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7.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9\Du toan duoc HDND tinh QD\"/>
    </mc:Choice>
  </mc:AlternateContent>
  <bookViews>
    <workbookView xWindow="120" yWindow="105" windowWidth="11640" windowHeight="6150" tabRatio="787" activeTab="5"/>
  </bookViews>
  <sheets>
    <sheet name="46" sheetId="24" r:id="rId1"/>
    <sheet name="47" sheetId="31" r:id="rId2"/>
    <sheet name="49" sheetId="25" r:id="rId3"/>
    <sheet name="50" sheetId="26" r:id="rId4"/>
    <sheet name="51" sheetId="41" r:id="rId5"/>
    <sheet name="53" sheetId="37" r:id="rId6"/>
    <sheet name="56" sheetId="29" r:id="rId7"/>
    <sheet name="57" sheetId="43" r:id="rId8"/>
    <sheet name="Sheet1" sheetId="49" r:id="rId9"/>
  </sheets>
  <externalReferences>
    <externalReference r:id="rId10"/>
    <externalReference r:id="rId11"/>
  </externalReferences>
  <definedNames>
    <definedName name="___CON2">#REF!</definedName>
    <definedName name="___NET2">#REF!</definedName>
    <definedName name="__boi1">#REF!</definedName>
    <definedName name="__boi2">#REF!</definedName>
    <definedName name="__CON1">#REF!</definedName>
    <definedName name="__CON2">#REF!</definedName>
    <definedName name="__ddn400">#REF!</definedName>
    <definedName name="__ddn600">#REF!</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SC2">#REF!</definedName>
    <definedName name="_sc3">#REF!</definedName>
    <definedName name="_SN3">#REF!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LPIN">#N/A</definedName>
    <definedName name="ALPJYOU">#N/A</definedName>
    <definedName name="ALPTOI">#N/A</definedName>
    <definedName name="bbtc">#REF!</definedName>
    <definedName name="bé_x_y_dùng">#REF!</definedName>
    <definedName name="BTRAM">#REF!</definedName>
    <definedName name="c_n">#REF!</definedName>
    <definedName name="CATIN">#N/A</definedName>
    <definedName name="CATJYOU">#N/A</definedName>
    <definedName name="CATREC">#N/A</definedName>
    <definedName name="CATSYU">#N/A</definedName>
    <definedName name="CCS">#REF!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PVC100">#REF!</definedName>
    <definedName name="CRD">#REF!</definedName>
    <definedName name="CS">#REF!</definedName>
    <definedName name="csddg1p">#REF!</definedName>
    <definedName name="csddt1p">#REF!</definedName>
    <definedName name="csht3p">#REF!</definedName>
    <definedName name="CT_50">#REF!</definedName>
    <definedName name="CT_MCX">#REF!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ry..">#REF!</definedName>
    <definedName name="ds1pnc">#REF!</definedName>
    <definedName name="ds1pvl">#REF!</definedName>
    <definedName name="ds3pnc">#REF!</definedName>
    <definedName name="ds3pvl">#REF!</definedName>
    <definedName name="DSTD_Clear">[0]!DSTD_Clear</definedName>
    <definedName name="dung1">#REF!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__">#REF!</definedName>
    <definedName name="h_0">#REF!</definedName>
    <definedName name="H_1">#REF!</definedName>
    <definedName name="H_2">#REF!</definedName>
    <definedName name="H_3">#REF!</definedName>
    <definedName name="HAGIANG">#REF!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[0]!HHUHOI</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dien">#REF!</definedName>
    <definedName name="kh">#REF!</definedName>
    <definedName name="kha">#REF!</definedName>
    <definedName name="Kiem_tra_trung_ten">#REF!</definedName>
    <definedName name="kkkkkkkkkkkk">#REF!</definedName>
    <definedName name="kkkkkkkkkkkkkkk">#REF!</definedName>
    <definedName name="kp1ph">#REF!</definedName>
    <definedName name="Laivay">#REF!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PA">#REF!</definedName>
    <definedName name="pgia">#REF!</definedName>
    <definedName name="Phamcap">#REF!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0">'46'!$A$1:$G$41</definedName>
    <definedName name="_xlnm.Print_Area" localSheetId="1">'47'!$A$1:$G$38</definedName>
    <definedName name="_xlnm.Print_Area" localSheetId="2">'49'!$A$1:$E$82</definedName>
    <definedName name="_xlnm.Print_Area" localSheetId="3">'50'!$A$1:$C$48</definedName>
    <definedName name="_xlnm.Print_Area" localSheetId="6">'56'!$A$1:$F$26</definedName>
    <definedName name="_xlnm.Print_Area">#REF!</definedName>
    <definedName name="_xlnm.Print_Titles" localSheetId="0">'46'!$5:$7</definedName>
    <definedName name="_xlnm.Print_Titles" localSheetId="1">'47'!$4:$7</definedName>
    <definedName name="_xlnm.Print_Titles" localSheetId="2">'49'!$5:$7</definedName>
    <definedName name="_xlnm.Print_Titles" localSheetId="3">'50'!$5:$6</definedName>
    <definedName name="_xlnm.Print_Titles" localSheetId="4">'51'!$6:$8</definedName>
    <definedName name="_xlnm.Print_Titles" localSheetId="5">'53'!$5:$8</definedName>
    <definedName name="_xlnm.Print_Titles" localSheetId="6">'56'!$6:$9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T">#REF!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inh">#REF!</definedName>
    <definedName name="ttronmk">#REF!</definedName>
    <definedName name="ttttttttttttttttt">#REF!</definedName>
    <definedName name="tv75nc">#REF!</definedName>
    <definedName name="tv75vl">#REF!</definedName>
    <definedName name="Ty_Le_1">#REF!</definedName>
    <definedName name="ty_le_BTN">#REF!</definedName>
    <definedName name="Ty_le1">#REF!</definedName>
    <definedName name="UP">#REF!,#REF!,#REF!,#REF!,#REF!,#REF!,#REF!,#REF!,#REF!,#REF!,#REF!</definedName>
    <definedName name="VAÄT_LIEÄU">"ATRAM"</definedName>
    <definedName name="vl1p">#REF!</definedName>
    <definedName name="vl3p">#REF!</definedName>
    <definedName name="VLBS">#N/A</definedName>
    <definedName name="vldn600">#REF!</definedName>
    <definedName name="VLM">#REF!</definedName>
    <definedName name="vltram">#REF!</definedName>
    <definedName name="vr3p">#REF!</definedName>
    <definedName name="Vu">#REF!</definedName>
    <definedName name="Vu_">#REF!</definedName>
    <definedName name="wl">#REF!</definedName>
    <definedName name="Wss">#REF!</definedName>
    <definedName name="Wst">#REF!</definedName>
    <definedName name="wt">#REF!</definedName>
    <definedName name="wwwwwwwwwwwwwwwwwwwwư">#REF!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s>
  <calcPr calcId="152511"/>
</workbook>
</file>

<file path=xl/calcChain.xml><?xml version="1.0" encoding="utf-8"?>
<calcChain xmlns="http://schemas.openxmlformats.org/spreadsheetml/2006/main">
  <c r="C56" i="41" l="1"/>
  <c r="C57" i="41"/>
  <c r="C58" i="41"/>
  <c r="C59" i="41"/>
  <c r="C60" i="41"/>
  <c r="C61" i="41"/>
  <c r="C62" i="41"/>
  <c r="C55" i="41"/>
  <c r="C54" i="41"/>
  <c r="C53" i="41"/>
  <c r="T89" i="37" l="1"/>
  <c r="S89" i="37"/>
  <c r="R89" i="37"/>
  <c r="Q89" i="37"/>
  <c r="P89" i="37"/>
  <c r="O89" i="37"/>
  <c r="N89" i="37"/>
  <c r="M89" i="37"/>
  <c r="L89" i="37"/>
  <c r="K89" i="37"/>
  <c r="J89" i="37"/>
  <c r="H89" i="37"/>
  <c r="G89" i="37"/>
  <c r="F89" i="37"/>
  <c r="T88" i="37"/>
  <c r="S88" i="37"/>
  <c r="T87" i="37"/>
  <c r="S87" i="37"/>
  <c r="R87" i="37"/>
  <c r="Q87" i="37"/>
  <c r="P87" i="37"/>
  <c r="O87" i="37"/>
  <c r="N87" i="37"/>
  <c r="M87" i="37"/>
  <c r="L87" i="37"/>
  <c r="K87" i="37"/>
  <c r="J87" i="37"/>
  <c r="H87" i="37"/>
  <c r="G87" i="37"/>
  <c r="F87" i="37"/>
  <c r="T86" i="37"/>
  <c r="S86" i="37"/>
  <c r="R86" i="37"/>
  <c r="Q86" i="37"/>
  <c r="P86" i="37"/>
  <c r="O86" i="37"/>
  <c r="N86" i="37"/>
  <c r="M86" i="37"/>
  <c r="L86" i="37"/>
  <c r="K86" i="37"/>
  <c r="J86" i="37"/>
  <c r="H86" i="37"/>
  <c r="G86" i="37"/>
  <c r="F86" i="37"/>
  <c r="T85" i="37"/>
  <c r="S85" i="37"/>
  <c r="R85" i="37"/>
  <c r="Q85" i="37"/>
  <c r="P85" i="37"/>
  <c r="O85" i="37"/>
  <c r="N85" i="37"/>
  <c r="M85" i="37"/>
  <c r="L85" i="37"/>
  <c r="K85" i="37"/>
  <c r="J85" i="37"/>
  <c r="H85" i="37"/>
  <c r="G85" i="37"/>
  <c r="F85" i="37"/>
  <c r="T84" i="37"/>
  <c r="S84" i="37"/>
  <c r="R84" i="37"/>
  <c r="Q84" i="37"/>
  <c r="P84" i="37"/>
  <c r="O84" i="37"/>
  <c r="N84" i="37"/>
  <c r="M84" i="37"/>
  <c r="L84" i="37"/>
  <c r="K84" i="37"/>
  <c r="J84" i="37"/>
  <c r="H84" i="37"/>
  <c r="G84" i="37"/>
  <c r="F84" i="37"/>
  <c r="T83" i="37"/>
  <c r="S83" i="37"/>
  <c r="R83" i="37"/>
  <c r="Q83" i="37"/>
  <c r="P83" i="37"/>
  <c r="O83" i="37"/>
  <c r="N83" i="37"/>
  <c r="M83" i="37"/>
  <c r="L83" i="37"/>
  <c r="K83" i="37"/>
  <c r="J83" i="37"/>
  <c r="H83" i="37"/>
  <c r="G83" i="37"/>
  <c r="F83" i="37"/>
  <c r="T82" i="37"/>
  <c r="S82" i="37"/>
  <c r="R82" i="37"/>
  <c r="Q82" i="37"/>
  <c r="P82" i="37"/>
  <c r="O82" i="37"/>
  <c r="N82" i="37"/>
  <c r="M82" i="37"/>
  <c r="L82" i="37"/>
  <c r="K82" i="37"/>
  <c r="J82" i="37"/>
  <c r="H82" i="37"/>
  <c r="G82" i="37"/>
  <c r="F82" i="37"/>
  <c r="T80" i="37"/>
  <c r="S80" i="37"/>
  <c r="R80" i="37"/>
  <c r="Q80" i="37"/>
  <c r="P80" i="37"/>
  <c r="O80" i="37"/>
  <c r="N80" i="37"/>
  <c r="M80" i="37"/>
  <c r="L80" i="37"/>
  <c r="K80" i="37"/>
  <c r="J80" i="37"/>
  <c r="H80" i="37"/>
  <c r="G80" i="37"/>
  <c r="F80" i="37"/>
  <c r="T79" i="37"/>
  <c r="S79" i="37"/>
  <c r="R79" i="37"/>
  <c r="Q79" i="37"/>
  <c r="P79" i="37"/>
  <c r="O79" i="37"/>
  <c r="N79" i="37"/>
  <c r="M79" i="37"/>
  <c r="L79" i="37"/>
  <c r="K79" i="37"/>
  <c r="J79" i="37"/>
  <c r="H79" i="37"/>
  <c r="G79" i="37"/>
  <c r="F79" i="37"/>
  <c r="T78" i="37"/>
  <c r="S78" i="37"/>
  <c r="R78" i="37"/>
  <c r="Q78" i="37"/>
  <c r="P78" i="37"/>
  <c r="O78" i="37"/>
  <c r="N78" i="37"/>
  <c r="M78" i="37"/>
  <c r="L78" i="37"/>
  <c r="K78" i="37"/>
  <c r="J78" i="37"/>
  <c r="H78" i="37"/>
  <c r="G78" i="37"/>
  <c r="F78" i="37"/>
  <c r="T77" i="37"/>
  <c r="S77" i="37"/>
  <c r="R77" i="37"/>
  <c r="Q77" i="37"/>
  <c r="P77" i="37"/>
  <c r="O77" i="37"/>
  <c r="N77" i="37"/>
  <c r="M77" i="37"/>
  <c r="L77" i="37"/>
  <c r="K77" i="37"/>
  <c r="J77" i="37"/>
  <c r="H77" i="37"/>
  <c r="G77" i="37"/>
  <c r="F77" i="37"/>
  <c r="T76" i="37"/>
  <c r="S76" i="37"/>
  <c r="R76" i="37"/>
  <c r="Q76" i="37"/>
  <c r="P76" i="37"/>
  <c r="O76" i="37"/>
  <c r="N76" i="37"/>
  <c r="M76" i="37"/>
  <c r="L76" i="37"/>
  <c r="K76" i="37"/>
  <c r="J76" i="37"/>
  <c r="H76" i="37"/>
  <c r="G76" i="37"/>
  <c r="F76" i="37"/>
  <c r="T75" i="37"/>
  <c r="S75" i="37"/>
  <c r="R75" i="37"/>
  <c r="Q75" i="37"/>
  <c r="P75" i="37"/>
  <c r="O75" i="37"/>
  <c r="N75" i="37"/>
  <c r="M75" i="37"/>
  <c r="L75" i="37"/>
  <c r="K75" i="37"/>
  <c r="J75" i="37"/>
  <c r="H75" i="37"/>
  <c r="G75" i="37"/>
  <c r="F75" i="37"/>
  <c r="T74" i="37"/>
  <c r="S74" i="37"/>
  <c r="R74" i="37"/>
  <c r="Q74" i="37"/>
  <c r="P74" i="37"/>
  <c r="O74" i="37"/>
  <c r="N74" i="37"/>
  <c r="M74" i="37"/>
  <c r="L74" i="37"/>
  <c r="K74" i="37"/>
  <c r="J74" i="37"/>
  <c r="H74" i="37"/>
  <c r="G74" i="37"/>
  <c r="F74" i="37"/>
  <c r="T73" i="37"/>
  <c r="S73" i="37"/>
  <c r="R73" i="37"/>
  <c r="Q73" i="37"/>
  <c r="P73" i="37"/>
  <c r="O73" i="37"/>
  <c r="N73" i="37"/>
  <c r="M73" i="37"/>
  <c r="L73" i="37"/>
  <c r="K73" i="37"/>
  <c r="J73" i="37"/>
  <c r="H73" i="37"/>
  <c r="G73" i="37"/>
  <c r="F73" i="37"/>
  <c r="T72" i="37"/>
  <c r="S72" i="37"/>
  <c r="R72" i="37"/>
  <c r="Q72" i="37"/>
  <c r="P72" i="37"/>
  <c r="O72" i="37"/>
  <c r="N72" i="37"/>
  <c r="M72" i="37"/>
  <c r="L72" i="37"/>
  <c r="K72" i="37"/>
  <c r="J72" i="37"/>
  <c r="H72" i="37"/>
  <c r="G72" i="37"/>
  <c r="F72" i="37"/>
  <c r="T71" i="37"/>
  <c r="S71" i="37"/>
  <c r="R71" i="37"/>
  <c r="Q71" i="37"/>
  <c r="P71" i="37"/>
  <c r="O71" i="37"/>
  <c r="N71" i="37"/>
  <c r="M71" i="37"/>
  <c r="L71" i="37"/>
  <c r="K71" i="37"/>
  <c r="J71" i="37"/>
  <c r="H71" i="37"/>
  <c r="G71" i="37"/>
  <c r="F71" i="37"/>
  <c r="T70" i="37"/>
  <c r="S70" i="37"/>
  <c r="R70" i="37"/>
  <c r="Q70" i="37"/>
  <c r="P70" i="37"/>
  <c r="O70" i="37"/>
  <c r="N70" i="37"/>
  <c r="M70" i="37"/>
  <c r="L70" i="37"/>
  <c r="K70" i="37"/>
  <c r="J70" i="37"/>
  <c r="H70" i="37"/>
  <c r="G70" i="37"/>
  <c r="F70" i="37"/>
  <c r="T69" i="37"/>
  <c r="S69" i="37"/>
  <c r="R69" i="37"/>
  <c r="Q69" i="37"/>
  <c r="P69" i="37"/>
  <c r="O69" i="37"/>
  <c r="N69" i="37"/>
  <c r="M69" i="37"/>
  <c r="L69" i="37"/>
  <c r="K69" i="37"/>
  <c r="J69" i="37"/>
  <c r="H69" i="37"/>
  <c r="G69" i="37"/>
  <c r="F69" i="37"/>
  <c r="T68" i="37"/>
  <c r="S68" i="37"/>
  <c r="R68" i="37"/>
  <c r="Q68" i="37"/>
  <c r="P68" i="37"/>
  <c r="O68" i="37"/>
  <c r="N68" i="37"/>
  <c r="M68" i="37"/>
  <c r="L68" i="37"/>
  <c r="K68" i="37"/>
  <c r="J68" i="37"/>
  <c r="H68" i="37"/>
  <c r="G68" i="37"/>
  <c r="F68" i="37"/>
  <c r="T67" i="37"/>
  <c r="S67" i="37"/>
  <c r="R67" i="37"/>
  <c r="Q67" i="37"/>
  <c r="P67" i="37"/>
  <c r="O67" i="37"/>
  <c r="N67" i="37"/>
  <c r="M67" i="37"/>
  <c r="L67" i="37"/>
  <c r="K67" i="37"/>
  <c r="J67" i="37"/>
  <c r="H67" i="37"/>
  <c r="G67" i="37"/>
  <c r="F67" i="37"/>
  <c r="T66" i="37"/>
  <c r="S66" i="37"/>
  <c r="R66" i="37"/>
  <c r="Q66" i="37"/>
  <c r="P66" i="37"/>
  <c r="O66" i="37"/>
  <c r="N66" i="37"/>
  <c r="M66" i="37"/>
  <c r="L66" i="37"/>
  <c r="K66" i="37"/>
  <c r="J66" i="37"/>
  <c r="H66" i="37"/>
  <c r="G66" i="37"/>
  <c r="F66" i="37"/>
  <c r="T65" i="37"/>
  <c r="S65" i="37"/>
  <c r="R65" i="37"/>
  <c r="Q65" i="37"/>
  <c r="P65" i="37"/>
  <c r="O65" i="37"/>
  <c r="N65" i="37"/>
  <c r="M65" i="37"/>
  <c r="L65" i="37"/>
  <c r="K65" i="37"/>
  <c r="J65" i="37"/>
  <c r="H65" i="37"/>
  <c r="G65" i="37"/>
  <c r="F65" i="37"/>
  <c r="T63" i="37"/>
  <c r="S63" i="37"/>
  <c r="R63" i="37"/>
  <c r="Q63" i="37"/>
  <c r="P63" i="37"/>
  <c r="O63" i="37"/>
  <c r="N63" i="37"/>
  <c r="M63" i="37"/>
  <c r="L63" i="37"/>
  <c r="K63" i="37"/>
  <c r="J63" i="37"/>
  <c r="H63" i="37"/>
  <c r="G63" i="37"/>
  <c r="F63" i="37"/>
  <c r="T61" i="37"/>
  <c r="S61" i="37"/>
  <c r="R61" i="37"/>
  <c r="Q61" i="37"/>
  <c r="P61" i="37"/>
  <c r="O61" i="37"/>
  <c r="N61" i="37"/>
  <c r="M61" i="37"/>
  <c r="L61" i="37"/>
  <c r="K61" i="37"/>
  <c r="J61" i="37"/>
  <c r="H61" i="37"/>
  <c r="G61" i="37"/>
  <c r="F61" i="37"/>
  <c r="T60" i="37"/>
  <c r="S60" i="37"/>
  <c r="R60" i="37"/>
  <c r="Q60" i="37"/>
  <c r="P60" i="37"/>
  <c r="O60" i="37"/>
  <c r="N60" i="37"/>
  <c r="M60" i="37"/>
  <c r="L60" i="37"/>
  <c r="K60" i="37"/>
  <c r="J60" i="37"/>
  <c r="H60" i="37"/>
  <c r="G60" i="37"/>
  <c r="F60" i="37"/>
  <c r="T59" i="37"/>
  <c r="S59" i="37"/>
  <c r="R59" i="37"/>
  <c r="Q59" i="37"/>
  <c r="P59" i="37"/>
  <c r="O59" i="37"/>
  <c r="N59" i="37"/>
  <c r="M59" i="37"/>
  <c r="L59" i="37"/>
  <c r="K59" i="37"/>
  <c r="J59" i="37"/>
  <c r="H59" i="37"/>
  <c r="G59" i="37"/>
  <c r="F59" i="37"/>
  <c r="T58" i="37"/>
  <c r="S58" i="37"/>
  <c r="R58" i="37"/>
  <c r="Q58" i="37"/>
  <c r="P58" i="37"/>
  <c r="O58" i="37"/>
  <c r="N58" i="37"/>
  <c r="M58" i="37"/>
  <c r="L58" i="37"/>
  <c r="K58" i="37"/>
  <c r="J58" i="37"/>
  <c r="H58" i="37"/>
  <c r="G58" i="37"/>
  <c r="F58" i="37"/>
  <c r="S57" i="37"/>
  <c r="R57" i="37"/>
  <c r="Q57" i="37"/>
  <c r="P57" i="37"/>
  <c r="O57" i="37"/>
  <c r="N57" i="37"/>
  <c r="M57" i="37"/>
  <c r="L57" i="37"/>
  <c r="K57" i="37"/>
  <c r="J57" i="37"/>
  <c r="H57" i="37"/>
  <c r="G57" i="37"/>
  <c r="F57" i="37"/>
  <c r="T56" i="37"/>
  <c r="S56" i="37"/>
  <c r="D67" i="41" s="1"/>
  <c r="R56" i="37"/>
  <c r="Q56" i="37"/>
  <c r="P56" i="37"/>
  <c r="O56" i="37"/>
  <c r="N56" i="37"/>
  <c r="M56" i="37"/>
  <c r="L56" i="37"/>
  <c r="K56" i="37"/>
  <c r="J56" i="37"/>
  <c r="H56" i="37"/>
  <c r="G56" i="37"/>
  <c r="F56" i="37"/>
  <c r="T55" i="37"/>
  <c r="S55" i="37"/>
  <c r="D66" i="41" s="1"/>
  <c r="R55" i="37"/>
  <c r="Q55" i="37"/>
  <c r="P55" i="37"/>
  <c r="O55" i="37"/>
  <c r="N55" i="37"/>
  <c r="M55" i="37"/>
  <c r="L55" i="37"/>
  <c r="K55" i="37"/>
  <c r="J55" i="37"/>
  <c r="H55" i="37"/>
  <c r="G55" i="37"/>
  <c r="F55" i="37"/>
  <c r="T54" i="37"/>
  <c r="S54" i="37"/>
  <c r="D65" i="41" s="1"/>
  <c r="R54" i="37"/>
  <c r="Q54" i="37"/>
  <c r="P54" i="37"/>
  <c r="O54" i="37"/>
  <c r="N54" i="37"/>
  <c r="M54" i="37"/>
  <c r="L54" i="37"/>
  <c r="K54" i="37"/>
  <c r="J54" i="37"/>
  <c r="H54" i="37"/>
  <c r="G54" i="37"/>
  <c r="F54" i="37"/>
  <c r="T53" i="37"/>
  <c r="S53" i="37"/>
  <c r="R53" i="37"/>
  <c r="Q53" i="37"/>
  <c r="P53" i="37"/>
  <c r="O53" i="37"/>
  <c r="N53" i="37"/>
  <c r="M53" i="37"/>
  <c r="L53" i="37"/>
  <c r="K53" i="37"/>
  <c r="J53" i="37"/>
  <c r="H53" i="37"/>
  <c r="G53" i="37"/>
  <c r="F53" i="37"/>
  <c r="T51" i="37"/>
  <c r="S51" i="37"/>
  <c r="R51" i="37"/>
  <c r="Q51" i="37"/>
  <c r="P51" i="37"/>
  <c r="O51" i="37"/>
  <c r="N51" i="37"/>
  <c r="M51" i="37"/>
  <c r="L51" i="37"/>
  <c r="K51" i="37"/>
  <c r="J51" i="37"/>
  <c r="H51" i="37"/>
  <c r="G51" i="37"/>
  <c r="F51" i="37"/>
  <c r="T50" i="37"/>
  <c r="S50" i="37"/>
  <c r="R50" i="37"/>
  <c r="Q50" i="37"/>
  <c r="P50" i="37"/>
  <c r="O50" i="37"/>
  <c r="N50" i="37"/>
  <c r="M50" i="37"/>
  <c r="L50" i="37"/>
  <c r="K50" i="37"/>
  <c r="J50" i="37"/>
  <c r="H50" i="37"/>
  <c r="G50" i="37"/>
  <c r="F50" i="37"/>
  <c r="T49" i="37"/>
  <c r="S49" i="37"/>
  <c r="R49" i="37"/>
  <c r="Q49" i="37"/>
  <c r="P49" i="37"/>
  <c r="O49" i="37"/>
  <c r="N49" i="37"/>
  <c r="M49" i="37"/>
  <c r="L49" i="37"/>
  <c r="K49" i="37"/>
  <c r="J49" i="37"/>
  <c r="H49" i="37"/>
  <c r="G49" i="37"/>
  <c r="F49" i="37"/>
  <c r="S48" i="37"/>
  <c r="R48" i="37"/>
  <c r="P48" i="37"/>
  <c r="O48" i="37"/>
  <c r="N48" i="37"/>
  <c r="M48" i="37"/>
  <c r="L48" i="37"/>
  <c r="K48" i="37"/>
  <c r="J48" i="37"/>
  <c r="H48" i="37"/>
  <c r="G48" i="37"/>
  <c r="F48" i="37"/>
  <c r="T47" i="37"/>
  <c r="S47" i="37"/>
  <c r="R47" i="37"/>
  <c r="Q47" i="37"/>
  <c r="O47" i="37"/>
  <c r="N47" i="37"/>
  <c r="M47" i="37"/>
  <c r="L47" i="37"/>
  <c r="K47" i="37"/>
  <c r="J47" i="37"/>
  <c r="H47" i="37"/>
  <c r="G47" i="37"/>
  <c r="F47" i="37"/>
  <c r="T46" i="37"/>
  <c r="S46" i="37"/>
  <c r="R46" i="37"/>
  <c r="Q46" i="37"/>
  <c r="O46" i="37"/>
  <c r="N46" i="37"/>
  <c r="M46" i="37"/>
  <c r="L46" i="37"/>
  <c r="K46" i="37"/>
  <c r="J46" i="37"/>
  <c r="H46" i="37"/>
  <c r="G46" i="37"/>
  <c r="F46" i="37"/>
  <c r="T45" i="37"/>
  <c r="S45" i="37"/>
  <c r="R45" i="37"/>
  <c r="Q45" i="37"/>
  <c r="P45" i="37"/>
  <c r="O45" i="37"/>
  <c r="N45" i="37"/>
  <c r="M45" i="37"/>
  <c r="L45" i="37"/>
  <c r="K45" i="37"/>
  <c r="J45" i="37"/>
  <c r="H45" i="37"/>
  <c r="G45" i="37"/>
  <c r="F45" i="37"/>
  <c r="T44" i="37"/>
  <c r="S44" i="37"/>
  <c r="R44" i="37"/>
  <c r="Q44" i="37"/>
  <c r="P44" i="37"/>
  <c r="O44" i="37"/>
  <c r="N44" i="37"/>
  <c r="M44" i="37"/>
  <c r="L44" i="37"/>
  <c r="K44" i="37"/>
  <c r="J44" i="37"/>
  <c r="H44" i="37"/>
  <c r="G44" i="37"/>
  <c r="F44" i="37"/>
  <c r="T43" i="37"/>
  <c r="S43" i="37"/>
  <c r="R43" i="37"/>
  <c r="Q43" i="37"/>
  <c r="P43" i="37"/>
  <c r="O43" i="37"/>
  <c r="N43" i="37"/>
  <c r="M43" i="37"/>
  <c r="L43" i="37"/>
  <c r="K43" i="37"/>
  <c r="J43" i="37"/>
  <c r="H43" i="37"/>
  <c r="G43" i="37"/>
  <c r="F43" i="37"/>
  <c r="T42" i="37"/>
  <c r="S42" i="37"/>
  <c r="R42" i="37"/>
  <c r="Q42" i="37"/>
  <c r="P42" i="37"/>
  <c r="O42" i="37"/>
  <c r="N42" i="37"/>
  <c r="M42" i="37"/>
  <c r="L42" i="37"/>
  <c r="K42" i="37"/>
  <c r="J42" i="37"/>
  <c r="H42" i="37"/>
  <c r="G42" i="37"/>
  <c r="F42" i="37"/>
  <c r="T41" i="37"/>
  <c r="S41" i="37"/>
  <c r="R41" i="37"/>
  <c r="Q41" i="37"/>
  <c r="P41" i="37"/>
  <c r="O41" i="37"/>
  <c r="N41" i="37"/>
  <c r="M41" i="37"/>
  <c r="L41" i="37"/>
  <c r="K41" i="37"/>
  <c r="J41" i="37"/>
  <c r="H41" i="37"/>
  <c r="G41" i="37"/>
  <c r="F41" i="37"/>
  <c r="T40" i="37"/>
  <c r="S40" i="37"/>
  <c r="R40" i="37"/>
  <c r="Q40" i="37"/>
  <c r="P40" i="37"/>
  <c r="O40" i="37"/>
  <c r="N40" i="37"/>
  <c r="M40" i="37"/>
  <c r="L40" i="37"/>
  <c r="K40" i="37"/>
  <c r="J40" i="37"/>
  <c r="H40" i="37"/>
  <c r="G40" i="37"/>
  <c r="F40" i="37"/>
  <c r="T39" i="37"/>
  <c r="S39" i="37"/>
  <c r="R39" i="37"/>
  <c r="Q39" i="37"/>
  <c r="P39" i="37"/>
  <c r="O39" i="37"/>
  <c r="N39" i="37"/>
  <c r="M39" i="37"/>
  <c r="L39" i="37"/>
  <c r="K39" i="37"/>
  <c r="J39" i="37"/>
  <c r="H39" i="37"/>
  <c r="G39" i="37"/>
  <c r="F39" i="37"/>
  <c r="T38" i="37"/>
  <c r="S38" i="37"/>
  <c r="R38" i="37"/>
  <c r="Q38" i="37"/>
  <c r="P38" i="37"/>
  <c r="O38" i="37"/>
  <c r="N38" i="37"/>
  <c r="M38" i="37"/>
  <c r="L38" i="37"/>
  <c r="K38" i="37"/>
  <c r="J38" i="37"/>
  <c r="H38" i="37"/>
  <c r="G38" i="37"/>
  <c r="F38" i="37"/>
  <c r="T37" i="37"/>
  <c r="S37" i="37"/>
  <c r="R37" i="37"/>
  <c r="Q37" i="37"/>
  <c r="P37" i="37"/>
  <c r="O37" i="37"/>
  <c r="N37" i="37"/>
  <c r="M37" i="37"/>
  <c r="L37" i="37"/>
  <c r="K37" i="37"/>
  <c r="J37" i="37"/>
  <c r="H37" i="37"/>
  <c r="G37" i="37"/>
  <c r="F37" i="37"/>
  <c r="T36" i="37"/>
  <c r="S36" i="37"/>
  <c r="R36" i="37"/>
  <c r="Q36" i="37"/>
  <c r="P36" i="37"/>
  <c r="O36" i="37"/>
  <c r="N36" i="37"/>
  <c r="M36" i="37"/>
  <c r="L36" i="37"/>
  <c r="K36" i="37"/>
  <c r="J36" i="37"/>
  <c r="H36" i="37"/>
  <c r="G36" i="37"/>
  <c r="F36" i="37"/>
  <c r="T35" i="37"/>
  <c r="S35" i="37"/>
  <c r="R35" i="37"/>
  <c r="Q35" i="37"/>
  <c r="P35" i="37"/>
  <c r="O35" i="37"/>
  <c r="N35" i="37"/>
  <c r="M35" i="37"/>
  <c r="L35" i="37"/>
  <c r="K35" i="37"/>
  <c r="J35" i="37"/>
  <c r="H35" i="37"/>
  <c r="G35" i="37"/>
  <c r="F35" i="37"/>
  <c r="T34" i="37"/>
  <c r="S34" i="37"/>
  <c r="R34" i="37"/>
  <c r="Q34" i="37"/>
  <c r="P34" i="37"/>
  <c r="O34" i="37"/>
  <c r="N34" i="37"/>
  <c r="M34" i="37"/>
  <c r="L34" i="37"/>
  <c r="K34" i="37"/>
  <c r="J34" i="37"/>
  <c r="H34" i="37"/>
  <c r="G34" i="37"/>
  <c r="F34" i="37"/>
  <c r="T33" i="37"/>
  <c r="S33" i="37"/>
  <c r="R33" i="37"/>
  <c r="Q33" i="37"/>
  <c r="P33" i="37"/>
  <c r="O33" i="37"/>
  <c r="N33" i="37"/>
  <c r="M33" i="37"/>
  <c r="L33" i="37"/>
  <c r="K33" i="37"/>
  <c r="J33" i="37"/>
  <c r="H33" i="37"/>
  <c r="G33" i="37"/>
  <c r="F33" i="37"/>
  <c r="C33" i="37"/>
  <c r="T32" i="37"/>
  <c r="S32" i="37"/>
  <c r="R32" i="37"/>
  <c r="Q32" i="37"/>
  <c r="P32" i="37"/>
  <c r="O32" i="37"/>
  <c r="N32" i="37"/>
  <c r="M32" i="37"/>
  <c r="L32" i="37"/>
  <c r="K32" i="37"/>
  <c r="J32" i="37"/>
  <c r="H32" i="37"/>
  <c r="G32" i="37"/>
  <c r="F32" i="37"/>
  <c r="T31" i="37"/>
  <c r="S31" i="37"/>
  <c r="R31" i="37"/>
  <c r="Q31" i="37"/>
  <c r="P31" i="37"/>
  <c r="O31" i="37"/>
  <c r="N31" i="37"/>
  <c r="M31" i="37"/>
  <c r="L31" i="37"/>
  <c r="K31" i="37"/>
  <c r="J31" i="37"/>
  <c r="H31" i="37"/>
  <c r="G31" i="37"/>
  <c r="F31" i="37"/>
  <c r="T30" i="37"/>
  <c r="S30" i="37"/>
  <c r="R30" i="37"/>
  <c r="Q30" i="37"/>
  <c r="P30" i="37"/>
  <c r="O30" i="37"/>
  <c r="N30" i="37"/>
  <c r="M30" i="37"/>
  <c r="L30" i="37"/>
  <c r="K30" i="37"/>
  <c r="J30" i="37"/>
  <c r="H30" i="37"/>
  <c r="G30" i="37"/>
  <c r="F30" i="37"/>
  <c r="C30" i="37"/>
  <c r="T29" i="37"/>
  <c r="S29" i="37"/>
  <c r="R29" i="37"/>
  <c r="Q29" i="37"/>
  <c r="P29" i="37"/>
  <c r="O29" i="37"/>
  <c r="N29" i="37"/>
  <c r="M29" i="37"/>
  <c r="L29" i="37"/>
  <c r="K29" i="37"/>
  <c r="J29" i="37"/>
  <c r="H29" i="37"/>
  <c r="G29" i="37"/>
  <c r="F29" i="37"/>
  <c r="C29" i="37"/>
  <c r="T28" i="37"/>
  <c r="S28" i="37"/>
  <c r="R28" i="37"/>
  <c r="Q28" i="37"/>
  <c r="P28" i="37"/>
  <c r="O28" i="37"/>
  <c r="N28" i="37"/>
  <c r="M28" i="37"/>
  <c r="L28" i="37"/>
  <c r="K28" i="37"/>
  <c r="J28" i="37"/>
  <c r="H28" i="37"/>
  <c r="G28" i="37"/>
  <c r="F28" i="37"/>
  <c r="C28" i="37"/>
  <c r="T27" i="37"/>
  <c r="S27" i="37"/>
  <c r="R27" i="37"/>
  <c r="Q27" i="37"/>
  <c r="P27" i="37"/>
  <c r="O27" i="37"/>
  <c r="N27" i="37"/>
  <c r="M27" i="37"/>
  <c r="L27" i="37"/>
  <c r="K27" i="37"/>
  <c r="J27" i="37"/>
  <c r="H27" i="37"/>
  <c r="G27" i="37"/>
  <c r="F27" i="37"/>
  <c r="C27" i="37"/>
  <c r="T26" i="37"/>
  <c r="S26" i="37"/>
  <c r="R26" i="37"/>
  <c r="Q26" i="37"/>
  <c r="P26" i="37"/>
  <c r="O26" i="37"/>
  <c r="N26" i="37"/>
  <c r="M26" i="37"/>
  <c r="L26" i="37"/>
  <c r="K26" i="37"/>
  <c r="J26" i="37"/>
  <c r="H26" i="37"/>
  <c r="G26" i="37"/>
  <c r="F26" i="37"/>
  <c r="C26" i="37"/>
  <c r="T25" i="37"/>
  <c r="S25" i="37"/>
  <c r="R25" i="37"/>
  <c r="Q25" i="37"/>
  <c r="P25" i="37"/>
  <c r="O25" i="37"/>
  <c r="N25" i="37"/>
  <c r="M25" i="37"/>
  <c r="L25" i="37"/>
  <c r="K25" i="37"/>
  <c r="J25" i="37"/>
  <c r="H25" i="37"/>
  <c r="G25" i="37"/>
  <c r="F25" i="37"/>
  <c r="T24" i="37"/>
  <c r="S24" i="37"/>
  <c r="R24" i="37"/>
  <c r="Q24" i="37"/>
  <c r="P24" i="37"/>
  <c r="O24" i="37"/>
  <c r="N24" i="37"/>
  <c r="M24" i="37"/>
  <c r="L24" i="37"/>
  <c r="K24" i="37"/>
  <c r="J24" i="37"/>
  <c r="H24" i="37"/>
  <c r="G24" i="37"/>
  <c r="F24" i="37"/>
  <c r="C24" i="37"/>
  <c r="T23" i="37"/>
  <c r="S23" i="37"/>
  <c r="R23" i="37"/>
  <c r="Q23" i="37"/>
  <c r="P23" i="37"/>
  <c r="O23" i="37"/>
  <c r="N23" i="37"/>
  <c r="M23" i="37"/>
  <c r="L23" i="37"/>
  <c r="K23" i="37"/>
  <c r="J23" i="37"/>
  <c r="H23" i="37"/>
  <c r="G23" i="37"/>
  <c r="F23" i="37"/>
  <c r="C23" i="37"/>
  <c r="T22" i="37"/>
  <c r="S22" i="37"/>
  <c r="R22" i="37"/>
  <c r="Q22" i="37"/>
  <c r="P22" i="37"/>
  <c r="O22" i="37"/>
  <c r="N22" i="37"/>
  <c r="M22" i="37"/>
  <c r="L22" i="37"/>
  <c r="K22" i="37"/>
  <c r="J22" i="37"/>
  <c r="H22" i="37"/>
  <c r="G22" i="37"/>
  <c r="F22" i="37"/>
  <c r="T21" i="37"/>
  <c r="S21" i="37"/>
  <c r="R21" i="37"/>
  <c r="Q21" i="37"/>
  <c r="P21" i="37"/>
  <c r="O21" i="37"/>
  <c r="N21" i="37"/>
  <c r="M21" i="37"/>
  <c r="L21" i="37"/>
  <c r="K21" i="37"/>
  <c r="J21" i="37"/>
  <c r="H21" i="37"/>
  <c r="G21" i="37"/>
  <c r="F21" i="37"/>
  <c r="T20" i="37"/>
  <c r="S20" i="37"/>
  <c r="R20" i="37"/>
  <c r="Q20" i="37"/>
  <c r="P20" i="37"/>
  <c r="O20" i="37"/>
  <c r="N20" i="37"/>
  <c r="M20" i="37"/>
  <c r="L20" i="37"/>
  <c r="K20" i="37"/>
  <c r="J20" i="37"/>
  <c r="H20" i="37"/>
  <c r="G20" i="37"/>
  <c r="C20" i="37"/>
  <c r="T19" i="37"/>
  <c r="S19" i="37"/>
  <c r="R19" i="37"/>
  <c r="Q19" i="37"/>
  <c r="P19" i="37"/>
  <c r="O19" i="37"/>
  <c r="N19" i="37"/>
  <c r="M19" i="37"/>
  <c r="L19" i="37"/>
  <c r="K19" i="37"/>
  <c r="J19" i="37"/>
  <c r="H19" i="37"/>
  <c r="G19" i="37"/>
  <c r="F19" i="37"/>
  <c r="T18" i="37"/>
  <c r="S18" i="37"/>
  <c r="R18" i="37"/>
  <c r="Q18" i="37"/>
  <c r="P18" i="37"/>
  <c r="O18" i="37"/>
  <c r="N18" i="37"/>
  <c r="M18" i="37"/>
  <c r="L18" i="37"/>
  <c r="K18" i="37"/>
  <c r="J18" i="37"/>
  <c r="H18" i="37"/>
  <c r="G18" i="37"/>
  <c r="F18" i="37"/>
  <c r="C18" i="37"/>
  <c r="T17" i="37"/>
  <c r="S17" i="37"/>
  <c r="R17" i="37"/>
  <c r="Q17" i="37"/>
  <c r="P17" i="37"/>
  <c r="O17" i="37"/>
  <c r="N17" i="37"/>
  <c r="M17" i="37"/>
  <c r="L17" i="37"/>
  <c r="K17" i="37"/>
  <c r="J17" i="37"/>
  <c r="H17" i="37"/>
  <c r="G17" i="37"/>
  <c r="F17" i="37"/>
  <c r="C17" i="37"/>
  <c r="T16" i="37"/>
  <c r="S16" i="37"/>
  <c r="R16" i="37"/>
  <c r="Q16" i="37"/>
  <c r="P16" i="37"/>
  <c r="O16" i="37"/>
  <c r="N16" i="37"/>
  <c r="M16" i="37"/>
  <c r="L16" i="37"/>
  <c r="K16" i="37"/>
  <c r="J16" i="37"/>
  <c r="H16" i="37"/>
  <c r="G16" i="37"/>
  <c r="F16" i="37"/>
  <c r="C16" i="37"/>
  <c r="T15" i="37"/>
  <c r="S15" i="37"/>
  <c r="R15" i="37"/>
  <c r="Q15" i="37"/>
  <c r="P15" i="37"/>
  <c r="O15" i="37"/>
  <c r="N15" i="37"/>
  <c r="M15" i="37"/>
  <c r="L15" i="37"/>
  <c r="K15" i="37"/>
  <c r="J15" i="37"/>
  <c r="H15" i="37"/>
  <c r="G15" i="37"/>
  <c r="F15" i="37"/>
  <c r="C15" i="37"/>
  <c r="T14" i="37"/>
  <c r="S14" i="37"/>
  <c r="R14" i="37"/>
  <c r="Q14" i="37"/>
  <c r="P14" i="37"/>
  <c r="O14" i="37"/>
  <c r="N14" i="37"/>
  <c r="M14" i="37"/>
  <c r="L14" i="37"/>
  <c r="K14" i="37"/>
  <c r="J14" i="37"/>
  <c r="H14" i="37"/>
  <c r="G14" i="37"/>
  <c r="F14" i="37"/>
  <c r="C14" i="37"/>
  <c r="T13" i="37"/>
  <c r="S13" i="37"/>
  <c r="R13" i="37"/>
  <c r="Q13" i="37"/>
  <c r="P13" i="37"/>
  <c r="O13" i="37"/>
  <c r="N13" i="37"/>
  <c r="M13" i="37"/>
  <c r="L13" i="37"/>
  <c r="K13" i="37"/>
  <c r="J13" i="37"/>
  <c r="H13" i="37"/>
  <c r="G13" i="37"/>
  <c r="F13" i="37"/>
  <c r="C13" i="37"/>
  <c r="T12" i="37"/>
  <c r="S12" i="37"/>
  <c r="R12" i="37"/>
  <c r="Q12" i="37"/>
  <c r="P12" i="37"/>
  <c r="O12" i="37"/>
  <c r="N12" i="37"/>
  <c r="M12" i="37"/>
  <c r="L12" i="37"/>
  <c r="K12" i="37"/>
  <c r="J12" i="37"/>
  <c r="H12" i="37"/>
  <c r="G12" i="37"/>
  <c r="F12" i="37"/>
  <c r="T11" i="37"/>
  <c r="S11" i="37"/>
  <c r="R11" i="37"/>
  <c r="Q11" i="37"/>
  <c r="P11" i="37"/>
  <c r="O11" i="37"/>
  <c r="N11" i="37"/>
  <c r="M11" i="37"/>
  <c r="L11" i="37"/>
  <c r="K11" i="37"/>
  <c r="J11" i="37"/>
  <c r="H11" i="37"/>
  <c r="G11" i="37"/>
  <c r="F11" i="37"/>
  <c r="T10" i="37"/>
  <c r="S10" i="37"/>
  <c r="R10" i="37"/>
  <c r="Q10" i="37"/>
  <c r="P10" i="37"/>
  <c r="O10" i="37"/>
  <c r="N10" i="37"/>
  <c r="M10" i="37"/>
  <c r="L10" i="37"/>
  <c r="K10" i="37"/>
  <c r="J10" i="37"/>
  <c r="H10" i="37"/>
  <c r="G10" i="37"/>
  <c r="F10" i="37"/>
  <c r="C9" i="37"/>
  <c r="I63" i="37" l="1"/>
  <c r="E63" i="37" s="1"/>
  <c r="I79" i="37"/>
  <c r="E79" i="37" s="1"/>
  <c r="I43" i="37"/>
  <c r="E43" i="37" s="1"/>
  <c r="D43" i="37" s="1"/>
  <c r="I25" i="37"/>
  <c r="E25" i="37" s="1"/>
  <c r="E26" i="41" s="1"/>
  <c r="C26" i="41" s="1"/>
  <c r="I22" i="37"/>
  <c r="E22" i="37" s="1"/>
  <c r="I80" i="37"/>
  <c r="E80" i="37" s="1"/>
  <c r="I42" i="37"/>
  <c r="E42" i="37" s="1"/>
  <c r="I68" i="37"/>
  <c r="E68" i="37" s="1"/>
  <c r="I72" i="37"/>
  <c r="E72" i="37" s="1"/>
  <c r="I74" i="37"/>
  <c r="E74" i="37" s="1"/>
  <c r="I76" i="37"/>
  <c r="E76" i="37" s="1"/>
  <c r="I78" i="37"/>
  <c r="E78" i="37" s="1"/>
  <c r="I87" i="37"/>
  <c r="E87" i="37" s="1"/>
  <c r="I55" i="37"/>
  <c r="E55" i="37" s="1"/>
  <c r="D55" i="37" s="1"/>
  <c r="I65" i="37"/>
  <c r="E65" i="37" s="1"/>
  <c r="I67" i="37"/>
  <c r="E67" i="37" s="1"/>
  <c r="D67" i="37" s="1"/>
  <c r="I15" i="37"/>
  <c r="E15" i="37" s="1"/>
  <c r="I31" i="37"/>
  <c r="E31" i="37" s="1"/>
  <c r="I83" i="37"/>
  <c r="E83" i="37" s="1"/>
  <c r="I54" i="37"/>
  <c r="E54" i="37" s="1"/>
  <c r="I47" i="37"/>
  <c r="I51" i="37"/>
  <c r="E51" i="37" s="1"/>
  <c r="I24" i="37"/>
  <c r="E24" i="37" s="1"/>
  <c r="D24" i="37" s="1"/>
  <c r="I27" i="37"/>
  <c r="E27" i="37" s="1"/>
  <c r="I44" i="37"/>
  <c r="E44" i="37" s="1"/>
  <c r="I46" i="37"/>
  <c r="L52" i="37"/>
  <c r="P52" i="37"/>
  <c r="T52" i="37"/>
  <c r="I58" i="37"/>
  <c r="E58" i="37" s="1"/>
  <c r="I60" i="37"/>
  <c r="E60" i="37" s="1"/>
  <c r="I16" i="37"/>
  <c r="E16" i="37" s="1"/>
  <c r="I19" i="37"/>
  <c r="E19" i="37" s="1"/>
  <c r="I32" i="37"/>
  <c r="E32" i="37" s="1"/>
  <c r="E33" i="41" s="1"/>
  <c r="C33" i="41" s="1"/>
  <c r="I29" i="37"/>
  <c r="E29" i="37" s="1"/>
  <c r="E30" i="41" s="1"/>
  <c r="C30" i="41" s="1"/>
  <c r="I10" i="37"/>
  <c r="E10" i="37" s="1"/>
  <c r="E11" i="41" s="1"/>
  <c r="C11" i="41" s="1"/>
  <c r="I12" i="37"/>
  <c r="E12" i="37" s="1"/>
  <c r="I35" i="37"/>
  <c r="E35" i="37" s="1"/>
  <c r="I37" i="37"/>
  <c r="E37" i="37" s="1"/>
  <c r="I39" i="37"/>
  <c r="E39" i="37" s="1"/>
  <c r="I41" i="37"/>
  <c r="E41" i="37" s="1"/>
  <c r="I13" i="37"/>
  <c r="E13" i="37" s="1"/>
  <c r="I17" i="37"/>
  <c r="E17" i="37" s="1"/>
  <c r="D17" i="37" s="1"/>
  <c r="I30" i="37"/>
  <c r="E30" i="37" s="1"/>
  <c r="I48" i="37"/>
  <c r="I50" i="37"/>
  <c r="E50" i="37" s="1"/>
  <c r="I69" i="37"/>
  <c r="E69" i="37" s="1"/>
  <c r="I71" i="37"/>
  <c r="E71" i="37" s="1"/>
  <c r="I75" i="37"/>
  <c r="E75" i="37" s="1"/>
  <c r="I84" i="37"/>
  <c r="E84" i="37" s="1"/>
  <c r="D84" i="37" s="1"/>
  <c r="I86" i="37"/>
  <c r="E86" i="37" s="1"/>
  <c r="I14" i="37"/>
  <c r="E14" i="37" s="1"/>
  <c r="I18" i="37"/>
  <c r="E18" i="37" s="1"/>
  <c r="I21" i="37"/>
  <c r="E21" i="37" s="1"/>
  <c r="I34" i="37"/>
  <c r="E34" i="37" s="1"/>
  <c r="I38" i="37"/>
  <c r="E38" i="37" s="1"/>
  <c r="H52" i="37"/>
  <c r="I59" i="37"/>
  <c r="E59" i="37" s="1"/>
  <c r="G52" i="37"/>
  <c r="M52" i="37"/>
  <c r="I56" i="37"/>
  <c r="E56" i="37" s="1"/>
  <c r="I66" i="37"/>
  <c r="E66" i="37" s="1"/>
  <c r="I85" i="37"/>
  <c r="E85" i="37" s="1"/>
  <c r="I11" i="37"/>
  <c r="E11" i="37" s="1"/>
  <c r="I20" i="37"/>
  <c r="I23" i="37"/>
  <c r="E23" i="37" s="1"/>
  <c r="I33" i="37"/>
  <c r="E33" i="37" s="1"/>
  <c r="I40" i="37"/>
  <c r="E40" i="37" s="1"/>
  <c r="I49" i="37"/>
  <c r="E49" i="37" s="1"/>
  <c r="K52" i="37"/>
  <c r="O52" i="37"/>
  <c r="S52" i="37"/>
  <c r="D63" i="41" s="1"/>
  <c r="I61" i="37"/>
  <c r="E61" i="37" s="1"/>
  <c r="I70" i="37"/>
  <c r="E70" i="37" s="1"/>
  <c r="I77" i="37"/>
  <c r="E77" i="37" s="1"/>
  <c r="I82" i="37"/>
  <c r="E82" i="37" s="1"/>
  <c r="I89" i="37"/>
  <c r="E89" i="37" s="1"/>
  <c r="I36" i="37"/>
  <c r="E36" i="37" s="1"/>
  <c r="I45" i="37"/>
  <c r="E45" i="37" s="1"/>
  <c r="Q52" i="37"/>
  <c r="I57" i="37"/>
  <c r="E57" i="37" s="1"/>
  <c r="I73" i="37"/>
  <c r="E73" i="37" s="1"/>
  <c r="I26" i="37"/>
  <c r="E26" i="37" s="1"/>
  <c r="I28" i="37"/>
  <c r="E28" i="37" s="1"/>
  <c r="J52" i="37"/>
  <c r="N52" i="37"/>
  <c r="R52" i="37"/>
  <c r="D64" i="41"/>
  <c r="F52" i="37"/>
  <c r="I53" i="37"/>
  <c r="E53" i="37" s="1"/>
  <c r="E64" i="41" s="1"/>
  <c r="D29" i="37" l="1"/>
  <c r="C64" i="41"/>
  <c r="D68" i="37"/>
  <c r="E79" i="41"/>
  <c r="C79" i="41" s="1"/>
  <c r="D44" i="37"/>
  <c r="E45" i="41"/>
  <c r="C45" i="41" s="1"/>
  <c r="E25" i="41"/>
  <c r="C25" i="41" s="1"/>
  <c r="I52" i="37"/>
  <c r="D54" i="37"/>
  <c r="E65" i="41"/>
  <c r="C65" i="41" s="1"/>
  <c r="E95" i="41"/>
  <c r="C95" i="41" s="1"/>
  <c r="E44" i="41"/>
  <c r="C44" i="41" s="1"/>
  <c r="D27" i="37"/>
  <c r="E28" i="41"/>
  <c r="C28" i="41" s="1"/>
  <c r="D13" i="37"/>
  <c r="E14" i="41"/>
  <c r="C14" i="41" s="1"/>
  <c r="E18" i="41"/>
  <c r="C18" i="41" s="1"/>
  <c r="D25" i="37"/>
  <c r="E66" i="41"/>
  <c r="C66" i="41" s="1"/>
  <c r="D37" i="37"/>
  <c r="E38" i="41"/>
  <c r="C38" i="41" s="1"/>
  <c r="D32" i="37"/>
  <c r="E78" i="41"/>
  <c r="C78" i="41" s="1"/>
  <c r="D61" i="37"/>
  <c r="E72" i="41"/>
  <c r="C72" i="41" s="1"/>
  <c r="D33" i="37"/>
  <c r="E34" i="41"/>
  <c r="C34" i="41" s="1"/>
  <c r="D82" i="37"/>
  <c r="E93" i="41"/>
  <c r="C93" i="41" s="1"/>
  <c r="D11" i="37"/>
  <c r="E12" i="41"/>
  <c r="C12" i="41" s="1"/>
  <c r="D26" i="37"/>
  <c r="E27" i="41"/>
  <c r="C27" i="41" s="1"/>
  <c r="D40" i="37"/>
  <c r="E41" i="41"/>
  <c r="C41" i="41" s="1"/>
  <c r="D28" i="37"/>
  <c r="E29" i="41"/>
  <c r="C29" i="41" s="1"/>
  <c r="D77" i="37"/>
  <c r="E88" i="41"/>
  <c r="C88" i="41" s="1"/>
  <c r="D69" i="37"/>
  <c r="E80" i="41"/>
  <c r="C80" i="41" s="1"/>
  <c r="D56" i="37"/>
  <c r="E67" i="41"/>
  <c r="C67" i="41" s="1"/>
  <c r="D41" i="37"/>
  <c r="E42" i="41"/>
  <c r="C42" i="41" s="1"/>
  <c r="D83" i="37"/>
  <c r="E94" i="41"/>
  <c r="C94" i="41" s="1"/>
  <c r="D34" i="37"/>
  <c r="E35" i="41"/>
  <c r="C35" i="41" s="1"/>
  <c r="D66" i="37"/>
  <c r="E77" i="41"/>
  <c r="C77" i="41" s="1"/>
  <c r="D35" i="37"/>
  <c r="E36" i="41"/>
  <c r="C36" i="41" s="1"/>
  <c r="D51" i="37"/>
  <c r="E52" i="41"/>
  <c r="C52" i="41" s="1"/>
  <c r="D73" i="37"/>
  <c r="E84" i="41"/>
  <c r="C84" i="41" s="1"/>
  <c r="D58" i="37"/>
  <c r="E69" i="41"/>
  <c r="C69" i="41" s="1"/>
  <c r="D18" i="37"/>
  <c r="E19" i="41"/>
  <c r="C19" i="41" s="1"/>
  <c r="D79" i="37"/>
  <c r="E90" i="41"/>
  <c r="C90" i="41" s="1"/>
  <c r="D49" i="37"/>
  <c r="E50" i="41"/>
  <c r="C50" i="41" s="1"/>
  <c r="D31" i="37"/>
  <c r="E32" i="41"/>
  <c r="C32" i="41" s="1"/>
  <c r="D71" i="37"/>
  <c r="E82" i="41"/>
  <c r="C82" i="41" s="1"/>
  <c r="D87" i="37"/>
  <c r="E98" i="41"/>
  <c r="C98" i="41" s="1"/>
  <c r="D80" i="37"/>
  <c r="E91" i="41"/>
  <c r="C91" i="41" s="1"/>
  <c r="D74" i="37"/>
  <c r="E85" i="41"/>
  <c r="C85" i="41" s="1"/>
  <c r="D45" i="37"/>
  <c r="E46" i="41"/>
  <c r="C46" i="41" s="1"/>
  <c r="D21" i="37"/>
  <c r="E22" i="41"/>
  <c r="C22" i="41" s="1"/>
  <c r="D12" i="37"/>
  <c r="E13" i="41"/>
  <c r="C13" i="41" s="1"/>
  <c r="D60" i="37"/>
  <c r="E71" i="41"/>
  <c r="C71" i="41" s="1"/>
  <c r="D22" i="37"/>
  <c r="E23" i="41"/>
  <c r="C23" i="41" s="1"/>
  <c r="D75" i="37"/>
  <c r="E86" i="41"/>
  <c r="C86" i="41" s="1"/>
  <c r="D59" i="37"/>
  <c r="E70" i="41"/>
  <c r="C70" i="41" s="1"/>
  <c r="D85" i="37"/>
  <c r="E96" i="41"/>
  <c r="C96" i="41" s="1"/>
  <c r="D23" i="37"/>
  <c r="E24" i="41"/>
  <c r="C24" i="41" s="1"/>
  <c r="D70" i="37"/>
  <c r="E81" i="41"/>
  <c r="C81" i="41" s="1"/>
  <c r="D16" i="37"/>
  <c r="E17" i="41"/>
  <c r="C17" i="41" s="1"/>
  <c r="D76" i="37"/>
  <c r="E87" i="41"/>
  <c r="C87" i="41" s="1"/>
  <c r="D42" i="37"/>
  <c r="E43" i="41"/>
  <c r="C43" i="41" s="1"/>
  <c r="D19" i="37"/>
  <c r="E20" i="41"/>
  <c r="C20" i="41" s="1"/>
  <c r="D38" i="37"/>
  <c r="E39" i="41"/>
  <c r="C39" i="41" s="1"/>
  <c r="D89" i="37"/>
  <c r="E100" i="41"/>
  <c r="C100" i="41" s="1"/>
  <c r="D36" i="37"/>
  <c r="E37" i="41"/>
  <c r="C37" i="41" s="1"/>
  <c r="D65" i="37"/>
  <c r="E76" i="41"/>
  <c r="C76" i="41" s="1"/>
  <c r="D86" i="37"/>
  <c r="E97" i="41"/>
  <c r="C97" i="41" s="1"/>
  <c r="D30" i="37"/>
  <c r="E31" i="41"/>
  <c r="C31" i="41" s="1"/>
  <c r="D14" i="37"/>
  <c r="E15" i="41"/>
  <c r="C15" i="41" s="1"/>
  <c r="D63" i="37"/>
  <c r="E74" i="41"/>
  <c r="C74" i="41" s="1"/>
  <c r="D39" i="37"/>
  <c r="E40" i="41"/>
  <c r="C40" i="41" s="1"/>
  <c r="D78" i="37"/>
  <c r="E89" i="41"/>
  <c r="C89" i="41" s="1"/>
  <c r="D50" i="37"/>
  <c r="E51" i="41"/>
  <c r="C51" i="41" s="1"/>
  <c r="D72" i="37"/>
  <c r="E83" i="41"/>
  <c r="C83" i="41" s="1"/>
  <c r="D15" i="37"/>
  <c r="E16" i="41"/>
  <c r="C16" i="41" s="1"/>
  <c r="D53" i="37"/>
  <c r="E52" i="37"/>
  <c r="D10" i="37"/>
  <c r="D52" i="37" l="1"/>
  <c r="E63" i="41"/>
  <c r="C63" i="41" s="1"/>
  <c r="S10" i="43" l="1"/>
  <c r="P10" i="43"/>
  <c r="L10" i="43"/>
  <c r="I10" i="43"/>
  <c r="C106" i="41"/>
  <c r="H103" i="41"/>
  <c r="H9" i="41" s="1"/>
  <c r="G102" i="41"/>
  <c r="C102" i="41" s="1"/>
  <c r="F101" i="41"/>
  <c r="C101" i="41" s="1"/>
  <c r="L10" i="41"/>
  <c r="L9" i="41" s="1"/>
  <c r="K10" i="41"/>
  <c r="M9" i="41"/>
  <c r="J10" i="41" l="1"/>
  <c r="J9" i="41" s="1"/>
  <c r="K9" i="41"/>
  <c r="G9" i="41"/>
  <c r="F9" i="41"/>
  <c r="C103" i="41"/>
  <c r="F25" i="29" l="1"/>
  <c r="F24" i="29"/>
  <c r="F23" i="29"/>
  <c r="F22" i="29"/>
  <c r="F21" i="29"/>
  <c r="F20" i="29"/>
  <c r="F19" i="29"/>
  <c r="F18" i="29"/>
  <c r="F17" i="29"/>
  <c r="F16" i="29"/>
  <c r="F15" i="29"/>
  <c r="F14" i="29"/>
  <c r="F13" i="29"/>
  <c r="F12" i="29"/>
  <c r="F11" i="29"/>
  <c r="F10" i="29"/>
  <c r="F9" i="29"/>
  <c r="F8" i="29"/>
  <c r="F7" i="29"/>
  <c r="C47" i="26"/>
  <c r="C44" i="26"/>
  <c r="C43" i="26"/>
  <c r="C42" i="26"/>
  <c r="C41" i="26"/>
  <c r="C40" i="26"/>
  <c r="C39" i="26"/>
  <c r="C38" i="26"/>
  <c r="C36" i="26"/>
  <c r="C35" i="26"/>
  <c r="C34" i="26"/>
  <c r="C32" i="26"/>
  <c r="C29" i="26"/>
  <c r="C26" i="26"/>
  <c r="C25" i="26"/>
  <c r="C24" i="26"/>
  <c r="C23" i="26"/>
  <c r="C22" i="26"/>
  <c r="C21" i="26"/>
  <c r="C20" i="26"/>
  <c r="C19" i="26"/>
  <c r="C18" i="26"/>
  <c r="C17" i="26"/>
  <c r="C16" i="26"/>
  <c r="C15" i="26"/>
  <c r="C14" i="26"/>
  <c r="C13" i="26"/>
  <c r="C12" i="26"/>
  <c r="E80" i="25"/>
  <c r="D80" i="25"/>
  <c r="C80" i="25"/>
  <c r="E79" i="25"/>
  <c r="D79" i="25"/>
  <c r="C79" i="25"/>
  <c r="E78" i="25"/>
  <c r="D78" i="25"/>
  <c r="C78" i="25"/>
  <c r="E77" i="25"/>
  <c r="D77" i="25"/>
  <c r="C77" i="25"/>
  <c r="E76" i="25"/>
  <c r="D76" i="25"/>
  <c r="C76" i="25"/>
  <c r="E75" i="25"/>
  <c r="D75" i="25"/>
  <c r="C75" i="25"/>
  <c r="E74" i="25"/>
  <c r="D74" i="25"/>
  <c r="C74" i="25"/>
  <c r="E73" i="25"/>
  <c r="D73" i="25"/>
  <c r="C73" i="25"/>
  <c r="E72" i="25"/>
  <c r="D72" i="25"/>
  <c r="C72" i="25"/>
  <c r="E71" i="25"/>
  <c r="D71" i="25"/>
  <c r="C71" i="25"/>
  <c r="E70" i="25"/>
  <c r="D70" i="25"/>
  <c r="C70" i="25"/>
  <c r="E69" i="25"/>
  <c r="D69" i="25"/>
  <c r="C69" i="25"/>
  <c r="E68" i="25"/>
  <c r="D68" i="25"/>
  <c r="C68" i="25"/>
  <c r="E67" i="25"/>
  <c r="D67" i="25"/>
  <c r="C67" i="25"/>
  <c r="E66" i="25"/>
  <c r="D66" i="25"/>
  <c r="C66" i="25"/>
  <c r="E65" i="25"/>
  <c r="D65" i="25"/>
  <c r="C65" i="25"/>
  <c r="E64" i="25"/>
  <c r="D64" i="25"/>
  <c r="C64" i="25"/>
  <c r="E63" i="25"/>
  <c r="D63" i="25"/>
  <c r="C63" i="25"/>
  <c r="E62" i="25"/>
  <c r="D62" i="25"/>
  <c r="C62" i="25"/>
  <c r="E61" i="25"/>
  <c r="D61" i="25"/>
  <c r="C61" i="25"/>
  <c r="E60" i="25"/>
  <c r="D60" i="25"/>
  <c r="C60" i="25"/>
  <c r="E59" i="25"/>
  <c r="D59" i="25"/>
  <c r="C59" i="25"/>
  <c r="E58" i="25"/>
  <c r="D58" i="25"/>
  <c r="C58" i="25"/>
  <c r="E57" i="25"/>
  <c r="D57" i="25"/>
  <c r="K11" i="43" s="1"/>
  <c r="C57" i="25"/>
  <c r="E56" i="25"/>
  <c r="D56" i="25"/>
  <c r="H11" i="43" s="1"/>
  <c r="C56" i="25"/>
  <c r="E55" i="25"/>
  <c r="D55" i="25"/>
  <c r="C55" i="25"/>
  <c r="E54" i="25"/>
  <c r="D54" i="25"/>
  <c r="R11" i="43" s="1"/>
  <c r="C54" i="25"/>
  <c r="E53" i="25"/>
  <c r="D53" i="25"/>
  <c r="O11" i="43" s="1"/>
  <c r="C53" i="25"/>
  <c r="E52" i="25"/>
  <c r="D52" i="25"/>
  <c r="C52" i="25"/>
  <c r="E51" i="25"/>
  <c r="D51" i="25"/>
  <c r="C51" i="25"/>
  <c r="E50" i="25"/>
  <c r="D50" i="25"/>
  <c r="C50" i="25"/>
  <c r="D49" i="25"/>
  <c r="D46" i="25"/>
  <c r="E45" i="25"/>
  <c r="D45" i="25"/>
  <c r="C45" i="25"/>
  <c r="E44" i="25"/>
  <c r="D44" i="25"/>
  <c r="C44" i="25"/>
  <c r="D43" i="25"/>
  <c r="D42" i="25"/>
  <c r="D41" i="25"/>
  <c r="D40" i="25"/>
  <c r="D38" i="25"/>
  <c r="D37" i="25"/>
  <c r="D36" i="25"/>
  <c r="D34" i="25"/>
  <c r="D31" i="25"/>
  <c r="E30" i="25"/>
  <c r="D30" i="25"/>
  <c r="C30" i="25"/>
  <c r="E28" i="25"/>
  <c r="D28" i="25"/>
  <c r="C28" i="25"/>
  <c r="E27" i="25"/>
  <c r="D27" i="25"/>
  <c r="C27" i="25"/>
  <c r="E26" i="25"/>
  <c r="D26" i="25"/>
  <c r="C26" i="25"/>
  <c r="D22" i="25"/>
  <c r="D21" i="25"/>
  <c r="D20" i="25"/>
  <c r="E16" i="25"/>
  <c r="D16" i="25"/>
  <c r="C16" i="25"/>
  <c r="E15" i="25"/>
  <c r="D15" i="25"/>
  <c r="C15" i="25"/>
  <c r="E14" i="25"/>
  <c r="D14" i="25"/>
  <c r="C14" i="25"/>
  <c r="E13" i="25"/>
  <c r="D13" i="25"/>
  <c r="C13" i="25"/>
  <c r="E12" i="25"/>
  <c r="D12" i="25"/>
  <c r="C12" i="25"/>
  <c r="E31" i="31"/>
  <c r="F30" i="31"/>
  <c r="E30" i="31"/>
  <c r="D30" i="31"/>
  <c r="C30" i="31"/>
  <c r="D29" i="31"/>
  <c r="G26" i="31"/>
  <c r="F26" i="31"/>
  <c r="E26" i="31"/>
  <c r="D26" i="31"/>
  <c r="F24" i="31"/>
  <c r="E24" i="31"/>
  <c r="D24" i="31"/>
  <c r="C24" i="31"/>
  <c r="E22" i="31"/>
  <c r="D22" i="31"/>
  <c r="C22" i="31"/>
  <c r="D21" i="31"/>
  <c r="G16" i="31"/>
  <c r="F16" i="31"/>
  <c r="E16" i="31"/>
  <c r="D16" i="31"/>
  <c r="F15" i="31"/>
  <c r="E15" i="31"/>
  <c r="D15" i="31"/>
  <c r="C15" i="31"/>
  <c r="F14" i="31"/>
  <c r="E14" i="31"/>
  <c r="D14" i="31"/>
  <c r="C14" i="31"/>
  <c r="G13" i="31"/>
  <c r="F13" i="31"/>
  <c r="E13" i="31"/>
  <c r="D13" i="31"/>
  <c r="F12" i="31"/>
  <c r="E12" i="31"/>
  <c r="D12" i="31"/>
  <c r="C12" i="31"/>
  <c r="G11" i="31"/>
  <c r="F11" i="31"/>
  <c r="E11" i="31"/>
  <c r="D11" i="31"/>
  <c r="G10" i="31"/>
  <c r="F10" i="31"/>
  <c r="E10" i="31"/>
  <c r="D10" i="31"/>
  <c r="F9" i="31"/>
  <c r="E9" i="31"/>
  <c r="D9" i="31"/>
  <c r="F39" i="24"/>
  <c r="E39" i="24"/>
  <c r="D39" i="24"/>
  <c r="C39" i="24"/>
  <c r="G38" i="24"/>
  <c r="F38" i="24"/>
  <c r="E38" i="24"/>
  <c r="D38" i="24"/>
  <c r="C38" i="24"/>
  <c r="G37" i="24"/>
  <c r="F37" i="24"/>
  <c r="E37" i="24"/>
  <c r="D37" i="24"/>
  <c r="C37" i="24"/>
  <c r="G36" i="24"/>
  <c r="F36" i="24"/>
  <c r="E36" i="24"/>
  <c r="D36" i="24"/>
  <c r="C36" i="24"/>
  <c r="F35" i="24"/>
  <c r="E35" i="24"/>
  <c r="D35" i="24"/>
  <c r="C35" i="24"/>
  <c r="G34" i="24"/>
  <c r="F34" i="24"/>
  <c r="E34" i="24"/>
  <c r="D34" i="24"/>
  <c r="C34" i="24"/>
  <c r="G33" i="24"/>
  <c r="F33" i="24"/>
  <c r="E33" i="24"/>
  <c r="D33" i="24"/>
  <c r="C33" i="24"/>
  <c r="F32" i="24"/>
  <c r="E32" i="24"/>
  <c r="D32" i="24"/>
  <c r="C32" i="24"/>
  <c r="G31" i="24"/>
  <c r="F31" i="24"/>
  <c r="E31" i="24"/>
  <c r="D31" i="24"/>
  <c r="C31" i="24"/>
  <c r="G30" i="24"/>
  <c r="F30" i="24"/>
  <c r="E30" i="24"/>
  <c r="D30" i="24"/>
  <c r="C30" i="24"/>
  <c r="G29" i="24"/>
  <c r="F29" i="24"/>
  <c r="E29" i="24"/>
  <c r="D29" i="24"/>
  <c r="C29" i="24"/>
  <c r="G28" i="24"/>
  <c r="F28" i="24"/>
  <c r="E28" i="24"/>
  <c r="D28" i="24"/>
  <c r="C28" i="24"/>
  <c r="D27" i="24"/>
  <c r="C27" i="24"/>
  <c r="D26" i="24"/>
  <c r="C26" i="24"/>
  <c r="G25" i="24"/>
  <c r="F25" i="24"/>
  <c r="E25" i="24"/>
  <c r="D25" i="24"/>
  <c r="C25" i="24"/>
  <c r="G24" i="24"/>
  <c r="F24" i="24"/>
  <c r="E24" i="24"/>
  <c r="D24" i="24"/>
  <c r="C24" i="24"/>
  <c r="D23" i="24"/>
  <c r="C23" i="24"/>
  <c r="D22" i="24"/>
  <c r="C22" i="24"/>
  <c r="D21" i="24"/>
  <c r="C21" i="24"/>
  <c r="D20" i="24"/>
  <c r="C20" i="24"/>
  <c r="G19" i="24"/>
  <c r="F19" i="24"/>
  <c r="E19" i="24"/>
  <c r="D19" i="24"/>
  <c r="C19" i="24"/>
  <c r="F18" i="24"/>
  <c r="E18" i="24"/>
  <c r="D18" i="24"/>
  <c r="C18" i="24"/>
  <c r="F17" i="24"/>
  <c r="E17" i="24"/>
  <c r="D17" i="24"/>
  <c r="C17" i="24"/>
  <c r="G16" i="24"/>
  <c r="F16" i="24"/>
  <c r="E16" i="24"/>
  <c r="D16" i="24"/>
  <c r="C16" i="24"/>
  <c r="F15" i="24"/>
  <c r="E15" i="24"/>
  <c r="D15" i="24"/>
  <c r="C15" i="24"/>
  <c r="G14" i="24"/>
  <c r="F14" i="24"/>
  <c r="E14" i="24"/>
  <c r="D14" i="24"/>
  <c r="C14" i="24"/>
  <c r="G13" i="24"/>
  <c r="F13" i="24"/>
  <c r="E13" i="24"/>
  <c r="D13" i="24"/>
  <c r="C13" i="24"/>
  <c r="G12" i="24"/>
  <c r="F12" i="24"/>
  <c r="E12" i="24"/>
  <c r="D12" i="24"/>
  <c r="C12" i="24"/>
  <c r="G11" i="24"/>
  <c r="F11" i="24"/>
  <c r="E11" i="24"/>
  <c r="D11" i="24"/>
  <c r="C11" i="24"/>
  <c r="G10" i="24"/>
  <c r="F10" i="24"/>
  <c r="E10" i="24"/>
  <c r="D10" i="24"/>
  <c r="C10" i="24"/>
  <c r="G9" i="24"/>
  <c r="F9" i="24"/>
  <c r="E9" i="24"/>
  <c r="D9" i="24"/>
  <c r="C9" i="24"/>
  <c r="G8" i="24"/>
  <c r="F8" i="24"/>
  <c r="E8" i="24"/>
  <c r="D8" i="24"/>
  <c r="C8" i="24"/>
  <c r="O10" i="43" l="1"/>
  <c r="N11" i="43"/>
  <c r="J11" i="43"/>
  <c r="K10" i="43"/>
  <c r="G11" i="43"/>
  <c r="H10" i="43"/>
  <c r="R10" i="43"/>
  <c r="Q11" i="43"/>
  <c r="Q10" i="43" s="1"/>
  <c r="N10" i="43" l="1"/>
  <c r="M11" i="43"/>
  <c r="M10" i="43" s="1"/>
  <c r="D11" i="43"/>
  <c r="F11" i="43"/>
  <c r="F10" i="43" s="1"/>
  <c r="G10" i="43"/>
  <c r="J10" i="43"/>
  <c r="E11" i="43"/>
  <c r="E10" i="43" s="1"/>
  <c r="D10" i="43" l="1"/>
  <c r="C11" i="43"/>
  <c r="C10" i="43" s="1"/>
  <c r="H47" i="25" l="1"/>
  <c r="F32" i="25"/>
  <c r="G45" i="25"/>
  <c r="G44" i="25"/>
  <c r="F37" i="31" l="1"/>
  <c r="F36" i="31"/>
  <c r="F35" i="31"/>
  <c r="F34" i="31"/>
  <c r="E81" i="25" l="1"/>
  <c r="C81" i="25" l="1"/>
  <c r="C48" i="26"/>
  <c r="F22" i="31" l="1"/>
  <c r="C23" i="31"/>
  <c r="C21" i="31"/>
  <c r="C18" i="31" l="1"/>
  <c r="C26" i="31"/>
  <c r="C16" i="31"/>
  <c r="C13" i="31"/>
  <c r="C10" i="31"/>
  <c r="C20" i="31"/>
  <c r="C31" i="31"/>
  <c r="D23" i="31" l="1"/>
  <c r="C11" i="31" l="1"/>
  <c r="C9" i="31"/>
  <c r="D20" i="31"/>
  <c r="D31" i="31" l="1"/>
  <c r="C17" i="31"/>
  <c r="C19" i="31"/>
  <c r="C28" i="31"/>
  <c r="C29" i="31"/>
  <c r="F31" i="31"/>
  <c r="G9" i="31"/>
  <c r="D28" i="31"/>
  <c r="D19" i="31"/>
  <c r="C27" i="31" l="1"/>
  <c r="D27" i="31"/>
  <c r="C25" i="31" l="1"/>
  <c r="C33" i="31" s="1"/>
  <c r="D25" i="31" l="1"/>
  <c r="C32" i="31"/>
  <c r="D32" i="31" l="1"/>
  <c r="D18" i="31"/>
  <c r="D33" i="31"/>
  <c r="D17" i="31"/>
  <c r="C30" i="26" l="1"/>
  <c r="D32" i="25"/>
  <c r="D8" i="29" l="1"/>
  <c r="E20" i="31" l="1"/>
  <c r="C8" i="26" l="1"/>
  <c r="F20" i="31"/>
  <c r="G20" i="31"/>
  <c r="E28" i="31"/>
  <c r="F28" i="31" l="1"/>
  <c r="G28" i="31"/>
  <c r="E18" i="25" l="1"/>
  <c r="E20" i="25" l="1"/>
  <c r="C20" i="25" l="1"/>
  <c r="D18" i="25"/>
  <c r="C18" i="25" l="1"/>
  <c r="E34" i="25" l="1"/>
  <c r="G34" i="25" s="1"/>
  <c r="D39" i="25"/>
  <c r="C37" i="26" l="1"/>
  <c r="D33" i="25" l="1"/>
  <c r="J33" i="25" s="1"/>
  <c r="C31" i="26" l="1"/>
  <c r="C34" i="25" l="1"/>
  <c r="D19" i="29" l="1"/>
  <c r="D9" i="29"/>
  <c r="D14" i="29"/>
  <c r="D25" i="29"/>
  <c r="D17" i="29"/>
  <c r="D11" i="29"/>
  <c r="D13" i="29"/>
  <c r="D15" i="29"/>
  <c r="D12" i="29"/>
  <c r="D16" i="29"/>
  <c r="D24" i="29" l="1"/>
  <c r="D22" i="29" l="1"/>
  <c r="E35" i="25"/>
  <c r="G35" i="25" s="1"/>
  <c r="D21" i="29" l="1"/>
  <c r="D20" i="29"/>
  <c r="D18" i="29"/>
  <c r="E21" i="25"/>
  <c r="E32" i="25"/>
  <c r="G32" i="25" s="1"/>
  <c r="C21" i="25" l="1"/>
  <c r="D23" i="29"/>
  <c r="E39" i="25"/>
  <c r="G39" i="25" s="1"/>
  <c r="C32" i="25"/>
  <c r="D35" i="25" l="1"/>
  <c r="E22" i="25"/>
  <c r="C39" i="25"/>
  <c r="C22" i="25" l="1"/>
  <c r="C35" i="25"/>
  <c r="C33" i="26"/>
  <c r="D29" i="25"/>
  <c r="E10" i="41" s="1"/>
  <c r="D10" i="29"/>
  <c r="C27" i="26" l="1"/>
  <c r="D7" i="29" l="1"/>
  <c r="D105" i="41"/>
  <c r="E41" i="25" l="1"/>
  <c r="G41" i="25" s="1"/>
  <c r="C41" i="25" l="1"/>
  <c r="E16" i="29"/>
  <c r="E36" i="25"/>
  <c r="G36" i="25" s="1"/>
  <c r="E31" i="25"/>
  <c r="G31" i="25" s="1"/>
  <c r="E23" i="29"/>
  <c r="C23" i="29" l="1"/>
  <c r="E38" i="25"/>
  <c r="G38" i="25" s="1"/>
  <c r="E37" i="25"/>
  <c r="G37" i="25" s="1"/>
  <c r="C16" i="29"/>
  <c r="C31" i="25"/>
  <c r="C36" i="25"/>
  <c r="E18" i="29"/>
  <c r="E25" i="29"/>
  <c r="E17" i="29" l="1"/>
  <c r="C25" i="29"/>
  <c r="C38" i="25"/>
  <c r="C18" i="29"/>
  <c r="C37" i="25"/>
  <c r="E21" i="29"/>
  <c r="E12" i="29"/>
  <c r="C12" i="29" l="1"/>
  <c r="E15" i="29"/>
  <c r="E19" i="29"/>
  <c r="E20" i="29"/>
  <c r="C21" i="29"/>
  <c r="C17" i="29"/>
  <c r="E22" i="29"/>
  <c r="E14" i="29"/>
  <c r="E24" i="29"/>
  <c r="E43" i="25" l="1"/>
  <c r="G43" i="25" s="1"/>
  <c r="C19" i="29"/>
  <c r="C15" i="29"/>
  <c r="C20" i="29"/>
  <c r="C22" i="29"/>
  <c r="C24" i="29"/>
  <c r="C14" i="29"/>
  <c r="E13" i="29" l="1"/>
  <c r="C43" i="25"/>
  <c r="E9" i="29" l="1"/>
  <c r="E40" i="25"/>
  <c r="G40" i="25" s="1"/>
  <c r="E46" i="25"/>
  <c r="C13" i="29"/>
  <c r="C46" i="25" l="1"/>
  <c r="C9" i="29"/>
  <c r="E33" i="25"/>
  <c r="E10" i="29"/>
  <c r="E11" i="29"/>
  <c r="C40" i="25"/>
  <c r="G33" i="25" l="1"/>
  <c r="K33" i="25"/>
  <c r="L33" i="25" s="1"/>
  <c r="C10" i="29"/>
  <c r="C33" i="25"/>
  <c r="E26" i="24"/>
  <c r="C11" i="29"/>
  <c r="F26" i="24" l="1"/>
  <c r="G26" i="24"/>
  <c r="E48" i="25" l="1"/>
  <c r="E8" i="29" l="1"/>
  <c r="E49" i="25"/>
  <c r="C49" i="25" l="1"/>
  <c r="E47" i="25"/>
  <c r="G47" i="25" s="1"/>
  <c r="I47" i="25" s="1"/>
  <c r="E21" i="31"/>
  <c r="C8" i="29"/>
  <c r="E7" i="29" l="1"/>
  <c r="E105" i="41"/>
  <c r="E9" i="41" s="1"/>
  <c r="C7" i="29"/>
  <c r="E42" i="25"/>
  <c r="G42" i="25" s="1"/>
  <c r="E19" i="31"/>
  <c r="E29" i="31"/>
  <c r="F21" i="31"/>
  <c r="G21" i="31"/>
  <c r="C105" i="41" l="1"/>
  <c r="D48" i="25"/>
  <c r="C42" i="25"/>
  <c r="E29" i="25"/>
  <c r="G29" i="31"/>
  <c r="E27" i="31"/>
  <c r="F29" i="31"/>
  <c r="C46" i="26"/>
  <c r="C48" i="25"/>
  <c r="F19" i="31"/>
  <c r="G19" i="31"/>
  <c r="D47" i="25"/>
  <c r="I104" i="41" s="1"/>
  <c r="I9" i="41" l="1"/>
  <c r="C104" i="41"/>
  <c r="C47" i="25"/>
  <c r="C45" i="26"/>
  <c r="G27" i="31"/>
  <c r="E25" i="31"/>
  <c r="F27" i="31"/>
  <c r="C29" i="25"/>
  <c r="E27" i="24" l="1"/>
  <c r="E23" i="24"/>
  <c r="G25" i="31"/>
  <c r="F25" i="31"/>
  <c r="G27" i="24" l="1"/>
  <c r="F27" i="24"/>
  <c r="F23" i="24"/>
  <c r="G23" i="24"/>
  <c r="C7" i="26"/>
  <c r="Q48" i="37" l="1"/>
  <c r="E48" i="37" s="1"/>
  <c r="F20" i="37" l="1"/>
  <c r="E20" i="37" s="1"/>
  <c r="E21" i="41" s="1"/>
  <c r="C21" i="41" s="1"/>
  <c r="D20" i="37"/>
  <c r="R88" i="37" l="1"/>
  <c r="Q88" i="37"/>
  <c r="P88" i="37"/>
  <c r="O88" i="37"/>
  <c r="N88" i="37"/>
  <c r="M88" i="37"/>
  <c r="L88" i="37"/>
  <c r="K88" i="37"/>
  <c r="J88" i="37"/>
  <c r="H88" i="37"/>
  <c r="G88" i="37"/>
  <c r="F88" i="37"/>
  <c r="T81" i="37"/>
  <c r="S81" i="37"/>
  <c r="R81" i="37"/>
  <c r="Q81" i="37"/>
  <c r="P81" i="37"/>
  <c r="O81" i="37"/>
  <c r="N81" i="37"/>
  <c r="M81" i="37"/>
  <c r="L81" i="37"/>
  <c r="K81" i="37"/>
  <c r="J81" i="37"/>
  <c r="H81" i="37"/>
  <c r="G81" i="37"/>
  <c r="F81" i="37"/>
  <c r="T64" i="37"/>
  <c r="S64" i="37"/>
  <c r="Q64" i="37"/>
  <c r="P64" i="37"/>
  <c r="O64" i="37"/>
  <c r="M64" i="37"/>
  <c r="L64" i="37"/>
  <c r="K64" i="37"/>
  <c r="H64" i="37"/>
  <c r="G64" i="37"/>
  <c r="F64" i="37"/>
  <c r="I81" i="37" l="1"/>
  <c r="E81" i="37" s="1"/>
  <c r="I64" i="37"/>
  <c r="I88" i="37"/>
  <c r="E88" i="37" s="1"/>
  <c r="J62" i="37"/>
  <c r="J64" i="37"/>
  <c r="N62" i="37"/>
  <c r="N64" i="37"/>
  <c r="R62" i="37"/>
  <c r="R64" i="37"/>
  <c r="M62" i="37"/>
  <c r="Q62" i="37"/>
  <c r="L62" i="37"/>
  <c r="T62" i="37"/>
  <c r="F62" i="37"/>
  <c r="K62" i="37"/>
  <c r="O62" i="37"/>
  <c r="S62" i="37"/>
  <c r="G62" i="37"/>
  <c r="P62" i="37"/>
  <c r="H62" i="37"/>
  <c r="I62" i="37" l="1"/>
  <c r="E62" i="37" s="1"/>
  <c r="D62" i="37" s="1"/>
  <c r="E64" i="37"/>
  <c r="E75" i="41" s="1"/>
  <c r="C75" i="41" s="1"/>
  <c r="E92" i="41"/>
  <c r="C92" i="41" s="1"/>
  <c r="D81" i="37"/>
  <c r="E99" i="41"/>
  <c r="C99" i="41" s="1"/>
  <c r="D88" i="37"/>
  <c r="D64" i="37" l="1"/>
  <c r="E73" i="41"/>
  <c r="C73" i="41" s="1"/>
  <c r="P46" i="37" l="1"/>
  <c r="E46" i="37" s="1"/>
  <c r="P47" i="37"/>
  <c r="E47" i="37" s="1"/>
  <c r="D46" i="37" l="1"/>
  <c r="E47" i="41"/>
  <c r="C47" i="41" s="1"/>
  <c r="E48" i="41"/>
  <c r="C48" i="41" s="1"/>
  <c r="D47" i="37"/>
  <c r="E19" i="25" l="1"/>
  <c r="T48" i="37" l="1"/>
  <c r="D48" i="37" s="1"/>
  <c r="T57" i="37"/>
  <c r="E49" i="41"/>
  <c r="C49" i="41" s="1"/>
  <c r="D19" i="25"/>
  <c r="E68" i="41" l="1"/>
  <c r="C68" i="41" s="1"/>
  <c r="D57" i="37"/>
  <c r="C19" i="25"/>
  <c r="E24" i="25" l="1"/>
  <c r="D24" i="25" l="1"/>
  <c r="C24" i="25" l="1"/>
  <c r="E25" i="25" l="1"/>
  <c r="D25" i="25" l="1"/>
  <c r="E23" i="25"/>
  <c r="C25" i="25" l="1"/>
  <c r="D23" i="25"/>
  <c r="C23" i="25" l="1"/>
  <c r="E17" i="25" l="1"/>
  <c r="D17" i="25" l="1"/>
  <c r="E11" i="25"/>
  <c r="C17" i="25" l="1"/>
  <c r="E10" i="25"/>
  <c r="D11" i="25" l="1"/>
  <c r="D10" i="25" l="1"/>
  <c r="D10" i="41" s="1"/>
  <c r="C11" i="26"/>
  <c r="C11" i="25"/>
  <c r="C10" i="41" l="1"/>
  <c r="C9" i="41" s="1"/>
  <c r="D9" i="41"/>
  <c r="C10" i="26"/>
  <c r="C10" i="25"/>
  <c r="E22" i="24"/>
  <c r="F22" i="24" l="1"/>
  <c r="G22" i="24"/>
  <c r="D9" i="25" l="1"/>
  <c r="E9" i="25" l="1"/>
  <c r="C9" i="25" l="1"/>
  <c r="E8" i="25"/>
  <c r="C9" i="26"/>
  <c r="D8" i="25"/>
  <c r="G10" i="25" l="1"/>
  <c r="E33" i="31"/>
  <c r="F10" i="25"/>
  <c r="G8" i="25"/>
  <c r="C8" i="25"/>
  <c r="E32" i="31"/>
  <c r="E21" i="24"/>
  <c r="E18" i="31"/>
  <c r="F33" i="31" l="1"/>
  <c r="G33" i="31"/>
  <c r="E17" i="31"/>
  <c r="G18" i="31"/>
  <c r="F18" i="31"/>
  <c r="F21" i="24"/>
  <c r="E20" i="24"/>
  <c r="G21" i="24"/>
  <c r="E23" i="31" l="1"/>
  <c r="F20" i="24"/>
  <c r="G20" i="24"/>
  <c r="F17" i="31" l="1"/>
  <c r="G17" i="31"/>
  <c r="G23" i="31" l="1"/>
  <c r="F23" i="31"/>
  <c r="G32" i="31" l="1"/>
  <c r="F32" i="31"/>
</calcChain>
</file>

<file path=xl/sharedStrings.xml><?xml version="1.0" encoding="utf-8"?>
<sst xmlns="http://schemas.openxmlformats.org/spreadsheetml/2006/main" count="668" uniqueCount="366">
  <si>
    <t>STT</t>
  </si>
  <si>
    <t>A</t>
  </si>
  <si>
    <t>B</t>
  </si>
  <si>
    <t>I</t>
  </si>
  <si>
    <t>II</t>
  </si>
  <si>
    <t>Chi sự nghiệp kinh tế</t>
  </si>
  <si>
    <t>Tổng chi thường xuyên</t>
  </si>
  <si>
    <t>Chi sự nghiệp y tế</t>
  </si>
  <si>
    <t>2.1</t>
  </si>
  <si>
    <t>2.2</t>
  </si>
  <si>
    <t>2.3</t>
  </si>
  <si>
    <t>Chi quốc phòng</t>
  </si>
  <si>
    <t>Chi sự nghiệp môi trường</t>
  </si>
  <si>
    <t>Trong đó:</t>
  </si>
  <si>
    <t>III</t>
  </si>
  <si>
    <t>IV</t>
  </si>
  <si>
    <t>Đơn vị: Triệu đồng</t>
  </si>
  <si>
    <t>-</t>
  </si>
  <si>
    <t>E</t>
  </si>
  <si>
    <t>D</t>
  </si>
  <si>
    <t>C</t>
  </si>
  <si>
    <t>Nội dung</t>
  </si>
  <si>
    <t>TT</t>
  </si>
  <si>
    <t>TỔNG CHI NSĐP</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</si>
  <si>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</si>
  <si>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</si>
  <si>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</si>
  <si>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</si>
  <si>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</si>
  <si>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</si>
  <si>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</si>
  <si>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khác</t>
  </si>
  <si>
    <t>Tổng cộng</t>
  </si>
  <si>
    <t>Chi đầu tư XDCB vốn trong nước</t>
  </si>
  <si>
    <t>V</t>
  </si>
  <si>
    <t>VI</t>
  </si>
  <si>
    <t>Chi cấp vốn điều lệ cho các Quỹ</t>
  </si>
  <si>
    <t xml:space="preserve"> -</t>
  </si>
  <si>
    <t xml:space="preserve"> - </t>
  </si>
  <si>
    <t>Trong đó</t>
  </si>
  <si>
    <t>Dự toán năm 2018</t>
  </si>
  <si>
    <t>Chương trình mục tiêu</t>
  </si>
  <si>
    <t>Tuyệt đối</t>
  </si>
  <si>
    <t>Tương đối (%)</t>
  </si>
  <si>
    <t>CHI CÂN ĐỐI NSĐP</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</si>
  <si>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</si>
  <si>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</si>
  <si>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</si>
  <si>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</si>
  <si>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</si>
  <si>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</si>
  <si>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</si>
  <si>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</si>
  <si>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</si>
  <si>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</si>
  <si>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</si>
  <si>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</si>
  <si>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</si>
  <si>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</si>
  <si>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</si>
  <si>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</si>
  <si>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</si>
  <si>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</si>
  <si>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</si>
  <si>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</si>
  <si>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</si>
  <si>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</si>
  <si>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 xml:space="preserve">CTMT Phát triển văn hóa </t>
  </si>
  <si>
    <t xml:space="preserve">CTMT Y tế - Dân số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</si>
  <si>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</si>
  <si>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</si>
  <si>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</si>
  <si>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</si>
  <si>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</si>
  <si>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</si>
  <si>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</si>
  <si>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</si>
  <si>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</si>
  <si>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</si>
  <si>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</si>
  <si>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</si>
  <si>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</si>
  <si>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</si>
  <si>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</si>
  <si>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</si>
  <si>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</si>
  <si>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</si>
  <si>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</si>
  <si>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</si>
  <si>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Ngân sách địa phương</t>
  </si>
  <si>
    <t>Bao gồm</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</si>
  <si>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</si>
  <si>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</si>
  <si>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</si>
  <si>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</si>
  <si>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</si>
  <si>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</si>
  <si>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</si>
  <si>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</si>
  <si>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</si>
  <si>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</si>
  <si>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</si>
  <si>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</si>
  <si>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</si>
  <si>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</si>
  <si>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t>Tổng số</t>
  </si>
  <si>
    <t>Chi đầu tư phát triển</t>
  </si>
  <si>
    <t>Bổ sung vốn đầu tư để thực hiện các chương trình mục tiêu, nhiệm vụ</t>
  </si>
  <si>
    <t>Bổ sung thực hiện các chương trình mục tiêu quốc gia</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</si>
  <si>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</si>
  <si>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</si>
  <si>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</si>
  <si>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</si>
  <si>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</si>
  <si>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</si>
  <si>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</si>
  <si>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</si>
  <si>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</si>
  <si>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</si>
  <si>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</si>
  <si>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</si>
  <si>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</si>
  <si>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</si>
  <si>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</si>
  <si>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</si>
  <si>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</si>
  <si>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</si>
  <si>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 xml:space="preserve">NGÂN SÁCH CẤP TỈNH </t>
  </si>
  <si>
    <t>Chi thuộc nhiệm vụ của ngân sách cấp tỉnh</t>
  </si>
  <si>
    <t>Bội chi NSĐP</t>
  </si>
  <si>
    <t>Chi QLNN, Đảng, đoàn thể</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</si>
  <si>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</si>
  <si>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</si>
  <si>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</si>
  <si>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</si>
  <si>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</si>
  <si>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</si>
  <si>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</si>
  <si>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</si>
  <si>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</si>
  <si>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</si>
  <si>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</si>
  <si>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</si>
  <si>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</si>
  <si>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</si>
  <si>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</si>
  <si>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</si>
  <si>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</si>
  <si>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</si>
  <si>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</si>
  <si>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tạo nguồn CCTL và chi từ nguồn CCTL</t>
  </si>
  <si>
    <t xml:space="preserve">Chi trả nợ lãi, phí các khoản do chính quyền địa phương vay </t>
  </si>
  <si>
    <t>Chi trả nợ lãi, phí các khoản do chính quyền địa phương vay</t>
  </si>
  <si>
    <t>CHI TRẢ NỢ GỐC CỦA NSĐP</t>
  </si>
  <si>
    <t>TỔNG MỨC VAY CỦA NSĐP</t>
  </si>
  <si>
    <t>So sánh (1)</t>
  </si>
  <si>
    <t xml:space="preserve">CHI BỔ SUNG CÂN ĐỐI CHO NGÂN SÁCH CẤP DƯỚI </t>
  </si>
  <si>
    <t xml:space="preserve">Chi đầu tư phát triển  </t>
  </si>
  <si>
    <t xml:space="preserve">Tên đơn vị </t>
  </si>
  <si>
    <t>Đơn vị, Ngành</t>
  </si>
  <si>
    <t>DT thu cân đối ngân sách</t>
  </si>
  <si>
    <t>Chi hoạt động của cơ quan quản lý nhà nước, đảng, đoàn thể</t>
  </si>
  <si>
    <t>Chi khoa học công nghệ</t>
  </si>
  <si>
    <t>Chi VHTT, TDTT, PTTH</t>
  </si>
  <si>
    <t>Cấp vốn điều lệ</t>
  </si>
  <si>
    <t>Trung ương bổ sung mục tiêu</t>
  </si>
  <si>
    <t>Cộng</t>
  </si>
  <si>
    <t>Văn phòng HĐND tỉnh</t>
  </si>
  <si>
    <t>Văn phòng UBND tỉnh</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</si>
  <si>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</si>
  <si>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</si>
  <si>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</si>
  <si>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</si>
  <si>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</si>
  <si>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</si>
  <si>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</si>
  <si>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</si>
  <si>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</si>
  <si>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</si>
  <si>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</si>
  <si>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</si>
  <si>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</si>
  <si>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</si>
  <si>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</si>
  <si>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</si>
  <si>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</si>
  <si>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</si>
  <si>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</si>
  <si>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</si>
  <si>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</si>
  <si>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</si>
  <si>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Trường Đại học Quảng Nam</t>
  </si>
  <si>
    <t>Trường Cao đẳng Y tế</t>
  </si>
  <si>
    <t>Trường Cao đẳng Kinh tế Kỹ thuật</t>
  </si>
  <si>
    <t xml:space="preserve">Trường Chính trị </t>
  </si>
  <si>
    <t>Trung tâm hành chính công và Xúc tiến đầu tư</t>
  </si>
  <si>
    <t>BCH Bộ đội Biên phòng tỉnh</t>
  </si>
  <si>
    <t>BCH Quân sự tỉnh</t>
  </si>
  <si>
    <t>Cục Thống kê</t>
  </si>
  <si>
    <t>Bảo hiểm xã hội tỉnh</t>
  </si>
  <si>
    <t>Công ty TNHH MTV Khai thác công trình thủy lợi</t>
  </si>
  <si>
    <t>Hỗ trợ khác</t>
  </si>
  <si>
    <t>Chi đầu tư từ nguồn thu phí tham quan</t>
  </si>
  <si>
    <t>Chương trình MTQG giảm nghèo bền vững</t>
  </si>
  <si>
    <t>Chương trình MTQG xây dựng nông thôn mới</t>
  </si>
  <si>
    <t>………</t>
  </si>
  <si>
    <t xml:space="preserve">Chi bổ sung quỹ dự trữ tài chính </t>
  </si>
  <si>
    <t>Hội Cựu chiến binh</t>
  </si>
  <si>
    <t>Đài Phát thanh Truyền hình tỉnh</t>
  </si>
  <si>
    <t>Công an tỉnh</t>
  </si>
  <si>
    <t>UBMT Tổ Quốc Việt Nam tỉnh</t>
  </si>
  <si>
    <t>ĐVT: triệu đồng</t>
  </si>
  <si>
    <t xml:space="preserve">Cấp vốn điều lệ cho các Quỹ. </t>
  </si>
  <si>
    <t>Quỹ Khám chữa bệnh người nghèo</t>
  </si>
  <si>
    <t>Quỹ Bảo trợ trẻ em</t>
  </si>
  <si>
    <t>Quỹ Khuyến học</t>
  </si>
  <si>
    <t>Ban quản lý Dự án BCC tỉnh</t>
  </si>
  <si>
    <t>Kinh phí quản lý, bảo trì đường bộ</t>
  </si>
  <si>
    <t>Nguồn kinh phí đảm bảo TTATGT</t>
  </si>
  <si>
    <t>DỰ TOÁN CHI NGÂN SÁCH ĐỊA PHƯƠNG, CHI NGÂN SÁCH CẤP TỈNH VÀ CHI NGÂN SÁCH HUYỆN THEO CƠ CẤU CHI NĂM 2019</t>
  </si>
  <si>
    <t>CÂN ĐỐI NGÂN SÁCH ĐỊA PHƯƠNG NĂM 2019</t>
  </si>
  <si>
    <t>Ước thực hiện năm 2018</t>
  </si>
  <si>
    <t>CÂN ĐỐI NGUỒN THU, CHI DỰ TOÁN NGÂN SÁCH CẤP TỈNH VÀ NGÂN SÁCH HUYỆN NĂM 2019</t>
  </si>
  <si>
    <t>Thu cân đối NSĐP không bao gồm nguồn thu sử dụng đất, XSKT</t>
  </si>
  <si>
    <t>DỰ TOÁN CHI NGÂN SÁCH CẤP TỈNH THEO LĨNH VỰC NĂM 2019</t>
  </si>
  <si>
    <t>DỰ TOÁN BỔ SUNG CÓ MỤC TIÊU TỪ NGÂN SÁCH CẤP TỈNH CHO NGÂN SÁCH TỪNG HUYỆN NĂM 2019</t>
  </si>
  <si>
    <t>Chi đầu tư từ nguồn thu mới được cấp lại</t>
  </si>
  <si>
    <t>Chi cải cách tiền lương</t>
  </si>
  <si>
    <t>Chi tạo nguồn CCTL</t>
  </si>
  <si>
    <t>Chi thực hiện điều chỉnh CCTL, chi thực hiện các chính sách an sinh xã hội</t>
  </si>
  <si>
    <t xml:space="preserve"> - Từ nguồn tăng thu, tiết kiệm chi</t>
  </si>
  <si>
    <t xml:space="preserve"> - Từ nguồn CCTL</t>
  </si>
  <si>
    <t xml:space="preserve">Chi đầu tư từ nguồn vốn khác </t>
  </si>
  <si>
    <t>Chi đầu tư từ nguồn thu khác yến sào</t>
  </si>
  <si>
    <t>Gồm:</t>
  </si>
  <si>
    <t>Trường Cao đẳng Công nghệ</t>
  </si>
  <si>
    <t>Các tổ chức Hội, khác</t>
  </si>
  <si>
    <t>Quỹ Hỗ trợ Phát triển Hợp tác xã tỉnh Quảng Nam</t>
  </si>
  <si>
    <t>Ngân hàng chính sách xã hội tỉnh Quảng Nam</t>
  </si>
  <si>
    <t>Quỹ Bảo trì đường bộ tỉnh Quảng Nam</t>
  </si>
  <si>
    <t>Quỹ Phòng chống thiên tai tỉnh Quảng Nam</t>
  </si>
  <si>
    <t>Các tổ chức có tính đặc thù</t>
  </si>
  <si>
    <t>Hội Chữ thập đỏ</t>
  </si>
  <si>
    <t>Hội Người mù</t>
  </si>
  <si>
    <t>Hội Luật gia</t>
  </si>
  <si>
    <t>Hội nạn nhân chất độc da cam</t>
  </si>
  <si>
    <t>Ban Đại diện người cao tuổi</t>
  </si>
  <si>
    <t>Hội Cựu thanh niên xung phong</t>
  </si>
  <si>
    <t>Hội Tù yêu nước</t>
  </si>
  <si>
    <t>Hội Nhà báo</t>
  </si>
  <si>
    <t>Hội Văn học nghệ thuật</t>
  </si>
  <si>
    <t>Liên hiệp các Tổ chức hữu nghị</t>
  </si>
  <si>
    <t>Hội bảo trợ Người khuyết tật, Quyền TE &amp;BN nghèo</t>
  </si>
  <si>
    <t>Hội từ thiện</t>
  </si>
  <si>
    <t>Hội Đông y</t>
  </si>
  <si>
    <t>Liên hiệp các Hội khoa học - kỹ thuật</t>
  </si>
  <si>
    <t>Hội Khuyến học</t>
  </si>
  <si>
    <t>Liên minh Hợp tác xã</t>
  </si>
  <si>
    <t>Các tổ chức không đặc thù</t>
  </si>
  <si>
    <t>Hội Làm vườn</t>
  </si>
  <si>
    <t>Hội Người khuyết tật</t>
  </si>
  <si>
    <t>Công đoàn Viên chức</t>
  </si>
  <si>
    <t>Hội Nghề cá</t>
  </si>
  <si>
    <t>Liên Đoàn cầu lông tỉnh</t>
  </si>
  <si>
    <t>Đoàn Đại biểu Quốc hội</t>
  </si>
  <si>
    <t>Liên Đoàn Cầu lông tỉnh</t>
  </si>
  <si>
    <t>Hội Nạn nhân chất độc da cam</t>
  </si>
  <si>
    <t>Hội Từ thiện</t>
  </si>
  <si>
    <t>Sở Nông nghiệp và Phát triển nông thôn</t>
  </si>
  <si>
    <t>DỰ TOÁN CHI THƯỜNG XUYÊN CỦA NGÂN SÁCH CẤP TỈNH CHO TỪNG CƠ QUAN, TỔ CHỨC THEO LĨNH VỰC NĂM 2019</t>
  </si>
  <si>
    <t>Hội Cựu giáo chức</t>
  </si>
  <si>
    <t>Hiệp Hội doanh nghiệp</t>
  </si>
  <si>
    <t>BỘI CHI NSĐP</t>
  </si>
  <si>
    <t>Giáo dục</t>
  </si>
  <si>
    <t>Đào tạo và dạy nghề</t>
  </si>
  <si>
    <t xml:space="preserve">Văn phòng Tỉnh ủy </t>
  </si>
  <si>
    <t>Quỹ Hỗ trợ Nông dân tỉnh Quảng Nam</t>
  </si>
  <si>
    <t>Quỹ Hỗ trợ Ngư dân tỉnh Quảng Nam</t>
  </si>
  <si>
    <t>6=4+5</t>
  </si>
  <si>
    <t>Tổng dự toán chi ngân sách cấp tỉnh</t>
  </si>
  <si>
    <t>Kinh phí thực hiện Quyết định 2085/QĐ-TTg</t>
  </si>
  <si>
    <t>Chi điều chỉnh CCTL, chi thực hiện các chính sách an sinh xã hội</t>
  </si>
  <si>
    <t>Hỗ trợ Hội VHNT và Hội Nhà báo địa phương</t>
  </si>
  <si>
    <t>CTMT Ứng phó biến đổi khí hậu và tăng trưởng xanh</t>
  </si>
  <si>
    <t>CTMT Công nghệ thông tin</t>
  </si>
  <si>
    <t>CTMT Giáo dục vùng núi, vùng dân tộc thiểu số, vùng khó khăn</t>
  </si>
  <si>
    <t xml:space="preserve">CTMT Phát triển Lâm nghiệp bền vững </t>
  </si>
  <si>
    <t xml:space="preserve">CTMT Giáo dục nghề nghiệp - Việc làm và An toàn lao động </t>
  </si>
  <si>
    <t>CTMT Tái cơ cấu kinh tế nông nghiệp và phòng chống giảm nhẹ thiên tai, ổn định đời sống dân cư</t>
  </si>
  <si>
    <t>CTMT Đảm bảo trật tự ATGT, phòng cháy, chữa cháy, phòng, chống tội phạm và ma túy</t>
  </si>
  <si>
    <t>Tên đơn vị</t>
  </si>
  <si>
    <r>
      <t xml:space="preserve">Chi đầu tư phát triển </t>
    </r>
    <r>
      <rPr>
        <sz val="12"/>
        <color rgb="FF000000"/>
        <rFont val="Times New Roman"/>
        <family val="1"/>
      </rPr>
      <t>(Không kể chương trình MTQG)</t>
    </r>
  </si>
  <si>
    <r>
      <t xml:space="preserve">Chi thường xuyên </t>
    </r>
    <r>
      <rPr>
        <sz val="12"/>
        <color rgb="FF000000"/>
        <rFont val="Times New Roman"/>
        <family val="1"/>
      </rPr>
      <t>(Không kể chương trình MTQG)</t>
    </r>
  </si>
  <si>
    <t>Chi trả nợ lãi do chính quyền địa phương vay (1)</t>
  </si>
  <si>
    <t>Chi bổ sung quỹ dự trữ tài chính (1)</t>
  </si>
  <si>
    <t>Chi dự phòng ngân sách</t>
  </si>
  <si>
    <t>Chi tạo nguồn, điều chỉnh tiền lương</t>
  </si>
  <si>
    <t>Chi chương trình MTQG</t>
  </si>
  <si>
    <t>Chi chuyển nguồn sang ngân sách năm sau</t>
  </si>
  <si>
    <t>8=9+10</t>
  </si>
  <si>
    <t>CÁC CƠ QUAN, TỔ CHỨC</t>
  </si>
  <si>
    <t>Cơ quan A</t>
  </si>
  <si>
    <t>Tổ chức B</t>
  </si>
  <si>
    <t>CHI TRẢ NỢ LÃI CÁC KHOẢN DO CHÍNH QUYỀN ĐỊA PHƯƠNG VAY (1)</t>
  </si>
  <si>
    <t>CHI BỔ SUNG QUỸ DỰ TRỮ TÀI CHÍNH (1)</t>
  </si>
  <si>
    <t>CHI DỰ PHÒNG NGÂN SÁCH</t>
  </si>
  <si>
    <t>CHI BỔ SUNG CÓ MỤC TIÊU CHO NGÂN SÁCH CẤP DƯỚI (2)</t>
  </si>
  <si>
    <t>VII</t>
  </si>
  <si>
    <t>CHI CHUYỂN NGUỒN SANG NGÂN SÁCH NĂM SAU</t>
  </si>
  <si>
    <t>Đầu tư phát triển</t>
  </si>
  <si>
    <t>Kinh phí sự nghiệp</t>
  </si>
  <si>
    <t>Vốn ngoài nước</t>
  </si>
  <si>
    <t>2=5+12</t>
  </si>
  <si>
    <t>3=8+15</t>
  </si>
  <si>
    <t>4=5+8</t>
  </si>
  <si>
    <t>5=6+7</t>
  </si>
  <si>
    <t>11=12+15</t>
  </si>
  <si>
    <t>12=13+14</t>
  </si>
  <si>
    <t>15=16+17</t>
  </si>
  <si>
    <t>Ngân sách cấp tỉnh</t>
  </si>
  <si>
    <t>…</t>
  </si>
  <si>
    <t>Huyện A</t>
  </si>
  <si>
    <t>Quận B</t>
  </si>
  <si>
    <t>Thành phố C</t>
  </si>
  <si>
    <t>Thị xã D</t>
  </si>
  <si>
    <t>Chương trình mục tiêu quốc gia Nông thôn mới</t>
  </si>
  <si>
    <t>Chương trình mục tiêu quốc gia giảm nghèo bền vững</t>
  </si>
  <si>
    <t>DỰ TOÁN CHI CHƯƠNG TRÌNH MỤC TIÊU QUỐC GIA NGÂN SÁCH CẤP TỈNH VÀ NGÂN SÁCH HUYỆN NĂM 2019</t>
  </si>
  <si>
    <t>CHI TẠO NGUỒN CẢI CÁCH TIỀN LƯƠNG</t>
  </si>
  <si>
    <t>Biểu số 46/CK-NSNN</t>
  </si>
  <si>
    <t>(Kèm theo Công văn số            /UBND-KTTH ngày     /12/2018 của UBND tỉnh Quảng Nam)</t>
  </si>
  <si>
    <t>NỘI DUNG</t>
  </si>
  <si>
    <t>DỰ TOÁN NĂM 2019</t>
  </si>
  <si>
    <t>Biểu số 47/CK-NSNN</t>
  </si>
  <si>
    <t>(Kèm theo Công văn số          /UBND-KTTH ngày     /12/2018 của UBND tỉnh Quảng Nam)</t>
  </si>
  <si>
    <t>Biểu số 49/CK-NSNN</t>
  </si>
  <si>
    <t>(Kèm theo Công văn số           /UBND-KTTH ngày     12/2018 của UBND tỉnh Quảng Nam)</t>
  </si>
  <si>
    <t>Biểu số 50/CK-NSNN</t>
  </si>
  <si>
    <t>(Kèm theo Công văn số          /UBND -KTTH ngày      /12/2018 của UBND tỉnh Quảng Nam)</t>
  </si>
  <si>
    <t>Biểu số 51/CK-NSNN</t>
  </si>
  <si>
    <t>DỰ TOÁN CHI NGÂN SÁCH CẤP TỈNH CHO TỪNG CƠ QUAN, TỔ CHỨC THEO LĨNH VỰC NĂM 2019</t>
  </si>
  <si>
    <t>48.1</t>
  </si>
  <si>
    <t>48.2</t>
  </si>
  <si>
    <t>48.3</t>
  </si>
  <si>
    <t>Biểu số 56/CK-NSNN</t>
  </si>
  <si>
    <t>(Kèm theo Công văn số        /UBND-KTTH ngày     /12/2018 của UBND tỉnh Quảng Nam)</t>
  </si>
  <si>
    <t>Biểu số 57/CK-NSNN</t>
  </si>
  <si>
    <t>(Kèm theo Công văn số           /UBND-KTTH ngày      tháng 12 năm 2018 của UBND tỉnh Quảng Nam)</t>
  </si>
  <si>
    <t>(Kèm theo Công văn số          /UBND-KTTH ngày     tháng 12 năm 2018 của UBND tỉnh)</t>
  </si>
  <si>
    <t>Ban Quản lý dự án Giảm nghèo khu vực Tây Nguyên</t>
  </si>
  <si>
    <t>Ban Tôn giáo</t>
  </si>
  <si>
    <t>Chi cục kiểm Lâm</t>
  </si>
  <si>
    <t>Bệnh viện Đa khoa khu vực Quảng Nam</t>
  </si>
  <si>
    <t>Bệnh viện Sản - Nhi</t>
  </si>
  <si>
    <t>Bệnh viện Đa khoa khu vực miền núi phía Bắc Quảng Nam</t>
  </si>
  <si>
    <t>Bệnh viện Đa khoa tỉnh</t>
  </si>
  <si>
    <t>1=2+13+14</t>
  </si>
  <si>
    <t>2=3+6+7…+12</t>
  </si>
  <si>
    <t>Ban Quản lý dự án ĐTXD các công trình NN&amp;PTNT</t>
  </si>
  <si>
    <t>Ban Quản lý dự án ĐTXD tỉnh</t>
  </si>
  <si>
    <t>Ban Quản lý dự án các công trình giao thông tỉnh</t>
  </si>
  <si>
    <t>58.1</t>
  </si>
  <si>
    <t>58.2</t>
  </si>
  <si>
    <t>58.3</t>
  </si>
  <si>
    <t>Biểu số 53/CK-NSNN</t>
  </si>
  <si>
    <t>(Kèm theo Quyết định số 3986/QĐ-UBND ngày  28  tháng 12 năm 2018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</si>
</sst>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9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_-&quot;€&quot;* #,##0_-;\-&quot;€&quot;* #,##0_-;_-&quot;€&quot;* &quot;-&quot;_-;_-@_-"/>
    <numFmt numFmtId="168" formatCode="_(* #,##0_);_(* \(#,##0\);_(* &quot;-&quot;??_);_(@_)"/>
    <numFmt numFmtId="169" formatCode="\ \_x0001_;\æ"/>
    <numFmt numFmtId="170" formatCode=".\ #\_x0001_;\æ"/>
    <numFmt numFmtId="171" formatCode="#.##00"/>
    <numFmt numFmtId="172" formatCode="_-* #,##0_-;\-* #,##0_-;_-* &quot;-&quot;_-;_-@_-"/>
    <numFmt numFmtId="173" formatCode="_-* #,##0.00_-;\-* #,##0.00_-;_-* &quot;-&quot;??_-;_-@_-"/>
    <numFmt numFmtId="174" formatCode="_-* #,##0\ &quot;€&quot;_-;\-* #,##0\ &quot;€&quot;_-;_-* &quot;-&quot;\ &quot;€&quot;_-;_-@_-"/>
    <numFmt numFmtId="175" formatCode="_-&quot;ñ&quot;* #,##0_-;\-&quot;ñ&quot;* #,##0_-;_-&quot;ñ&quot;* &quot;-&quot;_-;_-@_-"/>
    <numFmt numFmtId="176" formatCode="_-* #,##0\ _F_-;\-* #,##0\ _F_-;_-* &quot;-&quot;\ _F_-;_-@_-"/>
    <numFmt numFmtId="177" formatCode="_-&quot;$&quot;* #,##0_-;\-&quot;$&quot;* #,##0_-;_-&quot;$&quot;* &quot;-&quot;_-;_-@_-"/>
    <numFmt numFmtId="178" formatCode="_-* #,##0.00\ _F_-;\-* #,##0.00\ _F_-;_-* &quot;-&quot;??\ _F_-;_-@_-"/>
    <numFmt numFmtId="179" formatCode="_-* #,##0.00\ _ñ_-;\-* #,##0.00\ _ñ_-;_-* &quot;-&quot;??\ _ñ_-;_-@_-"/>
    <numFmt numFmtId="180" formatCode="_-* #,##0.00\ _ñ_-;_-* #,##0.00\ _ñ\-;_-* &quot;-&quot;??\ _ñ_-;_-@_-"/>
    <numFmt numFmtId="181" formatCode="_-* #,##0\ &quot;F&quot;_-;\-* #,##0\ &quot;F&quot;_-;_-* &quot;-&quot;\ &quot;F&quot;_-;_-@_-"/>
    <numFmt numFmtId="182" formatCode="_(&quot;$&quot;\ * #,##0_);_(&quot;$&quot;\ * \(#,##0\);_(&quot;$&quot;\ * &quot;-&quot;_);_(@_)"/>
    <numFmt numFmtId="183" formatCode="_-* #,##0\ &quot;ñ&quot;_-;\-* #,##0\ &quot;ñ&quot;_-;_-* &quot;-&quot;\ &quot;ñ&quot;_-;_-@_-"/>
    <numFmt numFmtId="184" formatCode="_-* #,##0\ _ñ_-;\-* #,##0\ _ñ_-;_-* &quot;-&quot;\ _ñ_-;_-@_-"/>
    <numFmt numFmtId="185" formatCode="_-* #,##0\ _ñ_-;_-* #,##0\ _ñ\-;_-* &quot;-&quot;\ _ñ_-;_-@_-"/>
    <numFmt numFmtId="186" formatCode="_ &quot;\&quot;* #,##0_ ;_ &quot;\&quot;* \-#,##0_ ;_ &quot;\&quot;* &quot;-&quot;_ ;_ @_ "/>
    <numFmt numFmtId="187" formatCode="&quot;\&quot;#,##0.00;[Red]&quot;\&quot;\-#,##0.00"/>
    <numFmt numFmtId="188" formatCode="&quot;\&quot;#,##0;[Red]&quot;\&quot;\-#,##0"/>
    <numFmt numFmtId="189" formatCode="_ * #,##0_)\ &quot;F&quot;_ ;_ * \(#,##0\)\ &quot;F&quot;_ ;_ * &quot;-&quot;_)\ &quot;F&quot;_ ;_ @_ "/>
    <numFmt numFmtId="190" formatCode="&quot;£&quot;#,##0.00;\-&quot;£&quot;#,##0.00"/>
    <numFmt numFmtId="191" formatCode="_ * #,##0_)\ _$_ ;_ * \(#,##0\)\ _$_ ;_ * &quot;-&quot;_)\ _$_ ;_ @_ "/>
    <numFmt numFmtId="192" formatCode="_-&quot;F&quot;* #,##0_-;\-&quot;F&quot;* #,##0_-;_-&quot;F&quot;* &quot;-&quot;_-;_-@_-"/>
    <numFmt numFmtId="193" formatCode="_ * #,##0_ ;_ * \-#,##0_ ;_ * &quot;-&quot;_ ;_ @_ "/>
    <numFmt numFmtId="194" formatCode="_ * #,##0.00_)&quot;$&quot;_ ;_ * \(#,##0.00\)&quot;$&quot;_ ;_ * &quot;-&quot;??_)&quot;$&quot;_ ;_ @_ "/>
    <numFmt numFmtId="195" formatCode="_ * #,##0.00_ ;_ * \-#,##0.00_ ;_ * &quot;-&quot;??_ ;_ @_ "/>
    <numFmt numFmtId="196" formatCode="_ * #,##0.0_)_$_ ;_ * \(#,##0.0\)_$_ ;_ * &quot;-&quot;??_)_$_ ;_ @_ "/>
    <numFmt numFmtId="197" formatCode="\$#,##0_);\(\$#,##0\)"/>
    <numFmt numFmtId="198" formatCode="#,##0.0_);\(#,##0.0\)"/>
    <numFmt numFmtId="199" formatCode="_(* #,##0.0000_);_(* \(#,##0.0000\);_(* &quot;-&quot;??_);_(@_)"/>
    <numFmt numFmtId="200" formatCode="0.0%;[Red]\(0.0%\)"/>
    <numFmt numFmtId="201" formatCode="_ * #,##0.00_)&quot;£&quot;_ ;_ * \(#,##0.00\)&quot;£&quot;_ ;_ * &quot;-&quot;??_)&quot;£&quot;_ ;_ @_ "/>
    <numFmt numFmtId="202" formatCode="_-&quot;$&quot;* #,##0.00_-;\-&quot;$&quot;* #,##0.00_-;_-&quot;$&quot;* &quot;-&quot;??_-;_-@_-"/>
    <numFmt numFmtId="203" formatCode="0.0%;\(0.0%\)"/>
    <numFmt numFmtId="204" formatCode="_-* #,##0.00\ &quot;F&quot;_-;\-* #,##0.00\ &quot;F&quot;_-;_-* &quot;-&quot;??\ &quot;F&quot;_-;_-@_-"/>
    <numFmt numFmtId="205" formatCode="0.000_)"/>
    <numFmt numFmtId="206" formatCode="_ * #,##0_)_đ_ ;_ * \(#,##0\)_đ_ ;_ * &quot;-&quot;_)_đ_ ;_ @_ "/>
    <numFmt numFmtId="207" formatCode="_-* #,##0.00\ _V_N_D_-;\-* #,##0.00\ _V_N_D_-;_-* &quot;-&quot;??\ _V_N_D_-;_-@_-"/>
    <numFmt numFmtId="208" formatCode="&quot;True&quot;;&quot;True&quot;;&quot;False&quot;"/>
    <numFmt numFmtId="209" formatCode="&quot;C&quot;#,##0.00_);\(&quot;C&quot;#,##0.00\)"/>
    <numFmt numFmtId="210" formatCode="_ &quot;R&quot;\ * #,##0_ ;_ &quot;R&quot;\ * \-#,##0_ ;_ &quot;R&quot;\ * &quot;-&quot;_ ;_ @_ "/>
    <numFmt numFmtId="211" formatCode="00.000"/>
    <numFmt numFmtId="212" formatCode="\$#,##0\ ;\(\$#,##0\)"/>
    <numFmt numFmtId="213" formatCode="&quot;C&quot;#,##0_);\(&quot;C&quot;#,##0\)"/>
    <numFmt numFmtId="214" formatCode="0.000"/>
    <numFmt numFmtId="215" formatCode="_(\§\g\ #,##0_);_(\§\g\ \(#,##0\);_(\§\g\ &quot;-&quot;??_);_(@_)"/>
    <numFmt numFmtId="216" formatCode="_(\§\g\ #,##0_);_(\§\g\ \(#,##0\);_(\§\g\ &quot;-&quot;_);_(@_)"/>
    <numFmt numFmtId="217" formatCode="&quot;C&quot;#,##0_);[Red]\(&quot;C&quot;#,##0\)"/>
    <numFmt numFmtId="218" formatCode="\§\g#,##0_);\(\§\g#,##0\)"/>
    <numFmt numFmtId="219" formatCode="_-&quot;VND&quot;* #,##0_-;\-&quot;VND&quot;* #,##0_-;_-&quot;VND&quot;* &quot;-&quot;_-;_-@_-"/>
    <numFmt numFmtId="220" formatCode="_(&quot;Rp&quot;* #,##0.00_);_(&quot;Rp&quot;* \(#,##0.00\);_(&quot;Rp&quot;* &quot;-&quot;??_);_(@_)"/>
    <numFmt numFmtId="221" formatCode="#,##0.00\ &quot;FB&quot;;[Red]\-#,##0.00\ &quot;FB&quot;"/>
    <numFmt numFmtId="222" formatCode="#,##0\ &quot;$&quot;;\-#,##0\ &quot;$&quot;"/>
    <numFmt numFmtId="223" formatCode="&quot;$&quot;#,##0;\-&quot;$&quot;#,##0"/>
    <numFmt numFmtId="224" formatCode="_-* #,##0\ _F_B_-;\-* #,##0\ _F_B_-;_-* &quot;-&quot;\ _F_B_-;_-@_-"/>
    <numFmt numFmtId="225" formatCode="#,##0_);\-#,##0_)"/>
    <numFmt numFmtId="226" formatCode="#,##0\ &quot;$&quot;_);\(#,##0\ &quot;$&quot;\)"/>
    <numFmt numFmtId="227" formatCode="#,###"/>
    <numFmt numFmtId="228" formatCode="#,##0\ &quot;$&quot;_);[Red]\(#,##0\ &quot;$&quot;\)"/>
    <numFmt numFmtId="229" formatCode="&quot;$&quot;###,0&quot;.&quot;00_);[Red]\(&quot;$&quot;###,0&quot;.&quot;00\)"/>
    <numFmt numFmtId="230" formatCode="&quot;\&quot;#,##0;[Red]\-&quot;\&quot;#,##0"/>
    <numFmt numFmtId="231" formatCode="&quot;\&quot;#,##0.00;\-&quot;\&quot;#,##0.00"/>
    <numFmt numFmtId="232" formatCode="#,##0.00_);\-#,##0.00_)"/>
    <numFmt numFmtId="233" formatCode="#,##0.000_);\(#,##0.000\)"/>
    <numFmt numFmtId="234" formatCode="#"/>
    <numFmt numFmtId="235" formatCode="&quot;¡Ì&quot;#,##0;[Red]\-&quot;¡Ì&quot;#,##0"/>
    <numFmt numFmtId="236" formatCode="#,##0.00\ &quot;F&quot;;[Red]\-#,##0.00\ &quot;F&quot;"/>
    <numFmt numFmtId="237" formatCode="_-&quot;£&quot;* #,##0_-;\-&quot;£&quot;* #,##0_-;_-&quot;£&quot;* &quot;-&quot;_-;_-@_-"/>
    <numFmt numFmtId="238" formatCode="&quot;£&quot;#,##0;[Red]\-&quot;£&quot;#,##0"/>
    <numFmt numFmtId="239" formatCode="0.00000000000E+00;\?"/>
    <numFmt numFmtId="240" formatCode="#,##0.00\ \ "/>
    <numFmt numFmtId="241" formatCode="0.00000"/>
    <numFmt numFmtId="242" formatCode="_ * #,##0_ ;_ * \-#,##0_ ;_ * &quot;-&quot;??_ ;_ @_ "/>
    <numFmt numFmtId="243" formatCode="_(* #.##0.00_);_(* \(#.##0.00\);_(* &quot;-&quot;??_);_(@_)"/>
    <numFmt numFmtId="244" formatCode="#,##0.00\ \ \ \ "/>
    <numFmt numFmtId="245" formatCode="&quot;$&quot;#,##0;[Red]\-&quot;$&quot;#,##0"/>
    <numFmt numFmtId="246" formatCode="#,##0\ &quot;F&quot;;[Red]\-#,##0\ &quot;F&quot;"/>
    <numFmt numFmtId="247" formatCode="_ * #.##._ ;_ * \-#.##._ ;_ * &quot;-&quot;??_ ;_ @_ⴆ"/>
    <numFmt numFmtId="248" formatCode="#,##0\ &quot;F&quot;;\-#,##0\ &quot;F&quot;"/>
    <numFmt numFmtId="249" formatCode="_-* ###,0&quot;.&quot;00_-;\-* ###,0&quot;.&quot;00_-;_-* &quot;-&quot;??_-;_-@_-"/>
    <numFmt numFmtId="250" formatCode="_-* #,##0\ _F_-;\-* #,##0\ _F_-;_-* &quot;-&quot;??\ _F_-;_-@_-"/>
    <numFmt numFmtId="251" formatCode="_-&quot;$&quot;* ###,0&quot;.&quot;00_-;\-&quot;$&quot;* ###,0&quot;.&quot;00_-;_-&quot;$&quot;* &quot;-&quot;??_-;_-@_-"/>
    <numFmt numFmtId="252" formatCode="#,##0.00\ &quot;F&quot;;\-#,##0.00\ &quot;F&quot;"/>
    <numFmt numFmtId="253" formatCode="&quot;\&quot;#,##0;&quot;\&quot;&quot;\&quot;&quot;\&quot;&quot;\&quot;&quot;\&quot;&quot;\&quot;&quot;\&quot;\-#,##0"/>
    <numFmt numFmtId="254" formatCode="0.0%"/>
    <numFmt numFmtId="255" formatCode="_-* #,##0\ _€_-;\-* #,##0\ _€_-;_-* &quot;-&quot;??\ _€_-;_-@_-"/>
  </numFmts>
  <fonts count="197">
    <font>
      <sz val="10"/>
      <name val="Arial"/>
    </font>
    <font>
      <sz val="11"/>
      <color theme="1"/>
      <name val="Calibri"/>
      <family val="2"/>
      <scheme val="minor"/>
    </font>
    <font>
      <sz val="10"/>
      <name val="Arial"/>
      <family val="2"/>
    </font>
    <font>
      <sz val="10"/>
      <name val="Times New Roman"/>
      <family val="1"/>
    </font>
    <font>
      <sz val="12"/>
      <name val="Times New Roman"/>
      <family val="1"/>
    </font>
    <font>
      <b/>
      <sz val="12"/>
      <name val="Times New Roman"/>
      <family val="1"/>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0"/>
      <name val="Times New Roman"/>
      <family val="1"/>
    </font>
    <font>
      <sz val="14"/>
      <name val=".VnArial Narrow"/>
      <family val="2"/>
    </font>
    <font>
      <sz val="10"/>
      <name val=".VnArial Narrow"/>
      <family val="2"/>
    </font>
    <font>
      <sz val="13"/>
      <name val="Times New Roman"/>
      <family val="1"/>
    </font>
    <font>
      <sz val="10"/>
      <name val=".VnArial"/>
      <family val="2"/>
    </font>
    <font>
      <b/>
      <sz val="18"/>
      <name val="Arial"/>
      <family val="2"/>
    </font>
    <font>
      <sz val="9"/>
      <name val="Arial"/>
      <family val="2"/>
    </font>
    <font>
      <b/>
      <sz val="11"/>
      <name val="Times New Roman"/>
      <family val="1"/>
    </font>
    <font>
      <sz val="12"/>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i/>
      <sz val="11"/>
      <name val=".VnArial Narrow"/>
      <family val="2"/>
    </font>
    <font>
      <b/>
      <sz val="12"/>
      <name val=".VnArial Narrow"/>
      <family val="2"/>
    </font>
    <font>
      <sz val="11"/>
      <name val=".VnTime"/>
      <family val="2"/>
    </font>
    <font>
      <i/>
      <sz val="12"/>
      <name val="Times New Roman"/>
      <family val="1"/>
    </font>
    <font>
      <sz val="11"/>
      <color theme="1"/>
      <name val="Calibri"/>
      <family val="2"/>
      <charset val="163"/>
      <scheme val="minor"/>
    </font>
    <font>
      <sz val="13"/>
      <color rgb="FFFF0000"/>
      <name val="Times New Roman"/>
      <family val="1"/>
    </font>
    <font>
      <sz val="12"/>
      <color rgb="FFFF0000"/>
      <name val=".VnArial Narrow"/>
      <family val="2"/>
    </font>
    <font>
      <b/>
      <sz val="12"/>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b/>
      <sz val="12"/>
      <color rgb="FF000000"/>
      <name val=".VnArial Narrow"/>
      <family val="2"/>
    </font>
    <font>
      <b/>
      <sz val="13"/>
      <color theme="1"/>
      <name val="Times New Roman"/>
      <family val="1"/>
    </font>
    <font>
      <sz val="13"/>
      <color rgb="FF000000"/>
      <name val="Times New Roman"/>
      <family val="1"/>
    </font>
    <font>
      <b/>
      <sz val="10"/>
      <color rgb="FF000000"/>
      <name val="Times New Roman"/>
      <family val="1"/>
    </font>
    <font>
      <sz val="10"/>
      <color rgb="FF000000"/>
      <name val="Times New Roman"/>
      <family val="1"/>
    </font>
    <font>
      <b/>
      <sz val="11"/>
      <color rgb="FF000000"/>
      <name val="Times New Roman"/>
      <family val="1"/>
    </font>
    <font>
      <i/>
      <sz val="12"/>
      <color theme="1"/>
      <name val="Times New Roman"/>
      <family val="1"/>
    </font>
    <font>
      <sz val="12"/>
      <color theme="1"/>
      <name val="Times New Roman"/>
      <family val="1"/>
    </font>
    <font>
      <sz val="11"/>
      <color rgb="FF000000"/>
      <name val=".VnArial Narrow"/>
      <family val="2"/>
    </font>
    <font>
      <b/>
      <sz val="11"/>
      <color rgb="FF000000"/>
      <name val=".VnArial Narrow"/>
      <family val="2"/>
    </font>
    <font>
      <b/>
      <sz val="9"/>
      <name val="Times New Roman"/>
      <family val="1"/>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sz val="11"/>
      <color rgb="FFFF0000"/>
      <name val=".VnArial Narrow"/>
      <family val="2"/>
    </font>
    <font>
      <i/>
      <sz val="11"/>
      <color rgb="FFFF0000"/>
      <name val=".VnArial Narrow"/>
      <family val="2"/>
    </font>
    <font>
      <i/>
      <sz val="11"/>
      <color rgb="FF000000"/>
      <name val=".VnArial Narrow"/>
      <family val="2"/>
    </font>
    <font>
      <b/>
      <sz val="10"/>
      <name val="Arial"/>
      <family val="2"/>
    </font>
    <font>
      <i/>
      <sz val="10"/>
      <name val="Arial"/>
      <family val="2"/>
    </font>
    <font>
      <b/>
      <i/>
      <sz val="12"/>
      <color rgb="FF000000"/>
      <name val=".VnArial Narrow"/>
      <family val="2"/>
    </font>
  </fonts>
  <fills count="2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s>
  <cellStyleXfs count="1030">
    <xf numFmtId="0" fontId="0" fillId="0" borderId="0"/>
    <xf numFmtId="167" fontId="23" fillId="0" borderId="0" applyFont="0" applyFill="0" applyBorder="0" applyAlignment="0" applyProtection="0"/>
    <xf numFmtId="0" fontId="11" fillId="0" borderId="0" applyNumberFormat="0" applyFill="0" applyBorder="0" applyAlignment="0" applyProtection="0"/>
    <xf numFmtId="0" fontId="24" fillId="0" borderId="0"/>
    <xf numFmtId="3" fontId="25" fillId="0" borderId="1"/>
    <xf numFmtId="168" fontId="26" fillId="0" borderId="2" applyFont="0" applyBorder="0"/>
    <xf numFmtId="0" fontId="27" fillId="0" borderId="0"/>
    <xf numFmtId="169" fontId="11" fillId="0" borderId="0" applyFont="0" applyFill="0" applyBorder="0" applyAlignment="0" applyProtection="0"/>
    <xf numFmtId="0" fontId="28" fillId="0" borderId="0" applyFont="0" applyFill="0" applyBorder="0" applyAlignment="0" applyProtection="0"/>
    <xf numFmtId="170" fontId="11" fillId="0" borderId="0" applyFont="0" applyFill="0" applyBorder="0" applyAlignment="0" applyProtection="0"/>
    <xf numFmtId="0" fontId="29" fillId="0" borderId="0" applyNumberFormat="0" applyFill="0" applyBorder="0" applyAlignment="0" applyProtection="0"/>
    <xf numFmtId="0" fontId="30" fillId="0" borderId="0" applyFont="0" applyFill="0" applyBorder="0" applyAlignment="0" applyProtection="0"/>
    <xf numFmtId="0" fontId="31" fillId="0" borderId="3"/>
    <xf numFmtId="171" fontId="27" fillId="0" borderId="0" applyFont="0" applyFill="0" applyBorder="0" applyAlignment="0" applyProtection="0"/>
    <xf numFmtId="172" fontId="32" fillId="0" borderId="0" applyFont="0" applyFill="0" applyBorder="0" applyAlignment="0" applyProtection="0"/>
    <xf numFmtId="173" fontId="32" fillId="0" borderId="0" applyFont="0" applyFill="0" applyBorder="0" applyAlignment="0" applyProtection="0"/>
    <xf numFmtId="6" fontId="33" fillId="0" borderId="0" applyFont="0" applyFill="0" applyBorder="0" applyAlignment="0" applyProtection="0"/>
    <xf numFmtId="0" fontId="34"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35" fillId="0" borderId="0"/>
    <xf numFmtId="0" fontId="29" fillId="0" borderId="0" applyNumberFormat="0" applyFill="0" applyBorder="0" applyAlignment="0" applyProtection="0"/>
    <xf numFmtId="172" fontId="11"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174" fontId="36" fillId="0" borderId="0" applyFont="0" applyFill="0" applyBorder="0" applyAlignment="0" applyProtection="0"/>
    <xf numFmtId="174" fontId="36" fillId="0" borderId="0" applyFont="0" applyFill="0" applyBorder="0" applyAlignment="0" applyProtection="0"/>
    <xf numFmtId="0" fontId="37" fillId="0" borderId="0"/>
    <xf numFmtId="0" fontId="37" fillId="0" borderId="0"/>
    <xf numFmtId="0" fontId="37" fillId="0" borderId="0"/>
    <xf numFmtId="175" fontId="23"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6" fontId="11"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8" fillId="0" borderId="0"/>
    <xf numFmtId="0" fontId="38" fillId="0" borderId="0"/>
    <xf numFmtId="0" fontId="27" fillId="0" borderId="0" applyNumberFormat="0" applyFill="0" applyBorder="0" applyAlignment="0" applyProtection="0"/>
    <xf numFmtId="0" fontId="38" fillId="0" borderId="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0" fontId="38" fillId="0" borderId="0"/>
    <xf numFmtId="0" fontId="37" fillId="0" borderId="0" applyFont="0" applyFill="0" applyBorder="0" applyAlignment="0" applyProtection="0"/>
    <xf numFmtId="0" fontId="37"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174"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173" fontId="23"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74"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173" fontId="23" fillId="0" borderId="0" applyFont="0" applyFill="0" applyBorder="0" applyAlignment="0" applyProtection="0"/>
    <xf numFmtId="43"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172" fontId="23" fillId="0" borderId="0" applyFont="0" applyFill="0" applyBorder="0" applyAlignment="0" applyProtection="0"/>
    <xf numFmtId="173"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0" fontId="27" fillId="0" borderId="0" applyNumberFormat="0" applyFill="0" applyBorder="0" applyAlignment="0" applyProtection="0"/>
    <xf numFmtId="0" fontId="40" fillId="0" borderId="0"/>
    <xf numFmtId="0" fontId="38" fillId="0" borderId="0"/>
    <xf numFmtId="42" fontId="36" fillId="0" borderId="0" applyFont="0" applyFill="0" applyBorder="0" applyAlignment="0" applyProtection="0"/>
    <xf numFmtId="42" fontId="36" fillId="0" borderId="0" applyFont="0" applyFill="0" applyBorder="0" applyAlignment="0" applyProtection="0"/>
    <xf numFmtId="0" fontId="38" fillId="0" borderId="0"/>
    <xf numFmtId="183"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72"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173" fontId="23"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0" fontId="27" fillId="0" borderId="0" applyNumberFormat="0" applyFill="0" applyBorder="0" applyAlignment="0" applyProtection="0"/>
    <xf numFmtId="0" fontId="38" fillId="0" borderId="0"/>
    <xf numFmtId="0" fontId="38" fillId="0" borderId="0"/>
    <xf numFmtId="186" fontId="41" fillId="0" borderId="0" applyFont="0" applyFill="0" applyBorder="0" applyAlignment="0" applyProtection="0"/>
    <xf numFmtId="187" fontId="42" fillId="0" borderId="0" applyFont="0" applyFill="0" applyBorder="0" applyAlignment="0" applyProtection="0"/>
    <xf numFmtId="188" fontId="42" fillId="0" borderId="0" applyFont="0" applyFill="0" applyBorder="0" applyAlignment="0" applyProtection="0"/>
    <xf numFmtId="0" fontId="43" fillId="0" borderId="0"/>
    <xf numFmtId="0" fontId="43" fillId="0" borderId="0"/>
    <xf numFmtId="0" fontId="44" fillId="0" borderId="0"/>
    <xf numFmtId="0" fontId="3" fillId="0" borderId="0"/>
    <xf numFmtId="1" fontId="45" fillId="0" borderId="1" applyBorder="0" applyAlignment="0">
      <alignment horizontal="center"/>
    </xf>
    <xf numFmtId="3" fontId="25" fillId="0" borderId="1"/>
    <xf numFmtId="3" fontId="25" fillId="0" borderId="1"/>
    <xf numFmtId="0" fontId="46" fillId="2" borderId="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7" fillId="2" borderId="0"/>
    <xf numFmtId="0" fontId="47" fillId="2" borderId="0"/>
    <xf numFmtId="0" fontId="157" fillId="2" borderId="0"/>
    <xf numFmtId="0" fontId="47" fillId="2" borderId="0"/>
    <xf numFmtId="186" fontId="41" fillId="0" borderId="0" applyFont="0" applyFill="0" applyBorder="0" applyAlignment="0" applyProtection="0"/>
    <xf numFmtId="0" fontId="46" fillId="2" borderId="0"/>
    <xf numFmtId="0" fontId="47" fillId="2" borderId="0"/>
    <xf numFmtId="0" fontId="157" fillId="2" borderId="0"/>
    <xf numFmtId="0" fontId="47" fillId="2" borderId="0"/>
    <xf numFmtId="0" fontId="47" fillId="2" borderId="0"/>
    <xf numFmtId="0" fontId="46" fillId="2" borderId="0"/>
    <xf numFmtId="0" fontId="46" fillId="2" borderId="0"/>
    <xf numFmtId="0" fontId="48" fillId="0" borderId="0" applyFont="0" applyFill="0" applyBorder="0" applyAlignment="0">
      <alignment horizontal="left"/>
    </xf>
    <xf numFmtId="0" fontId="48" fillId="0" borderId="0" applyFont="0" applyFill="0" applyBorder="0" applyAlignment="0">
      <alignment horizontal="left"/>
    </xf>
    <xf numFmtId="0" fontId="47" fillId="2" borderId="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6" fillId="2" borderId="0"/>
    <xf numFmtId="0" fontId="49" fillId="0" borderId="1" applyNumberFormat="0" applyFont="0" applyBorder="0">
      <alignment horizontal="left" indent="2"/>
    </xf>
    <xf numFmtId="0" fontId="48" fillId="0" borderId="0" applyFont="0" applyFill="0" applyBorder="0" applyAlignment="0">
      <alignment horizontal="left"/>
    </xf>
    <xf numFmtId="0" fontId="48" fillId="0" borderId="0" applyFont="0" applyFill="0" applyBorder="0" applyAlignment="0">
      <alignment horizontal="left"/>
    </xf>
    <xf numFmtId="0" fontId="50" fillId="3" borderId="4" applyFont="0" applyFill="0" applyAlignment="0">
      <alignment vertical="center" wrapText="1"/>
    </xf>
    <xf numFmtId="9" fontId="51" fillId="0" borderId="0" applyBorder="0" applyAlignment="0" applyProtection="0"/>
    <xf numFmtId="0" fontId="52" fillId="2" borderId="0"/>
    <xf numFmtId="0" fontId="52"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2" fillId="2" borderId="0"/>
    <xf numFmtId="0" fontId="52" fillId="2" borderId="0"/>
    <xf numFmtId="0" fontId="49" fillId="0" borderId="1" applyNumberFormat="0" applyFont="0" applyBorder="0" applyAlignment="0">
      <alignment horizontal="center"/>
    </xf>
    <xf numFmtId="0" fontId="11" fillId="0" borderId="0"/>
    <xf numFmtId="0" fontId="29" fillId="0" borderId="0"/>
    <xf numFmtId="0" fontId="53" fillId="2" borderId="0"/>
    <xf numFmtId="0" fontId="53"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3" fillId="2" borderId="0"/>
    <xf numFmtId="0" fontId="54" fillId="0" borderId="0">
      <alignment wrapText="1"/>
    </xf>
    <xf numFmtId="0" fontId="54"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47" fillId="0" borderId="0">
      <alignment wrapText="1"/>
    </xf>
    <xf numFmtId="0" fontId="54" fillId="0" borderId="0">
      <alignment wrapText="1"/>
    </xf>
    <xf numFmtId="0" fontId="27" fillId="0" borderId="0"/>
    <xf numFmtId="0" fontId="27" fillId="0" borderId="0"/>
    <xf numFmtId="0" fontId="27" fillId="0" borderId="0"/>
    <xf numFmtId="0" fontId="12" fillId="0" borderId="0"/>
    <xf numFmtId="189" fontId="55" fillId="0" borderId="0" applyFont="0" applyFill="0" applyBorder="0" applyAlignment="0" applyProtection="0"/>
    <xf numFmtId="0" fontId="56" fillId="0" borderId="0" applyFont="0" applyFill="0" applyBorder="0" applyAlignment="0" applyProtection="0"/>
    <xf numFmtId="190" fontId="57" fillId="0" borderId="0" applyFont="0" applyFill="0" applyBorder="0" applyAlignment="0" applyProtection="0"/>
    <xf numFmtId="191" fontId="55" fillId="0" borderId="0" applyFont="0" applyFill="0" applyBorder="0" applyAlignment="0" applyProtection="0"/>
    <xf numFmtId="0" fontId="56" fillId="0" borderId="0" applyFont="0" applyFill="0" applyBorder="0" applyAlignment="0" applyProtection="0"/>
    <xf numFmtId="192" fontId="55" fillId="0" borderId="0" applyFont="0" applyFill="0" applyBorder="0" applyAlignment="0" applyProtection="0"/>
    <xf numFmtId="0" fontId="58" fillId="0" borderId="0">
      <alignment horizontal="center" wrapText="1"/>
      <protection locked="0"/>
    </xf>
    <xf numFmtId="0" fontId="59" fillId="0" borderId="0" applyNumberFormat="0" applyBorder="0" applyAlignment="0">
      <alignment horizontal="center"/>
    </xf>
    <xf numFmtId="193" fontId="60" fillId="0" borderId="0" applyFont="0" applyFill="0" applyBorder="0" applyAlignment="0" applyProtection="0"/>
    <xf numFmtId="0" fontId="56" fillId="0" borderId="0" applyFont="0" applyFill="0" applyBorder="0" applyAlignment="0" applyProtection="0"/>
    <xf numFmtId="194" fontId="36" fillId="0" borderId="0" applyFont="0" applyFill="0" applyBorder="0" applyAlignment="0" applyProtection="0"/>
    <xf numFmtId="195" fontId="60" fillId="0" borderId="0" applyFont="0" applyFill="0" applyBorder="0" applyAlignment="0" applyProtection="0"/>
    <xf numFmtId="0" fontId="56" fillId="0" borderId="0" applyFont="0" applyFill="0" applyBorder="0" applyAlignment="0" applyProtection="0"/>
    <xf numFmtId="196" fontId="36" fillId="0" borderId="0" applyFont="0" applyFill="0" applyBorder="0" applyAlignment="0" applyProtection="0"/>
    <xf numFmtId="167" fontId="23" fillId="0" borderId="0" applyFont="0" applyFill="0" applyBorder="0" applyAlignment="0" applyProtection="0"/>
    <xf numFmtId="0" fontId="61" fillId="0" borderId="0" applyNumberFormat="0" applyFill="0" applyBorder="0" applyAlignment="0" applyProtection="0"/>
    <xf numFmtId="0" fontId="56" fillId="0" borderId="0"/>
    <xf numFmtId="0" fontId="62" fillId="0" borderId="0"/>
    <xf numFmtId="0" fontId="3" fillId="0" borderId="0"/>
    <xf numFmtId="0" fontId="56" fillId="0" borderId="0"/>
    <xf numFmtId="0" fontId="63" fillId="0" borderId="0"/>
    <xf numFmtId="0" fontId="64" fillId="0" borderId="0"/>
    <xf numFmtId="0" fontId="65" fillId="0" borderId="0"/>
    <xf numFmtId="197" fontId="11" fillId="0" borderId="0" applyFill="0" applyBorder="0" applyAlignment="0"/>
    <xf numFmtId="198" fontId="66" fillId="0" borderId="0" applyFill="0" applyBorder="0" applyAlignment="0"/>
    <xf numFmtId="199" fontId="66" fillId="0" borderId="0" applyFill="0" applyBorder="0" applyAlignment="0"/>
    <xf numFmtId="200" fontId="66" fillId="0" borderId="0" applyFill="0" applyBorder="0" applyAlignment="0"/>
    <xf numFmtId="201" fontId="67"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68" fillId="0" borderId="0"/>
    <xf numFmtId="204" fontId="36" fillId="0" borderId="0" applyFont="0" applyFill="0" applyBorder="0" applyAlignment="0" applyProtection="0"/>
    <xf numFmtId="168" fontId="18" fillId="0" borderId="0" applyFont="0" applyFill="0" applyBorder="0" applyAlignment="0" applyProtection="0"/>
    <xf numFmtId="1" fontId="76" fillId="0" borderId="5" applyBorder="0"/>
    <xf numFmtId="43" fontId="2" fillId="0" borderId="0" applyFont="0" applyFill="0" applyBorder="0" applyAlignment="0" applyProtection="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6" fontId="70" fillId="0" borderId="0" applyFont="0" applyFill="0" applyBorder="0" applyAlignment="0" applyProtection="0"/>
    <xf numFmtId="193" fontId="71" fillId="0" borderId="0" applyFont="0" applyFill="0" applyBorder="0" applyAlignment="0" applyProtection="0"/>
    <xf numFmtId="202" fontId="66" fillId="0" borderId="0" applyFont="0" applyFill="0" applyBorder="0" applyAlignment="0" applyProtection="0"/>
    <xf numFmtId="43" fontId="71" fillId="0" borderId="0" applyFont="0" applyFill="0" applyBorder="0" applyAlignment="0" applyProtection="0"/>
    <xf numFmtId="43" fontId="3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95" fontId="7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07" fontId="29" fillId="0" borderId="0" applyFont="0" applyFill="0" applyBorder="0" applyAlignment="0" applyProtection="0"/>
    <xf numFmtId="43" fontId="13" fillId="0" borderId="0" applyFont="0" applyFill="0" applyBorder="0" applyAlignment="0" applyProtection="0"/>
    <xf numFmtId="165" fontId="22" fillId="0" borderId="0" applyFont="0" applyFill="0" applyBorder="0" applyAlignment="0" applyProtection="0"/>
    <xf numFmtId="208" fontId="29" fillId="0" borderId="0" applyFont="0" applyFill="0" applyBorder="0" applyAlignment="0" applyProtection="0"/>
    <xf numFmtId="43" fontId="67" fillId="0" borderId="0" applyFont="0" applyFill="0" applyBorder="0" applyAlignment="0" applyProtection="0"/>
    <xf numFmtId="43" fontId="29" fillId="0" borderId="0" applyFont="0" applyFill="0" applyBorder="0" applyAlignment="0" applyProtection="0"/>
    <xf numFmtId="43" fontId="71"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165" fontId="72" fillId="0" borderId="0" applyFont="0" applyFill="0" applyBorder="0" applyAlignment="0" applyProtection="0"/>
    <xf numFmtId="209" fontId="37" fillId="0" borderId="0"/>
    <xf numFmtId="3" fontId="29" fillId="0" borderId="0" applyFont="0" applyFill="0" applyBorder="0" applyAlignment="0" applyProtection="0"/>
    <xf numFmtId="0" fontId="73" fillId="0" borderId="0">
      <alignment horizontal="center"/>
    </xf>
    <xf numFmtId="0" fontId="74" fillId="0" borderId="0" applyNumberFormat="0" applyAlignment="0">
      <alignment horizontal="left"/>
    </xf>
    <xf numFmtId="178" fontId="75" fillId="0" borderId="0" applyFont="0" applyFill="0" applyBorder="0" applyAlignment="0" applyProtection="0"/>
    <xf numFmtId="210" fontId="62" fillId="0" borderId="0" applyFont="0" applyFill="0" applyBorder="0" applyAlignment="0" applyProtection="0"/>
    <xf numFmtId="211" fontId="72" fillId="0" borderId="0" applyFont="0" applyFill="0" applyBorder="0" applyAlignment="0" applyProtection="0"/>
    <xf numFmtId="198" fontId="66" fillId="0" borderId="0" applyFont="0" applyFill="0" applyBorder="0" applyAlignment="0" applyProtection="0"/>
    <xf numFmtId="212" fontId="29" fillId="0" borderId="0" applyFont="0" applyFill="0" applyBorder="0" applyAlignment="0" applyProtection="0"/>
    <xf numFmtId="213" fontId="37" fillId="0" borderId="0"/>
    <xf numFmtId="214" fontId="11" fillId="0" borderId="6"/>
    <xf numFmtId="0" fontId="29" fillId="0" borderId="0" applyFont="0" applyFill="0" applyBorder="0" applyAlignment="0" applyProtection="0"/>
    <xf numFmtId="14" fontId="39" fillId="0" borderId="0" applyFill="0" applyBorder="0" applyAlignment="0"/>
    <xf numFmtId="0" fontId="77" fillId="0" borderId="0" applyProtection="0"/>
    <xf numFmtId="3" fontId="78" fillId="0" borderId="7">
      <alignment horizontal="left" vertical="top" wrapText="1"/>
    </xf>
    <xf numFmtId="0" fontId="29" fillId="0" borderId="0" applyFont="0" applyFill="0" applyBorder="0" applyAlignment="0" applyProtection="0"/>
    <xf numFmtId="0" fontId="29" fillId="0" borderId="0" applyFont="0" applyFill="0" applyBorder="0" applyAlignment="0" applyProtection="0"/>
    <xf numFmtId="215" fontId="11" fillId="0" borderId="0"/>
    <xf numFmtId="216" fontId="27" fillId="0" borderId="1"/>
    <xf numFmtId="217" fontId="37" fillId="0" borderId="0"/>
    <xf numFmtId="218" fontId="27" fillId="0" borderId="0"/>
    <xf numFmtId="172" fontId="79" fillId="0" borderId="0" applyFont="0" applyFill="0" applyBorder="0" applyAlignment="0" applyProtection="0"/>
    <xf numFmtId="173"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172" fontId="79" fillId="0" borderId="0" applyFont="0" applyFill="0" applyBorder="0" applyAlignment="0" applyProtection="0"/>
    <xf numFmtId="172"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20" fontId="11" fillId="0" borderId="0" applyFont="0" applyFill="0" applyBorder="0" applyAlignment="0" applyProtection="0"/>
    <xf numFmtId="220" fontId="11" fillId="0" borderId="0" applyFont="0" applyFill="0" applyBorder="0" applyAlignment="0" applyProtection="0"/>
    <xf numFmtId="221" fontId="11" fillId="0" borderId="0" applyFont="0" applyFill="0" applyBorder="0" applyAlignment="0" applyProtection="0"/>
    <xf numFmtId="221" fontId="11"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173" fontId="79" fillId="0" borderId="0" applyFont="0" applyFill="0" applyBorder="0" applyAlignment="0" applyProtection="0"/>
    <xf numFmtId="17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3" fontId="11" fillId="0" borderId="0" applyFont="0" applyFill="0" applyBorder="0" applyAlignment="0" applyProtection="0"/>
    <xf numFmtId="223" fontId="11" fillId="0" borderId="0" applyFont="0" applyFill="0" applyBorder="0" applyAlignment="0" applyProtection="0"/>
    <xf numFmtId="224" fontId="11" fillId="0" borderId="0" applyFont="0" applyFill="0" applyBorder="0" applyAlignment="0" applyProtection="0"/>
    <xf numFmtId="224" fontId="1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3" fontId="11" fillId="0" borderId="0" applyFont="0" applyBorder="0" applyAlignment="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80" fillId="0" borderId="0" applyNumberFormat="0" applyAlignment="0">
      <alignment horizontal="left"/>
    </xf>
    <xf numFmtId="0" fontId="81" fillId="0" borderId="0"/>
    <xf numFmtId="0" fontId="82" fillId="0" borderId="0"/>
    <xf numFmtId="3" fontId="11" fillId="0" borderId="0" applyFont="0" applyBorder="0" applyAlignment="0"/>
    <xf numFmtId="2" fontId="29" fillId="0" borderId="0" applyFont="0" applyFill="0" applyBorder="0" applyAlignment="0" applyProtection="0"/>
    <xf numFmtId="0" fontId="84" fillId="0" borderId="0">
      <alignment vertical="top" wrapText="1"/>
    </xf>
    <xf numFmtId="38" fontId="83" fillId="2" borderId="0" applyNumberFormat="0" applyBorder="0" applyAlignment="0" applyProtection="0"/>
    <xf numFmtId="225" fontId="21" fillId="2" borderId="0" applyBorder="0" applyProtection="0"/>
    <xf numFmtId="0" fontId="85" fillId="0" borderId="8" applyNumberFormat="0" applyFill="0" applyBorder="0" applyAlignment="0" applyProtection="0">
      <alignment horizontal="center" vertical="center"/>
    </xf>
    <xf numFmtId="0" fontId="86" fillId="0" borderId="0" applyNumberFormat="0" applyFont="0" applyBorder="0" applyAlignment="0">
      <alignment horizontal="left" vertical="center"/>
    </xf>
    <xf numFmtId="166" fontId="6" fillId="0" borderId="0" applyFont="0" applyFill="0" applyBorder="0" applyAlignment="0" applyProtection="0"/>
    <xf numFmtId="0" fontId="87" fillId="4" borderId="0"/>
    <xf numFmtId="0" fontId="88" fillId="0" borderId="0">
      <alignment horizontal="left"/>
    </xf>
    <xf numFmtId="0" fontId="89" fillId="0" borderId="9" applyNumberFormat="0" applyAlignment="0" applyProtection="0">
      <alignment horizontal="left" vertical="center"/>
    </xf>
    <xf numFmtId="0" fontId="89" fillId="0" borderId="10">
      <alignment horizontal="left" vertical="center"/>
    </xf>
    <xf numFmtId="0" fontId="19" fillId="0" borderId="0" applyProtection="0"/>
    <xf numFmtId="0" fontId="89" fillId="0" borderId="0" applyProtection="0"/>
    <xf numFmtId="0" fontId="90" fillId="0" borderId="11">
      <alignment horizontal="center"/>
    </xf>
    <xf numFmtId="0" fontId="90" fillId="0" borderId="0">
      <alignment horizontal="center"/>
    </xf>
    <xf numFmtId="5" fontId="91" fillId="5" borderId="1" applyNumberFormat="0" applyAlignment="0">
      <alignment horizontal="left" vertical="top"/>
    </xf>
    <xf numFmtId="49" fontId="10" fillId="0" borderId="1">
      <alignment vertical="center"/>
    </xf>
    <xf numFmtId="0" fontId="3" fillId="0" borderId="0"/>
    <xf numFmtId="172" fontId="11" fillId="0" borderId="0" applyFont="0" applyFill="0" applyBorder="0" applyAlignment="0" applyProtection="0"/>
    <xf numFmtId="38" fontId="37" fillId="0" borderId="0" applyFont="0" applyFill="0" applyBorder="0" applyAlignment="0" applyProtection="0"/>
    <xf numFmtId="176" fontId="36" fillId="0" borderId="0" applyFont="0" applyFill="0" applyBorder="0" applyAlignment="0" applyProtection="0"/>
    <xf numFmtId="226" fontId="92" fillId="0" borderId="0" applyFont="0" applyFill="0" applyBorder="0" applyAlignment="0" applyProtection="0"/>
    <xf numFmtId="10" fontId="83" fillId="6" borderId="1" applyNumberFormat="0" applyBorder="0" applyAlignment="0" applyProtection="0"/>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172" fontId="11" fillId="0" borderId="0" applyFont="0" applyFill="0" applyBorder="0" applyAlignment="0" applyProtection="0"/>
    <xf numFmtId="0" fontId="11" fillId="0" borderId="0"/>
    <xf numFmtId="0" fontId="58" fillId="0" borderId="12">
      <alignment horizontal="centerContinuous"/>
    </xf>
    <xf numFmtId="0" fontId="37" fillId="0" borderId="0"/>
    <xf numFmtId="0" fontId="37" fillId="0" borderId="0"/>
    <xf numFmtId="0" fontId="3" fillId="0" borderId="0" applyNumberFormat="0" applyFont="0" applyFill="0" applyBorder="0" applyProtection="0">
      <alignment horizontal="left" vertical="center"/>
    </xf>
    <xf numFmtId="0" fontId="37" fillId="0" borderId="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214" fontId="96" fillId="0" borderId="13" applyNumberFormat="0" applyFont="0" applyFill="0" applyBorder="0">
      <alignment horizontal="center"/>
    </xf>
    <xf numFmtId="38" fontId="37" fillId="0" borderId="0" applyFont="0" applyFill="0" applyBorder="0" applyAlignment="0" applyProtection="0"/>
    <xf numFmtId="40" fontId="37" fillId="0" borderId="0" applyFont="0" applyFill="0" applyBorder="0" applyAlignment="0" applyProtection="0"/>
    <xf numFmtId="172" fontId="67" fillId="0" borderId="0" applyFont="0" applyFill="0" applyBorder="0" applyAlignment="0" applyProtection="0"/>
    <xf numFmtId="173" fontId="67" fillId="0" borderId="0" applyFont="0" applyFill="0" applyBorder="0" applyAlignment="0" applyProtection="0"/>
    <xf numFmtId="0" fontId="97" fillId="0" borderId="11"/>
    <xf numFmtId="227" fontId="98" fillId="0" borderId="13"/>
    <xf numFmtId="228" fontId="37" fillId="0" borderId="0" applyFont="0" applyFill="0" applyBorder="0" applyAlignment="0" applyProtection="0"/>
    <xf numFmtId="229" fontId="37" fillId="0" borderId="0" applyFont="0" applyFill="0" applyBorder="0" applyAlignment="0" applyProtection="0"/>
    <xf numFmtId="230" fontId="67" fillId="0" borderId="0" applyFont="0" applyFill="0" applyBorder="0" applyAlignment="0" applyProtection="0"/>
    <xf numFmtId="231" fontId="67" fillId="0" borderId="0" applyFont="0" applyFill="0" applyBorder="0" applyAlignment="0" applyProtection="0"/>
    <xf numFmtId="0" fontId="77" fillId="0" borderId="0" applyNumberFormat="0" applyFont="0" applyFill="0" applyAlignment="0"/>
    <xf numFmtId="0" fontId="3" fillId="0" borderId="0"/>
    <xf numFmtId="0" fontId="27" fillId="0" borderId="14" applyNumberFormat="0" applyAlignment="0">
      <alignment horizontal="center"/>
    </xf>
    <xf numFmtId="37" fontId="99" fillId="0" borderId="0"/>
    <xf numFmtId="0" fontId="100" fillId="0" borderId="1" applyNumberFormat="0" applyFont="0" applyFill="0" applyBorder="0" applyAlignment="0">
      <alignment horizontal="center"/>
    </xf>
    <xf numFmtId="0" fontId="101" fillId="0" borderId="0"/>
    <xf numFmtId="0" fontId="102"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1" fillId="0" borderId="0"/>
    <xf numFmtId="0" fontId="103" fillId="0" borderId="0"/>
    <xf numFmtId="0" fontId="72" fillId="0" borderId="0"/>
    <xf numFmtId="0" fontId="71" fillId="0" borderId="0"/>
    <xf numFmtId="0" fontId="13" fillId="0" borderId="0"/>
    <xf numFmtId="0" fontId="71" fillId="0" borderId="0"/>
    <xf numFmtId="0" fontId="13" fillId="0" borderId="0"/>
    <xf numFmtId="0" fontId="17" fillId="0" borderId="0"/>
    <xf numFmtId="0" fontId="29" fillId="0" borderId="0"/>
    <xf numFmtId="0" fontId="11" fillId="0" borderId="0"/>
    <xf numFmtId="0" fontId="9" fillId="0" borderId="0"/>
    <xf numFmtId="0" fontId="29" fillId="0" borderId="0"/>
    <xf numFmtId="0" fontId="29" fillId="0" borderId="0"/>
    <xf numFmtId="0" fontId="29" fillId="0" borderId="0"/>
    <xf numFmtId="0" fontId="29" fillId="0" borderId="0"/>
    <xf numFmtId="0" fontId="159" fillId="0" borderId="0"/>
    <xf numFmtId="0" fontId="22" fillId="0" borderId="0"/>
    <xf numFmtId="0" fontId="104" fillId="0" borderId="0"/>
    <xf numFmtId="0" fontId="29" fillId="0" borderId="0"/>
    <xf numFmtId="0" fontId="7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17" fillId="0" borderId="0"/>
    <xf numFmtId="0" fontId="17" fillId="0" borderId="0"/>
    <xf numFmtId="0" fontId="72" fillId="0" borderId="0"/>
    <xf numFmtId="0" fontId="11" fillId="0" borderId="0"/>
    <xf numFmtId="0" fontId="23" fillId="0" borderId="0"/>
    <xf numFmtId="0" fontId="105" fillId="0" borderId="0" applyNumberFormat="0" applyFill="0" applyBorder="0" applyProtection="0">
      <alignment vertical="top"/>
    </xf>
    <xf numFmtId="0" fontId="77" fillId="0" borderId="0"/>
    <xf numFmtId="0" fontId="11" fillId="0" borderId="0"/>
    <xf numFmtId="0" fontId="11" fillId="0" borderId="0"/>
    <xf numFmtId="0" fontId="71" fillId="0" borderId="0"/>
    <xf numFmtId="0" fontId="29" fillId="0" borderId="0"/>
    <xf numFmtId="0" fontId="11" fillId="0" borderId="0"/>
    <xf numFmtId="0" fontId="45" fillId="0" borderId="0" applyFont="0"/>
    <xf numFmtId="0" fontId="79" fillId="0" borderId="0"/>
    <xf numFmtId="232" fontId="40" fillId="0" borderId="0" applyFont="0" applyFill="0" applyBorder="0" applyProtection="0">
      <alignment vertical="top" wrapText="1"/>
    </xf>
    <xf numFmtId="0" fontId="27" fillId="0" borderId="0"/>
    <xf numFmtId="173" fontId="43" fillId="0" borderId="0" applyFont="0" applyFill="0" applyBorder="0" applyAlignment="0" applyProtection="0"/>
    <xf numFmtId="172" fontId="43" fillId="0" borderId="0" applyFon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62" fillId="0" borderId="0" applyNumberFormat="0" applyFill="0" applyBorder="0" applyAlignment="0" applyProtection="0"/>
    <xf numFmtId="0" fontId="11" fillId="0" borderId="0" applyNumberFormat="0" applyFill="0" applyBorder="0" applyAlignment="0" applyProtection="0"/>
    <xf numFmtId="0" fontId="29" fillId="0" borderId="0" applyFont="0" applyFill="0" applyBorder="0" applyAlignment="0" applyProtection="0"/>
    <xf numFmtId="0" fontId="3" fillId="0" borderId="0"/>
    <xf numFmtId="168" fontId="15" fillId="0" borderId="14" applyFont="0" applyBorder="0" applyAlignment="0"/>
    <xf numFmtId="41" fontId="29" fillId="0" borderId="0" applyFont="0" applyFill="0" applyBorder="0" applyAlignment="0" applyProtection="0"/>
    <xf numFmtId="14" fontId="58" fillId="0" borderId="0">
      <alignment horizontal="center" wrapText="1"/>
      <protection locked="0"/>
    </xf>
    <xf numFmtId="201" fontId="67" fillId="0" borderId="0" applyFont="0" applyFill="0" applyBorder="0" applyAlignment="0" applyProtection="0"/>
    <xf numFmtId="233" fontId="67" fillId="0" borderId="0" applyFont="0" applyFill="0" applyBorder="0" applyAlignment="0" applyProtection="0"/>
    <xf numFmtId="10" fontId="67" fillId="0" borderId="0" applyFont="0" applyFill="0" applyBorder="0" applyAlignment="0" applyProtection="0"/>
    <xf numFmtId="9" fontId="29" fillId="0" borderId="0" applyFont="0" applyFill="0" applyBorder="0" applyAlignment="0" applyProtection="0"/>
    <xf numFmtId="9" fontId="22" fillId="0" borderId="0" applyFont="0" applyFill="0" applyBorder="0" applyAlignment="0" applyProtection="0"/>
    <xf numFmtId="9" fontId="13" fillId="0" borderId="0" applyFont="0" applyFill="0" applyBorder="0" applyAlignment="0" applyProtection="0"/>
    <xf numFmtId="0" fontId="29" fillId="0" borderId="0"/>
    <xf numFmtId="9" fontId="17" fillId="0" borderId="0" applyFont="0" applyFill="0" applyBorder="0" applyAlignment="0" applyProtection="0"/>
    <xf numFmtId="9" fontId="107" fillId="0" borderId="0" applyFont="0" applyFill="0" applyBorder="0" applyAlignment="0" applyProtection="0"/>
    <xf numFmtId="9" fontId="37" fillId="0" borderId="15" applyNumberFormat="0" applyBorder="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108" fillId="0" borderId="0"/>
    <xf numFmtId="0" fontId="37" fillId="0" borderId="0" applyNumberFormat="0" applyFont="0" applyFill="0" applyBorder="0" applyAlignment="0" applyProtection="0">
      <alignment horizontal="left"/>
    </xf>
    <xf numFmtId="0" fontId="109" fillId="0" borderId="11">
      <alignment horizontal="center"/>
    </xf>
    <xf numFmtId="1" fontId="29" fillId="0" borderId="7" applyNumberFormat="0" applyFill="0" applyAlignment="0" applyProtection="0">
      <alignment horizontal="center" vertical="center"/>
    </xf>
    <xf numFmtId="0" fontId="110" fillId="7" borderId="0" applyNumberFormat="0" applyFont="0" applyBorder="0" applyAlignment="0">
      <alignment horizontal="center"/>
    </xf>
    <xf numFmtId="14" fontId="111" fillId="0" borderId="0" applyNumberFormat="0" applyFill="0" applyBorder="0" applyAlignment="0" applyProtection="0">
      <alignment horizontal="left"/>
    </xf>
    <xf numFmtId="0" fontId="94" fillId="0" borderId="0" applyNumberFormat="0" applyFill="0" applyBorder="0" applyAlignment="0" applyProtection="0">
      <alignment vertical="top"/>
      <protection locked="0"/>
    </xf>
    <xf numFmtId="0" fontId="27" fillId="0" borderId="0"/>
    <xf numFmtId="176" fontId="36" fillId="0" borderId="0" applyFont="0" applyFill="0" applyBorder="0" applyAlignment="0" applyProtection="0"/>
    <xf numFmtId="0" fontId="11" fillId="0" borderId="0" applyNumberFormat="0" applyFill="0" applyBorder="0" applyAlignment="0" applyProtection="0"/>
    <xf numFmtId="41" fontId="36" fillId="0" borderId="0" applyFont="0" applyFill="0" applyBorder="0" applyAlignment="0" applyProtection="0"/>
    <xf numFmtId="4" fontId="112" fillId="8" borderId="16" applyNumberFormat="0" applyProtection="0">
      <alignment vertical="center"/>
    </xf>
    <xf numFmtId="4" fontId="113" fillId="8" borderId="16" applyNumberFormat="0" applyProtection="0">
      <alignment vertical="center"/>
    </xf>
    <xf numFmtId="4" fontId="114" fillId="8" borderId="16" applyNumberFormat="0" applyProtection="0">
      <alignment horizontal="left" vertical="center" indent="1"/>
    </xf>
    <xf numFmtId="4" fontId="114" fillId="9" borderId="0" applyNumberFormat="0" applyProtection="0">
      <alignment horizontal="left" vertical="center" indent="1"/>
    </xf>
    <xf numFmtId="4" fontId="114" fillId="10" borderId="16" applyNumberFormat="0" applyProtection="0">
      <alignment horizontal="right" vertical="center"/>
    </xf>
    <xf numFmtId="4" fontId="114" fillId="11" borderId="16" applyNumberFormat="0" applyProtection="0">
      <alignment horizontal="right" vertical="center"/>
    </xf>
    <xf numFmtId="4" fontId="114" fillId="12" borderId="16" applyNumberFormat="0" applyProtection="0">
      <alignment horizontal="right" vertical="center"/>
    </xf>
    <xf numFmtId="4" fontId="114" fillId="13" borderId="16" applyNumberFormat="0" applyProtection="0">
      <alignment horizontal="right" vertical="center"/>
    </xf>
    <xf numFmtId="4" fontId="114" fillId="14" borderId="16" applyNumberFormat="0" applyProtection="0">
      <alignment horizontal="right" vertical="center"/>
    </xf>
    <xf numFmtId="4" fontId="114" fillId="15" borderId="16" applyNumberFormat="0" applyProtection="0">
      <alignment horizontal="right" vertical="center"/>
    </xf>
    <xf numFmtId="4" fontId="114" fillId="16" borderId="16" applyNumberFormat="0" applyProtection="0">
      <alignment horizontal="right" vertical="center"/>
    </xf>
    <xf numFmtId="4" fontId="114" fillId="17" borderId="16" applyNumberFormat="0" applyProtection="0">
      <alignment horizontal="right" vertical="center"/>
    </xf>
    <xf numFmtId="4" fontId="114" fillId="18" borderId="16" applyNumberFormat="0" applyProtection="0">
      <alignment horizontal="right" vertical="center"/>
    </xf>
    <xf numFmtId="4" fontId="112" fillId="19" borderId="17" applyNumberFormat="0" applyProtection="0">
      <alignment horizontal="left" vertical="center" indent="1"/>
    </xf>
    <xf numFmtId="4" fontId="112" fillId="20" borderId="0" applyNumberFormat="0" applyProtection="0">
      <alignment horizontal="left" vertical="center" indent="1"/>
    </xf>
    <xf numFmtId="4" fontId="112" fillId="9" borderId="0" applyNumberFormat="0" applyProtection="0">
      <alignment horizontal="left" vertical="center" indent="1"/>
    </xf>
    <xf numFmtId="4" fontId="114" fillId="20" borderId="16" applyNumberFormat="0" applyProtection="0">
      <alignment horizontal="right" vertical="center"/>
    </xf>
    <xf numFmtId="4" fontId="39" fillId="20" borderId="0" applyNumberFormat="0" applyProtection="0">
      <alignment horizontal="left" vertical="center" indent="1"/>
    </xf>
    <xf numFmtId="4" fontId="39" fillId="9" borderId="0" applyNumberFormat="0" applyProtection="0">
      <alignment horizontal="left" vertical="center" indent="1"/>
    </xf>
    <xf numFmtId="4" fontId="114" fillId="21" borderId="16" applyNumberFormat="0" applyProtection="0">
      <alignment vertical="center"/>
    </xf>
    <xf numFmtId="4" fontId="115" fillId="21" borderId="16" applyNumberFormat="0" applyProtection="0">
      <alignment vertical="center"/>
    </xf>
    <xf numFmtId="4" fontId="112" fillId="20" borderId="18" applyNumberFormat="0" applyProtection="0">
      <alignment horizontal="left" vertical="center" indent="1"/>
    </xf>
    <xf numFmtId="4" fontId="114" fillId="21" borderId="16" applyNumberFormat="0" applyProtection="0">
      <alignment horizontal="right" vertical="center"/>
    </xf>
    <xf numFmtId="4" fontId="115" fillId="21" borderId="16" applyNumberFormat="0" applyProtection="0">
      <alignment horizontal="right" vertical="center"/>
    </xf>
    <xf numFmtId="4" fontId="112" fillId="20" borderId="16" applyNumberFormat="0" applyProtection="0">
      <alignment horizontal="left" vertical="center" indent="1"/>
    </xf>
    <xf numFmtId="4" fontId="116" fillId="5" borderId="18" applyNumberFormat="0" applyProtection="0">
      <alignment horizontal="left" vertical="center" indent="1"/>
    </xf>
    <xf numFmtId="4" fontId="117" fillId="21" borderId="16" applyNumberFormat="0" applyProtection="0">
      <alignment horizontal="right" vertical="center"/>
    </xf>
    <xf numFmtId="234" fontId="118" fillId="0" borderId="0" applyFont="0" applyFill="0" applyBorder="0" applyAlignment="0" applyProtection="0"/>
    <xf numFmtId="0" fontId="110" fillId="1" borderId="10" applyNumberFormat="0" applyFont="0" applyAlignment="0">
      <alignment horizontal="center"/>
    </xf>
    <xf numFmtId="3" fontId="23" fillId="0" borderId="0"/>
    <xf numFmtId="0" fontId="119" fillId="0" borderId="0" applyNumberFormat="0" applyFill="0" applyBorder="0" applyAlignment="0">
      <alignment horizontal="center"/>
    </xf>
    <xf numFmtId="0" fontId="120" fillId="0" borderId="19" applyNumberFormat="0" applyFill="0" applyBorder="0" applyAlignment="0" applyProtection="0"/>
    <xf numFmtId="168" fontId="121" fillId="0" borderId="0" applyNumberFormat="0" applyBorder="0" applyAlignment="0">
      <alignment horizontal="centerContinuous"/>
    </xf>
    <xf numFmtId="174"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1" fontId="36" fillId="0" borderId="0" applyFont="0" applyFill="0" applyBorder="0" applyAlignment="0" applyProtection="0"/>
    <xf numFmtId="0" fontId="27" fillId="0" borderId="0"/>
    <xf numFmtId="235" fontId="62" fillId="0" borderId="0" applyFont="0" applyFill="0" applyBorder="0" applyAlignment="0" applyProtection="0"/>
    <xf numFmtId="176"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4"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64" fontId="36"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27" fillId="0" borderId="0"/>
    <xf numFmtId="235" fontId="62"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4" fontId="122" fillId="0" borderId="0"/>
    <xf numFmtId="0" fontId="123" fillId="0" borderId="0"/>
    <xf numFmtId="0" fontId="97" fillId="0" borderId="0"/>
    <xf numFmtId="40" fontId="124" fillId="0" borderId="0" applyBorder="0">
      <alignment horizontal="right"/>
    </xf>
    <xf numFmtId="0" fontId="125" fillId="0" borderId="0"/>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7" fontId="126"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38" fontId="12" fillId="0" borderId="20">
      <alignment horizontal="right" vertical="center"/>
    </xf>
    <xf numFmtId="239" fontId="18" fillId="0" borderId="20">
      <alignment horizontal="right" vertical="center"/>
    </xf>
    <xf numFmtId="240" fontId="36" fillId="0" borderId="20">
      <alignment horizontal="right" vertical="center"/>
    </xf>
    <xf numFmtId="238" fontId="12" fillId="0" borderId="20">
      <alignment horizontal="right" vertical="center"/>
    </xf>
    <xf numFmtId="241" fontId="11" fillId="0" borderId="20">
      <alignment horizontal="right" vertical="center"/>
    </xf>
    <xf numFmtId="242" fontId="29" fillId="0" borderId="20">
      <alignment horizontal="right" vertical="center"/>
    </xf>
    <xf numFmtId="241" fontId="11" fillId="0" borderId="20">
      <alignment horizontal="right" vertical="center"/>
    </xf>
    <xf numFmtId="240" fontId="36" fillId="0" borderId="20">
      <alignment horizontal="right" vertical="center"/>
    </xf>
    <xf numFmtId="240" fontId="36" fillId="0" borderId="20">
      <alignment horizontal="right" vertical="center"/>
    </xf>
    <xf numFmtId="240" fontId="36" fillId="0" borderId="20">
      <alignment horizontal="right" vertical="center"/>
    </xf>
    <xf numFmtId="236" fontId="62" fillId="0" borderId="20">
      <alignment horizontal="right" vertical="center"/>
    </xf>
    <xf numFmtId="236" fontId="62" fillId="0" borderId="20">
      <alignment horizontal="right" vertical="center"/>
    </xf>
    <xf numFmtId="240" fontId="36" fillId="0" borderId="20">
      <alignment horizontal="right" vertical="center"/>
    </xf>
    <xf numFmtId="243" fontId="29" fillId="0" borderId="20">
      <alignment horizontal="right" vertical="center"/>
    </xf>
    <xf numFmtId="240" fontId="36" fillId="0" borderId="20">
      <alignment horizontal="right" vertical="center"/>
    </xf>
    <xf numFmtId="236" fontId="62" fillId="0" borderId="20">
      <alignment horizontal="right" vertical="center"/>
    </xf>
    <xf numFmtId="244" fontId="127" fillId="2" borderId="21" applyFont="0" applyFill="0" applyBorder="0"/>
    <xf numFmtId="236" fontId="62" fillId="0" borderId="20">
      <alignment horizontal="right" vertical="center"/>
    </xf>
    <xf numFmtId="236" fontId="62" fillId="0" borderId="20">
      <alignment horizontal="right" vertical="center"/>
    </xf>
    <xf numFmtId="244" fontId="127" fillId="2" borderId="21" applyFont="0" applyFill="0" applyBorder="0"/>
    <xf numFmtId="243" fontId="29" fillId="0" borderId="20">
      <alignment horizontal="right" vertical="center"/>
    </xf>
    <xf numFmtId="241" fontId="11" fillId="0" borderId="20">
      <alignment horizontal="right" vertical="center"/>
    </xf>
    <xf numFmtId="243" fontId="29" fillId="0" borderId="20">
      <alignment horizontal="right" vertical="center"/>
    </xf>
    <xf numFmtId="236" fontId="62" fillId="0" borderId="20">
      <alignment horizontal="right" vertical="center"/>
    </xf>
    <xf numFmtId="243" fontId="29" fillId="0" borderId="20">
      <alignment horizontal="right" vertical="center"/>
    </xf>
    <xf numFmtId="243" fontId="29" fillId="0" borderId="20">
      <alignment horizontal="right" vertical="center"/>
    </xf>
    <xf numFmtId="240" fontId="36" fillId="0" borderId="20">
      <alignment horizontal="right" vertical="center"/>
    </xf>
    <xf numFmtId="243" fontId="29" fillId="0" borderId="20">
      <alignment horizontal="right" vertical="center"/>
    </xf>
    <xf numFmtId="241" fontId="11" fillId="0" borderId="20">
      <alignment horizontal="right" vertical="center"/>
    </xf>
    <xf numFmtId="238" fontId="12" fillId="0" borderId="20">
      <alignment horizontal="right" vertical="center"/>
    </xf>
    <xf numFmtId="238" fontId="12" fillId="0" borderId="20">
      <alignment horizontal="right" vertical="center"/>
    </xf>
    <xf numFmtId="245"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46"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44" fontId="127" fillId="2" borderId="21" applyFont="0" applyFill="0" applyBorder="0"/>
    <xf numFmtId="230" fontId="11" fillId="0" borderId="20">
      <alignment horizontal="right" vertical="center"/>
    </xf>
    <xf numFmtId="237" fontId="126" fillId="0" borderId="20">
      <alignment horizontal="right" vertical="center"/>
    </xf>
    <xf numFmtId="236" fontId="62" fillId="0" borderId="20">
      <alignment horizontal="right" vertical="center"/>
    </xf>
    <xf numFmtId="245" fontId="11" fillId="0" borderId="20">
      <alignment horizontal="right" vertical="center"/>
    </xf>
    <xf numFmtId="244" fontId="127" fillId="2" borderId="21" applyFont="0" applyFill="0" applyBorder="0"/>
    <xf numFmtId="247" fontId="128" fillId="0" borderId="20">
      <alignment horizontal="right" vertical="center"/>
    </xf>
    <xf numFmtId="49" fontId="39" fillId="0" borderId="0" applyFill="0" applyBorder="0" applyAlignment="0"/>
    <xf numFmtId="248" fontId="67" fillId="0" borderId="0" applyFill="0" applyBorder="0" applyAlignment="0"/>
    <xf numFmtId="246" fontId="67" fillId="0" borderId="0" applyFill="0" applyBorder="0" applyAlignment="0"/>
    <xf numFmtId="181" fontId="62" fillId="0" borderId="20">
      <alignment horizontal="center"/>
    </xf>
    <xf numFmtId="250" fontId="135" fillId="0" borderId="0" applyNumberFormat="0" applyFont="0" applyFill="0" applyBorder="0" applyAlignment="0">
      <alignment horizontal="centerContinuous"/>
    </xf>
    <xf numFmtId="0" fontId="136" fillId="0" borderId="22"/>
    <xf numFmtId="0" fontId="62" fillId="0" borderId="0" applyNumberFormat="0" applyFill="0" applyBorder="0" applyAlignment="0" applyProtection="0"/>
    <xf numFmtId="0" fontId="29" fillId="0" borderId="0" applyNumberFormat="0" applyFill="0" applyBorder="0" applyAlignment="0" applyProtection="0"/>
    <xf numFmtId="0" fontId="106" fillId="0" borderId="0" applyNumberFormat="0" applyFill="0" applyBorder="0" applyAlignment="0" applyProtection="0"/>
    <xf numFmtId="0" fontId="18" fillId="0" borderId="14" applyNumberFormat="0" applyBorder="0" applyAlignment="0"/>
    <xf numFmtId="0" fontId="137" fillId="0" borderId="13" applyNumberFormat="0" applyBorder="0" applyAlignment="0">
      <alignment horizontal="center"/>
    </xf>
    <xf numFmtId="3" fontId="138" fillId="0" borderId="8" applyNumberFormat="0" applyBorder="0" applyAlignment="0"/>
    <xf numFmtId="0" fontId="129" fillId="0" borderId="14">
      <alignment horizontal="center" vertical="center" wrapText="1"/>
    </xf>
    <xf numFmtId="0" fontId="130" fillId="0" borderId="0">
      <alignment horizontal="center"/>
    </xf>
    <xf numFmtId="40" fontId="21" fillId="0" borderId="0"/>
    <xf numFmtId="3" fontId="131" fillId="0" borderId="0" applyNumberFormat="0" applyFill="0" applyBorder="0" applyAlignment="0" applyProtection="0">
      <alignment horizontal="center" wrapText="1"/>
    </xf>
    <xf numFmtId="0" fontId="132" fillId="0" borderId="23" applyBorder="0" applyAlignment="0">
      <alignment horizontal="center" vertical="center"/>
    </xf>
    <xf numFmtId="0" fontId="133" fillId="0" borderId="0" applyNumberFormat="0" applyFill="0" applyBorder="0" applyAlignment="0" applyProtection="0">
      <alignment horizontal="centerContinuous"/>
    </xf>
    <xf numFmtId="0" fontId="85" fillId="0" borderId="24" applyNumberFormat="0" applyFill="0" applyBorder="0" applyAlignment="0" applyProtection="0">
      <alignment horizontal="center" vertical="center" wrapText="1"/>
    </xf>
    <xf numFmtId="0" fontId="134" fillId="0" borderId="25" applyNumberFormat="0" applyBorder="0" applyAlignment="0">
      <alignment vertical="center"/>
    </xf>
    <xf numFmtId="0" fontId="98" fillId="0" borderId="26" applyNumberFormat="0" applyAlignment="0">
      <alignment horizontal="center"/>
    </xf>
    <xf numFmtId="0" fontId="16" fillId="0" borderId="27">
      <alignment horizontal="center"/>
    </xf>
    <xf numFmtId="172" fontId="29" fillId="0" borderId="0" applyFont="0" applyFill="0" applyBorder="0" applyAlignment="0" applyProtection="0"/>
    <xf numFmtId="249" fontId="29" fillId="0" borderId="0" applyFont="0" applyFill="0" applyBorder="0" applyAlignment="0" applyProtection="0"/>
    <xf numFmtId="223" fontId="92" fillId="0" borderId="0" applyFont="0" applyFill="0" applyBorder="0" applyAlignment="0" applyProtection="0"/>
    <xf numFmtId="177" fontId="29" fillId="0" borderId="0" applyFont="0" applyFill="0" applyBorder="0" applyAlignment="0" applyProtection="0"/>
    <xf numFmtId="251" fontId="29" fillId="0" borderId="0" applyFont="0" applyFill="0" applyBorder="0" applyAlignment="0" applyProtection="0"/>
    <xf numFmtId="0" fontId="89" fillId="0" borderId="28">
      <alignment horizontal="center"/>
    </xf>
    <xf numFmtId="246" fontId="62" fillId="0" borderId="0"/>
    <xf numFmtId="252" fontId="62" fillId="0" borderId="1"/>
    <xf numFmtId="0" fontId="139" fillId="0" borderId="0"/>
    <xf numFmtId="3" fontId="62" fillId="0" borderId="0" applyNumberFormat="0" applyBorder="0" applyAlignment="0" applyProtection="0">
      <alignment horizontal="centerContinuous"/>
      <protection locked="0"/>
    </xf>
    <xf numFmtId="3" fontId="140" fillId="0" borderId="0">
      <protection locked="0"/>
    </xf>
    <xf numFmtId="0" fontId="139" fillId="0" borderId="0"/>
    <xf numFmtId="5" fontId="141" fillId="22" borderId="23">
      <alignment vertical="top"/>
    </xf>
    <xf numFmtId="0" fontId="143" fillId="23" borderId="1">
      <alignment horizontal="left" vertical="center"/>
    </xf>
    <xf numFmtId="6" fontId="144" fillId="24" borderId="23"/>
    <xf numFmtId="5" fontId="91" fillId="0" borderId="23">
      <alignment horizontal="left" vertical="top"/>
    </xf>
    <xf numFmtId="0" fontId="145" fillId="25" borderId="0">
      <alignment horizontal="left" vertical="center"/>
    </xf>
    <xf numFmtId="5" fontId="27" fillId="0" borderId="7">
      <alignment horizontal="left" vertical="top"/>
    </xf>
    <xf numFmtId="0" fontId="142" fillId="0" borderId="7">
      <alignment horizontal="left" vertical="center"/>
    </xf>
    <xf numFmtId="0" fontId="29" fillId="0" borderId="0" applyFont="0" applyFill="0" applyBorder="0" applyAlignment="0" applyProtection="0"/>
    <xf numFmtId="0" fontId="29" fillId="0" borderId="0" applyFont="0" applyFill="0" applyBorder="0" applyAlignment="0" applyProtection="0"/>
    <xf numFmtId="42" fontId="24" fillId="0" borderId="0" applyFont="0" applyFill="0" applyBorder="0" applyAlignment="0" applyProtection="0"/>
    <xf numFmtId="253" fontId="29" fillId="0" borderId="0" applyFont="0" applyFill="0" applyBorder="0" applyAlignment="0" applyProtection="0"/>
    <xf numFmtId="42" fontId="79" fillId="0" borderId="0" applyFont="0" applyFill="0" applyBorder="0" applyAlignment="0" applyProtection="0"/>
    <xf numFmtId="44" fontId="79" fillId="0" borderId="0" applyFont="0" applyFill="0" applyBorder="0" applyAlignment="0" applyProtection="0"/>
    <xf numFmtId="0" fontId="146" fillId="0" borderId="0" applyNumberFormat="0" applyFont="0" applyFill="0" applyBorder="0" applyProtection="0">
      <alignment horizontal="center" vertical="center" wrapText="1"/>
    </xf>
    <xf numFmtId="0" fontId="29" fillId="0" borderId="0" applyFont="0" applyFill="0" applyBorder="0" applyAlignment="0" applyProtection="0"/>
    <xf numFmtId="0" fontId="29" fillId="0" borderId="0" applyFont="0" applyFill="0" applyBorder="0" applyAlignment="0" applyProtection="0"/>
    <xf numFmtId="0" fontId="147" fillId="0" borderId="0" applyNumberFormat="0" applyFill="0" applyBorder="0" applyAlignment="0" applyProtection="0"/>
    <xf numFmtId="0" fontId="12" fillId="0" borderId="29" applyFont="0" applyBorder="0" applyAlignment="0">
      <alignment horizontal="center"/>
    </xf>
    <xf numFmtId="172" fontId="11" fillId="0" borderId="0" applyFont="0" applyFill="0" applyBorder="0" applyAlignment="0" applyProtection="0"/>
    <xf numFmtId="42" fontId="148" fillId="0" borderId="0" applyFont="0" applyFill="0" applyBorder="0" applyAlignment="0" applyProtection="0"/>
    <xf numFmtId="44" fontId="148" fillId="0" borderId="0" applyFont="0" applyFill="0" applyBorder="0" applyAlignment="0" applyProtection="0"/>
    <xf numFmtId="0" fontId="148" fillId="0" borderId="0"/>
    <xf numFmtId="0" fontId="149" fillId="0" borderId="0" applyFont="0" applyFill="0" applyBorder="0" applyAlignment="0" applyProtection="0"/>
    <xf numFmtId="0" fontId="149" fillId="0" borderId="0" applyFont="0" applyFill="0" applyBorder="0" applyAlignment="0" applyProtection="0"/>
    <xf numFmtId="0" fontId="4" fillId="0" borderId="0">
      <alignment vertical="center"/>
    </xf>
    <xf numFmtId="40" fontId="150" fillId="0" borderId="0" applyFont="0" applyFill="0" applyBorder="0" applyAlignment="0" applyProtection="0"/>
    <xf numFmtId="38" fontId="150" fillId="0" borderId="0" applyFont="0" applyFill="0" applyBorder="0" applyAlignment="0" applyProtection="0"/>
    <xf numFmtId="0" fontId="150" fillId="0" borderId="0" applyFont="0" applyFill="0" applyBorder="0" applyAlignment="0" applyProtection="0"/>
    <xf numFmtId="0" fontId="150" fillId="0" borderId="0" applyFont="0" applyFill="0" applyBorder="0" applyAlignment="0" applyProtection="0"/>
    <xf numFmtId="9" fontId="151" fillId="0" borderId="0" applyBorder="0" applyAlignment="0" applyProtection="0"/>
    <xf numFmtId="0" fontId="152" fillId="0" borderId="0"/>
    <xf numFmtId="0" fontId="153" fillId="0" borderId="3"/>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02" fillId="0" borderId="0" applyFont="0" applyFill="0" applyBorder="0" applyAlignment="0" applyProtection="0"/>
    <xf numFmtId="0" fontId="102" fillId="0" borderId="0" applyFont="0" applyFill="0" applyBorder="0" applyAlignment="0" applyProtection="0"/>
    <xf numFmtId="177" fontId="29" fillId="0" borderId="0" applyFont="0" applyFill="0" applyBorder="0" applyAlignment="0" applyProtection="0"/>
    <xf numFmtId="202" fontId="29" fillId="0" borderId="0" applyFont="0" applyFill="0" applyBorder="0" applyAlignment="0" applyProtection="0"/>
    <xf numFmtId="0" fontId="102" fillId="0" borderId="0"/>
    <xf numFmtId="0" fontId="154" fillId="0" borderId="0"/>
    <xf numFmtId="0" fontId="77" fillId="0" borderId="0"/>
    <xf numFmtId="172" fontId="20" fillId="0" borderId="0" applyFont="0" applyFill="0" applyBorder="0" applyAlignment="0" applyProtection="0"/>
    <xf numFmtId="173" fontId="20"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0" fontId="29" fillId="0" borderId="0"/>
    <xf numFmtId="177" fontId="20" fillId="0" borderId="0" applyFont="0" applyFill="0" applyBorder="0" applyAlignment="0" applyProtection="0"/>
    <xf numFmtId="245" fontId="33" fillId="0" borderId="0" applyFont="0" applyFill="0" applyBorder="0" applyAlignment="0" applyProtection="0"/>
    <xf numFmtId="202" fontId="20" fillId="0" borderId="0" applyFont="0" applyFill="0" applyBorder="0" applyAlignment="0" applyProtection="0"/>
    <xf numFmtId="44" fontId="29" fillId="0" borderId="0" applyFont="0" applyFill="0" applyBorder="0" applyAlignment="0" applyProtection="0"/>
    <xf numFmtId="42" fontId="29" fillId="0" borderId="0" applyFont="0" applyFill="0" applyBorder="0" applyAlignment="0" applyProtection="0"/>
    <xf numFmtId="0" fontId="27" fillId="0" borderId="0"/>
    <xf numFmtId="0" fontId="2" fillId="0" borderId="0"/>
    <xf numFmtId="0" fontId="71" fillId="0" borderId="0"/>
    <xf numFmtId="0" fontId="1" fillId="0" borderId="0"/>
  </cellStyleXfs>
  <cellXfs count="234">
    <xf numFmtId="0" fontId="0" fillId="0" borderId="0" xfId="0"/>
    <xf numFmtId="168" fontId="5" fillId="0" borderId="14" xfId="0" applyNumberFormat="1" applyFont="1" applyBorder="1" applyAlignment="1">
      <alignment vertical="center" wrapText="1"/>
    </xf>
    <xf numFmtId="168" fontId="158" fillId="0" borderId="14" xfId="0" applyNumberFormat="1" applyFont="1" applyBorder="1" applyAlignment="1">
      <alignment vertical="center" wrapText="1"/>
    </xf>
    <xf numFmtId="168" fontId="22" fillId="0" borderId="14" xfId="455" applyNumberFormat="1" applyFont="1" applyBorder="1" applyAlignment="1">
      <alignment vertical="center" wrapText="1"/>
    </xf>
    <xf numFmtId="168" fontId="156" fillId="0" borderId="14" xfId="455" applyNumberFormat="1" applyFont="1" applyBorder="1" applyAlignment="1">
      <alignment vertical="center" wrapText="1"/>
    </xf>
    <xf numFmtId="168" fontId="161" fillId="0" borderId="14" xfId="455" applyNumberFormat="1" applyFont="1" applyBorder="1" applyAlignment="1">
      <alignment vertical="center" wrapText="1"/>
    </xf>
    <xf numFmtId="168" fontId="161" fillId="0" borderId="14" xfId="455" applyNumberFormat="1" applyFont="1" applyBorder="1" applyAlignment="1">
      <alignment horizontal="center" vertical="center" wrapText="1"/>
    </xf>
    <xf numFmtId="0" fontId="163" fillId="0" borderId="0" xfId="0" applyFont="1" applyAlignment="1">
      <alignment vertical="center"/>
    </xf>
    <xf numFmtId="0" fontId="168" fillId="0" borderId="0" xfId="0" applyFont="1" applyAlignment="1">
      <alignment vertical="center"/>
    </xf>
    <xf numFmtId="0" fontId="165" fillId="0" borderId="34" xfId="0" applyFont="1" applyBorder="1" applyAlignment="1">
      <alignment horizontal="center" vertical="center" wrapText="1"/>
    </xf>
    <xf numFmtId="0" fontId="163" fillId="0" borderId="0" xfId="0" applyFont="1"/>
    <xf numFmtId="0" fontId="176" fillId="0" borderId="0" xfId="0" applyFont="1" applyAlignment="1">
      <alignment vertical="center"/>
    </xf>
    <xf numFmtId="0" fontId="165" fillId="0" borderId="28" xfId="0" applyFont="1" applyBorder="1" applyAlignment="1">
      <alignment horizontal="center" vertical="center" wrapText="1"/>
    </xf>
    <xf numFmtId="0" fontId="165" fillId="0" borderId="14" xfId="0" applyFont="1" applyBorder="1" applyAlignment="1">
      <alignment horizontal="center" wrapText="1"/>
    </xf>
    <xf numFmtId="0" fontId="165" fillId="0" borderId="14" xfId="0" applyFont="1" applyBorder="1" applyAlignment="1">
      <alignment wrapText="1"/>
    </xf>
    <xf numFmtId="0" fontId="176" fillId="0" borderId="14" xfId="0" applyFont="1" applyBorder="1" applyAlignment="1">
      <alignment wrapText="1"/>
    </xf>
    <xf numFmtId="0" fontId="176" fillId="0" borderId="14" xfId="0" applyFont="1" applyBorder="1" applyAlignment="1">
      <alignment horizontal="center" wrapText="1"/>
    </xf>
    <xf numFmtId="0" fontId="165" fillId="0" borderId="31" xfId="0" applyFont="1" applyBorder="1" applyAlignment="1">
      <alignment horizontal="center" wrapText="1"/>
    </xf>
    <xf numFmtId="0" fontId="165" fillId="0" borderId="31" xfId="0" applyFont="1" applyBorder="1" applyAlignment="1">
      <alignment wrapText="1"/>
    </xf>
    <xf numFmtId="168" fontId="163" fillId="0" borderId="0" xfId="0" applyNumberFormat="1" applyFont="1" applyAlignment="1">
      <alignment vertical="center"/>
    </xf>
    <xf numFmtId="168" fontId="172" fillId="0" borderId="14" xfId="455" applyNumberFormat="1" applyFont="1" applyBorder="1" applyAlignment="1">
      <alignment wrapText="1"/>
    </xf>
    <xf numFmtId="168" fontId="174" fillId="0" borderId="14" xfId="455" applyNumberFormat="1" applyFont="1" applyBorder="1" applyAlignment="1">
      <alignment wrapText="1"/>
    </xf>
    <xf numFmtId="0" fontId="175" fillId="0" borderId="0" xfId="0" applyFont="1"/>
    <xf numFmtId="254" fontId="174" fillId="0" borderId="14" xfId="455" applyNumberFormat="1" applyFont="1" applyBorder="1" applyAlignment="1">
      <alignment wrapText="1"/>
    </xf>
    <xf numFmtId="254" fontId="172" fillId="0" borderId="14" xfId="455" applyNumberFormat="1" applyFont="1" applyBorder="1" applyAlignment="1">
      <alignment wrapText="1"/>
    </xf>
    <xf numFmtId="0" fontId="165" fillId="0" borderId="13" xfId="0" applyFont="1" applyBorder="1" applyAlignment="1">
      <alignment horizontal="center" vertical="center" wrapText="1"/>
    </xf>
    <xf numFmtId="0" fontId="165" fillId="0" borderId="13" xfId="0" applyFont="1" applyBorder="1" applyAlignment="1">
      <alignment vertical="center" wrapText="1"/>
    </xf>
    <xf numFmtId="168" fontId="174" fillId="0" borderId="13" xfId="0" applyNumberFormat="1" applyFont="1" applyBorder="1" applyAlignment="1">
      <alignment horizontal="center" vertical="center" wrapText="1"/>
    </xf>
    <xf numFmtId="0" fontId="165" fillId="0" borderId="14" xfId="0" applyFont="1" applyBorder="1" applyAlignment="1">
      <alignment horizontal="center" vertical="center" wrapText="1"/>
    </xf>
    <xf numFmtId="0" fontId="165" fillId="0" borderId="14" xfId="0" applyFont="1" applyBorder="1" applyAlignment="1">
      <alignment vertical="center" wrapText="1"/>
    </xf>
    <xf numFmtId="168" fontId="174" fillId="0" borderId="14" xfId="455" applyNumberFormat="1" applyFont="1" applyBorder="1" applyAlignment="1">
      <alignment horizontal="center" vertical="center" wrapText="1"/>
    </xf>
    <xf numFmtId="0" fontId="176" fillId="0" borderId="14" xfId="0" applyFont="1" applyBorder="1" applyAlignment="1">
      <alignment horizontal="center" vertical="center" wrapText="1"/>
    </xf>
    <xf numFmtId="0" fontId="176" fillId="0" borderId="14" xfId="0" applyFont="1" applyBorder="1" applyAlignment="1">
      <alignment vertical="center" wrapText="1"/>
    </xf>
    <xf numFmtId="168" fontId="172" fillId="0" borderId="14" xfId="455" applyNumberFormat="1" applyFont="1" applyBorder="1" applyAlignment="1">
      <alignment horizontal="center" vertical="center" wrapText="1"/>
    </xf>
    <xf numFmtId="0" fontId="166" fillId="0" borderId="14" xfId="0" applyFont="1" applyBorder="1" applyAlignment="1">
      <alignment vertical="center" wrapText="1"/>
    </xf>
    <xf numFmtId="0" fontId="170" fillId="0" borderId="14" xfId="0" applyFont="1" applyBorder="1" applyAlignment="1">
      <alignment horizontal="center" vertical="center" wrapText="1"/>
    </xf>
    <xf numFmtId="0" fontId="169" fillId="0" borderId="14" xfId="0" applyFont="1" applyBorder="1" applyAlignment="1">
      <alignment vertical="center" wrapText="1"/>
    </xf>
    <xf numFmtId="0" fontId="163" fillId="0" borderId="31" xfId="0" applyFont="1" applyBorder="1" applyAlignment="1">
      <alignment vertical="center"/>
    </xf>
    <xf numFmtId="168" fontId="173" fillId="0" borderId="14" xfId="455" applyNumberFormat="1" applyFont="1" applyBorder="1" applyAlignment="1">
      <alignment horizontal="center" vertical="center" wrapText="1"/>
    </xf>
    <xf numFmtId="255" fontId="17" fillId="0" borderId="14" xfId="0" applyNumberFormat="1" applyFont="1" applyBorder="1" applyAlignment="1">
      <alignment vertical="center" wrapText="1"/>
    </xf>
    <xf numFmtId="168" fontId="17" fillId="0" borderId="14" xfId="0" applyNumberFormat="1" applyFont="1" applyBorder="1" applyAlignment="1">
      <alignment vertical="center" wrapText="1"/>
    </xf>
    <xf numFmtId="0" fontId="160" fillId="0" borderId="0" xfId="0" applyFont="1" applyAlignment="1">
      <alignment vertical="center"/>
    </xf>
    <xf numFmtId="0" fontId="166" fillId="0" borderId="14" xfId="0" applyFont="1" applyBorder="1" applyAlignment="1">
      <alignment horizontal="center" wrapText="1"/>
    </xf>
    <xf numFmtId="0" fontId="166" fillId="0" borderId="14" xfId="0" applyFont="1" applyBorder="1" applyAlignment="1">
      <alignment wrapText="1"/>
    </xf>
    <xf numFmtId="168" fontId="173" fillId="0" borderId="14" xfId="455" applyNumberFormat="1" applyFont="1" applyBorder="1" applyAlignment="1">
      <alignment wrapText="1"/>
    </xf>
    <xf numFmtId="254" fontId="173" fillId="0" borderId="14" xfId="455" applyNumberFormat="1" applyFont="1" applyBorder="1" applyAlignment="1">
      <alignment wrapText="1"/>
    </xf>
    <xf numFmtId="0" fontId="168" fillId="0" borderId="0" xfId="0" applyFont="1"/>
    <xf numFmtId="168" fontId="163" fillId="0" borderId="0" xfId="0" applyNumberFormat="1" applyFont="1"/>
    <xf numFmtId="168" fontId="163" fillId="0" borderId="0" xfId="455" applyNumberFormat="1" applyFont="1" applyAlignment="1">
      <alignment vertical="center"/>
    </xf>
    <xf numFmtId="0" fontId="170" fillId="0" borderId="0" xfId="0" applyFont="1" applyAlignment="1"/>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65" fillId="0" borderId="31" xfId="0" applyFont="1" applyBorder="1" applyAlignment="1">
      <alignment horizontal="center" vertical="center" wrapText="1"/>
    </xf>
    <xf numFmtId="168" fontId="172" fillId="0" borderId="14" xfId="455" applyNumberFormat="1" applyFont="1" applyBorder="1" applyAlignment="1">
      <alignment vertical="center" wrapText="1"/>
    </xf>
    <xf numFmtId="254" fontId="172" fillId="0" borderId="14" xfId="455" applyNumberFormat="1" applyFont="1" applyBorder="1" applyAlignment="1">
      <alignment vertical="center" wrapText="1"/>
    </xf>
    <xf numFmtId="168" fontId="174" fillId="0" borderId="14" xfId="455" applyNumberFormat="1" applyFont="1" applyBorder="1" applyAlignment="1">
      <alignment vertical="center" wrapText="1"/>
    </xf>
    <xf numFmtId="254" fontId="174" fillId="0" borderId="14" xfId="455" applyNumberFormat="1" applyFont="1" applyBorder="1" applyAlignment="1">
      <alignment vertical="center" wrapText="1"/>
    </xf>
    <xf numFmtId="0" fontId="176" fillId="0" borderId="31" xfId="0" applyFont="1" applyBorder="1" applyAlignment="1">
      <alignment horizontal="center" vertical="center" wrapText="1"/>
    </xf>
    <xf numFmtId="0" fontId="176" fillId="0" borderId="31" xfId="0" applyFont="1" applyBorder="1" applyAlignment="1">
      <alignment vertical="center" wrapText="1"/>
    </xf>
    <xf numFmtId="168" fontId="172" fillId="0" borderId="31" xfId="455" applyNumberFormat="1" applyFont="1" applyBorder="1" applyAlignment="1">
      <alignment vertical="center" wrapText="1"/>
    </xf>
    <xf numFmtId="168" fontId="161" fillId="0" borderId="31" xfId="455" applyNumberFormat="1" applyFont="1" applyBorder="1" applyAlignment="1">
      <alignment vertical="center" wrapText="1"/>
    </xf>
    <xf numFmtId="254" fontId="172" fillId="0" borderId="31" xfId="455" applyNumberFormat="1" applyFont="1" applyBorder="1" applyAlignment="1">
      <alignment vertical="center" wrapText="1"/>
    </xf>
    <xf numFmtId="0" fontId="165" fillId="0" borderId="8" xfId="0" applyFont="1" applyBorder="1" applyAlignment="1">
      <alignment horizontal="center" vertical="center" wrapText="1"/>
    </xf>
    <xf numFmtId="168" fontId="172" fillId="0" borderId="8" xfId="455" applyNumberFormat="1" applyFont="1" applyBorder="1" applyAlignment="1">
      <alignment vertical="center" wrapText="1"/>
    </xf>
    <xf numFmtId="168" fontId="161" fillId="0" borderId="8" xfId="455" applyNumberFormat="1" applyFont="1" applyBorder="1" applyAlignment="1">
      <alignment vertical="center" wrapText="1"/>
    </xf>
    <xf numFmtId="254" fontId="172" fillId="0" borderId="8" xfId="455" applyNumberFormat="1" applyFont="1" applyBorder="1" applyAlignment="1">
      <alignment vertical="center" wrapText="1"/>
    </xf>
    <xf numFmtId="168" fontId="182" fillId="0" borderId="14" xfId="455" applyNumberFormat="1" applyFont="1" applyBorder="1" applyAlignment="1">
      <alignment horizontal="center" vertical="center" wrapText="1"/>
    </xf>
    <xf numFmtId="168" fontId="183" fillId="0" borderId="8" xfId="455" applyNumberFormat="1" applyFont="1" applyBorder="1" applyAlignment="1">
      <alignment horizontal="center" vertical="center" wrapText="1"/>
    </xf>
    <xf numFmtId="0" fontId="165" fillId="0" borderId="31" xfId="0" applyFont="1" applyBorder="1" applyAlignment="1">
      <alignment vertical="center" wrapText="1"/>
    </xf>
    <xf numFmtId="0" fontId="166" fillId="0" borderId="14" xfId="0" applyFont="1" applyBorder="1" applyAlignment="1">
      <alignment horizontal="center" vertical="center" wrapText="1"/>
    </xf>
    <xf numFmtId="3" fontId="186" fillId="0" borderId="0" xfId="0" applyNumberFormat="1" applyFont="1" applyAlignment="1">
      <alignment vertical="center" wrapText="1"/>
    </xf>
    <xf numFmtId="3" fontId="5" fillId="0" borderId="0" xfId="0" applyNumberFormat="1" applyFont="1" applyAlignment="1">
      <alignment vertical="center" wrapText="1"/>
    </xf>
    <xf numFmtId="3" fontId="184" fillId="0" borderId="13" xfId="0" applyNumberFormat="1" applyFont="1" applyBorder="1" applyAlignment="1">
      <alignment horizontal="center" vertical="center" wrapText="1"/>
    </xf>
    <xf numFmtId="3" fontId="5" fillId="0" borderId="13" xfId="0" applyNumberFormat="1" applyFont="1" applyBorder="1" applyAlignment="1">
      <alignment horizontal="center" vertical="center" wrapText="1"/>
    </xf>
    <xf numFmtId="3" fontId="184" fillId="0" borderId="13" xfId="0" applyNumberFormat="1" applyFont="1" applyBorder="1" applyAlignment="1">
      <alignment vertical="center" wrapText="1"/>
    </xf>
    <xf numFmtId="3" fontId="187" fillId="0" borderId="13" xfId="0" applyNumberFormat="1" applyFont="1" applyBorder="1" applyAlignment="1">
      <alignment vertical="center" wrapText="1"/>
    </xf>
    <xf numFmtId="3" fontId="184" fillId="0" borderId="0" xfId="0" applyNumberFormat="1" applyFont="1" applyAlignment="1">
      <alignment vertical="center" wrapText="1"/>
    </xf>
    <xf numFmtId="3" fontId="5"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3" fillId="0" borderId="14" xfId="0" applyNumberFormat="1" applyFont="1" applyBorder="1" applyAlignment="1">
      <alignment horizontal="center" vertical="center" wrapText="1"/>
    </xf>
    <xf numFmtId="3" fontId="4" fillId="0" borderId="14" xfId="0" applyNumberFormat="1" applyFont="1" applyBorder="1" applyAlignment="1">
      <alignment vertical="center" wrapText="1"/>
    </xf>
    <xf numFmtId="3" fontId="14" fillId="0" borderId="14" xfId="0" applyNumberFormat="1" applyFont="1" applyBorder="1" applyAlignment="1">
      <alignment vertical="center" wrapText="1"/>
    </xf>
    <xf numFmtId="3" fontId="7" fillId="0" borderId="14" xfId="0" applyNumberFormat="1" applyFont="1" applyBorder="1" applyAlignment="1">
      <alignment vertical="center" wrapText="1"/>
    </xf>
    <xf numFmtId="3" fontId="3" fillId="0" borderId="0" xfId="0" applyNumberFormat="1" applyFont="1" applyAlignment="1">
      <alignment vertical="center" wrapText="1"/>
    </xf>
    <xf numFmtId="3" fontId="3" fillId="0" borderId="14" xfId="0" applyNumberFormat="1" applyFont="1" applyBorder="1" applyAlignment="1">
      <alignment vertical="center" wrapText="1"/>
    </xf>
    <xf numFmtId="3" fontId="188" fillId="0" borderId="14" xfId="0" applyNumberFormat="1" applyFont="1" applyBorder="1" applyAlignment="1">
      <alignment horizontal="center" vertical="center" wrapText="1"/>
    </xf>
    <xf numFmtId="3" fontId="189" fillId="0" borderId="14" xfId="0" applyNumberFormat="1" applyFont="1" applyBorder="1" applyAlignment="1">
      <alignment vertical="center" wrapText="1"/>
    </xf>
    <xf numFmtId="3" fontId="4" fillId="0" borderId="14" xfId="0" applyNumberFormat="1" applyFont="1" applyBorder="1" applyAlignment="1">
      <alignment horizontal="left" vertical="center" wrapText="1"/>
    </xf>
    <xf numFmtId="0" fontId="4" fillId="0" borderId="14" xfId="0" applyNumberFormat="1" applyFont="1" applyBorder="1" applyAlignment="1">
      <alignment horizontal="left" vertical="center" wrapText="1"/>
    </xf>
    <xf numFmtId="49" fontId="4" fillId="0" borderId="14" xfId="0" applyNumberFormat="1" applyFont="1" applyBorder="1" applyAlignment="1">
      <alignment horizontal="justify" vertical="center" wrapText="1"/>
    </xf>
    <xf numFmtId="49" fontId="4" fillId="0" borderId="14" xfId="0" applyNumberFormat="1" applyFont="1" applyBorder="1" applyAlignment="1">
      <alignment horizontal="left" vertical="center" wrapText="1"/>
    </xf>
    <xf numFmtId="3" fontId="7" fillId="0" borderId="14" xfId="0" applyNumberFormat="1" applyFont="1" applyBorder="1" applyAlignment="1">
      <alignment horizontal="right" vertical="center" wrapText="1"/>
    </xf>
    <xf numFmtId="3" fontId="186" fillId="0" borderId="31" xfId="0" applyNumberFormat="1" applyFont="1" applyBorder="1" applyAlignment="1">
      <alignment vertical="center" wrapText="1"/>
    </xf>
    <xf numFmtId="3" fontId="4" fillId="0" borderId="31" xfId="0" applyNumberFormat="1" applyFont="1" applyBorder="1" applyAlignment="1">
      <alignment vertical="center" wrapText="1"/>
    </xf>
    <xf numFmtId="3" fontId="7" fillId="0" borderId="31" xfId="0" applyNumberFormat="1" applyFont="1" applyBorder="1" applyAlignment="1">
      <alignment vertical="center" wrapText="1"/>
    </xf>
    <xf numFmtId="3" fontId="190" fillId="0" borderId="0" xfId="0" applyNumberFormat="1" applyFont="1" applyAlignment="1">
      <alignment vertical="center" wrapText="1"/>
    </xf>
    <xf numFmtId="0" fontId="180" fillId="0" borderId="14" xfId="0" applyFont="1" applyBorder="1" applyAlignment="1">
      <alignment horizontal="justify" vertical="justify" wrapText="1"/>
    </xf>
    <xf numFmtId="0" fontId="165" fillId="0" borderId="1" xfId="0" applyFont="1" applyBorder="1" applyAlignment="1">
      <alignment horizontal="center" vertical="center" wrapText="1"/>
    </xf>
    <xf numFmtId="0" fontId="176" fillId="0" borderId="8" xfId="0" applyFont="1" applyBorder="1" applyAlignment="1">
      <alignment horizontal="center" vertical="center" wrapText="1"/>
    </xf>
    <xf numFmtId="0" fontId="176" fillId="0" borderId="8" xfId="0" applyFont="1" applyBorder="1" applyAlignment="1">
      <alignment vertical="center" wrapText="1"/>
    </xf>
    <xf numFmtId="168" fontId="172" fillId="0" borderId="13" xfId="455" applyNumberFormat="1" applyFont="1" applyBorder="1" applyAlignment="1">
      <alignment vertical="center" wrapText="1"/>
    </xf>
    <xf numFmtId="254" fontId="172" fillId="0" borderId="13" xfId="455" applyNumberFormat="1" applyFont="1" applyBorder="1" applyAlignment="1">
      <alignment vertical="center" wrapText="1"/>
    </xf>
    <xf numFmtId="168" fontId="174" fillId="0" borderId="31" xfId="455" applyNumberFormat="1" applyFont="1" applyBorder="1" applyAlignment="1">
      <alignment vertical="center" wrapText="1"/>
    </xf>
    <xf numFmtId="254" fontId="174" fillId="0" borderId="31" xfId="455" applyNumberFormat="1" applyFont="1" applyBorder="1" applyAlignment="1">
      <alignment vertical="center" wrapText="1"/>
    </xf>
    <xf numFmtId="0" fontId="171" fillId="0" borderId="14" xfId="0" applyFont="1" applyBorder="1" applyAlignment="1">
      <alignment vertical="center" wrapText="1"/>
    </xf>
    <xf numFmtId="0" fontId="181" fillId="0" borderId="0" xfId="0" applyFont="1" applyAlignment="1">
      <alignment vertical="center"/>
    </xf>
    <xf numFmtId="0" fontId="165" fillId="0" borderId="0" xfId="0" applyFont="1" applyBorder="1" applyAlignment="1">
      <alignment horizontal="center" wrapText="1"/>
    </xf>
    <xf numFmtId="0" fontId="165" fillId="0" borderId="0" xfId="0" applyFont="1" applyBorder="1" applyAlignment="1">
      <alignment wrapText="1"/>
    </xf>
    <xf numFmtId="168" fontId="174" fillId="0" borderId="0" xfId="455" applyNumberFormat="1" applyFont="1" applyBorder="1" applyAlignment="1">
      <alignment wrapText="1"/>
    </xf>
    <xf numFmtId="168" fontId="162" fillId="0" borderId="0" xfId="455" applyNumberFormat="1" applyFont="1" applyBorder="1" applyAlignment="1">
      <alignment wrapText="1"/>
    </xf>
    <xf numFmtId="254" fontId="174" fillId="0" borderId="0" xfId="455" applyNumberFormat="1" applyFont="1" applyBorder="1" applyAlignment="1">
      <alignment wrapText="1"/>
    </xf>
    <xf numFmtId="0" fontId="17" fillId="0" borderId="14" xfId="0" applyFont="1" applyFill="1" applyBorder="1" applyAlignment="1">
      <alignment horizontal="center" vertical="center" wrapText="1"/>
    </xf>
    <xf numFmtId="0" fontId="17" fillId="0" borderId="14" xfId="0" applyFont="1" applyFill="1" applyBorder="1" applyAlignment="1">
      <alignment vertical="center" wrapText="1"/>
    </xf>
    <xf numFmtId="168" fontId="22" fillId="0" borderId="14" xfId="455" applyNumberFormat="1" applyFont="1" applyFill="1" applyBorder="1" applyAlignment="1">
      <alignment vertical="center" wrapText="1"/>
    </xf>
    <xf numFmtId="254" fontId="22" fillId="0" borderId="14" xfId="455" applyNumberFormat="1" applyFont="1" applyFill="1" applyBorder="1" applyAlignment="1">
      <alignment vertical="center" wrapText="1"/>
    </xf>
    <xf numFmtId="0" fontId="17" fillId="0" borderId="0" xfId="0" applyFont="1" applyFill="1" applyAlignment="1">
      <alignment vertical="center"/>
    </xf>
    <xf numFmtId="168" fontId="172" fillId="0" borderId="14" xfId="455" applyNumberFormat="1" applyFont="1" applyBorder="1" applyAlignment="1">
      <alignment horizontal="center" wrapText="1"/>
    </xf>
    <xf numFmtId="0" fontId="165" fillId="0" borderId="13" xfId="0" applyFont="1" applyBorder="1" applyAlignment="1">
      <alignment horizontal="center" wrapText="1"/>
    </xf>
    <xf numFmtId="0" fontId="165" fillId="0" borderId="13" xfId="0" applyFont="1" applyBorder="1" applyAlignment="1">
      <alignment wrapText="1"/>
    </xf>
    <xf numFmtId="168" fontId="174" fillId="0" borderId="13" xfId="455" applyNumberFormat="1" applyFont="1" applyBorder="1" applyAlignment="1">
      <alignment wrapText="1"/>
    </xf>
    <xf numFmtId="0" fontId="165" fillId="0" borderId="36" xfId="0" applyFont="1" applyBorder="1" applyAlignment="1">
      <alignment horizontal="center" wrapText="1"/>
    </xf>
    <xf numFmtId="0" fontId="165" fillId="0" borderId="35" xfId="0" applyFont="1" applyBorder="1" applyAlignment="1">
      <alignment horizontal="center" wrapText="1"/>
    </xf>
    <xf numFmtId="168" fontId="174" fillId="0" borderId="13" xfId="455" applyNumberFormat="1" applyFont="1" applyBorder="1" applyAlignment="1">
      <alignment horizontal="center" wrapText="1"/>
    </xf>
    <xf numFmtId="168" fontId="174" fillId="0" borderId="14" xfId="455" applyNumberFormat="1" applyFont="1" applyBorder="1" applyAlignment="1">
      <alignment horizontal="center" wrapText="1"/>
    </xf>
    <xf numFmtId="168" fontId="174" fillId="0" borderId="31" xfId="455" applyNumberFormat="1" applyFont="1" applyBorder="1" applyAlignment="1">
      <alignment horizontal="center" wrapText="1"/>
    </xf>
    <xf numFmtId="3" fontId="188" fillId="0" borderId="14" xfId="0" applyNumberFormat="1" applyFont="1" applyBorder="1" applyAlignment="1">
      <alignment vertical="center" wrapText="1"/>
    </xf>
    <xf numFmtId="3" fontId="155" fillId="0" borderId="14" xfId="0" applyNumberFormat="1" applyFont="1" applyBorder="1" applyAlignment="1">
      <alignment vertical="center" wrapText="1"/>
    </xf>
    <xf numFmtId="3" fontId="188" fillId="0" borderId="0" xfId="0" applyNumberFormat="1" applyFont="1" applyAlignment="1">
      <alignment vertical="center" wrapText="1"/>
    </xf>
    <xf numFmtId="49" fontId="158" fillId="0" borderId="14" xfId="0" applyNumberFormat="1" applyFont="1" applyBorder="1" applyAlignment="1">
      <alignment horizontal="justify" vertical="center" wrapText="1"/>
    </xf>
    <xf numFmtId="168" fontId="188" fillId="0" borderId="14" xfId="455" applyNumberFormat="1" applyFont="1" applyBorder="1" applyAlignment="1">
      <alignment vertical="center" wrapText="1"/>
    </xf>
    <xf numFmtId="168" fontId="158" fillId="0" borderId="14" xfId="455" applyNumberFormat="1" applyFont="1" applyBorder="1" applyAlignment="1">
      <alignment vertical="center" wrapText="1"/>
    </xf>
    <xf numFmtId="49" fontId="158" fillId="0" borderId="14" xfId="0" applyNumberFormat="1" applyFont="1" applyBorder="1" applyAlignment="1">
      <alignment horizontal="left" vertical="center" wrapText="1"/>
    </xf>
    <xf numFmtId="168" fontId="158" fillId="0" borderId="14" xfId="455" applyNumberFormat="1" applyFont="1" applyBorder="1" applyAlignment="1" applyProtection="1">
      <alignment horizontal="left" vertical="center" wrapText="1"/>
      <protection locked="0"/>
    </xf>
    <xf numFmtId="168" fontId="158" fillId="0" borderId="14" xfId="455" applyNumberFormat="1" applyFont="1" applyBorder="1" applyAlignment="1">
      <alignment horizontal="left" vertical="center" wrapText="1"/>
    </xf>
    <xf numFmtId="168" fontId="4" fillId="0" borderId="14" xfId="455" applyNumberFormat="1" applyFont="1" applyBorder="1" applyAlignment="1">
      <alignment horizontal="left" vertical="center" wrapText="1"/>
    </xf>
    <xf numFmtId="168" fontId="4" fillId="0" borderId="14" xfId="455" applyNumberFormat="1" applyFont="1" applyBorder="1" applyAlignment="1">
      <alignment vertical="center" wrapText="1"/>
    </xf>
    <xf numFmtId="168" fontId="193" fillId="0" borderId="14" xfId="455" applyNumberFormat="1" applyFont="1" applyBorder="1" applyAlignment="1">
      <alignment horizontal="center" vertical="center" wrapText="1"/>
    </xf>
    <xf numFmtId="3" fontId="21" fillId="0" borderId="23" xfId="0" applyNumberFormat="1" applyFont="1" applyBorder="1" applyAlignment="1">
      <alignment horizontal="center" vertical="center" wrapText="1"/>
    </xf>
    <xf numFmtId="3" fontId="21" fillId="0" borderId="23" xfId="0" applyNumberFormat="1" applyFont="1" applyFill="1" applyBorder="1" applyAlignment="1">
      <alignment horizontal="center" vertical="center" wrapText="1"/>
    </xf>
    <xf numFmtId="3" fontId="21" fillId="0" borderId="33" xfId="0" applyNumberFormat="1" applyFont="1" applyBorder="1" applyAlignment="1">
      <alignment horizontal="center" vertical="center" wrapText="1"/>
    </xf>
    <xf numFmtId="3" fontId="14" fillId="0" borderId="23" xfId="0" applyNumberFormat="1" applyFont="1" applyBorder="1" applyAlignment="1">
      <alignment horizontal="center" vertical="center" wrapText="1"/>
    </xf>
    <xf numFmtId="3" fontId="191" fillId="0" borderId="14" xfId="0" applyNumberFormat="1" applyFont="1" applyBorder="1" applyAlignment="1">
      <alignment vertical="center" wrapText="1"/>
    </xf>
    <xf numFmtId="3" fontId="192" fillId="0" borderId="14" xfId="0" applyNumberFormat="1" applyFont="1" applyBorder="1" applyAlignment="1">
      <alignment vertical="center" wrapText="1"/>
    </xf>
    <xf numFmtId="0" fontId="8" fillId="0" borderId="1" xfId="0" applyFont="1" applyBorder="1" applyAlignment="1">
      <alignment horizontal="center" vertical="center" wrapText="1"/>
    </xf>
    <xf numFmtId="168" fontId="22" fillId="0" borderId="13" xfId="455" applyNumberFormat="1" applyFont="1" applyBorder="1" applyAlignment="1">
      <alignment vertical="center" wrapText="1"/>
    </xf>
    <xf numFmtId="168" fontId="156" fillId="0" borderId="31" xfId="455" applyNumberFormat="1" applyFont="1" applyBorder="1" applyAlignment="1">
      <alignment vertical="center" wrapText="1"/>
    </xf>
    <xf numFmtId="0" fontId="5" fillId="0" borderId="14" xfId="1026" applyFont="1" applyFill="1" applyBorder="1" applyAlignment="1">
      <alignment horizontal="left" vertical="center" wrapText="1"/>
    </xf>
    <xf numFmtId="0" fontId="4" fillId="0" borderId="0" xfId="0" applyFont="1"/>
    <xf numFmtId="0" fontId="169" fillId="0" borderId="13" xfId="0" applyFont="1" applyBorder="1" applyAlignment="1">
      <alignment horizontal="center" wrapText="1"/>
    </xf>
    <xf numFmtId="0" fontId="169" fillId="0" borderId="13" xfId="0" applyFont="1" applyBorder="1" applyAlignment="1">
      <alignment wrapText="1"/>
    </xf>
    <xf numFmtId="168" fontId="174" fillId="0" borderId="13" xfId="0" applyNumberFormat="1" applyFont="1" applyBorder="1" applyAlignment="1">
      <alignment horizontal="center" wrapText="1"/>
    </xf>
    <xf numFmtId="0" fontId="5" fillId="0" borderId="0" xfId="0" applyFont="1"/>
    <xf numFmtId="168" fontId="194" fillId="0" borderId="0" xfId="0" applyNumberFormat="1" applyFont="1"/>
    <xf numFmtId="0" fontId="194" fillId="0" borderId="0" xfId="0" applyFont="1"/>
    <xf numFmtId="0" fontId="169" fillId="0" borderId="14" xfId="0" applyFont="1" applyBorder="1" applyAlignment="1">
      <alignment horizontal="center" wrapText="1"/>
    </xf>
    <xf numFmtId="0" fontId="169" fillId="0" borderId="14" xfId="0" applyFont="1" applyBorder="1" applyAlignment="1">
      <alignment wrapText="1"/>
    </xf>
    <xf numFmtId="0" fontId="172" fillId="0" borderId="14" xfId="0" applyFont="1" applyBorder="1" applyAlignment="1">
      <alignment horizontal="center" wrapText="1"/>
    </xf>
    <xf numFmtId="168" fontId="0" fillId="0" borderId="0" xfId="0" applyNumberFormat="1"/>
    <xf numFmtId="0" fontId="169" fillId="0" borderId="31" xfId="0" applyFont="1" applyBorder="1" applyAlignment="1">
      <alignment horizontal="center" wrapText="1"/>
    </xf>
    <xf numFmtId="0" fontId="169" fillId="0" borderId="31" xfId="0" applyFont="1" applyBorder="1" applyAlignment="1">
      <alignment wrapText="1"/>
    </xf>
    <xf numFmtId="168" fontId="182" fillId="0" borderId="31" xfId="455" applyNumberFormat="1" applyFont="1" applyBorder="1" applyAlignment="1">
      <alignment horizontal="center" wrapText="1"/>
    </xf>
    <xf numFmtId="168" fontId="7" fillId="0" borderId="0" xfId="455" applyNumberFormat="1" applyFont="1"/>
    <xf numFmtId="0" fontId="3" fillId="0" borderId="0" xfId="0" applyFont="1"/>
    <xf numFmtId="0" fontId="190" fillId="0" borderId="0" xfId="0" applyFont="1"/>
    <xf numFmtId="0" fontId="178" fillId="0" borderId="23" xfId="0" applyFont="1" applyBorder="1" applyAlignment="1">
      <alignment horizontal="center" wrapText="1"/>
    </xf>
    <xf numFmtId="0" fontId="177" fillId="0" borderId="37" xfId="0" applyFont="1" applyBorder="1" applyAlignment="1">
      <alignment horizontal="center" wrapText="1"/>
    </xf>
    <xf numFmtId="0" fontId="169" fillId="0" borderId="37" xfId="0" applyFont="1" applyBorder="1" applyAlignment="1">
      <alignment wrapText="1"/>
    </xf>
    <xf numFmtId="0" fontId="177" fillId="0" borderId="38" xfId="0" applyFont="1" applyBorder="1" applyAlignment="1">
      <alignment horizontal="center" wrapText="1"/>
    </xf>
    <xf numFmtId="0" fontId="169" fillId="0" borderId="38" xfId="0" applyFont="1" applyBorder="1" applyAlignment="1">
      <alignment wrapText="1"/>
    </xf>
    <xf numFmtId="0" fontId="178" fillId="0" borderId="38" xfId="0" applyFont="1" applyBorder="1" applyAlignment="1">
      <alignment horizontal="center" wrapText="1"/>
    </xf>
    <xf numFmtId="0" fontId="170" fillId="0" borderId="38" xfId="0" applyFont="1" applyBorder="1" applyAlignment="1">
      <alignment wrapText="1"/>
    </xf>
    <xf numFmtId="0" fontId="3" fillId="0" borderId="39" xfId="0" applyFont="1" applyBorder="1"/>
    <xf numFmtId="0" fontId="169" fillId="0" borderId="1" xfId="0" applyFont="1" applyBorder="1" applyAlignment="1">
      <alignment horizontal="center" wrapText="1"/>
    </xf>
    <xf numFmtId="0" fontId="170" fillId="0" borderId="1" xfId="0" applyFont="1" applyBorder="1" applyAlignment="1">
      <alignment horizontal="center" vertical="center" wrapText="1"/>
    </xf>
    <xf numFmtId="168" fontId="183" fillId="0" borderId="37" xfId="455" applyNumberFormat="1" applyFont="1" applyBorder="1" applyAlignment="1">
      <alignment horizontal="center" wrapText="1"/>
    </xf>
    <xf numFmtId="168" fontId="183" fillId="0" borderId="38" xfId="455" applyNumberFormat="1" applyFont="1" applyBorder="1" applyAlignment="1">
      <alignment horizontal="center" wrapText="1"/>
    </xf>
    <xf numFmtId="168" fontId="182" fillId="0" borderId="38" xfId="455" applyNumberFormat="1" applyFont="1" applyBorder="1" applyAlignment="1">
      <alignment horizontal="center" wrapText="1"/>
    </xf>
    <xf numFmtId="0" fontId="174" fillId="0" borderId="14" xfId="0" applyFont="1" applyBorder="1" applyAlignment="1">
      <alignment horizontal="center" wrapText="1"/>
    </xf>
    <xf numFmtId="168" fontId="183" fillId="0" borderId="14" xfId="455" applyNumberFormat="1" applyFont="1" applyBorder="1" applyAlignment="1">
      <alignment horizontal="center" wrapText="1"/>
    </xf>
    <xf numFmtId="168" fontId="173" fillId="0" borderId="14" xfId="455" applyNumberFormat="1" applyFont="1" applyBorder="1" applyAlignment="1">
      <alignment horizontal="center" wrapText="1"/>
    </xf>
    <xf numFmtId="0" fontId="173" fillId="0" borderId="14" xfId="0" applyFont="1" applyBorder="1" applyAlignment="1">
      <alignment horizontal="center" wrapText="1"/>
    </xf>
    <xf numFmtId="0" fontId="158" fillId="0" borderId="0" xfId="0" applyFont="1"/>
    <xf numFmtId="168" fontId="195" fillId="0" borderId="0" xfId="0" applyNumberFormat="1" applyFont="1"/>
    <xf numFmtId="0" fontId="195" fillId="0" borderId="0" xfId="0" applyFont="1"/>
    <xf numFmtId="0" fontId="169" fillId="0" borderId="1" xfId="0" applyFont="1" applyBorder="1" applyAlignment="1">
      <alignment horizontal="center" vertical="center" wrapText="1"/>
    </xf>
    <xf numFmtId="0" fontId="179" fillId="0" borderId="1" xfId="0" applyFont="1" applyBorder="1" applyAlignment="1">
      <alignment horizontal="center" wrapText="1"/>
    </xf>
    <xf numFmtId="3" fontId="5" fillId="0" borderId="1"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0" fontId="176" fillId="0" borderId="31" xfId="0" applyFont="1" applyBorder="1" applyAlignment="1">
      <alignment horizontal="center" wrapText="1"/>
    </xf>
    <xf numFmtId="0" fontId="176" fillId="0" borderId="31" xfId="0" applyFont="1" applyBorder="1" applyAlignment="1">
      <alignment wrapText="1"/>
    </xf>
    <xf numFmtId="168" fontId="172" fillId="0" borderId="31" xfId="455" applyNumberFormat="1" applyFont="1" applyBorder="1" applyAlignment="1">
      <alignment wrapText="1"/>
    </xf>
    <xf numFmtId="168" fontId="161" fillId="0" borderId="31" xfId="455" applyNumberFormat="1" applyFont="1" applyBorder="1" applyAlignment="1">
      <alignment wrapText="1"/>
    </xf>
    <xf numFmtId="254" fontId="172" fillId="0" borderId="31" xfId="455" applyNumberFormat="1" applyFont="1" applyBorder="1" applyAlignment="1">
      <alignment wrapText="1"/>
    </xf>
    <xf numFmtId="0" fontId="167" fillId="0" borderId="14" xfId="0" applyFont="1" applyBorder="1" applyAlignment="1">
      <alignment horizontal="center" wrapText="1"/>
    </xf>
    <xf numFmtId="168" fontId="196" fillId="0" borderId="14" xfId="455" applyNumberFormat="1" applyFont="1" applyBorder="1" applyAlignment="1">
      <alignment horizontal="center" wrapText="1"/>
    </xf>
    <xf numFmtId="1" fontId="4" fillId="0" borderId="14" xfId="1027" applyNumberFormat="1" applyFont="1" applyFill="1" applyBorder="1" applyAlignment="1">
      <alignment horizontal="left" vertical="center" wrapText="1"/>
    </xf>
    <xf numFmtId="3" fontId="4" fillId="0" borderId="14" xfId="1029" applyNumberFormat="1" applyFont="1" applyFill="1" applyBorder="1" applyAlignment="1">
      <alignment horizontal="left" vertical="center" wrapText="1"/>
    </xf>
    <xf numFmtId="0" fontId="167" fillId="0" borderId="0" xfId="0" applyFont="1" applyBorder="1" applyAlignment="1">
      <alignment horizontal="left" wrapText="1"/>
    </xf>
    <xf numFmtId="0" fontId="165" fillId="0" borderId="0" xfId="0" applyFont="1" applyAlignment="1">
      <alignment horizontal="right"/>
    </xf>
    <xf numFmtId="0" fontId="171" fillId="0" borderId="0" xfId="0" applyFont="1" applyAlignment="1">
      <alignment horizontal="center"/>
    </xf>
    <xf numFmtId="0" fontId="166" fillId="0" borderId="0" xfId="0" applyFont="1" applyBorder="1" applyAlignment="1">
      <alignment horizontal="right"/>
    </xf>
    <xf numFmtId="0" fontId="185" fillId="0" borderId="1" xfId="0" applyFont="1" applyBorder="1" applyAlignment="1">
      <alignment horizontal="center" vertical="center" wrapText="1"/>
    </xf>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85" fillId="0" borderId="0" xfId="0" applyFont="1" applyAlignment="1">
      <alignment horizontal="center"/>
    </xf>
    <xf numFmtId="0" fontId="167" fillId="0" borderId="0" xfId="0" applyFont="1" applyBorder="1" applyAlignment="1">
      <alignment horizontal="left" vertical="center" wrapText="1"/>
    </xf>
    <xf numFmtId="0" fontId="165" fillId="0" borderId="0" xfId="0" applyFont="1" applyAlignment="1">
      <alignment horizontal="right" vertical="center"/>
    </xf>
    <xf numFmtId="0" fontId="185" fillId="0" borderId="0" xfId="0" applyFont="1" applyAlignment="1">
      <alignment horizontal="center" vertical="center" wrapText="1"/>
    </xf>
    <xf numFmtId="0" fontId="166" fillId="0" borderId="0" xfId="0" applyFont="1" applyBorder="1" applyAlignment="1">
      <alignment horizontal="right" vertical="center"/>
    </xf>
    <xf numFmtId="0" fontId="8" fillId="0" borderId="1" xfId="0" applyFont="1" applyBorder="1" applyAlignment="1">
      <alignment horizontal="center" vertical="center" wrapText="1"/>
    </xf>
    <xf numFmtId="0" fontId="185" fillId="0" borderId="0" xfId="0" applyFont="1" applyAlignment="1">
      <alignment horizontal="center" wrapText="1"/>
    </xf>
    <xf numFmtId="0" fontId="166" fillId="0" borderId="11" xfId="0" applyFont="1" applyBorder="1" applyAlignment="1">
      <alignment horizontal="right"/>
    </xf>
    <xf numFmtId="0" fontId="169" fillId="0" borderId="1" xfId="0" applyFont="1" applyBorder="1" applyAlignment="1">
      <alignment horizontal="center" vertical="center" wrapText="1"/>
    </xf>
    <xf numFmtId="0" fontId="5" fillId="0" borderId="0" xfId="0" applyFont="1" applyAlignment="1">
      <alignment horizontal="center"/>
    </xf>
    <xf numFmtId="0" fontId="169" fillId="0" borderId="0" xfId="0" applyFont="1" applyAlignment="1">
      <alignment horizontal="center"/>
    </xf>
    <xf numFmtId="0" fontId="4" fillId="0" borderId="0" xfId="0" applyFont="1" applyAlignment="1">
      <alignment horizontal="center"/>
    </xf>
    <xf numFmtId="3" fontId="8" fillId="0" borderId="0" xfId="0" applyNumberFormat="1" applyFont="1" applyAlignment="1">
      <alignment horizontal="center" vertical="center" wrapText="1"/>
    </xf>
    <xf numFmtId="3" fontId="164" fillId="0" borderId="0" xfId="0" applyNumberFormat="1" applyFont="1" applyAlignment="1">
      <alignment horizontal="center" vertical="center" wrapText="1"/>
    </xf>
    <xf numFmtId="3" fontId="4" fillId="0" borderId="32"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5" fillId="0" borderId="20" xfId="0" applyNumberFormat="1" applyFont="1" applyBorder="1" applyAlignment="1">
      <alignment horizontal="center" vertical="center" wrapText="1"/>
    </xf>
    <xf numFmtId="3" fontId="5" fillId="0" borderId="10" xfId="0" applyNumberFormat="1" applyFont="1" applyBorder="1" applyAlignment="1">
      <alignment horizontal="center" vertical="center" wrapText="1"/>
    </xf>
    <xf numFmtId="3" fontId="5" fillId="0" borderId="30"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3" fontId="5" fillId="0" borderId="5" xfId="0" applyNumberFormat="1" applyFont="1" applyBorder="1" applyAlignment="1">
      <alignment horizontal="center" vertical="center" wrapText="1"/>
    </xf>
    <xf numFmtId="3" fontId="5" fillId="0" borderId="1" xfId="0" applyNumberFormat="1" applyFont="1" applyFill="1" applyBorder="1" applyAlignment="1">
      <alignment horizontal="center" vertical="center" wrapText="1"/>
    </xf>
    <xf numFmtId="0" fontId="166" fillId="0" borderId="0" xfId="0" applyFont="1" applyBorder="1" applyAlignment="1">
      <alignment horizontal="left" vertical="center" wrapText="1"/>
    </xf>
    <xf numFmtId="0" fontId="170" fillId="0" borderId="1" xfId="0" applyFont="1" applyBorder="1" applyAlignment="1">
      <alignment horizontal="center" wrapText="1"/>
    </xf>
    <xf numFmtId="0" fontId="169" fillId="0" borderId="23" xfId="0" applyFont="1" applyBorder="1" applyAlignment="1">
      <alignment horizontal="center" vertical="center" wrapText="1"/>
    </xf>
    <xf numFmtId="0" fontId="169" fillId="0" borderId="7" xfId="0" applyFont="1" applyBorder="1" applyAlignment="1">
      <alignment horizontal="center" vertical="center" wrapText="1"/>
    </xf>
    <xf numFmtId="0" fontId="169" fillId="0" borderId="5" xfId="0" applyFont="1" applyBorder="1" applyAlignment="1">
      <alignment horizontal="center" vertical="center" wrapText="1"/>
    </xf>
    <xf numFmtId="0" fontId="169" fillId="0" borderId="1" xfId="0" applyFont="1" applyBorder="1" applyAlignment="1">
      <alignment horizontal="center" wrapText="1"/>
    </xf>
    <xf numFmtId="0" fontId="170" fillId="0" borderId="23" xfId="0" applyFont="1" applyBorder="1" applyAlignment="1">
      <alignment horizontal="center" vertical="center" wrapText="1"/>
    </xf>
    <xf numFmtId="0" fontId="170" fillId="0" borderId="5" xfId="0" applyFont="1" applyBorder="1" applyAlignment="1">
      <alignment horizontal="center" vertical="center" wrapText="1"/>
    </xf>
  </cellXfs>
  <cellStyles count="1030">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28"/>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29"/>
    <cellStyle name="Normal 7" xfId="704"/>
    <cellStyle name="Normal 7 2" xfId="705"/>
    <cellStyle name="Normal 7_131021 TDT VON DAU TU 2014 (CT MTQG) GUI TONG HOP" xfId="706"/>
    <cellStyle name="Normal 8" xfId="707"/>
    <cellStyle name="Normal 9" xfId="708"/>
    <cellStyle name="Normal_Bieu mau (CV )" xfId="1027"/>
    <cellStyle name="Normal_Sheet1" xfId="1026"/>
    <cellStyle name="Normal1" xfId="709"/>
    <cellStyle name="Normal8" xfId="710"/>
    <cellStyle name="Normalny_Cennik obowiazuje od 06-08-2001 r (1)" xfId="711"/>
    <cellStyle name="NWM" xfId="712"/>
    <cellStyle name="Ò_x000d_Normal_123569" xfId="713"/>
    <cellStyle name="Œ…‹æØ‚è [0.00]_laroux" xfId="714"/>
    <cellStyle name="Œ…‹æØ‚è_laroux" xfId="715"/>
    <cellStyle name="oft Excel]_x000d__x000a_Comment=open=/f ‚ðw’è‚·‚é‚ÆAƒ†[ƒU[’è‹`ŠÖ”‚ðŠÖ”“\‚è•t‚¯‚Ìˆê——‚É“o˜^‚·‚é‚±‚Æ‚ª‚Å‚«‚Ü‚·B_x000d__x000a_Maximized" xfId="716"/>
    <cellStyle name="oft Excel]_x000d__x000a_Comment=open=/f ‚ðŽw’è‚·‚é‚ÆAƒ†[ƒU[’è‹`ŠÖ”‚ðŠÖ”“\‚è•t‚¯‚Ìˆê——‚É“o˜^‚·‚é‚±‚Æ‚ª‚Å‚«‚Ü‚·B_x000d__x000a_Maximized" xfId="717"/>
    <cellStyle name="oft Excel]_x000d__x000a_Comment=The open=/f lines load custom functions into the Paste Function list._x000d__x000a_Maximized=2_x000d__x000a_Basics=1_x000d__x000a_A" xfId="718"/>
    <cellStyle name="oft Excel]_x000d__x000a_Comment=The open=/f lines load custom functions into the Paste Function list._x000d__x000a_Maximized=3_x000d__x000a_Basics=1_x000d__x000a_A" xfId="719"/>
    <cellStyle name="omma [0]_Mktg Prog" xfId="720"/>
    <cellStyle name="ormal_Sheet1_1" xfId="721"/>
    <cellStyle name="p" xfId="722"/>
    <cellStyle name="Pattern" xfId="723"/>
    <cellStyle name="per.style" xfId="724"/>
    <cellStyle name="Percent [0]" xfId="725"/>
    <cellStyle name="Percent [00]" xfId="726"/>
    <cellStyle name="Percent [2]" xfId="727"/>
    <cellStyle name="Percent 10" xfId="728"/>
    <cellStyle name="Percent 2" xfId="729"/>
    <cellStyle name="Percent 2 2" xfId="730"/>
    <cellStyle name="Percent 2_Bieu kem de cuong" xfId="731"/>
    <cellStyle name="Percent 3" xfId="732"/>
    <cellStyle name="Percent 6" xfId="733"/>
    <cellStyle name="PERCENTAGE" xfId="734"/>
    <cellStyle name="PrePop Currency (0)" xfId="735"/>
    <cellStyle name="PrePop Currency (2)" xfId="736"/>
    <cellStyle name="PrePop Units (0)" xfId="737"/>
    <cellStyle name="PrePop Units (1)" xfId="738"/>
    <cellStyle name="PrePop Units (2)" xfId="739"/>
    <cellStyle name="pricing" xfId="740"/>
    <cellStyle name="PSChar" xfId="741"/>
    <cellStyle name="PSHeading" xfId="742"/>
    <cellStyle name="Quantity" xfId="743"/>
    <cellStyle name="regstoresfromspecstores" xfId="744"/>
    <cellStyle name="RevList" xfId="745"/>
    <cellStyle name="rlink_tiªn l­în_x001b_Hyperlink_TONG HOP KINH PHI" xfId="746"/>
    <cellStyle name="rmal_ADAdot" xfId="747"/>
    <cellStyle name="S—_x0008_" xfId="748"/>
    <cellStyle name="s]_x000d__x000a_spooler=yes_x000d__x000a_load=_x000d__x000a_Beep=yes_x000d__x000a_NullPort=None_x000d__x000a_BorderWidth=3_x000d__x000a_CursorBlinkRate=1200_x000d__x000a_DoubleClickSpeed=452_x000d__x000a_Programs=co" xfId="749"/>
    <cellStyle name="S—_x0008__160505 BIEU CHI NSDP TREN DAU DAN (BAO GÔM BSCMT)" xfId="750"/>
    <cellStyle name="SAPBEXaggData" xfId="751"/>
    <cellStyle name="SAPBEXaggDataEmph" xfId="752"/>
    <cellStyle name="SAPBEXaggItem" xfId="753"/>
    <cellStyle name="SAPBEXchaText" xfId="754"/>
    <cellStyle name="SAPBEXexcBad7" xfId="755"/>
    <cellStyle name="SAPBEXexcBad8" xfId="756"/>
    <cellStyle name="SAPBEXexcBad9" xfId="757"/>
    <cellStyle name="SAPBEXexcCritical4" xfId="758"/>
    <cellStyle name="SAPBEXexcCritical5" xfId="759"/>
    <cellStyle name="SAPBEXexcCritical6" xfId="760"/>
    <cellStyle name="SAPBEXexcGood1" xfId="761"/>
    <cellStyle name="SAPBEXexcGood2" xfId="762"/>
    <cellStyle name="SAPBEXexcGood3" xfId="763"/>
    <cellStyle name="SAPBEXfilterDrill" xfId="764"/>
    <cellStyle name="SAPBEXfilterItem" xfId="765"/>
    <cellStyle name="SAPBEXfilterText" xfId="766"/>
    <cellStyle name="SAPBEXformats" xfId="767"/>
    <cellStyle name="SAPBEXheaderItem" xfId="768"/>
    <cellStyle name="SAPBEXheaderText" xfId="769"/>
    <cellStyle name="SAPBEXresData" xfId="770"/>
    <cellStyle name="SAPBEXresDataEmph" xfId="771"/>
    <cellStyle name="SAPBEXresItem" xfId="772"/>
    <cellStyle name="SAPBEXstdData" xfId="773"/>
    <cellStyle name="SAPBEXstdDataEmph" xfId="774"/>
    <cellStyle name="SAPBEXstdItem" xfId="775"/>
    <cellStyle name="SAPBEXtitle" xfId="776"/>
    <cellStyle name="SAPBEXundefined" xfId="777"/>
    <cellStyle name="serJet 1200 Series PCL 6" xfId="778"/>
    <cellStyle name="SHADEDSTORES" xfId="779"/>
    <cellStyle name="songuyen" xfId="780"/>
    <cellStyle name="specstores" xfId="781"/>
    <cellStyle name="Standard" xfId="782"/>
    <cellStyle name="STTDG" xfId="783"/>
    <cellStyle name="Style 1" xfId="784"/>
    <cellStyle name="Style 10" xfId="785"/>
    <cellStyle name="Style 11" xfId="786"/>
    <cellStyle name="Style 12" xfId="787"/>
    <cellStyle name="Style 13" xfId="788"/>
    <cellStyle name="Style 14" xfId="789"/>
    <cellStyle name="Style 15" xfId="790"/>
    <cellStyle name="Style 16" xfId="791"/>
    <cellStyle name="Style 17" xfId="792"/>
    <cellStyle name="Style 18" xfId="793"/>
    <cellStyle name="Style 19" xfId="794"/>
    <cellStyle name="Style 2" xfId="795"/>
    <cellStyle name="Style 20" xfId="796"/>
    <cellStyle name="Style 21" xfId="797"/>
    <cellStyle name="Style 22" xfId="798"/>
    <cellStyle name="Style 23" xfId="799"/>
    <cellStyle name="Style 24" xfId="800"/>
    <cellStyle name="Style 25" xfId="801"/>
    <cellStyle name="Style 26" xfId="802"/>
    <cellStyle name="Style 27" xfId="803"/>
    <cellStyle name="Style 28" xfId="804"/>
    <cellStyle name="Style 29" xfId="805"/>
    <cellStyle name="Style 3" xfId="806"/>
    <cellStyle name="Style 30" xfId="807"/>
    <cellStyle name="Style 31" xfId="808"/>
    <cellStyle name="Style 32" xfId="809"/>
    <cellStyle name="Style 33" xfId="810"/>
    <cellStyle name="Style 34" xfId="811"/>
    <cellStyle name="Style 35" xfId="812"/>
    <cellStyle name="Style 36" xfId="813"/>
    <cellStyle name="Style 37" xfId="814"/>
    <cellStyle name="Style 38" xfId="815"/>
    <cellStyle name="Style 39" xfId="816"/>
    <cellStyle name="Style 4" xfId="817"/>
    <cellStyle name="Style 40" xfId="818"/>
    <cellStyle name="Style 41" xfId="819"/>
    <cellStyle name="Style 42" xfId="820"/>
    <cellStyle name="Style 43" xfId="821"/>
    <cellStyle name="Style 44" xfId="822"/>
    <cellStyle name="Style 45" xfId="823"/>
    <cellStyle name="Style 46" xfId="824"/>
    <cellStyle name="Style 47" xfId="825"/>
    <cellStyle name="Style 48" xfId="826"/>
    <cellStyle name="Style 49" xfId="827"/>
    <cellStyle name="Style 5" xfId="828"/>
    <cellStyle name="Style 50" xfId="829"/>
    <cellStyle name="Style 51" xfId="830"/>
    <cellStyle name="Style 52" xfId="831"/>
    <cellStyle name="Style 53" xfId="832"/>
    <cellStyle name="Style 54" xfId="833"/>
    <cellStyle name="Style 55" xfId="834"/>
    <cellStyle name="Style 56" xfId="835"/>
    <cellStyle name="Style 57" xfId="836"/>
    <cellStyle name="Style 58" xfId="837"/>
    <cellStyle name="Style 59" xfId="838"/>
    <cellStyle name="Style 6" xfId="839"/>
    <cellStyle name="Style 60" xfId="840"/>
    <cellStyle name="Style 61" xfId="841"/>
    <cellStyle name="Style 62" xfId="842"/>
    <cellStyle name="Style 63" xfId="843"/>
    <cellStyle name="Style 64" xfId="844"/>
    <cellStyle name="Style 65" xfId="845"/>
    <cellStyle name="Style 66" xfId="846"/>
    <cellStyle name="Style 67" xfId="847"/>
    <cellStyle name="Style 68" xfId="848"/>
    <cellStyle name="Style 69" xfId="849"/>
    <cellStyle name="Style 7" xfId="850"/>
    <cellStyle name="Style 70" xfId="851"/>
    <cellStyle name="Style 71" xfId="852"/>
    <cellStyle name="Style 72" xfId="853"/>
    <cellStyle name="Style 73" xfId="854"/>
    <cellStyle name="Style 74" xfId="855"/>
    <cellStyle name="Style 8" xfId="856"/>
    <cellStyle name="Style 9" xfId="857"/>
    <cellStyle name="Style Date" xfId="858"/>
    <cellStyle name="style_1" xfId="859"/>
    <cellStyle name="subhead" xfId="860"/>
    <cellStyle name="Subtotal" xfId="861"/>
    <cellStyle name="symbol" xfId="862"/>
    <cellStyle name="T" xfId="863"/>
    <cellStyle name="T_50-BB Vung tau 2011" xfId="864"/>
    <cellStyle name="T_50-BB Vung tau 2011_120907 Thu tang them 4500" xfId="865"/>
    <cellStyle name="T_50-BB Vung tau 2011_27-8Tong hop PA uoc 2012-DT 2013 -PA 420.000 ty-490.000 ty chuyen doi" xfId="866"/>
    <cellStyle name="T_bao cao" xfId="867"/>
    <cellStyle name="T_Bao cao so lieu kiem toan nam 2007 sua" xfId="868"/>
    <cellStyle name="T_BBTNG-06" xfId="869"/>
    <cellStyle name="T_BC CTMT-2008 Ttinh" xfId="870"/>
    <cellStyle name="T_Bieu kem cv 1454 ( Ca Mau)" xfId="871"/>
    <cellStyle name="T_Bieu mau danh muc du an thuoc CTMTQG nam 2008" xfId="872"/>
    <cellStyle name="T_Bieu tong hop nhu cau ung 2011 da chon loc -Mien nui" xfId="873"/>
    <cellStyle name="T_Book1" xfId="874"/>
    <cellStyle name="T_Book1_1" xfId="875"/>
    <cellStyle name="T_Book1_1_Bieu tong hop nhu cau ung 2011 da chon loc -Mien nui" xfId="876"/>
    <cellStyle name="T_Book1_1_CPK" xfId="877"/>
    <cellStyle name="T_Book1_1_Luy ke von ung nam 2011 -Thoa gui ngay 12-8-2012" xfId="878"/>
    <cellStyle name="T_Book1_1_Thiet bi" xfId="879"/>
    <cellStyle name="T_Book1_BC NQ11-CP - chinh sua lai" xfId="880"/>
    <cellStyle name="T_Book1_BC NQ11-CP-Quynh sau bieu so3" xfId="881"/>
    <cellStyle name="T_Book1_BC_NQ11-CP_-_Thao_sua_lai" xfId="882"/>
    <cellStyle name="T_Book1_Bieu mau danh muc du an thuoc CTMTQG nam 2008" xfId="883"/>
    <cellStyle name="T_Book1_Bieu tong hop nhu cau ung 2011 da chon loc -Mien nui" xfId="884"/>
    <cellStyle name="T_Book1_Book1" xfId="885"/>
    <cellStyle name="T_Book1_Cong trinh co y kien LD_Dang_NN_2011-Tay nguyen-9-10" xfId="886"/>
    <cellStyle name="T_Book1_CPK" xfId="887"/>
    <cellStyle name="T_Book1_Du an khoi cong moi nam 2010" xfId="888"/>
    <cellStyle name="T_Book1_Hang Tom goi9 9-07(Cau 12 sua)" xfId="889"/>
    <cellStyle name="T_Book1_Ket qua phan bo von nam 2008" xfId="890"/>
    <cellStyle name="T_Book1_KH XDCB_2008 lan 2 sua ngay 10-11" xfId="891"/>
    <cellStyle name="T_Book1_Khoi luong chinh Hang Tom" xfId="892"/>
    <cellStyle name="T_Book1_Luy ke von ung nam 2011 -Thoa gui ngay 12-8-2012" xfId="893"/>
    <cellStyle name="T_Book1_Nhu cau von ung truoc 2011 Tha h Hoa + Nge An gui TW" xfId="894"/>
    <cellStyle name="T_Book1_phu luc tong ket tinh hinh TH giai doan 03-10 (ngay 30)" xfId="895"/>
    <cellStyle name="T_Book1_TH Ket qua thao luan nam 2015 - Vong 1- TCT (Nhan)" xfId="896"/>
    <cellStyle name="T_Book1_TH ung tren 70%-Ra soat phap ly-8-6 (dung de chuyen vao vu TH)" xfId="897"/>
    <cellStyle name="T_Book1_TH y kien LD_KH 2010 Ca Nuoc 22-9-2011-Gui ca Vu" xfId="898"/>
    <cellStyle name="T_Book1_Thiet bi" xfId="899"/>
    <cellStyle name="T_Book1_TN - Ho tro khac 2011" xfId="900"/>
    <cellStyle name="T_Book1_ung truoc 2011 NSTW Thanh Hoa + Nge An gui Thu 12-5" xfId="901"/>
    <cellStyle name="T_Chuan bi dau tu nam 2008" xfId="902"/>
    <cellStyle name="T_Copy of Bao cao  XDCB 7 thang nam 2008_So KH&amp;DT SUA" xfId="903"/>
    <cellStyle name="T_CPK" xfId="904"/>
    <cellStyle name="T_CTMTQG 2008" xfId="905"/>
    <cellStyle name="T_CTMTQG 2008_Bieu mau danh muc du an thuoc CTMTQG nam 2008" xfId="906"/>
    <cellStyle name="T_CTMTQG 2008_Hi-Tong hop KQ phan bo KH nam 08- LD fong giao 15-11-08" xfId="907"/>
    <cellStyle name="T_CTMTQG 2008_Ket qua thuc hien nam 2008" xfId="908"/>
    <cellStyle name="T_CTMTQG 2008_KH XDCB_2008 lan 1" xfId="909"/>
    <cellStyle name="T_CTMTQG 2008_KH XDCB_2008 lan 1 sua ngay 27-10" xfId="910"/>
    <cellStyle name="T_CTMTQG 2008_KH XDCB_2008 lan 2 sua ngay 10-11" xfId="911"/>
    <cellStyle name="T_Du an khoi cong moi nam 2010" xfId="912"/>
    <cellStyle name="T_DU AN TKQH VA CHUAN BI DAU TU NAM 2007 sua ngay 9-11" xfId="913"/>
    <cellStyle name="T_DU AN TKQH VA CHUAN BI DAU TU NAM 2007 sua ngay 9-11_Bieu mau danh muc du an thuoc CTMTQG nam 2008" xfId="914"/>
    <cellStyle name="T_DU AN TKQH VA CHUAN BI DAU TU NAM 2007 sua ngay 9-11_Du an khoi cong moi nam 2010" xfId="915"/>
    <cellStyle name="T_DU AN TKQH VA CHUAN BI DAU TU NAM 2007 sua ngay 9-11_Ket qua phan bo von nam 2008" xfId="916"/>
    <cellStyle name="T_DU AN TKQH VA CHUAN BI DAU TU NAM 2007 sua ngay 9-11_KH XDCB_2008 lan 2 sua ngay 10-11" xfId="917"/>
    <cellStyle name="T_du toan dieu chinh  20-8-2006" xfId="918"/>
    <cellStyle name="T_Ho so DT thu NSNN nam 2014 (V1)" xfId="919"/>
    <cellStyle name="T_Ht-PTq1-03" xfId="920"/>
    <cellStyle name="T_Ke hoach KTXH  nam 2009_PKT thang 11 nam 2008" xfId="921"/>
    <cellStyle name="T_Ket qua dau thau" xfId="922"/>
    <cellStyle name="T_Ket qua phan bo von nam 2008" xfId="923"/>
    <cellStyle name="T_KH XDCB_2008 lan 2 sua ngay 10-11" xfId="924"/>
    <cellStyle name="T_Me_Tri_6_07" xfId="925"/>
    <cellStyle name="T_N2 thay dat (N1-1)" xfId="926"/>
    <cellStyle name="T_Phuong an can doi nam 2008" xfId="927"/>
    <cellStyle name="T_Seagame(BTL)" xfId="928"/>
    <cellStyle name="T_So GTVT" xfId="929"/>
    <cellStyle name="T_TDT + duong(8-5-07)" xfId="930"/>
    <cellStyle name="T_tham_tra_du_toan" xfId="931"/>
    <cellStyle name="T_Thiet bi" xfId="932"/>
    <cellStyle name="T_TK_HT" xfId="933"/>
    <cellStyle name="T_ÿÿÿÿÿ" xfId="934"/>
    <cellStyle name="Text Indent A" xfId="935"/>
    <cellStyle name="Text Indent B" xfId="936"/>
    <cellStyle name="Text Indent C" xfId="937"/>
    <cellStyle name="th" xfId="938"/>
    <cellStyle name="than" xfId="939"/>
    <cellStyle name="þ_x001d_ð¤_x000c_¯þ_x0014__x000d_¨þU_x0001_À_x0004_ _x0015__x000f__x0001__x0001_" xfId="940"/>
    <cellStyle name="þ_x001d_ð·_x000c_æþ'_x000d_ßþU_x0001_Ø_x0005_ü_x0014__x0007__x0001__x0001_" xfId="941"/>
    <cellStyle name="þ_x001d_ðÇ%Uý—&amp;Hý9_x0008_Ÿ s_x000a__x0007__x0001__x0001_" xfId="942"/>
    <cellStyle name="þ_x001d_ðK_x000c_Fý_x001b__x000d_9ýU_x0001_Ð_x0008_¦)_x0007__x0001__x0001_" xfId="943"/>
    <cellStyle name="thuong-10" xfId="944"/>
    <cellStyle name="thuong-11" xfId="945"/>
    <cellStyle name="Thuyet minh" xfId="946"/>
    <cellStyle name="Tien1" xfId="947"/>
    <cellStyle name="Tieu_de_2" xfId="948"/>
    <cellStyle name="Times New Roman" xfId="949"/>
    <cellStyle name="tit1" xfId="950"/>
    <cellStyle name="tit2" xfId="951"/>
    <cellStyle name="tit3" xfId="952"/>
    <cellStyle name="tit4" xfId="953"/>
    <cellStyle name="Tongcong" xfId="954"/>
    <cellStyle name="trang" xfId="955"/>
    <cellStyle name="tt1" xfId="956"/>
    <cellStyle name="Tusental (0)_pldt" xfId="957"/>
    <cellStyle name="Tusental_pldt" xfId="958"/>
    <cellStyle name="ux_3_¼­¿ï-¾È»ê" xfId="959"/>
    <cellStyle name="Valuta (0)_pldt" xfId="960"/>
    <cellStyle name="Valuta_pldt" xfId="961"/>
    <cellStyle name="VANG1" xfId="962"/>
    <cellStyle name="viet" xfId="963"/>
    <cellStyle name="viet2" xfId="964"/>
    <cellStyle name="VN new romanNormal" xfId="965"/>
    <cellStyle name="Vn Time 13" xfId="966"/>
    <cellStyle name="Vn Time 14" xfId="967"/>
    <cellStyle name="VN time new roman" xfId="968"/>
    <cellStyle name="vnbo" xfId="969"/>
    <cellStyle name="vnhead1" xfId="970"/>
    <cellStyle name="vnhead2" xfId="971"/>
    <cellStyle name="vnhead3" xfId="972"/>
    <cellStyle name="vnhead4" xfId="973"/>
    <cellStyle name="vntxt1" xfId="974"/>
    <cellStyle name="vntxt2" xfId="975"/>
    <cellStyle name="W?hrung [0]_35ERI8T2gbIEMixb4v26icuOo" xfId="976"/>
    <cellStyle name="W?hrung_35ERI8T2gbIEMixb4v26icuOo" xfId="977"/>
    <cellStyle name="Währung [0]_ALLE_ITEMS_280800_EV_NL" xfId="978"/>
    <cellStyle name="Währung_AKE_100N" xfId="979"/>
    <cellStyle name="Walutowy [0]_Invoices2001Slovakia" xfId="980"/>
    <cellStyle name="Walutowy_Invoices2001Slovakia" xfId="981"/>
    <cellStyle name="wrap" xfId="982"/>
    <cellStyle name="Wไhrung [0]_35ERI8T2gbIEMixb4v26icuOo" xfId="983"/>
    <cellStyle name="Wไhrung_35ERI8T2gbIEMixb4v26icuOo" xfId="984"/>
    <cellStyle name="xuan" xfId="985"/>
    <cellStyle name="y" xfId="986"/>
    <cellStyle name="Ý kh¸c_B¶ng 1 (2)" xfId="987"/>
    <cellStyle name="เครื่องหมายสกุลเงิน [0]_FTC_OFFER" xfId="988"/>
    <cellStyle name="เครื่องหมายสกุลเงิน_FTC_OFFER" xfId="989"/>
    <cellStyle name="ปกติ_FTC_OFFER" xfId="990"/>
    <cellStyle name=" [0.00]_ Att. 1- Cover" xfId="991"/>
    <cellStyle name="_ Att. 1- Cover" xfId="992"/>
    <cellStyle name="?_ Att. 1- Cover" xfId="993"/>
    <cellStyle name="똿뗦먛귟 [0.00]_PRODUCT DETAIL Q1" xfId="994"/>
    <cellStyle name="똿뗦먛귟_PRODUCT DETAIL Q1" xfId="995"/>
    <cellStyle name="믅됞 [0.00]_PRODUCT DETAIL Q1" xfId="996"/>
    <cellStyle name="믅됞_PRODUCT DETAIL Q1" xfId="997"/>
    <cellStyle name="백분율_††††† " xfId="998"/>
    <cellStyle name="뷭?_BOOKSHIP" xfId="999"/>
    <cellStyle name="안건회계법인" xfId="1000"/>
    <cellStyle name="콤마 [ - 유형1" xfId="1001"/>
    <cellStyle name="콤마 [ - 유형2" xfId="1002"/>
    <cellStyle name="콤마 [ - 유형3" xfId="1003"/>
    <cellStyle name="콤마 [ - 유형4" xfId="1004"/>
    <cellStyle name="콤마 [ - 유형5" xfId="1005"/>
    <cellStyle name="콤마 [ - 유형6" xfId="1006"/>
    <cellStyle name="콤마 [ - 유형7" xfId="1007"/>
    <cellStyle name="콤마 [ - 유형8" xfId="1008"/>
    <cellStyle name="콤마 [0]_ 비목별 월별기술 " xfId="1009"/>
    <cellStyle name="콤마_ 비목별 월별기술 " xfId="1010"/>
    <cellStyle name="통화 [0]_††††† " xfId="1011"/>
    <cellStyle name="통화_††††† " xfId="1012"/>
    <cellStyle name="표준_ 97년 경영분석(안)" xfId="1013"/>
    <cellStyle name="표줠_Sheet1_1_총괄표 (수출입) (2)" xfId="1014"/>
    <cellStyle name="一般_00Q3902REV.1" xfId="1015"/>
    <cellStyle name="千分位[0]_00Q3902REV.1" xfId="1016"/>
    <cellStyle name="千分位_00Q3902REV.1" xfId="1017"/>
    <cellStyle name="桁区切り [0.00]_BE-BQ" xfId="1018"/>
    <cellStyle name="桁区切り_BE-BQ" xfId="1019"/>
    <cellStyle name="標準_(A1)BOQ " xfId="1020"/>
    <cellStyle name="貨幣 [0]_00Q3902REV.1" xfId="1021"/>
    <cellStyle name="貨幣[0]_BRE" xfId="1022"/>
    <cellStyle name="貨幣_00Q3902REV.1" xfId="1023"/>
    <cellStyle name="通貨 [0.00]_BE-BQ" xfId="1024"/>
    <cellStyle name="通貨_BE-BQ" xfId="10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20Du%20toan%20so%20sanh%20ngu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hoi%20tinh-01-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2016 xac định lại"/>
      <sheetName val="Vong II"/>
      <sheetName val="Chi"/>
      <sheetName val="Boi chi NSDP"/>
      <sheetName val="Sheet1"/>
      <sheetName val="Quang Nam"/>
      <sheetName val="DT2018 (goc)"/>
      <sheetName val="2018-bao tam"/>
      <sheetName val="ngay 14-11"/>
      <sheetName val="Bieu 15"/>
      <sheetName val="Bieu 17"/>
      <sheetName val="Bieu 30"/>
      <sheetName val="Bieu 33"/>
      <sheetName val="Bieu 34"/>
      <sheetName val="Bieu 35"/>
      <sheetName val="Bieu 37"/>
      <sheetName val="Bieu 41"/>
      <sheetName val="Bieu 42"/>
      <sheetName val="Bieu 9"/>
      <sheetName val="Bieu 10"/>
      <sheetName val="in"/>
      <sheetName val="10 sua"/>
      <sheetName val="9 sua"/>
      <sheetName val="BTC-Chinh thuc"/>
      <sheetName val="Sheet2"/>
      <sheetName val="Dự nguồn"/>
    </sheetNames>
    <sheetDataSet>
      <sheetData sheetId="0"/>
      <sheetData sheetId="1"/>
      <sheetData sheetId="2"/>
      <sheetData sheetId="3"/>
      <sheetData sheetId="4"/>
      <sheetData sheetId="5"/>
      <sheetData sheetId="6"/>
      <sheetData sheetId="7"/>
      <sheetData sheetId="8"/>
      <sheetData sheetId="9">
        <row r="8">
          <cell r="C8">
            <v>19991570</v>
          </cell>
          <cell r="D8">
            <v>28523320</v>
          </cell>
          <cell r="E8">
            <v>22616343</v>
          </cell>
          <cell r="F8">
            <v>-5906977</v>
          </cell>
          <cell r="G8">
            <v>0.79290710197831105</v>
          </cell>
        </row>
        <row r="9">
          <cell r="C9">
            <v>13681572</v>
          </cell>
          <cell r="D9">
            <v>15360449</v>
          </cell>
          <cell r="E9">
            <v>16401773</v>
          </cell>
          <cell r="F9">
            <v>1041324</v>
          </cell>
          <cell r="G9">
            <v>1.0677925495537273</v>
          </cell>
        </row>
        <row r="10">
          <cell r="C10">
            <v>1888800</v>
          </cell>
          <cell r="D10">
            <v>2717240</v>
          </cell>
          <cell r="E10">
            <v>2540612</v>
          </cell>
          <cell r="F10">
            <v>-176628</v>
          </cell>
          <cell r="G10">
            <v>0.93499727664836374</v>
          </cell>
        </row>
        <row r="12">
          <cell r="C12">
            <v>11792772</v>
          </cell>
          <cell r="D12">
            <v>12643209</v>
          </cell>
          <cell r="E12">
            <v>13861161</v>
          </cell>
          <cell r="F12">
            <v>1217952</v>
          </cell>
          <cell r="G12">
            <v>1.0963325054580684</v>
          </cell>
        </row>
        <row r="13">
          <cell r="C13">
            <v>12905572</v>
          </cell>
          <cell r="D13">
            <v>14368699</v>
          </cell>
          <cell r="E13">
            <v>15516773</v>
          </cell>
          <cell r="F13">
            <v>1148074</v>
          </cell>
          <cell r="G13">
            <v>1.0799010404491041</v>
          </cell>
        </row>
        <row r="14">
          <cell r="C14">
            <v>2464674</v>
          </cell>
          <cell r="D14">
            <v>2618704</v>
          </cell>
          <cell r="E14">
            <v>3088570</v>
          </cell>
          <cell r="F14">
            <v>469866</v>
          </cell>
          <cell r="G14">
            <v>1.179426922630431</v>
          </cell>
        </row>
        <row r="15">
          <cell r="C15">
            <v>0</v>
          </cell>
          <cell r="F15">
            <v>0</v>
          </cell>
        </row>
        <row r="16">
          <cell r="C16">
            <v>2464674</v>
          </cell>
          <cell r="D16">
            <v>2618704</v>
          </cell>
          <cell r="E16">
            <v>3088570</v>
          </cell>
          <cell r="F16">
            <v>469866</v>
          </cell>
          <cell r="G16">
            <v>1.179426922630431</v>
          </cell>
        </row>
        <row r="17">
          <cell r="F17">
            <v>0</v>
          </cell>
        </row>
        <row r="18">
          <cell r="D18">
            <v>1187492</v>
          </cell>
        </row>
        <row r="19">
          <cell r="C19">
            <v>3845325</v>
          </cell>
          <cell r="D19">
            <v>9356675</v>
          </cell>
          <cell r="E19">
            <v>3126000</v>
          </cell>
          <cell r="F19">
            <v>-6230675</v>
          </cell>
          <cell r="G19">
            <v>0.33409304052988908</v>
          </cell>
        </row>
        <row r="20">
          <cell r="C20">
            <v>20067870</v>
          </cell>
          <cell r="D20">
            <v>25933251</v>
          </cell>
          <cell r="E20">
            <v>23125343.252286002</v>
          </cell>
          <cell r="F20">
            <v>3057473.252286002</v>
          </cell>
          <cell r="G20">
            <v>1.1523566403552545</v>
          </cell>
        </row>
        <row r="21">
          <cell r="C21">
            <v>17603196</v>
          </cell>
          <cell r="D21">
            <v>18917693</v>
          </cell>
          <cell r="E21">
            <v>20036773.252286002</v>
          </cell>
          <cell r="F21">
            <v>2433577.252286002</v>
          </cell>
          <cell r="G21">
            <v>1.1382463305121413</v>
          </cell>
        </row>
        <row r="22">
          <cell r="C22">
            <v>2501387</v>
          </cell>
          <cell r="D22">
            <v>4419899</v>
          </cell>
          <cell r="E22">
            <v>4809210</v>
          </cell>
          <cell r="F22">
            <v>2307823</v>
          </cell>
          <cell r="G22">
            <v>1.9226173319042594</v>
          </cell>
        </row>
        <row r="23">
          <cell r="C23">
            <v>11543671</v>
          </cell>
          <cell r="D23">
            <v>11738727</v>
          </cell>
          <cell r="E23">
            <v>11906555.252286</v>
          </cell>
          <cell r="F23">
            <v>362884.25228600018</v>
          </cell>
          <cell r="G23">
            <v>1.0314357756978694</v>
          </cell>
        </row>
        <row r="24">
          <cell r="C24">
            <v>11901</v>
          </cell>
          <cell r="D24">
            <v>11901</v>
          </cell>
          <cell r="E24">
            <v>13979</v>
          </cell>
          <cell r="F24">
            <v>2078</v>
          </cell>
          <cell r="G24">
            <v>1.1746071758675742</v>
          </cell>
        </row>
        <row r="25">
          <cell r="C25">
            <v>1450</v>
          </cell>
          <cell r="D25">
            <v>1450</v>
          </cell>
          <cell r="E25">
            <v>1450</v>
          </cell>
          <cell r="F25">
            <v>0</v>
          </cell>
          <cell r="G25">
            <v>1</v>
          </cell>
        </row>
        <row r="26">
          <cell r="C26">
            <v>512325</v>
          </cell>
          <cell r="D26">
            <v>312325</v>
          </cell>
          <cell r="E26">
            <v>576179</v>
          </cell>
          <cell r="F26">
            <v>63854</v>
          </cell>
          <cell r="G26">
            <v>1.1246357292734104</v>
          </cell>
        </row>
        <row r="27">
          <cell r="C27">
            <v>3032462</v>
          </cell>
          <cell r="D27">
            <v>2433391</v>
          </cell>
          <cell r="E27">
            <v>2729400</v>
          </cell>
          <cell r="F27">
            <v>-303062</v>
          </cell>
          <cell r="G27">
            <v>0.90006074272323944</v>
          </cell>
        </row>
        <row r="28">
          <cell r="E28">
            <v>0</v>
          </cell>
        </row>
        <row r="29">
          <cell r="C29">
            <v>2464674</v>
          </cell>
          <cell r="D29">
            <v>3889558</v>
          </cell>
          <cell r="E29">
            <v>3088570</v>
          </cell>
          <cell r="F29">
            <v>623896</v>
          </cell>
          <cell r="G29">
            <v>1.2531353030867369</v>
          </cell>
        </row>
        <row r="30">
          <cell r="C30">
            <v>472921</v>
          </cell>
          <cell r="D30">
            <v>499787</v>
          </cell>
          <cell r="E30">
            <v>800732</v>
          </cell>
          <cell r="F30">
            <v>327811</v>
          </cell>
          <cell r="G30">
            <v>1.6931622829182886</v>
          </cell>
        </row>
        <row r="31">
          <cell r="C31">
            <v>1991753</v>
          </cell>
          <cell r="D31">
            <v>3389771</v>
          </cell>
          <cell r="E31">
            <v>2287838</v>
          </cell>
          <cell r="F31">
            <v>296085</v>
          </cell>
          <cell r="G31">
            <v>1.1486554808753897</v>
          </cell>
        </row>
        <row r="32">
          <cell r="C32">
            <v>0</v>
          </cell>
          <cell r="D32">
            <v>3126000</v>
          </cell>
          <cell r="F32">
            <v>0</v>
          </cell>
        </row>
        <row r="33">
          <cell r="C33">
            <v>76300</v>
          </cell>
          <cell r="D33">
            <v>76300</v>
          </cell>
          <cell r="E33">
            <v>509000</v>
          </cell>
          <cell r="F33">
            <v>432700</v>
          </cell>
          <cell r="G33">
            <v>6.6710353866317167</v>
          </cell>
        </row>
        <row r="34">
          <cell r="C34">
            <v>74653</v>
          </cell>
          <cell r="D34">
            <v>74653</v>
          </cell>
          <cell r="E34">
            <v>55691</v>
          </cell>
          <cell r="F34">
            <v>-18962</v>
          </cell>
          <cell r="G34">
            <v>0.74599815144736314</v>
          </cell>
        </row>
        <row r="35">
          <cell r="C35">
            <v>0</v>
          </cell>
          <cell r="D35">
            <v>0</v>
          </cell>
        </row>
        <row r="36">
          <cell r="C36">
            <v>74653</v>
          </cell>
          <cell r="D36">
            <v>74653</v>
          </cell>
          <cell r="E36">
            <v>55691</v>
          </cell>
          <cell r="F36">
            <v>-18962</v>
          </cell>
          <cell r="G36">
            <v>0.74599815144736314</v>
          </cell>
        </row>
        <row r="37">
          <cell r="C37">
            <v>76300</v>
          </cell>
          <cell r="D37">
            <v>76300</v>
          </cell>
          <cell r="E37">
            <v>509000</v>
          </cell>
          <cell r="F37">
            <v>432700</v>
          </cell>
          <cell r="G37">
            <v>6.6710353866317167</v>
          </cell>
        </row>
        <row r="38">
          <cell r="C38">
            <v>76300</v>
          </cell>
          <cell r="D38">
            <v>76300</v>
          </cell>
          <cell r="E38">
            <v>509000</v>
          </cell>
          <cell r="F38">
            <v>432700</v>
          </cell>
          <cell r="G38">
            <v>6.6710353866317167</v>
          </cell>
        </row>
      </sheetData>
      <sheetData sheetId="10">
        <row r="8">
          <cell r="C8">
            <v>20067870</v>
          </cell>
        </row>
      </sheetData>
      <sheetData sheetId="11">
        <row r="9">
          <cell r="C9">
            <v>16571341</v>
          </cell>
          <cell r="D9">
            <v>23543143</v>
          </cell>
          <cell r="E9">
            <v>18714106</v>
          </cell>
          <cell r="F9">
            <v>-4829037</v>
          </cell>
          <cell r="G9">
            <v>1.1293054677952739</v>
          </cell>
        </row>
        <row r="10">
          <cell r="C10">
            <v>10261342</v>
          </cell>
          <cell r="D10">
            <v>11476572</v>
          </cell>
          <cell r="E10">
            <v>12499535</v>
          </cell>
          <cell r="F10">
            <v>1022963</v>
          </cell>
          <cell r="G10">
            <v>1.0891348914989598</v>
          </cell>
        </row>
        <row r="11">
          <cell r="C11">
            <v>2464674</v>
          </cell>
          <cell r="D11">
            <v>2618704</v>
          </cell>
          <cell r="E11">
            <v>3088570</v>
          </cell>
          <cell r="F11">
            <v>469866</v>
          </cell>
          <cell r="G11">
            <v>1.179426922630431</v>
          </cell>
        </row>
        <row r="12">
          <cell r="F12">
            <v>0</v>
          </cell>
        </row>
        <row r="13">
          <cell r="C13">
            <v>2464674</v>
          </cell>
          <cell r="D13">
            <v>2618704</v>
          </cell>
          <cell r="E13">
            <v>3088570</v>
          </cell>
          <cell r="F13">
            <v>469866</v>
          </cell>
          <cell r="G13">
            <v>1.179426922630431</v>
          </cell>
        </row>
        <row r="14">
          <cell r="F14">
            <v>0</v>
          </cell>
        </row>
        <row r="15">
          <cell r="D15">
            <v>91192</v>
          </cell>
          <cell r="F15">
            <v>-91192</v>
          </cell>
        </row>
        <row r="16">
          <cell r="C16">
            <v>3845325</v>
          </cell>
          <cell r="D16">
            <v>9356675</v>
          </cell>
          <cell r="E16">
            <v>3126000</v>
          </cell>
          <cell r="F16">
            <v>-6230675</v>
          </cell>
          <cell r="G16">
            <v>0.33409304052988908</v>
          </cell>
        </row>
        <row r="17">
          <cell r="C17">
            <v>16647640</v>
          </cell>
          <cell r="D17">
            <v>20953074</v>
          </cell>
          <cell r="E17">
            <v>19223105.252286002</v>
          </cell>
          <cell r="F17">
            <v>2575465.252286002</v>
          </cell>
          <cell r="G17">
            <v>1.1547045258238406</v>
          </cell>
        </row>
        <row r="18">
          <cell r="C18">
            <v>11496917</v>
          </cell>
          <cell r="D18">
            <v>10274751</v>
          </cell>
          <cell r="E18">
            <v>12565994.652286001</v>
          </cell>
          <cell r="F18">
            <v>1069077.6522860005</v>
          </cell>
          <cell r="G18">
            <v>1.0929882030361706</v>
          </cell>
        </row>
        <row r="19">
          <cell r="C19">
            <v>5150723</v>
          </cell>
          <cell r="D19">
            <v>7552323</v>
          </cell>
          <cell r="E19">
            <v>6657109.5999999996</v>
          </cell>
          <cell r="F19">
            <v>1506386.5999999996</v>
          </cell>
          <cell r="G19">
            <v>1.2924611942828219</v>
          </cell>
        </row>
        <row r="20">
          <cell r="C20">
            <v>2775849</v>
          </cell>
          <cell r="D20">
            <v>2775849</v>
          </cell>
          <cell r="E20">
            <v>2871036</v>
          </cell>
          <cell r="F20">
            <v>95187</v>
          </cell>
          <cell r="G20">
            <v>1.0342911303892972</v>
          </cell>
        </row>
        <row r="21">
          <cell r="C21">
            <v>2374874</v>
          </cell>
          <cell r="D21">
            <v>4776474</v>
          </cell>
          <cell r="E21">
            <v>3786073.5999999996</v>
          </cell>
          <cell r="F21">
            <v>1411199.5999999996</v>
          </cell>
          <cell r="G21">
            <v>1.5942208302419412</v>
          </cell>
        </row>
        <row r="22">
          <cell r="C22">
            <v>0</v>
          </cell>
          <cell r="D22">
            <v>3126000</v>
          </cell>
          <cell r="F22">
            <v>0</v>
          </cell>
        </row>
        <row r="23">
          <cell r="C23">
            <v>76300</v>
          </cell>
          <cell r="D23">
            <v>76300</v>
          </cell>
          <cell r="E23">
            <v>508999.25228600204</v>
          </cell>
          <cell r="F23">
            <v>432699.25228600204</v>
          </cell>
          <cell r="G23">
            <v>6.6710255869725037</v>
          </cell>
        </row>
        <row r="25">
          <cell r="C25">
            <v>8570953</v>
          </cell>
          <cell r="D25">
            <v>12532500</v>
          </cell>
          <cell r="E25">
            <v>10559347.6</v>
          </cell>
          <cell r="F25">
            <v>-1973152.4000000004</v>
          </cell>
          <cell r="G25">
            <v>1.231992241702877</v>
          </cell>
        </row>
        <row r="26">
          <cell r="C26">
            <v>3420230</v>
          </cell>
          <cell r="D26">
            <v>3883877</v>
          </cell>
          <cell r="E26">
            <v>3902238</v>
          </cell>
          <cell r="F26">
            <v>18361</v>
          </cell>
          <cell r="G26">
            <v>1.0047274926574656</v>
          </cell>
        </row>
        <row r="27">
          <cell r="C27">
            <v>5150723</v>
          </cell>
          <cell r="D27">
            <v>7552323</v>
          </cell>
          <cell r="E27">
            <v>6657109.5999999996</v>
          </cell>
          <cell r="F27">
            <v>-895213.40000000037</v>
          </cell>
          <cell r="G27">
            <v>0.88146515979255646</v>
          </cell>
        </row>
        <row r="28">
          <cell r="C28">
            <v>2775849</v>
          </cell>
          <cell r="D28">
            <v>2775849</v>
          </cell>
          <cell r="E28">
            <v>2871036</v>
          </cell>
          <cell r="F28">
            <v>95187</v>
          </cell>
          <cell r="G28">
            <v>1.0342911303892972</v>
          </cell>
        </row>
        <row r="29">
          <cell r="C29">
            <v>2374874</v>
          </cell>
          <cell r="D29">
            <v>4776474</v>
          </cell>
          <cell r="E29">
            <v>3786073.5999999996</v>
          </cell>
          <cell r="F29">
            <v>-990400.40000000037</v>
          </cell>
          <cell r="G29">
            <v>0.79265031066849723</v>
          </cell>
        </row>
        <row r="30">
          <cell r="D30">
            <v>1096300</v>
          </cell>
          <cell r="F30">
            <v>-1096300</v>
          </cell>
        </row>
        <row r="31">
          <cell r="C31">
            <v>0</v>
          </cell>
          <cell r="D31">
            <v>0</v>
          </cell>
          <cell r="F31">
            <v>0</v>
          </cell>
        </row>
        <row r="32">
          <cell r="C32">
            <v>8570953</v>
          </cell>
          <cell r="D32">
            <v>12532500</v>
          </cell>
          <cell r="E32">
            <v>10559347.6</v>
          </cell>
          <cell r="F32">
            <v>1988394.5999999996</v>
          </cell>
          <cell r="G32">
            <v>1.231992241702877</v>
          </cell>
        </row>
      </sheetData>
      <sheetData sheetId="12">
        <row r="8">
          <cell r="C8">
            <v>23125343.252286002</v>
          </cell>
          <cell r="D8">
            <v>12565994.652286001</v>
          </cell>
          <cell r="E8">
            <v>10559347.6</v>
          </cell>
        </row>
        <row r="9">
          <cell r="C9">
            <v>20036773.252286002</v>
          </cell>
          <cell r="D9">
            <v>9477424.6522860005</v>
          </cell>
          <cell r="E9">
            <v>10559347.6</v>
          </cell>
        </row>
        <row r="10">
          <cell r="C10">
            <v>4809210</v>
          </cell>
          <cell r="D10">
            <v>2566050</v>
          </cell>
          <cell r="E10">
            <v>2243160</v>
          </cell>
        </row>
        <row r="11">
          <cell r="C11">
            <v>4734210</v>
          </cell>
          <cell r="D11">
            <v>2491050</v>
          </cell>
          <cell r="E11">
            <v>2243160</v>
          </cell>
        </row>
        <row r="12">
          <cell r="C12">
            <v>0</v>
          </cell>
        </row>
        <row r="13">
          <cell r="C13">
            <v>0</v>
          </cell>
          <cell r="D13">
            <v>0</v>
          </cell>
        </row>
        <row r="14">
          <cell r="C14">
            <v>0</v>
          </cell>
        </row>
        <row r="16">
          <cell r="C16">
            <v>0</v>
          </cell>
        </row>
        <row r="17">
          <cell r="C17">
            <v>982942</v>
          </cell>
          <cell r="D17">
            <v>563750</v>
          </cell>
          <cell r="E17">
            <v>419192</v>
          </cell>
        </row>
        <row r="18">
          <cell r="C18">
            <v>800000</v>
          </cell>
          <cell r="D18">
            <v>214400</v>
          </cell>
          <cell r="E18">
            <v>585600</v>
          </cell>
        </row>
        <row r="19">
          <cell r="C19">
            <v>85000</v>
          </cell>
          <cell r="D19">
            <v>35700</v>
          </cell>
          <cell r="E19">
            <v>49300</v>
          </cell>
        </row>
        <row r="20">
          <cell r="C20">
            <v>80500</v>
          </cell>
          <cell r="E20">
            <v>80500</v>
          </cell>
        </row>
        <row r="21">
          <cell r="C21">
            <v>3375</v>
          </cell>
          <cell r="E21">
            <v>3375</v>
          </cell>
        </row>
        <row r="22">
          <cell r="C22">
            <v>73393</v>
          </cell>
          <cell r="D22">
            <v>0</v>
          </cell>
          <cell r="E22">
            <v>73393</v>
          </cell>
        </row>
        <row r="23">
          <cell r="C23">
            <v>2200000</v>
          </cell>
          <cell r="D23">
            <v>1168200</v>
          </cell>
          <cell r="E23">
            <v>1031800</v>
          </cell>
        </row>
        <row r="24">
          <cell r="C24">
            <v>1400000</v>
          </cell>
          <cell r="D24">
            <v>789700</v>
          </cell>
          <cell r="E24">
            <v>610300</v>
          </cell>
        </row>
        <row r="25">
          <cell r="C25">
            <v>800000</v>
          </cell>
          <cell r="D25">
            <v>378500</v>
          </cell>
          <cell r="E25">
            <v>421500</v>
          </cell>
        </row>
        <row r="26">
          <cell r="C26">
            <v>509000</v>
          </cell>
          <cell r="D26">
            <v>509000</v>
          </cell>
        </row>
        <row r="27">
          <cell r="C27">
            <v>0</v>
          </cell>
        </row>
        <row r="28">
          <cell r="C28">
            <v>75000</v>
          </cell>
          <cell r="D28">
            <v>75000</v>
          </cell>
          <cell r="E28">
            <v>0</v>
          </cell>
        </row>
        <row r="29">
          <cell r="C29">
            <v>11906555.252286</v>
          </cell>
          <cell r="D29">
            <v>4411192.2522860002</v>
          </cell>
          <cell r="E29">
            <v>7495363</v>
          </cell>
        </row>
        <row r="31">
          <cell r="C31">
            <v>188867</v>
          </cell>
          <cell r="D31">
            <v>72287</v>
          </cell>
          <cell r="E31">
            <v>116580</v>
          </cell>
        </row>
        <row r="32">
          <cell r="C32">
            <v>81121</v>
          </cell>
          <cell r="D32">
            <v>31010</v>
          </cell>
          <cell r="E32">
            <v>50111</v>
          </cell>
        </row>
        <row r="33">
          <cell r="C33">
            <v>4578569.4550000001</v>
          </cell>
          <cell r="D33">
            <v>1322750.4550000001</v>
          </cell>
          <cell r="E33">
            <v>3255819</v>
          </cell>
        </row>
        <row r="34">
          <cell r="C34">
            <v>1062320.7972860001</v>
          </cell>
          <cell r="D34">
            <v>967439.79728599999</v>
          </cell>
          <cell r="E34">
            <v>94881</v>
          </cell>
        </row>
        <row r="35">
          <cell r="C35">
            <v>40290</v>
          </cell>
          <cell r="D35">
            <v>33090</v>
          </cell>
          <cell r="E35">
            <v>7200</v>
          </cell>
        </row>
        <row r="36">
          <cell r="C36">
            <v>234381</v>
          </cell>
          <cell r="D36">
            <v>132429</v>
          </cell>
          <cell r="E36">
            <v>101952</v>
          </cell>
        </row>
        <row r="37">
          <cell r="C37">
            <v>51348</v>
          </cell>
          <cell r="D37">
            <v>22426</v>
          </cell>
          <cell r="E37">
            <v>28922</v>
          </cell>
        </row>
        <row r="38">
          <cell r="C38">
            <v>70880</v>
          </cell>
          <cell r="D38">
            <v>45505</v>
          </cell>
          <cell r="E38">
            <v>25375</v>
          </cell>
        </row>
        <row r="39">
          <cell r="C39">
            <v>1056808</v>
          </cell>
          <cell r="D39">
            <v>328028</v>
          </cell>
          <cell r="E39">
            <v>728780</v>
          </cell>
        </row>
        <row r="40">
          <cell r="C40">
            <v>2110266</v>
          </cell>
          <cell r="D40">
            <v>737942</v>
          </cell>
          <cell r="E40">
            <v>1372324</v>
          </cell>
        </row>
        <row r="41">
          <cell r="C41">
            <v>176327</v>
          </cell>
          <cell r="D41">
            <v>92041</v>
          </cell>
          <cell r="E41">
            <v>84286</v>
          </cell>
        </row>
        <row r="42">
          <cell r="C42">
            <v>2191304</v>
          </cell>
          <cell r="D42">
            <v>585405</v>
          </cell>
          <cell r="E42">
            <v>1605899</v>
          </cell>
        </row>
        <row r="43">
          <cell r="C43">
            <v>64073</v>
          </cell>
          <cell r="D43">
            <v>40839</v>
          </cell>
          <cell r="E43">
            <v>23234</v>
          </cell>
        </row>
        <row r="44">
          <cell r="C44">
            <v>13979</v>
          </cell>
          <cell r="D44">
            <v>13979</v>
          </cell>
        </row>
        <row r="45">
          <cell r="C45">
            <v>1450</v>
          </cell>
          <cell r="D45">
            <v>1450</v>
          </cell>
        </row>
        <row r="46">
          <cell r="C46">
            <v>576179</v>
          </cell>
          <cell r="D46">
            <v>466722</v>
          </cell>
          <cell r="E46">
            <v>109457</v>
          </cell>
        </row>
        <row r="47">
          <cell r="C47">
            <v>2729400</v>
          </cell>
          <cell r="D47">
            <v>2018032.4</v>
          </cell>
          <cell r="E47">
            <v>711367.6</v>
          </cell>
        </row>
        <row r="48">
          <cell r="C48">
            <v>2128083.4</v>
          </cell>
          <cell r="D48">
            <v>1893445.4</v>
          </cell>
          <cell r="E48">
            <v>234638</v>
          </cell>
        </row>
        <row r="49">
          <cell r="C49">
            <v>601316.6</v>
          </cell>
          <cell r="D49">
            <v>124587</v>
          </cell>
          <cell r="E49">
            <v>476729.59999999998</v>
          </cell>
        </row>
        <row r="50">
          <cell r="C50">
            <v>3088570</v>
          </cell>
          <cell r="D50">
            <v>3088570</v>
          </cell>
          <cell r="E50">
            <v>0</v>
          </cell>
        </row>
        <row r="51">
          <cell r="C51">
            <v>800732</v>
          </cell>
          <cell r="D51">
            <v>800732</v>
          </cell>
        </row>
        <row r="52">
          <cell r="C52">
            <v>387732</v>
          </cell>
          <cell r="D52">
            <v>387732</v>
          </cell>
        </row>
        <row r="53">
          <cell r="C53">
            <v>350122</v>
          </cell>
          <cell r="D53">
            <v>350122</v>
          </cell>
        </row>
        <row r="54">
          <cell r="C54">
            <v>37610</v>
          </cell>
          <cell r="D54">
            <v>37610</v>
          </cell>
        </row>
        <row r="55">
          <cell r="C55">
            <v>413000</v>
          </cell>
          <cell r="D55">
            <v>413000</v>
          </cell>
          <cell r="E55">
            <v>0</v>
          </cell>
        </row>
        <row r="56">
          <cell r="C56">
            <v>310300</v>
          </cell>
          <cell r="D56">
            <v>310300</v>
          </cell>
        </row>
        <row r="57">
          <cell r="C57">
            <v>102700</v>
          </cell>
          <cell r="D57">
            <v>102700</v>
          </cell>
        </row>
        <row r="58">
          <cell r="C58">
            <v>2287838</v>
          </cell>
          <cell r="D58">
            <v>2287838</v>
          </cell>
          <cell r="E58">
            <v>0</v>
          </cell>
        </row>
        <row r="59">
          <cell r="C59">
            <v>2121225</v>
          </cell>
          <cell r="D59">
            <v>2121225</v>
          </cell>
          <cell r="E59">
            <v>0</v>
          </cell>
        </row>
        <row r="60">
          <cell r="C60">
            <v>1339675</v>
          </cell>
          <cell r="D60">
            <v>1339675</v>
          </cell>
          <cell r="E60">
            <v>0</v>
          </cell>
        </row>
        <row r="61">
          <cell r="C61">
            <v>781550</v>
          </cell>
          <cell r="D61">
            <v>781550</v>
          </cell>
          <cell r="E61">
            <v>0</v>
          </cell>
        </row>
        <row r="62">
          <cell r="C62">
            <v>0</v>
          </cell>
        </row>
        <row r="63">
          <cell r="C63">
            <v>166613</v>
          </cell>
          <cell r="D63">
            <v>166613</v>
          </cell>
          <cell r="E63">
            <v>0</v>
          </cell>
        </row>
        <row r="64">
          <cell r="C64">
            <v>80086</v>
          </cell>
          <cell r="D64">
            <v>80086</v>
          </cell>
          <cell r="E64">
            <v>0</v>
          </cell>
        </row>
        <row r="65">
          <cell r="C65">
            <v>5303</v>
          </cell>
          <cell r="D65">
            <v>5303</v>
          </cell>
          <cell r="E65">
            <v>0</v>
          </cell>
        </row>
        <row r="66">
          <cell r="C66">
            <v>28000</v>
          </cell>
          <cell r="D66">
            <v>28000</v>
          </cell>
          <cell r="E66">
            <v>0</v>
          </cell>
        </row>
        <row r="67">
          <cell r="C67">
            <v>14395</v>
          </cell>
          <cell r="D67">
            <v>14395</v>
          </cell>
          <cell r="E67">
            <v>0</v>
          </cell>
        </row>
        <row r="68">
          <cell r="C68">
            <v>400</v>
          </cell>
          <cell r="D68">
            <v>400</v>
          </cell>
          <cell r="E68">
            <v>0</v>
          </cell>
        </row>
        <row r="69">
          <cell r="C69">
            <v>1500</v>
          </cell>
          <cell r="D69">
            <v>1500</v>
          </cell>
          <cell r="E69">
            <v>0</v>
          </cell>
        </row>
        <row r="70">
          <cell r="C70">
            <v>15600</v>
          </cell>
          <cell r="D70">
            <v>15600</v>
          </cell>
          <cell r="E70">
            <v>0</v>
          </cell>
        </row>
        <row r="71">
          <cell r="C71">
            <v>2000</v>
          </cell>
          <cell r="D71">
            <v>2000</v>
          </cell>
          <cell r="E71">
            <v>0</v>
          </cell>
        </row>
        <row r="72">
          <cell r="C72">
            <v>2243</v>
          </cell>
          <cell r="D72">
            <v>2243</v>
          </cell>
          <cell r="E72">
            <v>0</v>
          </cell>
        </row>
        <row r="73">
          <cell r="C73">
            <v>8255</v>
          </cell>
          <cell r="D73">
            <v>8255</v>
          </cell>
          <cell r="E73">
            <v>0</v>
          </cell>
        </row>
        <row r="74">
          <cell r="C74">
            <v>2390</v>
          </cell>
          <cell r="D74">
            <v>2390</v>
          </cell>
          <cell r="E74">
            <v>0</v>
          </cell>
        </row>
        <row r="75">
          <cell r="C75">
            <v>68879</v>
          </cell>
          <cell r="D75">
            <v>68879</v>
          </cell>
          <cell r="E75">
            <v>0</v>
          </cell>
        </row>
        <row r="76">
          <cell r="C76">
            <v>585</v>
          </cell>
          <cell r="D76">
            <v>585</v>
          </cell>
          <cell r="E76">
            <v>0</v>
          </cell>
        </row>
        <row r="77">
          <cell r="C77">
            <v>49549</v>
          </cell>
          <cell r="D77">
            <v>49549</v>
          </cell>
          <cell r="E77">
            <v>0</v>
          </cell>
        </row>
        <row r="78">
          <cell r="C78">
            <v>617</v>
          </cell>
          <cell r="D78">
            <v>617</v>
          </cell>
          <cell r="E78">
            <v>0</v>
          </cell>
        </row>
        <row r="79">
          <cell r="C79">
            <v>18128</v>
          </cell>
          <cell r="D79">
            <v>18128</v>
          </cell>
          <cell r="E79">
            <v>0</v>
          </cell>
        </row>
        <row r="80">
          <cell r="C80">
            <v>17648</v>
          </cell>
          <cell r="D80">
            <v>17648</v>
          </cell>
          <cell r="E80">
            <v>0</v>
          </cell>
        </row>
      </sheetData>
      <sheetData sheetId="13">
        <row r="7">
          <cell r="C7">
            <v>19223105</v>
          </cell>
        </row>
        <row r="8">
          <cell r="C8">
            <v>2871036</v>
          </cell>
        </row>
        <row r="9">
          <cell r="C9">
            <v>9477425.6522860005</v>
          </cell>
        </row>
        <row r="10">
          <cell r="C10">
            <v>2566050</v>
          </cell>
        </row>
        <row r="11">
          <cell r="C11">
            <v>2491050</v>
          </cell>
        </row>
        <row r="26">
          <cell r="C26">
            <v>75000</v>
          </cell>
        </row>
        <row r="27">
          <cell r="C27">
            <v>4411192.2522860002</v>
          </cell>
        </row>
        <row r="28">
          <cell r="C28">
            <v>72287</v>
          </cell>
        </row>
        <row r="29">
          <cell r="C29">
            <v>31010</v>
          </cell>
        </row>
        <row r="30">
          <cell r="C30">
            <v>1322750.4550000001</v>
          </cell>
        </row>
        <row r="31">
          <cell r="C31">
            <v>967439.79728599999</v>
          </cell>
        </row>
        <row r="32">
          <cell r="C32">
            <v>33090</v>
          </cell>
        </row>
        <row r="33">
          <cell r="C33">
            <v>132429</v>
          </cell>
        </row>
        <row r="34">
          <cell r="C34">
            <v>22426</v>
          </cell>
        </row>
        <row r="35">
          <cell r="C35">
            <v>45505</v>
          </cell>
        </row>
        <row r="36">
          <cell r="C36">
            <v>328028</v>
          </cell>
        </row>
        <row r="37">
          <cell r="C37">
            <v>737942</v>
          </cell>
        </row>
        <row r="38">
          <cell r="C38">
            <v>92041</v>
          </cell>
        </row>
        <row r="39">
          <cell r="C39">
            <v>585405</v>
          </cell>
        </row>
        <row r="40">
          <cell r="C40">
            <v>40839</v>
          </cell>
        </row>
        <row r="41">
          <cell r="C41">
            <v>13979</v>
          </cell>
        </row>
        <row r="42">
          <cell r="C42">
            <v>1450</v>
          </cell>
        </row>
        <row r="43">
          <cell r="C43">
            <v>466722</v>
          </cell>
        </row>
        <row r="44">
          <cell r="C44">
            <v>2018032.4</v>
          </cell>
        </row>
        <row r="45">
          <cell r="C45">
            <v>1893445.4</v>
          </cell>
        </row>
        <row r="46">
          <cell r="C46">
            <v>124587</v>
          </cell>
        </row>
      </sheetData>
      <sheetData sheetId="14"/>
      <sheetData sheetId="15">
        <row r="8">
          <cell r="D8">
            <v>2753760</v>
          </cell>
        </row>
        <row r="9">
          <cell r="F9">
            <v>16318</v>
          </cell>
          <cell r="G9">
            <v>0</v>
          </cell>
          <cell r="H9">
            <v>0</v>
          </cell>
          <cell r="J9">
            <v>0</v>
          </cell>
          <cell r="K9">
            <v>0</v>
          </cell>
          <cell r="L9">
            <v>0</v>
          </cell>
          <cell r="M9">
            <v>0</v>
          </cell>
          <cell r="N9">
            <v>0</v>
          </cell>
          <cell r="O9">
            <v>0</v>
          </cell>
          <cell r="P9">
            <v>27</v>
          </cell>
          <cell r="Q9">
            <v>0</v>
          </cell>
          <cell r="R9">
            <v>0</v>
          </cell>
          <cell r="S9">
            <v>0</v>
          </cell>
          <cell r="T9">
            <v>0</v>
          </cell>
        </row>
        <row r="10">
          <cell r="F10">
            <v>23450</v>
          </cell>
          <cell r="G10">
            <v>0</v>
          </cell>
          <cell r="H10">
            <v>0</v>
          </cell>
          <cell r="J10">
            <v>0</v>
          </cell>
          <cell r="K10">
            <v>0</v>
          </cell>
          <cell r="L10">
            <v>0</v>
          </cell>
          <cell r="M10">
            <v>0</v>
          </cell>
          <cell r="N10">
            <v>716</v>
          </cell>
          <cell r="O10">
            <v>2000</v>
          </cell>
          <cell r="P10">
            <v>27</v>
          </cell>
          <cell r="Q10">
            <v>0</v>
          </cell>
          <cell r="R10">
            <v>0</v>
          </cell>
          <cell r="S10">
            <v>0</v>
          </cell>
          <cell r="T10">
            <v>0</v>
          </cell>
        </row>
        <row r="11">
          <cell r="F11">
            <v>81871</v>
          </cell>
          <cell r="G11">
            <v>0</v>
          </cell>
          <cell r="H11">
            <v>0</v>
          </cell>
          <cell r="J11">
            <v>0</v>
          </cell>
          <cell r="K11">
            <v>0</v>
          </cell>
          <cell r="L11">
            <v>19206</v>
          </cell>
          <cell r="M11">
            <v>0</v>
          </cell>
          <cell r="N11">
            <v>0</v>
          </cell>
          <cell r="O11">
            <v>0</v>
          </cell>
          <cell r="P11">
            <v>27</v>
          </cell>
          <cell r="Q11">
            <v>0</v>
          </cell>
          <cell r="R11">
            <v>0</v>
          </cell>
          <cell r="S11">
            <v>0</v>
          </cell>
          <cell r="T11">
            <v>0</v>
          </cell>
        </row>
        <row r="12">
          <cell r="F12">
            <v>95821</v>
          </cell>
          <cell r="G12">
            <v>0</v>
          </cell>
          <cell r="H12">
            <v>0</v>
          </cell>
          <cell r="J12">
            <v>0</v>
          </cell>
          <cell r="K12">
            <v>0</v>
          </cell>
          <cell r="L12">
            <v>0</v>
          </cell>
          <cell r="M12">
            <v>0</v>
          </cell>
          <cell r="N12">
            <v>59901</v>
          </cell>
          <cell r="O12">
            <v>420</v>
          </cell>
          <cell r="P12">
            <v>41</v>
          </cell>
          <cell r="Q12">
            <v>0</v>
          </cell>
          <cell r="R12">
            <v>0</v>
          </cell>
          <cell r="S12">
            <v>0</v>
          </cell>
          <cell r="T12">
            <v>0</v>
          </cell>
        </row>
        <row r="13">
          <cell r="F13">
            <v>10716</v>
          </cell>
          <cell r="G13">
            <v>0</v>
          </cell>
          <cell r="H13">
            <v>30846</v>
          </cell>
          <cell r="J13">
            <v>0</v>
          </cell>
          <cell r="K13">
            <v>0</v>
          </cell>
          <cell r="L13">
            <v>0</v>
          </cell>
          <cell r="M13">
            <v>59459</v>
          </cell>
          <cell r="N13">
            <v>0</v>
          </cell>
          <cell r="O13">
            <v>0</v>
          </cell>
          <cell r="P13">
            <v>41</v>
          </cell>
          <cell r="Q13">
            <v>0</v>
          </cell>
          <cell r="R13">
            <v>0</v>
          </cell>
          <cell r="S13">
            <v>0</v>
          </cell>
          <cell r="T13">
            <v>19698</v>
          </cell>
        </row>
        <row r="14">
          <cell r="F14">
            <v>7595</v>
          </cell>
          <cell r="G14">
            <v>0</v>
          </cell>
          <cell r="H14">
            <v>250</v>
          </cell>
          <cell r="J14">
            <v>0</v>
          </cell>
          <cell r="K14">
            <v>0</v>
          </cell>
          <cell r="L14">
            <v>0</v>
          </cell>
          <cell r="M14">
            <v>0</v>
          </cell>
          <cell r="N14">
            <v>2778</v>
          </cell>
          <cell r="O14">
            <v>635</v>
          </cell>
          <cell r="P14">
            <v>0</v>
          </cell>
          <cell r="Q14">
            <v>0</v>
          </cell>
          <cell r="R14">
            <v>0</v>
          </cell>
          <cell r="S14">
            <v>0</v>
          </cell>
          <cell r="T14">
            <v>0</v>
          </cell>
        </row>
        <row r="15">
          <cell r="F15">
            <v>7293</v>
          </cell>
          <cell r="G15">
            <v>0</v>
          </cell>
          <cell r="H15">
            <v>0</v>
          </cell>
          <cell r="J15">
            <v>0</v>
          </cell>
          <cell r="K15">
            <v>0</v>
          </cell>
          <cell r="L15">
            <v>0</v>
          </cell>
          <cell r="M15">
            <v>0</v>
          </cell>
          <cell r="N15">
            <v>1626</v>
          </cell>
          <cell r="O15">
            <v>0</v>
          </cell>
          <cell r="P15">
            <v>27</v>
          </cell>
          <cell r="Q15">
            <v>0</v>
          </cell>
          <cell r="R15">
            <v>0</v>
          </cell>
          <cell r="S15">
            <v>0</v>
          </cell>
          <cell r="T15">
            <v>0</v>
          </cell>
        </row>
        <row r="16">
          <cell r="F16">
            <v>10054</v>
          </cell>
          <cell r="G16">
            <v>0</v>
          </cell>
          <cell r="H16">
            <v>0</v>
          </cell>
          <cell r="J16">
            <v>0</v>
          </cell>
          <cell r="K16">
            <v>0</v>
          </cell>
          <cell r="L16">
            <v>0</v>
          </cell>
          <cell r="M16">
            <v>0</v>
          </cell>
          <cell r="N16">
            <v>27563</v>
          </cell>
          <cell r="O16">
            <v>23360</v>
          </cell>
          <cell r="P16">
            <v>41</v>
          </cell>
          <cell r="Q16">
            <v>0</v>
          </cell>
          <cell r="R16">
            <v>0</v>
          </cell>
          <cell r="S16">
            <v>0</v>
          </cell>
          <cell r="T16">
            <v>400</v>
          </cell>
        </row>
        <row r="17">
          <cell r="F17">
            <v>11897</v>
          </cell>
          <cell r="G17">
            <v>0</v>
          </cell>
          <cell r="H17">
            <v>0</v>
          </cell>
          <cell r="J17">
            <v>506420</v>
          </cell>
          <cell r="K17">
            <v>300</v>
          </cell>
          <cell r="L17">
            <v>0</v>
          </cell>
          <cell r="M17">
            <v>0</v>
          </cell>
          <cell r="N17">
            <v>0</v>
          </cell>
          <cell r="O17">
            <v>6000</v>
          </cell>
          <cell r="P17">
            <v>41</v>
          </cell>
          <cell r="Q17">
            <v>0</v>
          </cell>
          <cell r="R17">
            <v>0</v>
          </cell>
          <cell r="S17">
            <v>0</v>
          </cell>
          <cell r="T17">
            <v>8255</v>
          </cell>
        </row>
        <row r="18">
          <cell r="F18">
            <v>6598</v>
          </cell>
          <cell r="G18">
            <v>0</v>
          </cell>
          <cell r="H18">
            <v>1423</v>
          </cell>
          <cell r="J18">
            <v>0</v>
          </cell>
          <cell r="K18">
            <v>210</v>
          </cell>
          <cell r="L18">
            <v>0</v>
          </cell>
          <cell r="M18">
            <v>0</v>
          </cell>
          <cell r="N18">
            <v>1955</v>
          </cell>
          <cell r="O18">
            <v>0</v>
          </cell>
          <cell r="P18">
            <v>0</v>
          </cell>
          <cell r="Q18">
            <v>0</v>
          </cell>
          <cell r="R18">
            <v>0</v>
          </cell>
          <cell r="S18">
            <v>0</v>
          </cell>
          <cell r="T18">
            <v>0</v>
          </cell>
        </row>
        <row r="19">
          <cell r="F19">
            <v>13397</v>
          </cell>
          <cell r="G19">
            <v>0</v>
          </cell>
          <cell r="H19">
            <v>0</v>
          </cell>
          <cell r="J19">
            <v>0</v>
          </cell>
          <cell r="K19">
            <v>0</v>
          </cell>
          <cell r="L19">
            <v>0</v>
          </cell>
          <cell r="M19">
            <v>0</v>
          </cell>
          <cell r="N19">
            <v>9323</v>
          </cell>
          <cell r="O19">
            <v>0</v>
          </cell>
          <cell r="P19">
            <v>27</v>
          </cell>
          <cell r="Q19">
            <v>0</v>
          </cell>
          <cell r="R19">
            <v>0</v>
          </cell>
          <cell r="S19">
            <v>0</v>
          </cell>
          <cell r="T19">
            <v>0</v>
          </cell>
        </row>
        <row r="20">
          <cell r="F20">
            <v>7119</v>
          </cell>
          <cell r="G20">
            <v>530661</v>
          </cell>
          <cell r="H20">
            <v>0</v>
          </cell>
          <cell r="J20">
            <v>0</v>
          </cell>
          <cell r="K20">
            <v>0</v>
          </cell>
          <cell r="L20">
            <v>0</v>
          </cell>
          <cell r="M20">
            <v>0</v>
          </cell>
          <cell r="N20">
            <v>0</v>
          </cell>
          <cell r="O20">
            <v>0</v>
          </cell>
          <cell r="P20">
            <v>27</v>
          </cell>
          <cell r="Q20">
            <v>0</v>
          </cell>
          <cell r="R20">
            <v>0</v>
          </cell>
          <cell r="S20">
            <v>0</v>
          </cell>
          <cell r="T20">
            <v>0</v>
          </cell>
        </row>
        <row r="21">
          <cell r="F21">
            <v>23870</v>
          </cell>
          <cell r="G21">
            <v>0</v>
          </cell>
          <cell r="H21">
            <v>500</v>
          </cell>
          <cell r="J21">
            <v>0</v>
          </cell>
          <cell r="K21">
            <v>0</v>
          </cell>
          <cell r="L21">
            <v>0</v>
          </cell>
          <cell r="M21">
            <v>0</v>
          </cell>
          <cell r="N21">
            <v>1127</v>
          </cell>
          <cell r="O21">
            <v>0</v>
          </cell>
          <cell r="P21">
            <v>27</v>
          </cell>
          <cell r="Q21">
            <v>0</v>
          </cell>
          <cell r="R21">
            <v>0</v>
          </cell>
          <cell r="S21">
            <v>0</v>
          </cell>
          <cell r="T21">
            <v>0</v>
          </cell>
        </row>
        <row r="22">
          <cell r="F22">
            <v>5651</v>
          </cell>
          <cell r="G22">
            <v>0</v>
          </cell>
          <cell r="H22">
            <v>0</v>
          </cell>
          <cell r="J22">
            <v>0</v>
          </cell>
          <cell r="K22">
            <v>24310</v>
          </cell>
          <cell r="L22">
            <v>0</v>
          </cell>
          <cell r="M22">
            <v>0</v>
          </cell>
          <cell r="N22">
            <v>0</v>
          </cell>
          <cell r="O22">
            <v>0</v>
          </cell>
          <cell r="P22">
            <v>27</v>
          </cell>
          <cell r="Q22">
            <v>0</v>
          </cell>
          <cell r="R22">
            <v>0</v>
          </cell>
          <cell r="S22">
            <v>0</v>
          </cell>
          <cell r="T22">
            <v>0</v>
          </cell>
        </row>
        <row r="23">
          <cell r="F23">
            <v>9423</v>
          </cell>
          <cell r="G23">
            <v>0</v>
          </cell>
          <cell r="H23">
            <v>0</v>
          </cell>
          <cell r="J23">
            <v>0</v>
          </cell>
          <cell r="K23">
            <v>0</v>
          </cell>
          <cell r="L23">
            <v>100</v>
          </cell>
          <cell r="M23">
            <v>0</v>
          </cell>
          <cell r="N23">
            <v>15307</v>
          </cell>
          <cell r="O23">
            <v>150</v>
          </cell>
          <cell r="P23">
            <v>41</v>
          </cell>
          <cell r="Q23">
            <v>0</v>
          </cell>
          <cell r="R23">
            <v>0</v>
          </cell>
          <cell r="S23">
            <v>0</v>
          </cell>
          <cell r="T23">
            <v>0</v>
          </cell>
        </row>
        <row r="24">
          <cell r="F24">
            <v>13544</v>
          </cell>
          <cell r="G24">
            <v>0</v>
          </cell>
          <cell r="H24">
            <v>0</v>
          </cell>
          <cell r="J24">
            <v>0</v>
          </cell>
          <cell r="K24">
            <v>0</v>
          </cell>
          <cell r="L24">
            <v>300</v>
          </cell>
          <cell r="M24">
            <v>0</v>
          </cell>
          <cell r="N24">
            <v>0</v>
          </cell>
          <cell r="O24">
            <v>0</v>
          </cell>
          <cell r="P24">
            <v>27</v>
          </cell>
          <cell r="Q24">
            <v>0</v>
          </cell>
          <cell r="R24">
            <v>0</v>
          </cell>
          <cell r="S24">
            <v>0</v>
          </cell>
          <cell r="T24">
            <v>0</v>
          </cell>
        </row>
        <row r="25">
          <cell r="F25">
            <v>10613</v>
          </cell>
          <cell r="G25">
            <v>0</v>
          </cell>
          <cell r="H25">
            <v>19153</v>
          </cell>
          <cell r="J25">
            <v>0</v>
          </cell>
          <cell r="K25">
            <v>0</v>
          </cell>
          <cell r="L25">
            <v>60240</v>
          </cell>
          <cell r="M25">
            <v>0</v>
          </cell>
          <cell r="N25">
            <v>6374</v>
          </cell>
          <cell r="O25">
            <v>3000</v>
          </cell>
          <cell r="P25">
            <v>41</v>
          </cell>
          <cell r="Q25">
            <v>0</v>
          </cell>
          <cell r="R25">
            <v>0</v>
          </cell>
          <cell r="S25">
            <v>0</v>
          </cell>
          <cell r="T25">
            <v>2243</v>
          </cell>
        </row>
        <row r="26">
          <cell r="F26">
            <v>10512</v>
          </cell>
          <cell r="G26">
            <v>0</v>
          </cell>
          <cell r="H26">
            <v>0</v>
          </cell>
          <cell r="J26">
            <v>0</v>
          </cell>
          <cell r="K26">
            <v>0</v>
          </cell>
          <cell r="L26">
            <v>0</v>
          </cell>
          <cell r="M26">
            <v>0</v>
          </cell>
          <cell r="N26">
            <v>1420</v>
          </cell>
          <cell r="O26">
            <v>0</v>
          </cell>
          <cell r="P26">
            <v>27</v>
          </cell>
          <cell r="Q26">
            <v>0</v>
          </cell>
          <cell r="R26">
            <v>0</v>
          </cell>
          <cell r="S26">
            <v>0</v>
          </cell>
          <cell r="T26">
            <v>0</v>
          </cell>
        </row>
        <row r="27">
          <cell r="F27">
            <v>5894</v>
          </cell>
          <cell r="G27">
            <v>0</v>
          </cell>
          <cell r="H27">
            <v>0</v>
          </cell>
          <cell r="J27">
            <v>0</v>
          </cell>
          <cell r="K27">
            <v>0</v>
          </cell>
          <cell r="L27">
            <v>0</v>
          </cell>
          <cell r="M27">
            <v>4886</v>
          </cell>
          <cell r="N27">
            <v>504</v>
          </cell>
          <cell r="O27">
            <v>0</v>
          </cell>
          <cell r="P27">
            <v>27</v>
          </cell>
          <cell r="Q27">
            <v>0</v>
          </cell>
          <cell r="R27">
            <v>0</v>
          </cell>
          <cell r="S27">
            <v>0</v>
          </cell>
          <cell r="T27">
            <v>0</v>
          </cell>
        </row>
        <row r="28">
          <cell r="F28">
            <v>8685</v>
          </cell>
          <cell r="G28">
            <v>0</v>
          </cell>
          <cell r="H28">
            <v>0</v>
          </cell>
          <cell r="J28">
            <v>0</v>
          </cell>
          <cell r="K28">
            <v>0</v>
          </cell>
          <cell r="L28">
            <v>0</v>
          </cell>
          <cell r="M28">
            <v>0</v>
          </cell>
          <cell r="N28">
            <v>0</v>
          </cell>
          <cell r="O28">
            <v>0</v>
          </cell>
          <cell r="P28">
            <v>27</v>
          </cell>
          <cell r="Q28">
            <v>0</v>
          </cell>
          <cell r="R28">
            <v>0</v>
          </cell>
          <cell r="S28">
            <v>0</v>
          </cell>
          <cell r="T28">
            <v>0</v>
          </cell>
        </row>
        <row r="29">
          <cell r="F29">
            <v>8507</v>
          </cell>
          <cell r="G29">
            <v>0</v>
          </cell>
          <cell r="H29">
            <v>0</v>
          </cell>
          <cell r="J29">
            <v>0</v>
          </cell>
          <cell r="K29">
            <v>0</v>
          </cell>
          <cell r="L29">
            <v>30</v>
          </cell>
          <cell r="M29">
            <v>0</v>
          </cell>
          <cell r="N29">
            <v>348</v>
          </cell>
          <cell r="O29">
            <v>0</v>
          </cell>
          <cell r="P29">
            <v>27</v>
          </cell>
          <cell r="Q29">
            <v>0</v>
          </cell>
          <cell r="R29">
            <v>0</v>
          </cell>
          <cell r="S29">
            <v>0</v>
          </cell>
          <cell r="T29">
            <v>0</v>
          </cell>
        </row>
        <row r="30">
          <cell r="F30">
            <v>4970</v>
          </cell>
          <cell r="G30">
            <v>0</v>
          </cell>
          <cell r="H30">
            <v>1385</v>
          </cell>
          <cell r="J30">
            <v>0</v>
          </cell>
          <cell r="K30">
            <v>0</v>
          </cell>
          <cell r="L30">
            <v>0</v>
          </cell>
          <cell r="M30">
            <v>0</v>
          </cell>
          <cell r="N30">
            <v>210</v>
          </cell>
          <cell r="O30">
            <v>0</v>
          </cell>
          <cell r="P30">
            <v>0</v>
          </cell>
          <cell r="Q30">
            <v>0</v>
          </cell>
          <cell r="R30">
            <v>0</v>
          </cell>
          <cell r="S30">
            <v>0</v>
          </cell>
          <cell r="T30">
            <v>0</v>
          </cell>
        </row>
        <row r="31">
          <cell r="F31">
            <v>12006</v>
          </cell>
          <cell r="G31">
            <v>0</v>
          </cell>
          <cell r="H31">
            <v>0</v>
          </cell>
          <cell r="J31">
            <v>0</v>
          </cell>
          <cell r="K31">
            <v>300</v>
          </cell>
          <cell r="L31">
            <v>0</v>
          </cell>
          <cell r="M31">
            <v>0</v>
          </cell>
          <cell r="N31">
            <v>0</v>
          </cell>
          <cell r="O31">
            <v>0</v>
          </cell>
          <cell r="P31">
            <v>0</v>
          </cell>
          <cell r="Q31">
            <v>0</v>
          </cell>
          <cell r="R31">
            <v>0</v>
          </cell>
          <cell r="S31">
            <v>0</v>
          </cell>
          <cell r="T31">
            <v>0</v>
          </cell>
        </row>
        <row r="32">
          <cell r="F32">
            <v>3786</v>
          </cell>
          <cell r="G32">
            <v>0</v>
          </cell>
          <cell r="H32">
            <v>0</v>
          </cell>
          <cell r="J32">
            <v>0</v>
          </cell>
          <cell r="K32">
            <v>0</v>
          </cell>
          <cell r="L32">
            <v>9953</v>
          </cell>
          <cell r="M32">
            <v>0</v>
          </cell>
          <cell r="N32">
            <v>0</v>
          </cell>
          <cell r="O32">
            <v>100</v>
          </cell>
          <cell r="P32">
            <v>27</v>
          </cell>
          <cell r="Q32">
            <v>0</v>
          </cell>
          <cell r="R32">
            <v>0</v>
          </cell>
          <cell r="S32">
            <v>0</v>
          </cell>
          <cell r="T32">
            <v>1500</v>
          </cell>
        </row>
        <row r="33">
          <cell r="F33">
            <v>5302</v>
          </cell>
          <cell r="G33">
            <v>0</v>
          </cell>
          <cell r="H33">
            <v>0</v>
          </cell>
          <cell r="J33">
            <v>0</v>
          </cell>
          <cell r="K33">
            <v>0</v>
          </cell>
          <cell r="L33">
            <v>0</v>
          </cell>
          <cell r="M33">
            <v>0</v>
          </cell>
          <cell r="N33">
            <v>0</v>
          </cell>
          <cell r="O33">
            <v>0</v>
          </cell>
          <cell r="P33">
            <v>0</v>
          </cell>
          <cell r="Q33">
            <v>0</v>
          </cell>
          <cell r="R33">
            <v>0</v>
          </cell>
          <cell r="S33">
            <v>0</v>
          </cell>
          <cell r="T33">
            <v>0</v>
          </cell>
        </row>
        <row r="34">
          <cell r="F34">
            <v>7234</v>
          </cell>
          <cell r="G34">
            <v>0</v>
          </cell>
          <cell r="H34">
            <v>0</v>
          </cell>
          <cell r="J34">
            <v>0</v>
          </cell>
          <cell r="K34">
            <v>100</v>
          </cell>
          <cell r="L34">
            <v>0</v>
          </cell>
          <cell r="M34">
            <v>0</v>
          </cell>
          <cell r="N34">
            <v>400</v>
          </cell>
          <cell r="O34">
            <v>0</v>
          </cell>
          <cell r="P34">
            <v>0</v>
          </cell>
          <cell r="Q34">
            <v>0</v>
          </cell>
          <cell r="R34">
            <v>0</v>
          </cell>
          <cell r="S34">
            <v>0</v>
          </cell>
          <cell r="T34">
            <v>617</v>
          </cell>
        </row>
        <row r="35">
          <cell r="F35">
            <v>2679</v>
          </cell>
          <cell r="G35">
            <v>0</v>
          </cell>
          <cell r="H35">
            <v>0</v>
          </cell>
          <cell r="J35">
            <v>0</v>
          </cell>
          <cell r="K35">
            <v>0</v>
          </cell>
          <cell r="L35">
            <v>0</v>
          </cell>
          <cell r="M35">
            <v>0</v>
          </cell>
          <cell r="N35">
            <v>0</v>
          </cell>
          <cell r="O35">
            <v>0</v>
          </cell>
          <cell r="P35">
            <v>0</v>
          </cell>
          <cell r="Q35">
            <v>0</v>
          </cell>
          <cell r="R35">
            <v>0</v>
          </cell>
          <cell r="S35">
            <v>0</v>
          </cell>
          <cell r="T35">
            <v>0</v>
          </cell>
        </row>
        <row r="36">
          <cell r="F36">
            <v>1049</v>
          </cell>
          <cell r="G36">
            <v>0</v>
          </cell>
          <cell r="H36">
            <v>0</v>
          </cell>
          <cell r="J36">
            <v>0</v>
          </cell>
          <cell r="K36">
            <v>0</v>
          </cell>
          <cell r="L36">
            <v>0</v>
          </cell>
          <cell r="M36">
            <v>0</v>
          </cell>
          <cell r="N36">
            <v>0</v>
          </cell>
          <cell r="O36">
            <v>0</v>
          </cell>
          <cell r="P36">
            <v>0</v>
          </cell>
          <cell r="Q36">
            <v>0</v>
          </cell>
          <cell r="R36">
            <v>0</v>
          </cell>
          <cell r="S36">
            <v>0</v>
          </cell>
          <cell r="T36">
            <v>0</v>
          </cell>
        </row>
        <row r="37">
          <cell r="F37">
            <v>0</v>
          </cell>
          <cell r="G37">
            <v>0</v>
          </cell>
          <cell r="H37">
            <v>32973</v>
          </cell>
          <cell r="J37">
            <v>0</v>
          </cell>
          <cell r="K37">
            <v>0</v>
          </cell>
          <cell r="L37">
            <v>0</v>
          </cell>
          <cell r="M37">
            <v>0</v>
          </cell>
          <cell r="N37">
            <v>0</v>
          </cell>
          <cell r="O37">
            <v>0</v>
          </cell>
          <cell r="P37">
            <v>41</v>
          </cell>
          <cell r="Q37">
            <v>0</v>
          </cell>
          <cell r="R37">
            <v>0</v>
          </cell>
          <cell r="S37">
            <v>0</v>
          </cell>
          <cell r="T37">
            <v>0</v>
          </cell>
        </row>
        <row r="38">
          <cell r="F38">
            <v>0</v>
          </cell>
          <cell r="G38">
            <v>0</v>
          </cell>
          <cell r="H38">
            <v>24537</v>
          </cell>
          <cell r="J38">
            <v>0</v>
          </cell>
          <cell r="K38">
            <v>0</v>
          </cell>
          <cell r="L38">
            <v>0</v>
          </cell>
          <cell r="M38">
            <v>0</v>
          </cell>
          <cell r="N38">
            <v>0</v>
          </cell>
          <cell r="O38">
            <v>0</v>
          </cell>
          <cell r="P38">
            <v>0</v>
          </cell>
          <cell r="Q38">
            <v>0</v>
          </cell>
          <cell r="R38">
            <v>0</v>
          </cell>
          <cell r="S38">
            <v>0</v>
          </cell>
          <cell r="T38">
            <v>0</v>
          </cell>
        </row>
        <row r="39">
          <cell r="F39">
            <v>0</v>
          </cell>
          <cell r="G39">
            <v>0</v>
          </cell>
          <cell r="H39">
            <v>24388</v>
          </cell>
          <cell r="J39">
            <v>0</v>
          </cell>
          <cell r="K39">
            <v>0</v>
          </cell>
          <cell r="L39">
            <v>0</v>
          </cell>
          <cell r="M39">
            <v>0</v>
          </cell>
          <cell r="N39">
            <v>0</v>
          </cell>
          <cell r="O39">
            <v>0</v>
          </cell>
          <cell r="P39">
            <v>41</v>
          </cell>
          <cell r="Q39">
            <v>0</v>
          </cell>
          <cell r="R39">
            <v>0</v>
          </cell>
          <cell r="S39">
            <v>0</v>
          </cell>
          <cell r="T39">
            <v>0</v>
          </cell>
        </row>
        <row r="40">
          <cell r="F40">
            <v>0</v>
          </cell>
          <cell r="G40">
            <v>0</v>
          </cell>
          <cell r="H40">
            <v>9200</v>
          </cell>
          <cell r="J40">
            <v>0</v>
          </cell>
          <cell r="K40">
            <v>0</v>
          </cell>
          <cell r="L40">
            <v>0</v>
          </cell>
          <cell r="M40">
            <v>0</v>
          </cell>
          <cell r="N40">
            <v>0</v>
          </cell>
          <cell r="O40">
            <v>0</v>
          </cell>
          <cell r="P40">
            <v>0</v>
          </cell>
          <cell r="Q40">
            <v>0</v>
          </cell>
          <cell r="R40">
            <v>0</v>
          </cell>
          <cell r="S40">
            <v>0</v>
          </cell>
          <cell r="T40">
            <v>0</v>
          </cell>
        </row>
        <row r="41">
          <cell r="F41">
            <v>0</v>
          </cell>
          <cell r="G41">
            <v>0</v>
          </cell>
          <cell r="H41">
            <v>11209</v>
          </cell>
          <cell r="J41">
            <v>0</v>
          </cell>
          <cell r="K41">
            <v>0</v>
          </cell>
          <cell r="L41">
            <v>0</v>
          </cell>
          <cell r="M41">
            <v>0</v>
          </cell>
          <cell r="N41">
            <v>0</v>
          </cell>
          <cell r="O41">
            <v>0</v>
          </cell>
          <cell r="P41">
            <v>27</v>
          </cell>
          <cell r="Q41">
            <v>0</v>
          </cell>
          <cell r="R41">
            <v>0</v>
          </cell>
          <cell r="S41">
            <v>0</v>
          </cell>
          <cell r="T41">
            <v>0</v>
          </cell>
        </row>
        <row r="42">
          <cell r="F42">
            <v>5923</v>
          </cell>
          <cell r="G42">
            <v>0</v>
          </cell>
          <cell r="H42">
            <v>0</v>
          </cell>
          <cell r="J42">
            <v>0</v>
          </cell>
          <cell r="K42">
            <v>0</v>
          </cell>
          <cell r="L42">
            <v>50</v>
          </cell>
          <cell r="M42">
            <v>0</v>
          </cell>
          <cell r="N42">
            <v>2140</v>
          </cell>
          <cell r="O42">
            <v>0</v>
          </cell>
          <cell r="P42">
            <v>0</v>
          </cell>
          <cell r="Q42">
            <v>0</v>
          </cell>
          <cell r="R42">
            <v>0</v>
          </cell>
          <cell r="S42">
            <v>0</v>
          </cell>
          <cell r="T42">
            <v>0</v>
          </cell>
        </row>
        <row r="43">
          <cell r="F43">
            <v>0</v>
          </cell>
          <cell r="G43">
            <v>0</v>
          </cell>
          <cell r="H43">
            <v>0</v>
          </cell>
          <cell r="J43">
            <v>0</v>
          </cell>
          <cell r="K43">
            <v>0</v>
          </cell>
          <cell r="L43">
            <v>19158</v>
          </cell>
          <cell r="M43">
            <v>0</v>
          </cell>
          <cell r="N43">
            <v>0</v>
          </cell>
          <cell r="O43">
            <v>0</v>
          </cell>
          <cell r="P43">
            <v>27</v>
          </cell>
          <cell r="Q43">
            <v>0</v>
          </cell>
          <cell r="R43">
            <v>0</v>
          </cell>
          <cell r="S43">
            <v>0</v>
          </cell>
          <cell r="T43">
            <v>0</v>
          </cell>
        </row>
        <row r="44">
          <cell r="F44">
            <v>0</v>
          </cell>
          <cell r="G44">
            <v>0</v>
          </cell>
          <cell r="H44">
            <v>0</v>
          </cell>
          <cell r="J44">
            <v>0</v>
          </cell>
          <cell r="K44">
            <v>0</v>
          </cell>
          <cell r="L44">
            <v>0</v>
          </cell>
          <cell r="M44">
            <v>0</v>
          </cell>
          <cell r="N44">
            <v>1642</v>
          </cell>
          <cell r="O44">
            <v>0</v>
          </cell>
          <cell r="P44">
            <v>0</v>
          </cell>
          <cell r="Q44">
            <v>0</v>
          </cell>
          <cell r="R44">
            <v>0</v>
          </cell>
          <cell r="S44">
            <v>0</v>
          </cell>
          <cell r="T44">
            <v>0</v>
          </cell>
        </row>
        <row r="45">
          <cell r="F45">
            <v>0</v>
          </cell>
          <cell r="G45">
            <v>0</v>
          </cell>
          <cell r="H45">
            <v>0</v>
          </cell>
          <cell r="J45">
            <v>0</v>
          </cell>
          <cell r="K45">
            <v>0</v>
          </cell>
          <cell r="L45">
            <v>0</v>
          </cell>
          <cell r="M45">
            <v>0</v>
          </cell>
          <cell r="N45">
            <v>350</v>
          </cell>
          <cell r="O45">
            <v>0</v>
          </cell>
          <cell r="P45">
            <v>11350</v>
          </cell>
          <cell r="Q45">
            <v>0</v>
          </cell>
          <cell r="R45">
            <v>0</v>
          </cell>
          <cell r="S45">
            <v>0</v>
          </cell>
          <cell r="T45">
            <v>0</v>
          </cell>
        </row>
        <row r="46">
          <cell r="F46">
            <v>0</v>
          </cell>
          <cell r="G46">
            <v>0</v>
          </cell>
          <cell r="H46">
            <v>3583</v>
          </cell>
          <cell r="J46">
            <v>0</v>
          </cell>
          <cell r="K46">
            <v>0</v>
          </cell>
          <cell r="L46">
            <v>0</v>
          </cell>
          <cell r="M46">
            <v>0</v>
          </cell>
          <cell r="N46">
            <v>0</v>
          </cell>
          <cell r="O46">
            <v>0</v>
          </cell>
          <cell r="P46">
            <v>47137</v>
          </cell>
          <cell r="Q46">
            <v>0</v>
          </cell>
          <cell r="R46">
            <v>0</v>
          </cell>
          <cell r="S46">
            <v>0</v>
          </cell>
          <cell r="T46">
            <v>0</v>
          </cell>
        </row>
        <row r="47">
          <cell r="F47">
            <v>0</v>
          </cell>
          <cell r="G47">
            <v>0</v>
          </cell>
          <cell r="H47">
            <v>0</v>
          </cell>
          <cell r="J47">
            <v>0</v>
          </cell>
          <cell r="K47">
            <v>0</v>
          </cell>
          <cell r="L47">
            <v>0</v>
          </cell>
          <cell r="M47">
            <v>0</v>
          </cell>
          <cell r="N47">
            <v>0</v>
          </cell>
          <cell r="O47">
            <v>0</v>
          </cell>
          <cell r="P47">
            <v>0</v>
          </cell>
          <cell r="Q47">
            <v>16510</v>
          </cell>
          <cell r="R47">
            <v>0</v>
          </cell>
          <cell r="S47">
            <v>0</v>
          </cell>
          <cell r="T47">
            <v>2390</v>
          </cell>
        </row>
        <row r="48">
          <cell r="F48">
            <v>0</v>
          </cell>
          <cell r="G48">
            <v>0</v>
          </cell>
          <cell r="H48">
            <v>0</v>
          </cell>
          <cell r="J48">
            <v>0</v>
          </cell>
          <cell r="K48">
            <v>0</v>
          </cell>
          <cell r="L48">
            <v>0</v>
          </cell>
          <cell r="M48">
            <v>0</v>
          </cell>
          <cell r="N48">
            <v>440</v>
          </cell>
          <cell r="O48">
            <v>0</v>
          </cell>
          <cell r="P48">
            <v>0</v>
          </cell>
          <cell r="Q48">
            <v>0</v>
          </cell>
          <cell r="R48">
            <v>0</v>
          </cell>
          <cell r="S48">
            <v>0</v>
          </cell>
          <cell r="T48">
            <v>0</v>
          </cell>
        </row>
        <row r="49">
          <cell r="F49">
            <v>0</v>
          </cell>
          <cell r="G49">
            <v>0</v>
          </cell>
          <cell r="H49">
            <v>0</v>
          </cell>
          <cell r="J49">
            <v>383723</v>
          </cell>
          <cell r="K49">
            <v>0</v>
          </cell>
          <cell r="L49">
            <v>0</v>
          </cell>
          <cell r="M49">
            <v>0</v>
          </cell>
          <cell r="N49">
            <v>0</v>
          </cell>
          <cell r="O49">
            <v>0</v>
          </cell>
          <cell r="P49">
            <v>0</v>
          </cell>
          <cell r="Q49">
            <v>0</v>
          </cell>
          <cell r="R49">
            <v>0</v>
          </cell>
          <cell r="S49">
            <v>0</v>
          </cell>
          <cell r="T49">
            <v>0</v>
          </cell>
        </row>
        <row r="50">
          <cell r="F50">
            <v>0</v>
          </cell>
          <cell r="G50">
            <v>0</v>
          </cell>
          <cell r="H50">
            <v>0</v>
          </cell>
          <cell r="J50">
            <v>0</v>
          </cell>
          <cell r="K50">
            <v>0</v>
          </cell>
          <cell r="L50">
            <v>0</v>
          </cell>
          <cell r="M50">
            <v>0</v>
          </cell>
          <cell r="N50">
            <v>46681</v>
          </cell>
          <cell r="O50">
            <v>0</v>
          </cell>
          <cell r="P50">
            <v>0</v>
          </cell>
          <cell r="Q50">
            <v>0</v>
          </cell>
          <cell r="R50">
            <v>0</v>
          </cell>
          <cell r="S50">
            <v>0</v>
          </cell>
          <cell r="T50">
            <v>0</v>
          </cell>
        </row>
        <row r="52">
          <cell r="F52">
            <v>0</v>
          </cell>
          <cell r="G52">
            <v>0</v>
          </cell>
          <cell r="H52">
            <v>0</v>
          </cell>
          <cell r="J52">
            <v>0</v>
          </cell>
          <cell r="K52">
            <v>0</v>
          </cell>
          <cell r="L52">
            <v>0</v>
          </cell>
          <cell r="M52">
            <v>0</v>
          </cell>
          <cell r="N52">
            <v>0</v>
          </cell>
          <cell r="O52">
            <v>0</v>
          </cell>
          <cell r="P52">
            <v>0</v>
          </cell>
          <cell r="Q52">
            <v>0</v>
          </cell>
          <cell r="R52">
            <v>0</v>
          </cell>
          <cell r="S52">
            <v>10000</v>
          </cell>
          <cell r="T52">
            <v>0</v>
          </cell>
        </row>
        <row r="53">
          <cell r="F53">
            <v>0</v>
          </cell>
          <cell r="G53">
            <v>0</v>
          </cell>
          <cell r="H53">
            <v>0</v>
          </cell>
          <cell r="J53">
            <v>0</v>
          </cell>
          <cell r="K53">
            <v>0</v>
          </cell>
          <cell r="L53">
            <v>0</v>
          </cell>
          <cell r="M53">
            <v>0</v>
          </cell>
          <cell r="N53">
            <v>0</v>
          </cell>
          <cell r="O53">
            <v>0</v>
          </cell>
          <cell r="P53">
            <v>0</v>
          </cell>
          <cell r="Q53">
            <v>0</v>
          </cell>
          <cell r="R53">
            <v>0</v>
          </cell>
          <cell r="S53">
            <v>10000</v>
          </cell>
          <cell r="T53">
            <v>0</v>
          </cell>
        </row>
        <row r="54">
          <cell r="F54">
            <v>0</v>
          </cell>
          <cell r="G54">
            <v>0</v>
          </cell>
          <cell r="H54">
            <v>0</v>
          </cell>
          <cell r="J54">
            <v>0</v>
          </cell>
          <cell r="K54">
            <v>0</v>
          </cell>
          <cell r="L54">
            <v>0</v>
          </cell>
          <cell r="M54">
            <v>0</v>
          </cell>
          <cell r="N54">
            <v>0</v>
          </cell>
          <cell r="O54">
            <v>0</v>
          </cell>
          <cell r="P54">
            <v>0</v>
          </cell>
          <cell r="Q54">
            <v>0</v>
          </cell>
          <cell r="R54">
            <v>0</v>
          </cell>
          <cell r="S54">
            <v>10000</v>
          </cell>
          <cell r="T54">
            <v>0</v>
          </cell>
        </row>
        <row r="55">
          <cell r="F55">
            <v>0</v>
          </cell>
          <cell r="G55">
            <v>0</v>
          </cell>
          <cell r="H55">
            <v>0</v>
          </cell>
          <cell r="J55">
            <v>0</v>
          </cell>
          <cell r="K55">
            <v>0</v>
          </cell>
          <cell r="L55">
            <v>0</v>
          </cell>
          <cell r="M55">
            <v>0</v>
          </cell>
          <cell r="N55">
            <v>0</v>
          </cell>
          <cell r="O55">
            <v>0</v>
          </cell>
          <cell r="P55">
            <v>0</v>
          </cell>
          <cell r="Q55">
            <v>0</v>
          </cell>
          <cell r="R55">
            <v>0</v>
          </cell>
          <cell r="S55">
            <v>45000</v>
          </cell>
          <cell r="T55">
            <v>0</v>
          </cell>
        </row>
        <row r="108">
          <cell r="N108">
            <v>50000</v>
          </cell>
          <cell r="T108">
            <v>49549</v>
          </cell>
        </row>
        <row r="109">
          <cell r="J109">
            <v>18791</v>
          </cell>
        </row>
        <row r="110">
          <cell r="M110">
            <v>698</v>
          </cell>
        </row>
        <row r="111">
          <cell r="G111">
            <v>270</v>
          </cell>
        </row>
        <row r="112">
          <cell r="N112">
            <v>400</v>
          </cell>
        </row>
        <row r="113">
          <cell r="F113">
            <v>0</v>
          </cell>
          <cell r="G113">
            <v>0</v>
          </cell>
          <cell r="H113">
            <v>965</v>
          </cell>
          <cell r="J113">
            <v>0</v>
          </cell>
          <cell r="K113">
            <v>0</v>
          </cell>
          <cell r="L113">
            <v>200</v>
          </cell>
          <cell r="M113">
            <v>0</v>
          </cell>
          <cell r="N113">
            <v>1050</v>
          </cell>
          <cell r="O113">
            <v>0</v>
          </cell>
          <cell r="P113">
            <v>0</v>
          </cell>
          <cell r="Q113">
            <v>0</v>
          </cell>
          <cell r="R113">
            <v>18292</v>
          </cell>
          <cell r="S113">
            <v>0</v>
          </cell>
          <cell r="T113">
            <v>585</v>
          </cell>
        </row>
        <row r="115">
          <cell r="F115">
            <v>0</v>
          </cell>
          <cell r="G115">
            <v>0</v>
          </cell>
          <cell r="H115">
            <v>965</v>
          </cell>
          <cell r="J115">
            <v>0</v>
          </cell>
          <cell r="K115">
            <v>0</v>
          </cell>
          <cell r="L115">
            <v>0</v>
          </cell>
          <cell r="M115">
            <v>0</v>
          </cell>
          <cell r="N115">
            <v>1050</v>
          </cell>
          <cell r="O115">
            <v>0</v>
          </cell>
          <cell r="P115">
            <v>0</v>
          </cell>
          <cell r="Q115">
            <v>0</v>
          </cell>
          <cell r="R115">
            <v>15842</v>
          </cell>
          <cell r="S115">
            <v>0</v>
          </cell>
          <cell r="T115">
            <v>585</v>
          </cell>
        </row>
        <row r="116">
          <cell r="R116">
            <v>2558</v>
          </cell>
        </row>
        <row r="117">
          <cell r="R117">
            <v>854</v>
          </cell>
        </row>
        <row r="118">
          <cell r="R118">
            <v>676</v>
          </cell>
        </row>
        <row r="119">
          <cell r="R119">
            <v>552</v>
          </cell>
        </row>
        <row r="120">
          <cell r="R120">
            <v>631</v>
          </cell>
        </row>
        <row r="121">
          <cell r="R121">
            <v>564</v>
          </cell>
        </row>
        <row r="122">
          <cell r="R122">
            <v>563</v>
          </cell>
        </row>
        <row r="123">
          <cell r="R123">
            <v>632</v>
          </cell>
          <cell r="T123">
            <v>100</v>
          </cell>
        </row>
        <row r="124">
          <cell r="R124">
            <v>1315</v>
          </cell>
          <cell r="T124">
            <v>485</v>
          </cell>
        </row>
        <row r="125">
          <cell r="R125">
            <v>1151</v>
          </cell>
        </row>
        <row r="126">
          <cell r="R126">
            <v>556</v>
          </cell>
        </row>
        <row r="127">
          <cell r="R127">
            <v>553</v>
          </cell>
        </row>
        <row r="128">
          <cell r="R128">
            <v>559</v>
          </cell>
        </row>
        <row r="129">
          <cell r="R129">
            <v>1470</v>
          </cell>
        </row>
        <row r="130">
          <cell r="R130">
            <v>647</v>
          </cell>
        </row>
        <row r="131">
          <cell r="H131">
            <v>965</v>
          </cell>
          <cell r="N131">
            <v>1050</v>
          </cell>
          <cell r="R131">
            <v>2561</v>
          </cell>
        </row>
        <row r="132">
          <cell r="F132">
            <v>0</v>
          </cell>
          <cell r="G132">
            <v>0</v>
          </cell>
          <cell r="H132">
            <v>0</v>
          </cell>
          <cell r="J132">
            <v>0</v>
          </cell>
          <cell r="K132">
            <v>0</v>
          </cell>
          <cell r="L132">
            <v>200</v>
          </cell>
          <cell r="M132">
            <v>0</v>
          </cell>
          <cell r="N132">
            <v>0</v>
          </cell>
          <cell r="O132">
            <v>0</v>
          </cell>
          <cell r="P132">
            <v>0</v>
          </cell>
          <cell r="Q132">
            <v>0</v>
          </cell>
          <cell r="R132">
            <v>750</v>
          </cell>
          <cell r="S132">
            <v>0</v>
          </cell>
          <cell r="T132">
            <v>0</v>
          </cell>
        </row>
        <row r="133">
          <cell r="R133">
            <v>330</v>
          </cell>
        </row>
        <row r="134">
          <cell r="R134">
            <v>140</v>
          </cell>
        </row>
        <row r="135">
          <cell r="R135">
            <v>100</v>
          </cell>
        </row>
        <row r="136">
          <cell r="R136">
            <v>20</v>
          </cell>
        </row>
        <row r="137">
          <cell r="R137">
            <v>160</v>
          </cell>
        </row>
        <row r="138">
          <cell r="L138">
            <v>200</v>
          </cell>
        </row>
        <row r="139">
          <cell r="F139">
            <v>0</v>
          </cell>
          <cell r="G139">
            <v>0</v>
          </cell>
          <cell r="H139">
            <v>0</v>
          </cell>
          <cell r="J139">
            <v>0</v>
          </cell>
          <cell r="K139">
            <v>0</v>
          </cell>
          <cell r="L139">
            <v>0</v>
          </cell>
          <cell r="M139">
            <v>0</v>
          </cell>
          <cell r="N139">
            <v>0</v>
          </cell>
          <cell r="O139">
            <v>0</v>
          </cell>
          <cell r="P139">
            <v>0</v>
          </cell>
          <cell r="Q139">
            <v>0</v>
          </cell>
          <cell r="R139">
            <v>1700</v>
          </cell>
        </row>
        <row r="140">
          <cell r="R140">
            <v>1700</v>
          </cell>
        </row>
      </sheetData>
      <sheetData sheetId="16">
        <row r="10">
          <cell r="C10">
            <v>10559347.600000001</v>
          </cell>
        </row>
      </sheetData>
      <sheetData sheetId="17">
        <row r="7">
          <cell r="C7">
            <v>3786073.6</v>
          </cell>
          <cell r="D7">
            <v>1192140</v>
          </cell>
          <cell r="E7">
            <v>2593933.5999999996</v>
          </cell>
          <cell r="F7">
            <v>0</v>
          </cell>
        </row>
        <row r="8">
          <cell r="C8">
            <v>205056</v>
          </cell>
          <cell r="D8">
            <v>79760</v>
          </cell>
          <cell r="E8">
            <v>125296</v>
          </cell>
        </row>
        <row r="9">
          <cell r="C9">
            <v>142157</v>
          </cell>
          <cell r="D9">
            <v>63510</v>
          </cell>
          <cell r="E9">
            <v>78647</v>
          </cell>
        </row>
        <row r="10">
          <cell r="C10">
            <v>305211</v>
          </cell>
          <cell r="D10">
            <v>120209</v>
          </cell>
          <cell r="E10">
            <v>185002</v>
          </cell>
        </row>
        <row r="11">
          <cell r="C11">
            <v>277048</v>
          </cell>
          <cell r="D11">
            <v>105570</v>
          </cell>
          <cell r="E11">
            <v>171478</v>
          </cell>
        </row>
        <row r="12">
          <cell r="C12">
            <v>291880.40000000002</v>
          </cell>
          <cell r="D12">
            <v>66449</v>
          </cell>
          <cell r="E12">
            <v>225431.4</v>
          </cell>
        </row>
        <row r="13">
          <cell r="C13">
            <v>302043</v>
          </cell>
          <cell r="D13">
            <v>129580</v>
          </cell>
          <cell r="E13">
            <v>172463</v>
          </cell>
        </row>
        <row r="14">
          <cell r="C14">
            <v>255408</v>
          </cell>
          <cell r="D14">
            <v>32480</v>
          </cell>
          <cell r="E14">
            <v>222928</v>
          </cell>
        </row>
        <row r="15">
          <cell r="C15">
            <v>162909.29999999999</v>
          </cell>
          <cell r="D15">
            <v>56371</v>
          </cell>
          <cell r="E15">
            <v>106538.3</v>
          </cell>
        </row>
        <row r="16">
          <cell r="C16">
            <v>239198</v>
          </cell>
          <cell r="D16">
            <v>57668</v>
          </cell>
          <cell r="E16">
            <v>181530</v>
          </cell>
        </row>
        <row r="17">
          <cell r="C17">
            <v>121961</v>
          </cell>
          <cell r="D17">
            <v>20500</v>
          </cell>
          <cell r="E17">
            <v>101461</v>
          </cell>
        </row>
        <row r="18">
          <cell r="C18">
            <v>233742.9</v>
          </cell>
          <cell r="D18">
            <v>82339</v>
          </cell>
          <cell r="E18">
            <v>151403.9</v>
          </cell>
        </row>
        <row r="19">
          <cell r="C19">
            <v>182925</v>
          </cell>
          <cell r="D19">
            <v>67608</v>
          </cell>
          <cell r="E19">
            <v>115317</v>
          </cell>
        </row>
        <row r="20">
          <cell r="C20">
            <v>205292</v>
          </cell>
          <cell r="D20">
            <v>89996</v>
          </cell>
          <cell r="E20">
            <v>115296</v>
          </cell>
        </row>
        <row r="21">
          <cell r="C21">
            <v>119003</v>
          </cell>
          <cell r="D21">
            <v>21264</v>
          </cell>
          <cell r="E21">
            <v>97739</v>
          </cell>
        </row>
        <row r="22">
          <cell r="C22">
            <v>143377</v>
          </cell>
          <cell r="D22">
            <v>30072</v>
          </cell>
          <cell r="E22">
            <v>113305</v>
          </cell>
        </row>
        <row r="23">
          <cell r="C23">
            <v>178062</v>
          </cell>
          <cell r="D23">
            <v>53291</v>
          </cell>
          <cell r="E23">
            <v>124771</v>
          </cell>
        </row>
        <row r="24">
          <cell r="C24">
            <v>221872</v>
          </cell>
          <cell r="D24">
            <v>54712</v>
          </cell>
          <cell r="E24">
            <v>167160</v>
          </cell>
        </row>
        <row r="25">
          <cell r="C25">
            <v>198928</v>
          </cell>
          <cell r="D25">
            <v>60761</v>
          </cell>
          <cell r="E25">
            <v>138167</v>
          </cell>
        </row>
      </sheetData>
      <sheetData sheetId="18">
        <row r="8">
          <cell r="C8">
            <v>16571341</v>
          </cell>
        </row>
      </sheetData>
      <sheetData sheetId="19">
        <row r="7">
          <cell r="C7">
            <v>16647640</v>
          </cell>
        </row>
      </sheetData>
      <sheetData sheetId="20"/>
      <sheetData sheetId="21"/>
      <sheetData sheetId="22"/>
      <sheetData sheetId="23"/>
      <sheetData sheetId="24"/>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sheetData sheetId="3" refreshError="1">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6">
          <cell r="O6">
            <v>280</v>
          </cell>
        </row>
      </sheetData>
      <sheetData sheetId="8" refreshError="1"/>
      <sheetData sheetId="9" refreshError="1"/>
      <sheetData sheetId="10" refreshError="1"/>
      <sheetData sheetId="11" refreshError="1">
        <row r="59">
          <cell r="I59">
            <v>80</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4"/>
  <sheetViews>
    <sheetView topLeftCell="A23" workbookViewId="0">
      <selection activeCell="M10" sqref="M10"/>
    </sheetView>
  </sheetViews>
  <sheetFormatPr defaultRowHeight="16.5"/>
  <cols>
    <col min="1" max="1" width="6.28515625" style="10" customWidth="1"/>
    <col min="2" max="2" width="63.140625" style="10" customWidth="1"/>
    <col min="3" max="3" width="17.7109375" style="10" hidden="1" customWidth="1"/>
    <col min="4" max="4" width="15.140625" style="10" hidden="1" customWidth="1"/>
    <col min="5" max="5" width="17.140625" style="10" customWidth="1"/>
    <col min="6" max="6" width="11.5703125" style="10" hidden="1" customWidth="1"/>
    <col min="7" max="7" width="10.5703125" style="10" hidden="1" customWidth="1"/>
    <col min="8" max="16384" width="9.140625" style="10"/>
  </cols>
  <sheetData>
    <row r="1" spans="1:7">
      <c r="A1" s="198" t="s">
        <v>329</v>
      </c>
      <c r="B1" s="198"/>
      <c r="C1" s="198"/>
      <c r="D1" s="198"/>
      <c r="E1" s="198"/>
      <c r="F1" s="198"/>
      <c r="G1" s="198"/>
    </row>
    <row r="2" spans="1:7" ht="18.75">
      <c r="A2" s="204" t="s">
        <v>220</v>
      </c>
      <c r="B2" s="204"/>
      <c r="C2" s="204"/>
      <c r="D2" s="204"/>
      <c r="E2" s="204"/>
      <c r="F2" s="204"/>
      <c r="G2" s="204"/>
    </row>
    <row r="3" spans="1:7">
      <c r="A3" s="199" t="s">
        <v>330</v>
      </c>
      <c r="B3" s="199"/>
      <c r="C3" s="199"/>
      <c r="D3" s="199"/>
      <c r="E3" s="199"/>
      <c r="F3" s="199"/>
      <c r="G3" s="199"/>
    </row>
    <row r="4" spans="1:7">
      <c r="A4" s="200" t="s">
        <v>16</v>
      </c>
      <c r="B4" s="200"/>
      <c r="C4" s="200"/>
      <c r="D4" s="200"/>
      <c r="E4" s="200"/>
      <c r="F4" s="200"/>
      <c r="G4" s="200"/>
    </row>
    <row r="5" spans="1:7">
      <c r="A5" s="201" t="s">
        <v>0</v>
      </c>
      <c r="B5" s="201" t="s">
        <v>331</v>
      </c>
      <c r="C5" s="201" t="s">
        <v>332</v>
      </c>
      <c r="D5" s="202" t="s">
        <v>221</v>
      </c>
      <c r="E5" s="202" t="s">
        <v>332</v>
      </c>
      <c r="F5" s="203" t="s">
        <v>155</v>
      </c>
      <c r="G5" s="203"/>
    </row>
    <row r="6" spans="1:7" ht="33">
      <c r="A6" s="201"/>
      <c r="B6" s="201"/>
      <c r="C6" s="201"/>
      <c r="D6" s="202"/>
      <c r="E6" s="202"/>
      <c r="F6" s="50" t="s">
        <v>42</v>
      </c>
      <c r="G6" s="50" t="s">
        <v>43</v>
      </c>
    </row>
    <row r="7" spans="1:7">
      <c r="A7" s="51" t="s">
        <v>1</v>
      </c>
      <c r="B7" s="51" t="s">
        <v>2</v>
      </c>
      <c r="C7" s="51">
        <v>1</v>
      </c>
      <c r="D7" s="51">
        <v>2</v>
      </c>
      <c r="E7" s="51">
        <v>3</v>
      </c>
      <c r="F7" s="51">
        <v>4</v>
      </c>
      <c r="G7" s="51">
        <v>5</v>
      </c>
    </row>
    <row r="8" spans="1:7" s="22" customFormat="1">
      <c r="A8" s="117" t="s">
        <v>1</v>
      </c>
      <c r="B8" s="118" t="s">
        <v>71</v>
      </c>
      <c r="C8" s="119">
        <f>'[1]Bieu 15'!C8</f>
        <v>19991570</v>
      </c>
      <c r="D8" s="119">
        <f>'[1]Bieu 15'!D8</f>
        <v>28523320</v>
      </c>
      <c r="E8" s="119">
        <f>'[1]Bieu 15'!E8</f>
        <v>22616343</v>
      </c>
      <c r="F8" s="119">
        <f>'[1]Bieu 15'!F8</f>
        <v>-5906977</v>
      </c>
      <c r="G8" s="23">
        <f>'[1]Bieu 15'!G8</f>
        <v>0.79290710197831105</v>
      </c>
    </row>
    <row r="9" spans="1:7" s="22" customFormat="1">
      <c r="A9" s="13" t="s">
        <v>3</v>
      </c>
      <c r="B9" s="14" t="s">
        <v>72</v>
      </c>
      <c r="C9" s="21">
        <f>'[1]Bieu 15'!C9</f>
        <v>13681572</v>
      </c>
      <c r="D9" s="21">
        <f>'[1]Bieu 15'!D9</f>
        <v>15360449</v>
      </c>
      <c r="E9" s="21">
        <f>'[1]Bieu 15'!E9</f>
        <v>16401773</v>
      </c>
      <c r="F9" s="21">
        <f>'[1]Bieu 15'!F9</f>
        <v>1041324</v>
      </c>
      <c r="G9" s="23">
        <f>'[1]Bieu 15'!G9</f>
        <v>1.0677925495537273</v>
      </c>
    </row>
    <row r="10" spans="1:7">
      <c r="A10" s="16" t="s">
        <v>17</v>
      </c>
      <c r="B10" s="15" t="s">
        <v>73</v>
      </c>
      <c r="C10" s="20">
        <f>'[1]Bieu 15'!C10</f>
        <v>1888800</v>
      </c>
      <c r="D10" s="20">
        <f>'[1]Bieu 15'!D10</f>
        <v>2717240</v>
      </c>
      <c r="E10" s="20">
        <f>'[1]Bieu 15'!E10</f>
        <v>2540612</v>
      </c>
      <c r="F10" s="20">
        <f>'[1]Bieu 15'!F10</f>
        <v>-176628</v>
      </c>
      <c r="G10" s="24">
        <f>'[1]Bieu 15'!G10</f>
        <v>0.93499727664836374</v>
      </c>
    </row>
    <row r="11" spans="1:7" s="46" customFormat="1" hidden="1">
      <c r="A11" s="42"/>
      <c r="B11" s="43"/>
      <c r="C11" s="44">
        <f>'[1]Bieu 15'!C11</f>
        <v>0</v>
      </c>
      <c r="D11" s="44">
        <f>'[1]Bieu 15'!D11</f>
        <v>0</v>
      </c>
      <c r="E11" s="44">
        <f>'[1]Bieu 15'!E11</f>
        <v>0</v>
      </c>
      <c r="F11" s="44">
        <f>'[1]Bieu 15'!F11</f>
        <v>0</v>
      </c>
      <c r="G11" s="45">
        <f>'[1]Bieu 15'!G11</f>
        <v>0</v>
      </c>
    </row>
    <row r="12" spans="1:7">
      <c r="A12" s="16" t="s">
        <v>17</v>
      </c>
      <c r="B12" s="15" t="s">
        <v>74</v>
      </c>
      <c r="C12" s="20">
        <f>'[1]Bieu 15'!C12</f>
        <v>11792772</v>
      </c>
      <c r="D12" s="20">
        <f>'[1]Bieu 15'!D12</f>
        <v>12643209</v>
      </c>
      <c r="E12" s="20">
        <f>'[1]Bieu 15'!E12</f>
        <v>13861161</v>
      </c>
      <c r="F12" s="20">
        <f>'[1]Bieu 15'!F12</f>
        <v>1217952</v>
      </c>
      <c r="G12" s="24">
        <f>'[1]Bieu 15'!G12</f>
        <v>1.0963325054580684</v>
      </c>
    </row>
    <row r="13" spans="1:7" ht="33" hidden="1">
      <c r="A13" s="16"/>
      <c r="B13" s="43" t="s">
        <v>223</v>
      </c>
      <c r="C13" s="44">
        <f>'[1]Bieu 15'!C13</f>
        <v>12905572</v>
      </c>
      <c r="D13" s="44">
        <f>'[1]Bieu 15'!D13</f>
        <v>14368699</v>
      </c>
      <c r="E13" s="44">
        <f>'[1]Bieu 15'!E13</f>
        <v>15516773</v>
      </c>
      <c r="F13" s="20">
        <f>'[1]Bieu 15'!F13</f>
        <v>1148074</v>
      </c>
      <c r="G13" s="24">
        <f>'[1]Bieu 15'!G13</f>
        <v>1.0799010404491041</v>
      </c>
    </row>
    <row r="14" spans="1:7" s="22" customFormat="1">
      <c r="A14" s="13" t="s">
        <v>4</v>
      </c>
      <c r="B14" s="14" t="s">
        <v>75</v>
      </c>
      <c r="C14" s="21">
        <f>'[1]Bieu 15'!C14</f>
        <v>2464674</v>
      </c>
      <c r="D14" s="21">
        <f>'[1]Bieu 15'!D14</f>
        <v>2618704</v>
      </c>
      <c r="E14" s="21">
        <f>'[1]Bieu 15'!E14</f>
        <v>3088570</v>
      </c>
      <c r="F14" s="21">
        <f>'[1]Bieu 15'!F14</f>
        <v>469866</v>
      </c>
      <c r="G14" s="23">
        <f>'[1]Bieu 15'!G14</f>
        <v>1.179426922630431</v>
      </c>
    </row>
    <row r="15" spans="1:7">
      <c r="A15" s="16">
        <v>1</v>
      </c>
      <c r="B15" s="15" t="s">
        <v>76</v>
      </c>
      <c r="C15" s="20">
        <f>'[1]Bieu 15'!C15</f>
        <v>0</v>
      </c>
      <c r="D15" s="20">
        <f>'[1]Bieu 15'!D15</f>
        <v>0</v>
      </c>
      <c r="E15" s="20">
        <f>'[1]Bieu 15'!E15</f>
        <v>0</v>
      </c>
      <c r="F15" s="20">
        <f>'[1]Bieu 15'!F15</f>
        <v>0</v>
      </c>
      <c r="G15" s="23"/>
    </row>
    <row r="16" spans="1:7">
      <c r="A16" s="16">
        <v>2</v>
      </c>
      <c r="B16" s="15" t="s">
        <v>77</v>
      </c>
      <c r="C16" s="20">
        <f>'[1]Bieu 15'!C16</f>
        <v>2464674</v>
      </c>
      <c r="D16" s="20">
        <f>'[1]Bieu 15'!D16</f>
        <v>2618704</v>
      </c>
      <c r="E16" s="20">
        <f>'[1]Bieu 15'!E16</f>
        <v>3088570</v>
      </c>
      <c r="F16" s="20">
        <f>'[1]Bieu 15'!F16</f>
        <v>469866</v>
      </c>
      <c r="G16" s="24">
        <f>'[1]Bieu 15'!G16</f>
        <v>1.179426922630431</v>
      </c>
    </row>
    <row r="17" spans="1:7">
      <c r="A17" s="13" t="s">
        <v>14</v>
      </c>
      <c r="B17" s="14" t="s">
        <v>78</v>
      </c>
      <c r="C17" s="20">
        <f>'[1]Bieu 15'!C17</f>
        <v>0</v>
      </c>
      <c r="D17" s="20">
        <f>'[1]Bieu 15'!D17</f>
        <v>0</v>
      </c>
      <c r="E17" s="20">
        <f>'[1]Bieu 15'!E17</f>
        <v>0</v>
      </c>
      <c r="F17" s="20">
        <f>'[1]Bieu 15'!F17</f>
        <v>0</v>
      </c>
      <c r="G17" s="23"/>
    </row>
    <row r="18" spans="1:7">
      <c r="A18" s="13" t="s">
        <v>15</v>
      </c>
      <c r="B18" s="14" t="s">
        <v>79</v>
      </c>
      <c r="C18" s="20">
        <f>'[1]Bieu 15'!C18</f>
        <v>0</v>
      </c>
      <c r="D18" s="20">
        <f>'[1]Bieu 15'!D18</f>
        <v>1187492</v>
      </c>
      <c r="E18" s="20">
        <f>'[1]Bieu 15'!E18</f>
        <v>0</v>
      </c>
      <c r="F18" s="21">
        <f>'[1]Bieu 15'!F18</f>
        <v>0</v>
      </c>
      <c r="G18" s="23"/>
    </row>
    <row r="19" spans="1:7" s="22" customFormat="1">
      <c r="A19" s="13" t="s">
        <v>34</v>
      </c>
      <c r="B19" s="14" t="s">
        <v>80</v>
      </c>
      <c r="C19" s="21">
        <f>'[1]Bieu 15'!C19</f>
        <v>3845325</v>
      </c>
      <c r="D19" s="21">
        <f>'[1]Bieu 15'!D19</f>
        <v>9356675</v>
      </c>
      <c r="E19" s="21">
        <f>'[1]Bieu 15'!E19</f>
        <v>3126000</v>
      </c>
      <c r="F19" s="21">
        <f>'[1]Bieu 15'!F19</f>
        <v>-6230675</v>
      </c>
      <c r="G19" s="23">
        <f>'[1]Bieu 15'!G19</f>
        <v>0.33409304052988908</v>
      </c>
    </row>
    <row r="20" spans="1:7">
      <c r="A20" s="13" t="s">
        <v>2</v>
      </c>
      <c r="B20" s="14" t="s">
        <v>23</v>
      </c>
      <c r="C20" s="21">
        <f>'[1]Bieu 15'!C20</f>
        <v>20067870</v>
      </c>
      <c r="D20" s="21">
        <f>'[1]Bieu 15'!D20</f>
        <v>25933251</v>
      </c>
      <c r="E20" s="21">
        <f>'[1]Bieu 15'!E20</f>
        <v>23125343.252286002</v>
      </c>
      <c r="F20" s="21">
        <f>'[1]Bieu 15'!F20</f>
        <v>3057473.252286002</v>
      </c>
      <c r="G20" s="23">
        <f>'[1]Bieu 15'!G20</f>
        <v>1.1523566403552545</v>
      </c>
    </row>
    <row r="21" spans="1:7" s="22" customFormat="1">
      <c r="A21" s="13" t="s">
        <v>3</v>
      </c>
      <c r="B21" s="14" t="s">
        <v>81</v>
      </c>
      <c r="C21" s="21">
        <f>'[1]Bieu 15'!C21</f>
        <v>17603196</v>
      </c>
      <c r="D21" s="21">
        <f>'[1]Bieu 15'!D21</f>
        <v>18917693</v>
      </c>
      <c r="E21" s="21">
        <f>'[1]Bieu 15'!E21</f>
        <v>20036773.252286002</v>
      </c>
      <c r="F21" s="21">
        <f>'[1]Bieu 15'!F21</f>
        <v>2433577.252286002</v>
      </c>
      <c r="G21" s="23">
        <f>'[1]Bieu 15'!G21</f>
        <v>1.1382463305121413</v>
      </c>
    </row>
    <row r="22" spans="1:7">
      <c r="A22" s="16">
        <v>1</v>
      </c>
      <c r="B22" s="15" t="s">
        <v>106</v>
      </c>
      <c r="C22" s="20">
        <f>'[1]Bieu 15'!C22</f>
        <v>2501387</v>
      </c>
      <c r="D22" s="20">
        <f>'[1]Bieu 15'!D22</f>
        <v>4419899</v>
      </c>
      <c r="E22" s="20">
        <f>'[1]Bieu 15'!E22</f>
        <v>4809210</v>
      </c>
      <c r="F22" s="20">
        <f>'[1]Bieu 15'!F22</f>
        <v>2307823</v>
      </c>
      <c r="G22" s="24">
        <f>'[1]Bieu 15'!G22</f>
        <v>1.9226173319042594</v>
      </c>
    </row>
    <row r="23" spans="1:7">
      <c r="A23" s="16">
        <v>2</v>
      </c>
      <c r="B23" s="15" t="s">
        <v>52</v>
      </c>
      <c r="C23" s="20">
        <f>'[1]Bieu 15'!C23</f>
        <v>11543671</v>
      </c>
      <c r="D23" s="20">
        <f>'[1]Bieu 15'!D23</f>
        <v>11738727</v>
      </c>
      <c r="E23" s="20">
        <f>'[1]Bieu 15'!E23</f>
        <v>11906555.252286</v>
      </c>
      <c r="F23" s="20">
        <f>'[1]Bieu 15'!F23</f>
        <v>362884.25228600018</v>
      </c>
      <c r="G23" s="24">
        <f>'[1]Bieu 15'!G23</f>
        <v>1.0314357756978694</v>
      </c>
    </row>
    <row r="24" spans="1:7">
      <c r="A24" s="16">
        <v>3</v>
      </c>
      <c r="B24" s="15" t="s">
        <v>152</v>
      </c>
      <c r="C24" s="20">
        <f>'[1]Bieu 15'!C24</f>
        <v>11901</v>
      </c>
      <c r="D24" s="20">
        <f>'[1]Bieu 15'!D24</f>
        <v>11901</v>
      </c>
      <c r="E24" s="20">
        <f>'[1]Bieu 15'!E24</f>
        <v>13979</v>
      </c>
      <c r="F24" s="20">
        <f>'[1]Bieu 15'!F24</f>
        <v>2078</v>
      </c>
      <c r="G24" s="24">
        <f>'[1]Bieu 15'!G24</f>
        <v>1.1746071758675742</v>
      </c>
    </row>
    <row r="25" spans="1:7">
      <c r="A25" s="16">
        <v>4</v>
      </c>
      <c r="B25" s="15" t="s">
        <v>69</v>
      </c>
      <c r="C25" s="20">
        <f>'[1]Bieu 15'!C25</f>
        <v>1450</v>
      </c>
      <c r="D25" s="20">
        <f>'[1]Bieu 15'!D25</f>
        <v>1450</v>
      </c>
      <c r="E25" s="20">
        <f>'[1]Bieu 15'!E25</f>
        <v>1450</v>
      </c>
      <c r="F25" s="20">
        <f>'[1]Bieu 15'!F25</f>
        <v>0</v>
      </c>
      <c r="G25" s="24">
        <f>'[1]Bieu 15'!G25</f>
        <v>1</v>
      </c>
    </row>
    <row r="26" spans="1:7">
      <c r="A26" s="16">
        <v>5</v>
      </c>
      <c r="B26" s="15" t="s">
        <v>53</v>
      </c>
      <c r="C26" s="20">
        <f>'[1]Bieu 15'!C26</f>
        <v>512325</v>
      </c>
      <c r="D26" s="20">
        <f>'[1]Bieu 15'!D26</f>
        <v>312325</v>
      </c>
      <c r="E26" s="20">
        <f>'[1]Bieu 15'!E26</f>
        <v>576179</v>
      </c>
      <c r="F26" s="20">
        <f>'[1]Bieu 15'!F26</f>
        <v>63854</v>
      </c>
      <c r="G26" s="24">
        <f>'[1]Bieu 15'!G26</f>
        <v>1.1246357292734104</v>
      </c>
    </row>
    <row r="27" spans="1:7">
      <c r="A27" s="16">
        <v>6</v>
      </c>
      <c r="B27" s="15" t="s">
        <v>150</v>
      </c>
      <c r="C27" s="20">
        <f>'[1]Bieu 15'!C27</f>
        <v>3032462</v>
      </c>
      <c r="D27" s="20">
        <f>'[1]Bieu 15'!D27</f>
        <v>2433391</v>
      </c>
      <c r="E27" s="20">
        <f>'[1]Bieu 15'!E27</f>
        <v>2729400</v>
      </c>
      <c r="F27" s="20">
        <f>'[1]Bieu 15'!F27</f>
        <v>-303062</v>
      </c>
      <c r="G27" s="24">
        <f>'[1]Bieu 15'!G27</f>
        <v>0.90006074272323944</v>
      </c>
    </row>
    <row r="28" spans="1:7" ht="32.25" hidden="1" customHeight="1">
      <c r="A28" s="16"/>
      <c r="B28" s="15"/>
      <c r="C28" s="20">
        <f>'[1]Bieu 15'!C28</f>
        <v>0</v>
      </c>
      <c r="D28" s="20">
        <f>'[1]Bieu 15'!D28</f>
        <v>0</v>
      </c>
      <c r="E28" s="20">
        <f>'[1]Bieu 15'!E28</f>
        <v>0</v>
      </c>
      <c r="F28" s="20">
        <f>'[1]Bieu 15'!F28</f>
        <v>0</v>
      </c>
      <c r="G28" s="24">
        <f>'[1]Bieu 15'!G28</f>
        <v>0</v>
      </c>
    </row>
    <row r="29" spans="1:7" s="22" customFormat="1">
      <c r="A29" s="13" t="s">
        <v>4</v>
      </c>
      <c r="B29" s="14" t="s">
        <v>82</v>
      </c>
      <c r="C29" s="21">
        <f>'[1]Bieu 15'!C29</f>
        <v>2464674</v>
      </c>
      <c r="D29" s="21">
        <f>'[1]Bieu 15'!D29</f>
        <v>3889558</v>
      </c>
      <c r="E29" s="21">
        <f>'[1]Bieu 15'!E29</f>
        <v>3088570</v>
      </c>
      <c r="F29" s="21">
        <f>'[1]Bieu 15'!F29</f>
        <v>623896</v>
      </c>
      <c r="G29" s="23">
        <f>'[1]Bieu 15'!G29</f>
        <v>1.2531353030867369</v>
      </c>
    </row>
    <row r="30" spans="1:7">
      <c r="A30" s="16">
        <v>1</v>
      </c>
      <c r="B30" s="15" t="s">
        <v>55</v>
      </c>
      <c r="C30" s="20">
        <f>'[1]Bieu 15'!C30</f>
        <v>472921</v>
      </c>
      <c r="D30" s="20">
        <f>'[1]Bieu 15'!D30</f>
        <v>499787</v>
      </c>
      <c r="E30" s="20">
        <f>'[1]Bieu 15'!E30</f>
        <v>800732</v>
      </c>
      <c r="F30" s="20">
        <f>'[1]Bieu 15'!F30</f>
        <v>327811</v>
      </c>
      <c r="G30" s="24">
        <f>'[1]Bieu 15'!G30</f>
        <v>1.6931622829182886</v>
      </c>
    </row>
    <row r="31" spans="1:7">
      <c r="A31" s="16">
        <v>2</v>
      </c>
      <c r="B31" s="15" t="s">
        <v>83</v>
      </c>
      <c r="C31" s="20">
        <f>'[1]Bieu 15'!C31</f>
        <v>1991753</v>
      </c>
      <c r="D31" s="20">
        <f>'[1]Bieu 15'!D31</f>
        <v>3389771</v>
      </c>
      <c r="E31" s="20">
        <f>'[1]Bieu 15'!E31</f>
        <v>2287838</v>
      </c>
      <c r="F31" s="20">
        <f>'[1]Bieu 15'!F31</f>
        <v>296085</v>
      </c>
      <c r="G31" s="24">
        <f>'[1]Bieu 15'!G31</f>
        <v>1.1486554808753897</v>
      </c>
    </row>
    <row r="32" spans="1:7" s="22" customFormat="1">
      <c r="A32" s="13" t="s">
        <v>14</v>
      </c>
      <c r="B32" s="14" t="s">
        <v>84</v>
      </c>
      <c r="C32" s="21">
        <f>'[1]Bieu 15'!C32</f>
        <v>0</v>
      </c>
      <c r="D32" s="21">
        <f>'[1]Bieu 15'!D32</f>
        <v>3126000</v>
      </c>
      <c r="E32" s="21">
        <f>'[1]Bieu 15'!E32</f>
        <v>0</v>
      </c>
      <c r="F32" s="20">
        <f>'[1]Bieu 15'!F32</f>
        <v>0</v>
      </c>
      <c r="G32" s="24"/>
    </row>
    <row r="33" spans="1:7" s="22" customFormat="1">
      <c r="A33" s="13" t="s">
        <v>20</v>
      </c>
      <c r="B33" s="14" t="s">
        <v>272</v>
      </c>
      <c r="C33" s="21">
        <f>'[1]Bieu 15'!C33</f>
        <v>76300</v>
      </c>
      <c r="D33" s="21">
        <f>'[1]Bieu 15'!D33</f>
        <v>76300</v>
      </c>
      <c r="E33" s="21">
        <f>'[1]Bieu 15'!E33</f>
        <v>509000</v>
      </c>
      <c r="F33" s="21">
        <f>'[1]Bieu 15'!F33</f>
        <v>432700</v>
      </c>
      <c r="G33" s="23">
        <f>'[1]Bieu 15'!G33</f>
        <v>6.6710353866317167</v>
      </c>
    </row>
    <row r="34" spans="1:7" s="22" customFormat="1">
      <c r="A34" s="13" t="s">
        <v>19</v>
      </c>
      <c r="B34" s="14" t="s">
        <v>153</v>
      </c>
      <c r="C34" s="21">
        <f>'[1]Bieu 15'!C34</f>
        <v>74653</v>
      </c>
      <c r="D34" s="21">
        <f>'[1]Bieu 15'!D34</f>
        <v>74653</v>
      </c>
      <c r="E34" s="21">
        <f>'[1]Bieu 15'!E34</f>
        <v>55691</v>
      </c>
      <c r="F34" s="21">
        <f>'[1]Bieu 15'!F34</f>
        <v>-18962</v>
      </c>
      <c r="G34" s="23">
        <f>'[1]Bieu 15'!G34</f>
        <v>0.74599815144736314</v>
      </c>
    </row>
    <row r="35" spans="1:7">
      <c r="A35" s="16">
        <v>1</v>
      </c>
      <c r="B35" s="15" t="s">
        <v>85</v>
      </c>
      <c r="C35" s="20">
        <f>'[1]Bieu 15'!C35</f>
        <v>0</v>
      </c>
      <c r="D35" s="20">
        <f>'[1]Bieu 15'!D35</f>
        <v>0</v>
      </c>
      <c r="E35" s="20">
        <f>'[1]Bieu 15'!E35</f>
        <v>0</v>
      </c>
      <c r="F35" s="20">
        <f>'[1]Bieu 15'!F35</f>
        <v>0</v>
      </c>
      <c r="G35" s="24"/>
    </row>
    <row r="36" spans="1:7" ht="33">
      <c r="A36" s="16">
        <v>2</v>
      </c>
      <c r="B36" s="15" t="s">
        <v>86</v>
      </c>
      <c r="C36" s="20">
        <f>'[1]Bieu 15'!C36</f>
        <v>74653</v>
      </c>
      <c r="D36" s="20">
        <f>'[1]Bieu 15'!D36</f>
        <v>74653</v>
      </c>
      <c r="E36" s="20">
        <f>'[1]Bieu 15'!E36</f>
        <v>55691</v>
      </c>
      <c r="F36" s="20">
        <f>'[1]Bieu 15'!F36</f>
        <v>-18962</v>
      </c>
      <c r="G36" s="24">
        <f>'[1]Bieu 15'!G36</f>
        <v>0.74599815144736314</v>
      </c>
    </row>
    <row r="37" spans="1:7" s="22" customFormat="1">
      <c r="A37" s="13" t="s">
        <v>18</v>
      </c>
      <c r="B37" s="14" t="s">
        <v>154</v>
      </c>
      <c r="C37" s="21">
        <f>'[1]Bieu 15'!C37</f>
        <v>76300</v>
      </c>
      <c r="D37" s="21">
        <f>'[1]Bieu 15'!D37</f>
        <v>76300</v>
      </c>
      <c r="E37" s="21">
        <f>'[1]Bieu 15'!E37</f>
        <v>509000</v>
      </c>
      <c r="F37" s="21">
        <f>'[1]Bieu 15'!F37</f>
        <v>432700</v>
      </c>
      <c r="G37" s="23">
        <f>'[1]Bieu 15'!G37</f>
        <v>6.6710353866317167</v>
      </c>
    </row>
    <row r="38" spans="1:7">
      <c r="A38" s="16">
        <v>1</v>
      </c>
      <c r="B38" s="15" t="s">
        <v>87</v>
      </c>
      <c r="C38" s="20">
        <f>'[1]Bieu 15'!C38</f>
        <v>76300</v>
      </c>
      <c r="D38" s="20">
        <f>'[1]Bieu 15'!D38</f>
        <v>76300</v>
      </c>
      <c r="E38" s="20">
        <f>'[1]Bieu 15'!E38</f>
        <v>509000</v>
      </c>
      <c r="F38" s="20">
        <f>'[1]Bieu 15'!F38</f>
        <v>432700</v>
      </c>
      <c r="G38" s="24">
        <f>'[1]Bieu 15'!G38</f>
        <v>6.6710353866317167</v>
      </c>
    </row>
    <row r="39" spans="1:7">
      <c r="A39" s="188">
        <v>2</v>
      </c>
      <c r="B39" s="189" t="s">
        <v>88</v>
      </c>
      <c r="C39" s="190">
        <f>'[1]Bieu 15'!C39</f>
        <v>0</v>
      </c>
      <c r="D39" s="190">
        <f>'[1]Bieu 15'!D39</f>
        <v>0</v>
      </c>
      <c r="E39" s="191">
        <f>'[1]Bieu 15'!E39</f>
        <v>0</v>
      </c>
      <c r="F39" s="190">
        <f>'[1]Bieu 15'!F39</f>
        <v>0</v>
      </c>
      <c r="G39" s="192"/>
    </row>
    <row r="40" spans="1:7" s="22" customFormat="1" ht="9" customHeight="1">
      <c r="A40" s="106"/>
      <c r="B40" s="107"/>
      <c r="C40" s="108"/>
      <c r="D40" s="108"/>
      <c r="E40" s="109"/>
      <c r="F40" s="108"/>
      <c r="G40" s="110"/>
    </row>
    <row r="41" spans="1:7" s="22" customFormat="1" ht="59.25" customHeight="1">
      <c r="A41" s="197"/>
      <c r="B41" s="197"/>
      <c r="C41" s="197"/>
      <c r="D41" s="197"/>
      <c r="E41" s="197"/>
      <c r="F41" s="197"/>
      <c r="G41" s="197"/>
    </row>
    <row r="43" spans="1:7" ht="19.5" customHeight="1"/>
    <row r="44" spans="1:7" ht="24.75" customHeight="1"/>
  </sheetData>
  <mergeCells count="11">
    <mergeCell ref="A41:G41"/>
    <mergeCell ref="A1:G1"/>
    <mergeCell ref="A3:G3"/>
    <mergeCell ref="A4:G4"/>
    <mergeCell ref="A5:A6"/>
    <mergeCell ref="B5:B6"/>
    <mergeCell ref="C5:C6"/>
    <mergeCell ref="D5:D6"/>
    <mergeCell ref="E5:E6"/>
    <mergeCell ref="F5:G5"/>
    <mergeCell ref="A2:G2"/>
  </mergeCells>
  <pageMargins left="0.972440945" right="0" top="0.74803149606299202" bottom="0.59055118110236204" header="0.31496062992126" footer="0.31496062992126"/>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43"/>
  <sheetViews>
    <sheetView workbookViewId="0">
      <selection activeCell="A39" sqref="A39:XFD44"/>
    </sheetView>
  </sheetViews>
  <sheetFormatPr defaultColWidth="6.5703125" defaultRowHeight="16.5"/>
  <cols>
    <col min="1" max="1" width="6.5703125" style="7"/>
    <col min="2" max="2" width="62.42578125" style="7" customWidth="1"/>
    <col min="3" max="3" width="11" style="7" hidden="1" customWidth="1"/>
    <col min="4" max="4" width="11" style="41" hidden="1" customWidth="1"/>
    <col min="5" max="5" width="17.42578125" style="7" customWidth="1"/>
    <col min="6" max="6" width="11.5703125" style="7" hidden="1" customWidth="1"/>
    <col min="7" max="7" width="11" style="7" hidden="1" customWidth="1"/>
    <col min="8" max="16384" width="6.5703125" style="7"/>
  </cols>
  <sheetData>
    <row r="1" spans="1:7" ht="20.25" customHeight="1">
      <c r="A1" s="206" t="s">
        <v>333</v>
      </c>
      <c r="B1" s="206"/>
      <c r="C1" s="206"/>
      <c r="D1" s="206"/>
      <c r="E1" s="206"/>
      <c r="F1" s="206"/>
      <c r="G1" s="206"/>
    </row>
    <row r="2" spans="1:7" ht="39" customHeight="1">
      <c r="A2" s="207" t="s">
        <v>222</v>
      </c>
      <c r="B2" s="207"/>
      <c r="C2" s="207"/>
      <c r="D2" s="207"/>
      <c r="E2" s="207"/>
      <c r="F2" s="207"/>
      <c r="G2" s="207"/>
    </row>
    <row r="3" spans="1:7">
      <c r="A3" s="199" t="s">
        <v>334</v>
      </c>
      <c r="B3" s="199"/>
      <c r="C3" s="199"/>
      <c r="D3" s="199"/>
      <c r="E3" s="199"/>
      <c r="F3" s="199"/>
      <c r="G3" s="199"/>
    </row>
    <row r="4" spans="1:7" ht="16.5" customHeight="1">
      <c r="A4" s="208" t="s">
        <v>16</v>
      </c>
      <c r="B4" s="208"/>
      <c r="C4" s="208"/>
      <c r="D4" s="208"/>
      <c r="E4" s="208"/>
      <c r="F4" s="208"/>
      <c r="G4" s="208"/>
    </row>
    <row r="5" spans="1:7" ht="21.75" customHeight="1">
      <c r="A5" s="202" t="s">
        <v>0</v>
      </c>
      <c r="B5" s="202" t="s">
        <v>331</v>
      </c>
      <c r="C5" s="202" t="s">
        <v>40</v>
      </c>
      <c r="D5" s="209" t="s">
        <v>221</v>
      </c>
      <c r="E5" s="202" t="s">
        <v>332</v>
      </c>
      <c r="F5" s="202" t="s">
        <v>155</v>
      </c>
      <c r="G5" s="202"/>
    </row>
    <row r="6" spans="1:7" ht="48" customHeight="1">
      <c r="A6" s="202"/>
      <c r="B6" s="202"/>
      <c r="C6" s="202"/>
      <c r="D6" s="209"/>
      <c r="E6" s="202"/>
      <c r="F6" s="50" t="s">
        <v>42</v>
      </c>
      <c r="G6" s="50" t="s">
        <v>43</v>
      </c>
    </row>
    <row r="7" spans="1:7" ht="21" customHeight="1">
      <c r="A7" s="50" t="s">
        <v>1</v>
      </c>
      <c r="B7" s="50" t="s">
        <v>2</v>
      </c>
      <c r="C7" s="50">
        <v>1</v>
      </c>
      <c r="D7" s="143">
        <v>2</v>
      </c>
      <c r="E7" s="50">
        <v>3</v>
      </c>
      <c r="F7" s="97">
        <v>4</v>
      </c>
      <c r="G7" s="50">
        <v>5</v>
      </c>
    </row>
    <row r="8" spans="1:7">
      <c r="A8" s="25" t="s">
        <v>1</v>
      </c>
      <c r="B8" s="26" t="s">
        <v>127</v>
      </c>
      <c r="C8" s="100"/>
      <c r="D8" s="144"/>
      <c r="E8" s="100"/>
      <c r="F8" s="100"/>
      <c r="G8" s="101"/>
    </row>
    <row r="9" spans="1:7">
      <c r="A9" s="28" t="s">
        <v>3</v>
      </c>
      <c r="B9" s="29" t="s">
        <v>112</v>
      </c>
      <c r="C9" s="55">
        <f>'[1]Bieu 30'!C9</f>
        <v>16571341</v>
      </c>
      <c r="D9" s="55">
        <f>'[1]Bieu 30'!D9</f>
        <v>23543143</v>
      </c>
      <c r="E9" s="55">
        <f>'[1]Bieu 30'!E9</f>
        <v>18714106</v>
      </c>
      <c r="F9" s="55">
        <f>'[1]Bieu 30'!F9</f>
        <v>-4829037</v>
      </c>
      <c r="G9" s="56">
        <f>'[1]Bieu 30'!G9</f>
        <v>1.1293054677952739</v>
      </c>
    </row>
    <row r="10" spans="1:7">
      <c r="A10" s="31">
        <v>1</v>
      </c>
      <c r="B10" s="32" t="s">
        <v>113</v>
      </c>
      <c r="C10" s="53">
        <f>'[1]Bieu 30'!C10</f>
        <v>10261342</v>
      </c>
      <c r="D10" s="3">
        <f>'[1]Bieu 30'!D10</f>
        <v>11476572</v>
      </c>
      <c r="E10" s="53">
        <f>'[1]Bieu 30'!E10</f>
        <v>12499535</v>
      </c>
      <c r="F10" s="53">
        <f>'[1]Bieu 30'!F10</f>
        <v>1022963</v>
      </c>
      <c r="G10" s="54">
        <f>'[1]Bieu 30'!G10</f>
        <v>1.0891348914989598</v>
      </c>
    </row>
    <row r="11" spans="1:7" ht="20.25" customHeight="1">
      <c r="A11" s="31">
        <v>2</v>
      </c>
      <c r="B11" s="32" t="s">
        <v>114</v>
      </c>
      <c r="C11" s="53">
        <f>'[1]Bieu 30'!C11</f>
        <v>2464674</v>
      </c>
      <c r="D11" s="3">
        <f>'[1]Bieu 30'!D11</f>
        <v>2618704</v>
      </c>
      <c r="E11" s="53">
        <f>'[1]Bieu 30'!E11</f>
        <v>3088570</v>
      </c>
      <c r="F11" s="53">
        <f>'[1]Bieu 30'!F11</f>
        <v>469866</v>
      </c>
      <c r="G11" s="54">
        <f>'[1]Bieu 30'!G11</f>
        <v>1.179426922630431</v>
      </c>
    </row>
    <row r="12" spans="1:7" ht="16.5" customHeight="1">
      <c r="A12" s="31" t="s">
        <v>17</v>
      </c>
      <c r="B12" s="32" t="s">
        <v>76</v>
      </c>
      <c r="C12" s="53">
        <f>'[1]Bieu 30'!C12</f>
        <v>0</v>
      </c>
      <c r="D12" s="3">
        <f>'[1]Bieu 30'!D12</f>
        <v>0</v>
      </c>
      <c r="E12" s="53">
        <f>'[1]Bieu 30'!E12</f>
        <v>0</v>
      </c>
      <c r="F12" s="53">
        <f>'[1]Bieu 30'!F12</f>
        <v>0</v>
      </c>
      <c r="G12" s="54"/>
    </row>
    <row r="13" spans="1:7">
      <c r="A13" s="31" t="s">
        <v>17</v>
      </c>
      <c r="B13" s="32" t="s">
        <v>77</v>
      </c>
      <c r="C13" s="53">
        <f>'[1]Bieu 30'!C13</f>
        <v>2464674</v>
      </c>
      <c r="D13" s="3">
        <f>'[1]Bieu 30'!D13</f>
        <v>2618704</v>
      </c>
      <c r="E13" s="53">
        <f>'[1]Bieu 30'!E13</f>
        <v>3088570</v>
      </c>
      <c r="F13" s="53">
        <f>'[1]Bieu 30'!F13</f>
        <v>469866</v>
      </c>
      <c r="G13" s="54">
        <f>'[1]Bieu 30'!G13</f>
        <v>1.179426922630431</v>
      </c>
    </row>
    <row r="14" spans="1:7" ht="20.25" customHeight="1">
      <c r="A14" s="31">
        <v>3</v>
      </c>
      <c r="B14" s="32" t="s">
        <v>78</v>
      </c>
      <c r="C14" s="53">
        <f>'[1]Bieu 30'!C14</f>
        <v>0</v>
      </c>
      <c r="D14" s="3">
        <f>'[1]Bieu 30'!D14</f>
        <v>0</v>
      </c>
      <c r="E14" s="53">
        <f>'[1]Bieu 30'!E14</f>
        <v>0</v>
      </c>
      <c r="F14" s="53">
        <f>'[1]Bieu 30'!F14</f>
        <v>0</v>
      </c>
      <c r="G14" s="54"/>
    </row>
    <row r="15" spans="1:7" ht="20.25" customHeight="1">
      <c r="A15" s="31">
        <v>4</v>
      </c>
      <c r="B15" s="32" t="s">
        <v>79</v>
      </c>
      <c r="C15" s="53">
        <f>'[1]Bieu 30'!C15</f>
        <v>0</v>
      </c>
      <c r="D15" s="3">
        <f>'[1]Bieu 30'!D15</f>
        <v>91192</v>
      </c>
      <c r="E15" s="53">
        <f>'[1]Bieu 30'!E15</f>
        <v>0</v>
      </c>
      <c r="F15" s="53">
        <f>'[1]Bieu 30'!F15</f>
        <v>-91192</v>
      </c>
      <c r="G15" s="54"/>
    </row>
    <row r="16" spans="1:7">
      <c r="A16" s="31">
        <v>5</v>
      </c>
      <c r="B16" s="32" t="s">
        <v>80</v>
      </c>
      <c r="C16" s="53">
        <f>'[1]Bieu 30'!C16</f>
        <v>3845325</v>
      </c>
      <c r="D16" s="3">
        <f>'[1]Bieu 30'!D16</f>
        <v>9356675</v>
      </c>
      <c r="E16" s="53">
        <f>'[1]Bieu 30'!E16</f>
        <v>3126000</v>
      </c>
      <c r="F16" s="53">
        <f>'[1]Bieu 30'!F16</f>
        <v>-6230675</v>
      </c>
      <c r="G16" s="54">
        <f>'[1]Bieu 30'!G16</f>
        <v>0.33409304052988908</v>
      </c>
    </row>
    <row r="17" spans="1:7" ht="20.25" customHeight="1">
      <c r="A17" s="28" t="s">
        <v>4</v>
      </c>
      <c r="B17" s="29" t="s">
        <v>115</v>
      </c>
      <c r="C17" s="55">
        <f>'[1]Bieu 30'!C17</f>
        <v>16647640</v>
      </c>
      <c r="D17" s="4">
        <f>'[1]Bieu 30'!D17</f>
        <v>20953074</v>
      </c>
      <c r="E17" s="55">
        <f>'[1]Bieu 30'!E17</f>
        <v>19223105.252286002</v>
      </c>
      <c r="F17" s="55">
        <f>'[1]Bieu 30'!F17</f>
        <v>2575465.252286002</v>
      </c>
      <c r="G17" s="56">
        <f>'[1]Bieu 30'!G17</f>
        <v>1.1547045258238406</v>
      </c>
    </row>
    <row r="18" spans="1:7">
      <c r="A18" s="31">
        <v>1</v>
      </c>
      <c r="B18" s="32" t="s">
        <v>128</v>
      </c>
      <c r="C18" s="53">
        <f>'[1]Bieu 30'!C18</f>
        <v>11496917</v>
      </c>
      <c r="D18" s="3">
        <f>'[1]Bieu 30'!D18</f>
        <v>10274751</v>
      </c>
      <c r="E18" s="53">
        <f>'[1]Bieu 30'!E18</f>
        <v>12565994.652286001</v>
      </c>
      <c r="F18" s="53">
        <f>'[1]Bieu 30'!F18</f>
        <v>1069077.6522860005</v>
      </c>
      <c r="G18" s="54">
        <f>'[1]Bieu 30'!G18</f>
        <v>1.0929882030361706</v>
      </c>
    </row>
    <row r="19" spans="1:7" ht="20.25" customHeight="1">
      <c r="A19" s="31">
        <v>2</v>
      </c>
      <c r="B19" s="32" t="s">
        <v>116</v>
      </c>
      <c r="C19" s="53">
        <f>'[1]Bieu 30'!C19</f>
        <v>5150723</v>
      </c>
      <c r="D19" s="3">
        <f>'[1]Bieu 30'!D19</f>
        <v>7552323</v>
      </c>
      <c r="E19" s="53">
        <f>'[1]Bieu 30'!E19</f>
        <v>6657109.5999999996</v>
      </c>
      <c r="F19" s="53">
        <f>'[1]Bieu 30'!F19</f>
        <v>1506386.5999999996</v>
      </c>
      <c r="G19" s="54">
        <f>'[1]Bieu 30'!G19</f>
        <v>1.2924611942828219</v>
      </c>
    </row>
    <row r="20" spans="1:7" ht="20.25" customHeight="1">
      <c r="A20" s="31" t="s">
        <v>17</v>
      </c>
      <c r="B20" s="32" t="s">
        <v>117</v>
      </c>
      <c r="C20" s="53">
        <f>'[1]Bieu 30'!C20</f>
        <v>2775849</v>
      </c>
      <c r="D20" s="3">
        <f>'[1]Bieu 30'!D20</f>
        <v>2775849</v>
      </c>
      <c r="E20" s="53">
        <f>'[1]Bieu 30'!E20</f>
        <v>2871036</v>
      </c>
      <c r="F20" s="53">
        <f>'[1]Bieu 30'!F20</f>
        <v>95187</v>
      </c>
      <c r="G20" s="54">
        <f>'[1]Bieu 30'!G20</f>
        <v>1.0342911303892972</v>
      </c>
    </row>
    <row r="21" spans="1:7" ht="20.25" customHeight="1">
      <c r="A21" s="31" t="s">
        <v>17</v>
      </c>
      <c r="B21" s="32" t="s">
        <v>118</v>
      </c>
      <c r="C21" s="53">
        <f>'[1]Bieu 30'!C21</f>
        <v>2374874</v>
      </c>
      <c r="D21" s="3">
        <f>'[1]Bieu 30'!D21</f>
        <v>4776474</v>
      </c>
      <c r="E21" s="53">
        <f>'[1]Bieu 30'!E21</f>
        <v>3786073.5999999996</v>
      </c>
      <c r="F21" s="53">
        <f>'[1]Bieu 30'!F21</f>
        <v>1411199.5999999996</v>
      </c>
      <c r="G21" s="54">
        <f>'[1]Bieu 30'!G21</f>
        <v>1.5942208302419412</v>
      </c>
    </row>
    <row r="22" spans="1:7">
      <c r="A22" s="31">
        <v>3</v>
      </c>
      <c r="B22" s="32" t="s">
        <v>84</v>
      </c>
      <c r="C22" s="53">
        <f>'[1]Bieu 30'!C22</f>
        <v>0</v>
      </c>
      <c r="D22" s="3">
        <f>'[1]Bieu 30'!D22</f>
        <v>3126000</v>
      </c>
      <c r="E22" s="53">
        <f>'[1]Bieu 30'!E22</f>
        <v>0</v>
      </c>
      <c r="F22" s="53">
        <f>'[1]Bieu 30'!F22</f>
        <v>0</v>
      </c>
      <c r="G22" s="54"/>
    </row>
    <row r="23" spans="1:7" ht="16.5" customHeight="1">
      <c r="A23" s="28" t="s">
        <v>14</v>
      </c>
      <c r="B23" s="29" t="s">
        <v>129</v>
      </c>
      <c r="C23" s="55">
        <f>'[1]Bieu 30'!C23</f>
        <v>76300</v>
      </c>
      <c r="D23" s="4">
        <f>'[1]Bieu 30'!D23</f>
        <v>76300</v>
      </c>
      <c r="E23" s="4">
        <f>'[1]Bieu 30'!E23</f>
        <v>508999.25228600204</v>
      </c>
      <c r="F23" s="55">
        <f>'[1]Bieu 30'!F23</f>
        <v>432699.25228600204</v>
      </c>
      <c r="G23" s="56">
        <f>'[1]Bieu 30'!G23</f>
        <v>6.6710255869725037</v>
      </c>
    </row>
    <row r="24" spans="1:7">
      <c r="A24" s="28" t="s">
        <v>2</v>
      </c>
      <c r="B24" s="29" t="s">
        <v>125</v>
      </c>
      <c r="C24" s="53">
        <f>'[1]Bieu 30'!C24</f>
        <v>0</v>
      </c>
      <c r="D24" s="3">
        <f>'[1]Bieu 30'!D24</f>
        <v>0</v>
      </c>
      <c r="E24" s="53">
        <f>'[1]Bieu 30'!E24</f>
        <v>0</v>
      </c>
      <c r="F24" s="53">
        <f>'[1]Bieu 30'!F24</f>
        <v>0</v>
      </c>
      <c r="G24" s="54"/>
    </row>
    <row r="25" spans="1:7">
      <c r="A25" s="28" t="s">
        <v>3</v>
      </c>
      <c r="B25" s="29" t="s">
        <v>112</v>
      </c>
      <c r="C25" s="55">
        <f>'[1]Bieu 30'!C25</f>
        <v>8570953</v>
      </c>
      <c r="D25" s="4">
        <f>'[1]Bieu 30'!D25</f>
        <v>12532500</v>
      </c>
      <c r="E25" s="55">
        <f>'[1]Bieu 30'!E25</f>
        <v>10559347.6</v>
      </c>
      <c r="F25" s="55">
        <f>'[1]Bieu 30'!F25</f>
        <v>-1973152.4000000004</v>
      </c>
      <c r="G25" s="56">
        <f>'[1]Bieu 30'!G25</f>
        <v>1.231992241702877</v>
      </c>
    </row>
    <row r="26" spans="1:7">
      <c r="A26" s="31">
        <v>1</v>
      </c>
      <c r="B26" s="32" t="s">
        <v>113</v>
      </c>
      <c r="C26" s="53">
        <f>'[1]Bieu 30'!C26</f>
        <v>3420230</v>
      </c>
      <c r="D26" s="3">
        <f>'[1]Bieu 30'!D26</f>
        <v>3883877</v>
      </c>
      <c r="E26" s="53">
        <f>'[1]Bieu 30'!E26</f>
        <v>3902238</v>
      </c>
      <c r="F26" s="53">
        <f>'[1]Bieu 30'!F26</f>
        <v>18361</v>
      </c>
      <c r="G26" s="54">
        <f>'[1]Bieu 30'!G26</f>
        <v>1.0047274926574656</v>
      </c>
    </row>
    <row r="27" spans="1:7">
      <c r="A27" s="31">
        <v>2</v>
      </c>
      <c r="B27" s="32" t="s">
        <v>114</v>
      </c>
      <c r="C27" s="53">
        <f>'[1]Bieu 30'!C27</f>
        <v>5150723</v>
      </c>
      <c r="D27" s="3">
        <f>'[1]Bieu 30'!D27</f>
        <v>7552323</v>
      </c>
      <c r="E27" s="53">
        <f>'[1]Bieu 30'!E27</f>
        <v>6657109.5999999996</v>
      </c>
      <c r="F27" s="53">
        <f>'[1]Bieu 30'!F27</f>
        <v>-895213.40000000037</v>
      </c>
      <c r="G27" s="54">
        <f>'[1]Bieu 30'!G27</f>
        <v>0.88146515979255646</v>
      </c>
    </row>
    <row r="28" spans="1:7" ht="20.25" customHeight="1">
      <c r="A28" s="31" t="s">
        <v>17</v>
      </c>
      <c r="B28" s="32" t="s">
        <v>76</v>
      </c>
      <c r="C28" s="53">
        <f>'[1]Bieu 30'!C28</f>
        <v>2775849</v>
      </c>
      <c r="D28" s="3">
        <f>'[1]Bieu 30'!D28</f>
        <v>2775849</v>
      </c>
      <c r="E28" s="53">
        <f>'[1]Bieu 30'!E28</f>
        <v>2871036</v>
      </c>
      <c r="F28" s="53">
        <f>'[1]Bieu 30'!F28</f>
        <v>95187</v>
      </c>
      <c r="G28" s="54">
        <f>'[1]Bieu 30'!G28</f>
        <v>1.0342911303892972</v>
      </c>
    </row>
    <row r="29" spans="1:7" ht="20.25" customHeight="1">
      <c r="A29" s="31" t="s">
        <v>17</v>
      </c>
      <c r="B29" s="32" t="s">
        <v>77</v>
      </c>
      <c r="C29" s="53">
        <f>'[1]Bieu 30'!C29</f>
        <v>2374874</v>
      </c>
      <c r="D29" s="3">
        <f>'[1]Bieu 30'!D29</f>
        <v>4776474</v>
      </c>
      <c r="E29" s="53">
        <f>'[1]Bieu 30'!E29</f>
        <v>3786073.5999999996</v>
      </c>
      <c r="F29" s="53">
        <f>'[1]Bieu 30'!F29</f>
        <v>-990400.40000000037</v>
      </c>
      <c r="G29" s="54">
        <f>'[1]Bieu 30'!G29</f>
        <v>0.79265031066849723</v>
      </c>
    </row>
    <row r="30" spans="1:7" s="115" customFormat="1">
      <c r="A30" s="111">
        <v>3</v>
      </c>
      <c r="B30" s="112" t="s">
        <v>79</v>
      </c>
      <c r="C30" s="113">
        <f>'[1]Bieu 30'!C30</f>
        <v>0</v>
      </c>
      <c r="D30" s="113">
        <f>'[1]Bieu 30'!D30</f>
        <v>1096300</v>
      </c>
      <c r="E30" s="113">
        <f>'[1]Bieu 30'!E30</f>
        <v>0</v>
      </c>
      <c r="F30" s="113">
        <f>'[1]Bieu 30'!F30</f>
        <v>-1096300</v>
      </c>
      <c r="G30" s="114"/>
    </row>
    <row r="31" spans="1:7">
      <c r="A31" s="31">
        <v>4</v>
      </c>
      <c r="B31" s="32" t="s">
        <v>80</v>
      </c>
      <c r="C31" s="53">
        <f>'[1]Bieu 30'!C31</f>
        <v>0</v>
      </c>
      <c r="D31" s="3">
        <f>'[1]Bieu 30'!D31</f>
        <v>0</v>
      </c>
      <c r="E31" s="53">
        <f>'[1]Bieu 30'!E31</f>
        <v>0</v>
      </c>
      <c r="F31" s="53">
        <f>'[1]Bieu 30'!F31</f>
        <v>0</v>
      </c>
      <c r="G31" s="54"/>
    </row>
    <row r="32" spans="1:7" ht="20.25" customHeight="1">
      <c r="A32" s="52" t="s">
        <v>4</v>
      </c>
      <c r="B32" s="68" t="s">
        <v>119</v>
      </c>
      <c r="C32" s="102">
        <f>'[1]Bieu 30'!C32</f>
        <v>8570953</v>
      </c>
      <c r="D32" s="145">
        <f>'[1]Bieu 30'!D32</f>
        <v>12532500</v>
      </c>
      <c r="E32" s="102">
        <f>'[1]Bieu 30'!E32</f>
        <v>10559347.6</v>
      </c>
      <c r="F32" s="102">
        <f>'[1]Bieu 30'!F32</f>
        <v>1988394.5999999996</v>
      </c>
      <c r="G32" s="103">
        <f>'[1]Bieu 30'!G32</f>
        <v>1.231992241702877</v>
      </c>
    </row>
    <row r="33" spans="1:7" hidden="1">
      <c r="A33" s="98">
        <v>1</v>
      </c>
      <c r="B33" s="99" t="s">
        <v>126</v>
      </c>
      <c r="C33" s="63">
        <f>C25</f>
        <v>8570953</v>
      </c>
      <c r="D33" s="64">
        <f>D25</f>
        <v>12532500</v>
      </c>
      <c r="E33" s="63">
        <f>'49'!E8</f>
        <v>10559347.6</v>
      </c>
      <c r="F33" s="63">
        <f>E33-C33</f>
        <v>1988394.5999999996</v>
      </c>
      <c r="G33" s="65">
        <f>E33/C33</f>
        <v>1.231992241702877</v>
      </c>
    </row>
    <row r="34" spans="1:7" ht="19.5" hidden="1" customHeight="1">
      <c r="A34" s="31">
        <v>2</v>
      </c>
      <c r="B34" s="32" t="s">
        <v>120</v>
      </c>
      <c r="C34" s="53"/>
      <c r="D34" s="5"/>
      <c r="E34" s="53"/>
      <c r="F34" s="53">
        <f t="shared" ref="F34:F37" si="0">E34-C34</f>
        <v>0</v>
      </c>
      <c r="G34" s="54"/>
    </row>
    <row r="35" spans="1:7" ht="16.5" hidden="1" customHeight="1">
      <c r="A35" s="31" t="s">
        <v>17</v>
      </c>
      <c r="B35" s="32" t="s">
        <v>117</v>
      </c>
      <c r="C35" s="53"/>
      <c r="D35" s="5"/>
      <c r="E35" s="53"/>
      <c r="F35" s="53">
        <f t="shared" si="0"/>
        <v>0</v>
      </c>
      <c r="G35" s="54"/>
    </row>
    <row r="36" spans="1:7" ht="23.25" hidden="1" customHeight="1">
      <c r="A36" s="31" t="s">
        <v>17</v>
      </c>
      <c r="B36" s="32" t="s">
        <v>118</v>
      </c>
      <c r="C36" s="53"/>
      <c r="D36" s="5"/>
      <c r="E36" s="53"/>
      <c r="F36" s="53">
        <f t="shared" si="0"/>
        <v>0</v>
      </c>
      <c r="G36" s="54"/>
    </row>
    <row r="37" spans="1:7" ht="23.25" hidden="1" customHeight="1">
      <c r="A37" s="57">
        <v>3</v>
      </c>
      <c r="B37" s="58" t="s">
        <v>84</v>
      </c>
      <c r="C37" s="59"/>
      <c r="D37" s="60"/>
      <c r="E37" s="59"/>
      <c r="F37" s="59">
        <f t="shared" si="0"/>
        <v>0</v>
      </c>
      <c r="G37" s="61"/>
    </row>
    <row r="38" spans="1:7" ht="54.75" customHeight="1">
      <c r="A38" s="205"/>
      <c r="B38" s="205"/>
      <c r="C38" s="205"/>
      <c r="D38" s="205"/>
      <c r="E38" s="205"/>
      <c r="F38" s="205"/>
      <c r="G38" s="205"/>
    </row>
    <row r="39" spans="1:7" ht="21" customHeight="1"/>
    <row r="40" spans="1:7" ht="21" hidden="1" customHeight="1"/>
    <row r="41" spans="1:7" ht="21" hidden="1" customHeight="1"/>
    <row r="42" spans="1:7" ht="16.5" hidden="1" customHeight="1"/>
    <row r="48" spans="1:7" ht="21" hidden="1" customHeight="1"/>
    <row r="49" ht="21"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31.5" hidden="1" customHeight="1"/>
    <row r="61" ht="16.5" hidden="1" customHeight="1"/>
    <row r="64" ht="16.5" hidden="1" customHeight="1"/>
    <row r="70" ht="16.5" hidden="1" customHeight="1"/>
    <row r="74" ht="16.5" hidden="1" customHeight="1"/>
    <row r="75" ht="16.5" hidden="1" customHeight="1"/>
    <row r="92" ht="16.5" hidden="1" customHeight="1"/>
    <row r="97" ht="16.5" hidden="1" customHeight="1"/>
    <row r="101" ht="16.5" hidden="1" customHeight="1"/>
    <row r="102" ht="16.5" hidden="1" customHeight="1"/>
    <row r="103" ht="16.5" hidden="1" customHeight="1"/>
    <row r="105" ht="16.5" hidden="1" customHeight="1"/>
    <row r="112" ht="16.5" hidden="1" customHeight="1"/>
    <row r="116" ht="16.5" hidden="1" customHeight="1"/>
    <row r="117" ht="16.5" hidden="1" customHeight="1"/>
    <row r="118" ht="16.5" hidden="1" customHeight="1"/>
    <row r="120"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7" ht="16.5" hidden="1" customHeight="1"/>
    <row r="138" ht="16.5" hidden="1" customHeight="1"/>
    <row r="139" ht="31.5" hidden="1" customHeight="1"/>
    <row r="140" ht="31.5" hidden="1" customHeight="1"/>
    <row r="141" ht="33.75" hidden="1" customHeight="1"/>
    <row r="142" ht="33.75" hidden="1" customHeight="1"/>
    <row r="143" ht="33.75" hidden="1" customHeight="1"/>
    <row r="144" ht="31.5" hidden="1" customHeight="1"/>
    <row r="146" ht="16.5" hidden="1" customHeight="1"/>
    <row r="152" ht="16.5" hidden="1" customHeight="1"/>
    <row r="157" ht="16.5" hidden="1" customHeight="1"/>
    <row r="158" ht="16.5" hidden="1" customHeight="1"/>
    <row r="159" ht="16.5" hidden="1" customHeight="1"/>
    <row r="160" ht="16.5" hidden="1" customHeight="1"/>
    <row r="161" ht="16.5" hidden="1" customHeight="1"/>
    <row r="162" ht="16.5" hidden="1" customHeight="1"/>
    <row r="163" ht="16.5" hidden="1" customHeight="1"/>
    <row r="165" ht="16.5" hidden="1" customHeight="1"/>
    <row r="170" ht="26.25" customHeight="1"/>
    <row r="186" ht="16.5" hidden="1" customHeight="1"/>
    <row r="192" ht="16.5" hidden="1" customHeight="1"/>
    <row r="193" ht="16.5" hidden="1" customHeight="1"/>
    <row r="194" ht="16.5" hidden="1" customHeight="1"/>
    <row r="197" ht="16.5" hidden="1" customHeight="1"/>
    <row r="198" ht="16.5" hidden="1" customHeight="1"/>
    <row r="201" ht="16.5" hidden="1" customHeight="1"/>
    <row r="202" ht="16.5" hidden="1" customHeight="1"/>
    <row r="203" ht="16.5" hidden="1" customHeight="1"/>
    <row r="205" ht="16.5" hidden="1" customHeight="1"/>
    <row r="216" ht="16.5" hidden="1" customHeight="1"/>
    <row r="219" ht="16.5" hidden="1" customHeight="1"/>
    <row r="221" ht="16.5" hidden="1" customHeight="1"/>
    <row r="222" ht="16.5" hidden="1" customHeight="1"/>
    <row r="223" ht="16.5" hidden="1" customHeight="1"/>
    <row r="225" ht="16.5" hidden="1" customHeight="1"/>
    <row r="226" ht="16.5" hidden="1" customHeight="1"/>
    <row r="229" ht="16.5" hidden="1" customHeight="1"/>
    <row r="230" ht="16.5" hidden="1" customHeight="1"/>
    <row r="231" ht="16.5" hidden="1" customHeight="1"/>
    <row r="232" ht="47.25" hidden="1" customHeight="1"/>
    <row r="233" ht="16.5" hidden="1" customHeight="1"/>
    <row r="234" ht="47.25" hidden="1" customHeight="1"/>
    <row r="235" ht="31.5" hidden="1" customHeight="1"/>
    <row r="236" ht="31.5" hidden="1" customHeight="1"/>
    <row r="237" ht="16.5" hidden="1" customHeight="1"/>
    <row r="238" ht="16.5" hidden="1" customHeight="1"/>
    <row r="239" ht="16.5" hidden="1" customHeight="1"/>
    <row r="240" ht="16.5" hidden="1" customHeight="1"/>
    <row r="241" ht="16.5" hidden="1" customHeight="1"/>
    <row r="242" ht="16.5" hidden="1" customHeight="1"/>
    <row r="243" ht="16.5" hidden="1" customHeight="1"/>
  </sheetData>
  <mergeCells count="11">
    <mergeCell ref="A38:G38"/>
    <mergeCell ref="A1:G1"/>
    <mergeCell ref="A2:G2"/>
    <mergeCell ref="A3:G3"/>
    <mergeCell ref="A4:G4"/>
    <mergeCell ref="A5:A6"/>
    <mergeCell ref="B5:B6"/>
    <mergeCell ref="C5:C6"/>
    <mergeCell ref="D5:D6"/>
    <mergeCell ref="E5:E6"/>
    <mergeCell ref="F5:G5"/>
  </mergeCells>
  <pageMargins left="1.0649606300000001" right="0" top="0.74803149606299202" bottom="0.35433070866141703" header="0.31496062992126" footer="0.31496062992126"/>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5"/>
  <sheetViews>
    <sheetView workbookViewId="0">
      <pane xSplit="2" ySplit="6" topLeftCell="C59" activePane="bottomRight" state="frozen"/>
      <selection pane="topRight" activeCell="C1" sqref="C1"/>
      <selection pane="bottomLeft" activeCell="A7" sqref="A7"/>
      <selection pane="bottomRight" activeCell="D66" sqref="D66"/>
    </sheetView>
  </sheetViews>
  <sheetFormatPr defaultRowHeight="16.5"/>
  <cols>
    <col min="1" max="1" width="5.85546875" style="7" customWidth="1"/>
    <col min="2" max="2" width="53.7109375" style="7" customWidth="1"/>
    <col min="3" max="5" width="13.28515625" style="7" customWidth="1"/>
    <col min="6" max="6" width="10.28515625" style="7" bestFit="1" customWidth="1"/>
    <col min="7" max="7" width="14.5703125" style="7" customWidth="1"/>
    <col min="8" max="8" width="9.140625" style="7"/>
    <col min="9" max="9" width="9.5703125" style="7" bestFit="1" customWidth="1"/>
    <col min="10" max="12" width="14.5703125" style="7" bestFit="1" customWidth="1"/>
    <col min="13" max="16384" width="9.140625" style="7"/>
  </cols>
  <sheetData>
    <row r="1" spans="1:7">
      <c r="A1" s="206" t="s">
        <v>335</v>
      </c>
      <c r="B1" s="206"/>
      <c r="C1" s="206"/>
      <c r="D1" s="206"/>
      <c r="E1" s="206"/>
    </row>
    <row r="2" spans="1:7" ht="43.5" customHeight="1">
      <c r="A2" s="207" t="s">
        <v>219</v>
      </c>
      <c r="B2" s="207"/>
      <c r="C2" s="207"/>
      <c r="D2" s="207"/>
      <c r="E2" s="207"/>
    </row>
    <row r="3" spans="1:7">
      <c r="A3" s="199" t="s">
        <v>336</v>
      </c>
      <c r="B3" s="199"/>
      <c r="C3" s="199"/>
      <c r="D3" s="199"/>
      <c r="E3" s="199"/>
      <c r="F3" s="49"/>
    </row>
    <row r="4" spans="1:7">
      <c r="A4" s="208" t="s">
        <v>16</v>
      </c>
      <c r="B4" s="208"/>
      <c r="C4" s="208"/>
      <c r="D4" s="208"/>
      <c r="E4" s="208"/>
    </row>
    <row r="5" spans="1:7" ht="18" customHeight="1">
      <c r="A5" s="202" t="s">
        <v>0</v>
      </c>
      <c r="B5" s="202" t="s">
        <v>21</v>
      </c>
      <c r="C5" s="202" t="s">
        <v>89</v>
      </c>
      <c r="D5" s="202" t="s">
        <v>90</v>
      </c>
      <c r="E5" s="202"/>
    </row>
    <row r="6" spans="1:7" ht="36.75" customHeight="1">
      <c r="A6" s="202"/>
      <c r="B6" s="202"/>
      <c r="C6" s="202"/>
      <c r="D6" s="50" t="s">
        <v>121</v>
      </c>
      <c r="E6" s="50" t="s">
        <v>122</v>
      </c>
    </row>
    <row r="7" spans="1:7">
      <c r="A7" s="50" t="s">
        <v>1</v>
      </c>
      <c r="B7" s="50" t="s">
        <v>2</v>
      </c>
      <c r="C7" s="50" t="s">
        <v>91</v>
      </c>
      <c r="D7" s="50">
        <v>2</v>
      </c>
      <c r="E7" s="50">
        <v>3</v>
      </c>
    </row>
    <row r="8" spans="1:7">
      <c r="A8" s="25"/>
      <c r="B8" s="26" t="s">
        <v>23</v>
      </c>
      <c r="C8" s="27">
        <f>'[1]Bieu 33'!C8</f>
        <v>23125343.252286002</v>
      </c>
      <c r="D8" s="27">
        <f>'[1]Bieu 33'!D8</f>
        <v>12565994.652286001</v>
      </c>
      <c r="E8" s="27">
        <f>'[1]Bieu 33'!E8</f>
        <v>10559347.6</v>
      </c>
      <c r="G8" s="19" t="e">
        <f>D8-#REF!</f>
        <v>#REF!</v>
      </c>
    </row>
    <row r="9" spans="1:7">
      <c r="A9" s="28" t="s">
        <v>1</v>
      </c>
      <c r="B9" s="29" t="s">
        <v>44</v>
      </c>
      <c r="C9" s="30">
        <f>'[1]Bieu 33'!C9</f>
        <v>20036773.252286002</v>
      </c>
      <c r="D9" s="30">
        <f>'[1]Bieu 33'!D9</f>
        <v>9477424.6522860005</v>
      </c>
      <c r="E9" s="30">
        <f>'[1]Bieu 33'!E9</f>
        <v>10559347.6</v>
      </c>
    </row>
    <row r="10" spans="1:7">
      <c r="A10" s="28" t="s">
        <v>3</v>
      </c>
      <c r="B10" s="29" t="s">
        <v>92</v>
      </c>
      <c r="C10" s="30">
        <f>'[1]Bieu 33'!C10</f>
        <v>4809210</v>
      </c>
      <c r="D10" s="30">
        <f>'[1]Bieu 33'!D10</f>
        <v>2566050</v>
      </c>
      <c r="E10" s="30">
        <f>'[1]Bieu 33'!E10</f>
        <v>2243160</v>
      </c>
      <c r="F10" s="19" t="e">
        <f>D8-#REF!</f>
        <v>#REF!</v>
      </c>
      <c r="G10" s="19" t="e">
        <f>E8-#REF!</f>
        <v>#REF!</v>
      </c>
    </row>
    <row r="11" spans="1:7">
      <c r="A11" s="31">
        <v>1</v>
      </c>
      <c r="B11" s="32" t="s">
        <v>93</v>
      </c>
      <c r="C11" s="33">
        <f>'[1]Bieu 33'!C11</f>
        <v>4734210</v>
      </c>
      <c r="D11" s="33">
        <f>'[1]Bieu 33'!D11</f>
        <v>2491050</v>
      </c>
      <c r="E11" s="33">
        <f>'[1]Bieu 33'!E11</f>
        <v>2243160</v>
      </c>
      <c r="G11" s="19"/>
    </row>
    <row r="12" spans="1:7" hidden="1">
      <c r="A12" s="31"/>
      <c r="B12" s="32" t="s">
        <v>45</v>
      </c>
      <c r="C12" s="33">
        <f>'[1]Bieu 33'!C12</f>
        <v>0</v>
      </c>
      <c r="D12" s="33">
        <f>'[1]Bieu 33'!D12</f>
        <v>0</v>
      </c>
      <c r="E12" s="33">
        <f>'[1]Bieu 33'!E12</f>
        <v>0</v>
      </c>
    </row>
    <row r="13" spans="1:7" hidden="1">
      <c r="A13" s="31" t="s">
        <v>17</v>
      </c>
      <c r="B13" s="34" t="s">
        <v>46</v>
      </c>
      <c r="C13" s="33">
        <f>'[1]Bieu 33'!C13</f>
        <v>0</v>
      </c>
      <c r="D13" s="33">
        <f>'[1]Bieu 33'!D13</f>
        <v>0</v>
      </c>
      <c r="E13" s="33">
        <f>'[1]Bieu 33'!E13</f>
        <v>0</v>
      </c>
    </row>
    <row r="14" spans="1:7" hidden="1">
      <c r="A14" s="31" t="s">
        <v>17</v>
      </c>
      <c r="B14" s="34" t="s">
        <v>47</v>
      </c>
      <c r="C14" s="33">
        <f>'[1]Bieu 33'!C14</f>
        <v>0</v>
      </c>
      <c r="D14" s="33">
        <f>'[1]Bieu 33'!D14</f>
        <v>0</v>
      </c>
      <c r="E14" s="33">
        <f>'[1]Bieu 33'!E14</f>
        <v>0</v>
      </c>
    </row>
    <row r="15" spans="1:7" hidden="1">
      <c r="A15" s="31"/>
      <c r="B15" s="34" t="s">
        <v>205</v>
      </c>
      <c r="C15" s="33">
        <f>'[1]Bieu 33'!C15</f>
        <v>0</v>
      </c>
      <c r="D15" s="33">
        <f>'[1]Bieu 33'!D15</f>
        <v>0</v>
      </c>
      <c r="E15" s="33">
        <f>'[1]Bieu 33'!E15</f>
        <v>0</v>
      </c>
    </row>
    <row r="16" spans="1:7">
      <c r="A16" s="31"/>
      <c r="B16" s="32" t="s">
        <v>48</v>
      </c>
      <c r="C16" s="33">
        <f>'[1]Bieu 33'!C16</f>
        <v>0</v>
      </c>
      <c r="D16" s="33">
        <f>'[1]Bieu 33'!D16</f>
        <v>0</v>
      </c>
      <c r="E16" s="33">
        <f>'[1]Bieu 33'!E16</f>
        <v>0</v>
      </c>
    </row>
    <row r="17" spans="1:7">
      <c r="A17" s="31" t="s">
        <v>37</v>
      </c>
      <c r="B17" s="34" t="s">
        <v>33</v>
      </c>
      <c r="C17" s="33">
        <f>'[1]Bieu 33'!C17</f>
        <v>982942</v>
      </c>
      <c r="D17" s="33">
        <f>'[1]Bieu 33'!D17</f>
        <v>563750</v>
      </c>
      <c r="E17" s="33">
        <f>'[1]Bieu 33'!E17</f>
        <v>419192</v>
      </c>
    </row>
    <row r="18" spans="1:7">
      <c r="A18" s="31" t="s">
        <v>17</v>
      </c>
      <c r="B18" s="34" t="s">
        <v>49</v>
      </c>
      <c r="C18" s="33">
        <f>'[1]Bieu 33'!C18</f>
        <v>800000</v>
      </c>
      <c r="D18" s="33">
        <f>'[1]Bieu 33'!D18</f>
        <v>214400</v>
      </c>
      <c r="E18" s="33">
        <f>'[1]Bieu 33'!E18</f>
        <v>585600</v>
      </c>
    </row>
    <row r="19" spans="1:7">
      <c r="A19" s="31" t="s">
        <v>17</v>
      </c>
      <c r="B19" s="34" t="s">
        <v>50</v>
      </c>
      <c r="C19" s="33">
        <f>'[1]Bieu 33'!C19</f>
        <v>85000</v>
      </c>
      <c r="D19" s="33">
        <f>'[1]Bieu 33'!D19</f>
        <v>35700</v>
      </c>
      <c r="E19" s="33">
        <f>'[1]Bieu 33'!E19</f>
        <v>49300</v>
      </c>
    </row>
    <row r="20" spans="1:7">
      <c r="A20" s="31" t="s">
        <v>37</v>
      </c>
      <c r="B20" s="34" t="s">
        <v>202</v>
      </c>
      <c r="C20" s="33">
        <f>'[1]Bieu 33'!C20</f>
        <v>80500</v>
      </c>
      <c r="D20" s="33">
        <f>'[1]Bieu 33'!D20</f>
        <v>0</v>
      </c>
      <c r="E20" s="33">
        <f>'[1]Bieu 33'!E20</f>
        <v>80500</v>
      </c>
    </row>
    <row r="21" spans="1:7">
      <c r="A21" s="31" t="s">
        <v>37</v>
      </c>
      <c r="B21" s="34" t="s">
        <v>233</v>
      </c>
      <c r="C21" s="33">
        <f>'[1]Bieu 33'!C21</f>
        <v>3375</v>
      </c>
      <c r="D21" s="33">
        <f>'[1]Bieu 33'!D21</f>
        <v>0</v>
      </c>
      <c r="E21" s="33">
        <f>'[1]Bieu 33'!E21</f>
        <v>3375</v>
      </c>
    </row>
    <row r="22" spans="1:7">
      <c r="A22" s="31" t="s">
        <v>37</v>
      </c>
      <c r="B22" s="34" t="s">
        <v>226</v>
      </c>
      <c r="C22" s="33">
        <f>'[1]Bieu 33'!C22</f>
        <v>73393</v>
      </c>
      <c r="D22" s="33">
        <f>'[1]Bieu 33'!D22</f>
        <v>0</v>
      </c>
      <c r="E22" s="33">
        <f>'[1]Bieu 33'!E22</f>
        <v>73393</v>
      </c>
    </row>
    <row r="23" spans="1:7">
      <c r="A23" s="31" t="s">
        <v>37</v>
      </c>
      <c r="B23" s="34" t="s">
        <v>232</v>
      </c>
      <c r="C23" s="33">
        <f>'[1]Bieu 33'!C23</f>
        <v>2200000</v>
      </c>
      <c r="D23" s="33">
        <f>'[1]Bieu 33'!D23</f>
        <v>1168200</v>
      </c>
      <c r="E23" s="33">
        <f>'[1]Bieu 33'!E23</f>
        <v>1031800</v>
      </c>
    </row>
    <row r="24" spans="1:7" s="105" customFormat="1" ht="15.75">
      <c r="A24" s="35"/>
      <c r="B24" s="104" t="s">
        <v>230</v>
      </c>
      <c r="C24" s="136">
        <f>'[1]Bieu 33'!C24</f>
        <v>1400000</v>
      </c>
      <c r="D24" s="136">
        <f>'[1]Bieu 33'!D24</f>
        <v>789700</v>
      </c>
      <c r="E24" s="136">
        <f>'[1]Bieu 33'!E24</f>
        <v>610300</v>
      </c>
    </row>
    <row r="25" spans="1:7" s="105" customFormat="1" ht="15.75">
      <c r="A25" s="35"/>
      <c r="B25" s="104" t="s">
        <v>231</v>
      </c>
      <c r="C25" s="136">
        <f>'[1]Bieu 33'!C25</f>
        <v>800000</v>
      </c>
      <c r="D25" s="136">
        <f>'[1]Bieu 33'!D25</f>
        <v>378500</v>
      </c>
      <c r="E25" s="136">
        <f>'[1]Bieu 33'!E25</f>
        <v>421500</v>
      </c>
    </row>
    <row r="26" spans="1:7">
      <c r="A26" s="31" t="s">
        <v>38</v>
      </c>
      <c r="B26" s="34" t="s">
        <v>70</v>
      </c>
      <c r="C26" s="33">
        <f>'[1]Bieu 33'!C26</f>
        <v>509000</v>
      </c>
      <c r="D26" s="33">
        <f>'[1]Bieu 33'!D26</f>
        <v>509000</v>
      </c>
      <c r="E26" s="33">
        <f>'[1]Bieu 33'!E26</f>
        <v>0</v>
      </c>
    </row>
    <row r="27" spans="1:7" ht="66" hidden="1">
      <c r="A27" s="31"/>
      <c r="B27" s="32" t="s">
        <v>51</v>
      </c>
      <c r="C27" s="33">
        <f>'[1]Bieu 33'!C27</f>
        <v>0</v>
      </c>
      <c r="D27" s="33">
        <f>'[1]Bieu 33'!D27</f>
        <v>0</v>
      </c>
      <c r="E27" s="33">
        <f>'[1]Bieu 33'!E27</f>
        <v>0</v>
      </c>
    </row>
    <row r="28" spans="1:7">
      <c r="A28" s="31">
        <v>2</v>
      </c>
      <c r="B28" s="32" t="s">
        <v>131</v>
      </c>
      <c r="C28" s="33">
        <f>'[1]Bieu 33'!C28</f>
        <v>75000</v>
      </c>
      <c r="D28" s="33">
        <f>'[1]Bieu 33'!D28</f>
        <v>75000</v>
      </c>
      <c r="E28" s="33">
        <f>'[1]Bieu 33'!E28</f>
        <v>0</v>
      </c>
    </row>
    <row r="29" spans="1:7">
      <c r="A29" s="28" t="s">
        <v>4</v>
      </c>
      <c r="B29" s="29" t="s">
        <v>52</v>
      </c>
      <c r="C29" s="30">
        <f>'[1]Bieu 33'!C29</f>
        <v>11906555.252286</v>
      </c>
      <c r="D29" s="30">
        <f>'[1]Bieu 33'!D29</f>
        <v>4411192.2522860002</v>
      </c>
      <c r="E29" s="30">
        <f>'[1]Bieu 33'!E29</f>
        <v>7495363</v>
      </c>
    </row>
    <row r="30" spans="1:7">
      <c r="A30" s="31"/>
      <c r="B30" s="34" t="s">
        <v>13</v>
      </c>
      <c r="C30" s="33">
        <f>'[1]Bieu 33'!C30</f>
        <v>0</v>
      </c>
      <c r="D30" s="33">
        <f>'[1]Bieu 33'!D30</f>
        <v>0</v>
      </c>
      <c r="E30" s="33">
        <f>'[1]Bieu 33'!E30</f>
        <v>0</v>
      </c>
    </row>
    <row r="31" spans="1:7" hidden="1">
      <c r="A31" s="35">
        <v>1</v>
      </c>
      <c r="B31" s="39" t="s">
        <v>11</v>
      </c>
      <c r="C31" s="33">
        <f>'[1]Bieu 33'!C31</f>
        <v>188867</v>
      </c>
      <c r="D31" s="33">
        <f>'[1]Bieu 33'!D31</f>
        <v>72287</v>
      </c>
      <c r="E31" s="33">
        <f>'[1]Bieu 33'!E31</f>
        <v>116580</v>
      </c>
      <c r="F31" s="7">
        <v>113568</v>
      </c>
      <c r="G31" s="19">
        <f>F31-E31</f>
        <v>-3012</v>
      </c>
    </row>
    <row r="32" spans="1:7" hidden="1">
      <c r="A32" s="35">
        <v>2</v>
      </c>
      <c r="B32" s="40" t="s">
        <v>24</v>
      </c>
      <c r="C32" s="33">
        <f>'[1]Bieu 33'!C32</f>
        <v>81121</v>
      </c>
      <c r="D32" s="33">
        <f>'[1]Bieu 33'!D32</f>
        <v>31010</v>
      </c>
      <c r="E32" s="33">
        <f>'[1]Bieu 33'!E32</f>
        <v>50111</v>
      </c>
      <c r="F32" s="7">
        <f>42101+6680</f>
        <v>48781</v>
      </c>
      <c r="G32" s="19">
        <f t="shared" ref="G32:G47" si="0">F32-E32</f>
        <v>-1330</v>
      </c>
    </row>
    <row r="33" spans="1:12">
      <c r="A33" s="35">
        <v>1</v>
      </c>
      <c r="B33" s="40" t="s">
        <v>25</v>
      </c>
      <c r="C33" s="33">
        <f>'[1]Bieu 33'!C33</f>
        <v>4578569.4550000001</v>
      </c>
      <c r="D33" s="33">
        <f>'[1]Bieu 33'!D33</f>
        <v>1322750.4550000001</v>
      </c>
      <c r="E33" s="33">
        <f>'[1]Bieu 33'!E33</f>
        <v>3255819</v>
      </c>
      <c r="F33" s="7">
        <v>3083718</v>
      </c>
      <c r="G33" s="19">
        <f t="shared" si="0"/>
        <v>-172101</v>
      </c>
      <c r="J33" s="48">
        <f>D33*8%</f>
        <v>105820.03640000001</v>
      </c>
      <c r="K33" s="48">
        <f>E33*8%</f>
        <v>260465.52000000002</v>
      </c>
      <c r="L33" s="48">
        <f>J33+K33</f>
        <v>366285.5564</v>
      </c>
    </row>
    <row r="34" spans="1:12" hidden="1">
      <c r="A34" s="35">
        <v>4</v>
      </c>
      <c r="B34" s="40" t="s">
        <v>7</v>
      </c>
      <c r="C34" s="33">
        <f>'[1]Bieu 33'!C34</f>
        <v>1062320.7972860001</v>
      </c>
      <c r="D34" s="33">
        <f>'[1]Bieu 33'!D34</f>
        <v>967439.79728599999</v>
      </c>
      <c r="E34" s="33">
        <f>'[1]Bieu 33'!E34</f>
        <v>94881</v>
      </c>
      <c r="F34" s="7">
        <v>65240</v>
      </c>
      <c r="G34" s="19">
        <f t="shared" si="0"/>
        <v>-29641</v>
      </c>
    </row>
    <row r="35" spans="1:12">
      <c r="A35" s="35">
        <v>2</v>
      </c>
      <c r="B35" s="40" t="s">
        <v>26</v>
      </c>
      <c r="C35" s="33">
        <f>'[1]Bieu 33'!C35</f>
        <v>40290</v>
      </c>
      <c r="D35" s="33">
        <f>'[1]Bieu 33'!D35</f>
        <v>33090</v>
      </c>
      <c r="E35" s="33">
        <f>'[1]Bieu 33'!E35</f>
        <v>7200</v>
      </c>
      <c r="F35" s="7">
        <v>2550</v>
      </c>
      <c r="G35" s="19">
        <f t="shared" si="0"/>
        <v>-4650</v>
      </c>
    </row>
    <row r="36" spans="1:12" hidden="1">
      <c r="A36" s="35">
        <v>6</v>
      </c>
      <c r="B36" s="40" t="s">
        <v>27</v>
      </c>
      <c r="C36" s="33">
        <f>'[1]Bieu 33'!C36</f>
        <v>234381</v>
      </c>
      <c r="D36" s="33">
        <f>'[1]Bieu 33'!D36</f>
        <v>132429</v>
      </c>
      <c r="E36" s="33">
        <f>'[1]Bieu 33'!E36</f>
        <v>101952</v>
      </c>
      <c r="F36" s="7">
        <v>76222</v>
      </c>
      <c r="G36" s="19">
        <f t="shared" si="0"/>
        <v>-25730</v>
      </c>
    </row>
    <row r="37" spans="1:12" hidden="1">
      <c r="A37" s="35">
        <v>7</v>
      </c>
      <c r="B37" s="40" t="s">
        <v>28</v>
      </c>
      <c r="C37" s="33">
        <f>'[1]Bieu 33'!C37</f>
        <v>51348</v>
      </c>
      <c r="D37" s="33">
        <f>'[1]Bieu 33'!D37</f>
        <v>22426</v>
      </c>
      <c r="E37" s="33">
        <f>'[1]Bieu 33'!E37</f>
        <v>28922</v>
      </c>
      <c r="F37" s="7">
        <v>28922</v>
      </c>
      <c r="G37" s="19">
        <f t="shared" si="0"/>
        <v>0</v>
      </c>
    </row>
    <row r="38" spans="1:12" hidden="1">
      <c r="A38" s="35">
        <v>8</v>
      </c>
      <c r="B38" s="40" t="s">
        <v>29</v>
      </c>
      <c r="C38" s="33">
        <f>'[1]Bieu 33'!C38</f>
        <v>70880</v>
      </c>
      <c r="D38" s="33">
        <f>'[1]Bieu 33'!D38</f>
        <v>45505</v>
      </c>
      <c r="E38" s="33">
        <f>'[1]Bieu 33'!E38</f>
        <v>25375</v>
      </c>
      <c r="F38" s="7">
        <v>25727</v>
      </c>
      <c r="G38" s="19">
        <f t="shared" si="0"/>
        <v>352</v>
      </c>
    </row>
    <row r="39" spans="1:12" hidden="1">
      <c r="A39" s="35">
        <v>9</v>
      </c>
      <c r="B39" s="40" t="s">
        <v>30</v>
      </c>
      <c r="C39" s="33">
        <f>'[1]Bieu 33'!C39</f>
        <v>1056808</v>
      </c>
      <c r="D39" s="33">
        <f>'[1]Bieu 33'!D39</f>
        <v>328028</v>
      </c>
      <c r="E39" s="33">
        <f>'[1]Bieu 33'!E39</f>
        <v>728780</v>
      </c>
      <c r="F39" s="7">
        <v>661172</v>
      </c>
      <c r="G39" s="19">
        <f t="shared" si="0"/>
        <v>-67608</v>
      </c>
    </row>
    <row r="40" spans="1:12" hidden="1">
      <c r="A40" s="35">
        <v>10</v>
      </c>
      <c r="B40" s="40" t="s">
        <v>5</v>
      </c>
      <c r="C40" s="33">
        <f>'[1]Bieu 33'!C40</f>
        <v>2110266</v>
      </c>
      <c r="D40" s="6">
        <f>'[1]Bieu 33'!D40</f>
        <v>737942</v>
      </c>
      <c r="E40" s="33">
        <f>'[1]Bieu 33'!E40</f>
        <v>1372324</v>
      </c>
      <c r="F40" s="7">
        <v>1098110</v>
      </c>
      <c r="G40" s="19">
        <f t="shared" si="0"/>
        <v>-274214</v>
      </c>
    </row>
    <row r="41" spans="1:12" hidden="1">
      <c r="A41" s="35">
        <v>11</v>
      </c>
      <c r="B41" s="40" t="s">
        <v>12</v>
      </c>
      <c r="C41" s="33">
        <f>'[1]Bieu 33'!C41</f>
        <v>176327</v>
      </c>
      <c r="D41" s="33">
        <f>'[1]Bieu 33'!D41</f>
        <v>92041</v>
      </c>
      <c r="E41" s="33">
        <f>'[1]Bieu 33'!E41</f>
        <v>84286</v>
      </c>
      <c r="F41" s="7">
        <v>68904</v>
      </c>
      <c r="G41" s="19">
        <f t="shared" si="0"/>
        <v>-15382</v>
      </c>
    </row>
    <row r="42" spans="1:12" hidden="1">
      <c r="A42" s="35">
        <v>12</v>
      </c>
      <c r="B42" s="40" t="s">
        <v>130</v>
      </c>
      <c r="C42" s="33">
        <f>'[1]Bieu 33'!C42</f>
        <v>2191304</v>
      </c>
      <c r="D42" s="33">
        <f>'[1]Bieu 33'!D42</f>
        <v>585405</v>
      </c>
      <c r="E42" s="33">
        <f>'[1]Bieu 33'!E42</f>
        <v>1605899</v>
      </c>
      <c r="F42" s="7">
        <v>1536770</v>
      </c>
      <c r="G42" s="19">
        <f t="shared" si="0"/>
        <v>-69129</v>
      </c>
    </row>
    <row r="43" spans="1:12" hidden="1">
      <c r="A43" s="35">
        <v>13</v>
      </c>
      <c r="B43" s="40" t="s">
        <v>31</v>
      </c>
      <c r="C43" s="33">
        <f>'[1]Bieu 33'!C43</f>
        <v>64073</v>
      </c>
      <c r="D43" s="33">
        <f>'[1]Bieu 33'!D43</f>
        <v>40839</v>
      </c>
      <c r="E43" s="33">
        <f>'[1]Bieu 33'!E43</f>
        <v>23234</v>
      </c>
      <c r="F43" s="7">
        <v>23234</v>
      </c>
      <c r="G43" s="19">
        <f t="shared" si="0"/>
        <v>0</v>
      </c>
    </row>
    <row r="44" spans="1:12" ht="33">
      <c r="A44" s="28" t="s">
        <v>14</v>
      </c>
      <c r="B44" s="29" t="s">
        <v>151</v>
      </c>
      <c r="C44" s="30">
        <f>'[1]Bieu 33'!C44</f>
        <v>13979</v>
      </c>
      <c r="D44" s="30">
        <f>'[1]Bieu 33'!D44</f>
        <v>13979</v>
      </c>
      <c r="E44" s="30">
        <f>'[1]Bieu 33'!E44</f>
        <v>0</v>
      </c>
      <c r="G44" s="19">
        <f t="shared" si="0"/>
        <v>0</v>
      </c>
    </row>
    <row r="45" spans="1:12">
      <c r="A45" s="28" t="s">
        <v>15</v>
      </c>
      <c r="B45" s="29" t="s">
        <v>206</v>
      </c>
      <c r="C45" s="30">
        <f>'[1]Bieu 33'!C45</f>
        <v>1450</v>
      </c>
      <c r="D45" s="30">
        <f>'[1]Bieu 33'!D45</f>
        <v>1450</v>
      </c>
      <c r="E45" s="30">
        <f>'[1]Bieu 33'!E45</f>
        <v>0</v>
      </c>
      <c r="G45" s="19">
        <f t="shared" si="0"/>
        <v>0</v>
      </c>
    </row>
    <row r="46" spans="1:12">
      <c r="A46" s="28" t="s">
        <v>34</v>
      </c>
      <c r="B46" s="29" t="s">
        <v>53</v>
      </c>
      <c r="C46" s="30">
        <f>'[1]Bieu 33'!C46</f>
        <v>576179</v>
      </c>
      <c r="D46" s="30">
        <f>'[1]Bieu 33'!D46</f>
        <v>466722</v>
      </c>
      <c r="E46" s="30">
        <f>'[1]Bieu 33'!E46</f>
        <v>109457</v>
      </c>
      <c r="G46" s="19"/>
    </row>
    <row r="47" spans="1:12">
      <c r="A47" s="28" t="s">
        <v>35</v>
      </c>
      <c r="B47" s="29" t="s">
        <v>227</v>
      </c>
      <c r="C47" s="30">
        <f>'[1]Bieu 33'!C47</f>
        <v>2729400</v>
      </c>
      <c r="D47" s="30">
        <f>'[1]Bieu 33'!D47</f>
        <v>2018032.4</v>
      </c>
      <c r="E47" s="30">
        <f>'[1]Bieu 33'!E47</f>
        <v>711367.6</v>
      </c>
      <c r="F47" s="7">
        <v>154404</v>
      </c>
      <c r="G47" s="19">
        <f t="shared" si="0"/>
        <v>-556963.6</v>
      </c>
      <c r="H47" s="7">
        <f>74545</f>
        <v>74545</v>
      </c>
      <c r="I47" s="19">
        <f>G47+H47</f>
        <v>-482418.6</v>
      </c>
    </row>
    <row r="48" spans="1:12">
      <c r="A48" s="31">
        <v>1</v>
      </c>
      <c r="B48" s="32" t="s">
        <v>228</v>
      </c>
      <c r="C48" s="33">
        <f>'[1]Bieu 33'!C48</f>
        <v>2128083.4</v>
      </c>
      <c r="D48" s="33">
        <f>'[1]Bieu 33'!D48</f>
        <v>1893445.4</v>
      </c>
      <c r="E48" s="33">
        <f>'[1]Bieu 33'!E48</f>
        <v>234638</v>
      </c>
      <c r="G48" s="19"/>
      <c r="I48" s="19"/>
    </row>
    <row r="49" spans="1:9" ht="33">
      <c r="A49" s="31">
        <v>2</v>
      </c>
      <c r="B49" s="32" t="s">
        <v>229</v>
      </c>
      <c r="C49" s="33">
        <f>'[1]Bieu 33'!C49</f>
        <v>601316.6</v>
      </c>
      <c r="D49" s="33">
        <f>'[1]Bieu 33'!D49</f>
        <v>124587</v>
      </c>
      <c r="E49" s="33">
        <f>'[1]Bieu 33'!E49</f>
        <v>476729.59999999998</v>
      </c>
      <c r="G49" s="19"/>
      <c r="I49" s="19"/>
    </row>
    <row r="50" spans="1:9">
      <c r="A50" s="28" t="s">
        <v>2</v>
      </c>
      <c r="B50" s="36" t="s">
        <v>54</v>
      </c>
      <c r="C50" s="30">
        <f>'[1]Bieu 33'!C50</f>
        <v>3088570</v>
      </c>
      <c r="D50" s="30">
        <f>'[1]Bieu 33'!D50</f>
        <v>3088570</v>
      </c>
      <c r="E50" s="30">
        <f>'[1]Bieu 33'!E50</f>
        <v>0</v>
      </c>
    </row>
    <row r="51" spans="1:9">
      <c r="A51" s="28" t="s">
        <v>3</v>
      </c>
      <c r="B51" s="29" t="s">
        <v>55</v>
      </c>
      <c r="C51" s="30">
        <f>'[1]Bieu 33'!C51</f>
        <v>800732</v>
      </c>
      <c r="D51" s="30">
        <f>'[1]Bieu 33'!D51</f>
        <v>800732</v>
      </c>
      <c r="E51" s="30">
        <f>'[1]Bieu 33'!E51</f>
        <v>0</v>
      </c>
    </row>
    <row r="52" spans="1:9">
      <c r="A52" s="28">
        <v>1</v>
      </c>
      <c r="B52" s="32" t="s">
        <v>203</v>
      </c>
      <c r="C52" s="33">
        <f>'[1]Bieu 33'!C52</f>
        <v>387732</v>
      </c>
      <c r="D52" s="33">
        <f>'[1]Bieu 33'!D52</f>
        <v>387732</v>
      </c>
      <c r="E52" s="33">
        <f>'[1]Bieu 33'!E52</f>
        <v>0</v>
      </c>
    </row>
    <row r="53" spans="1:9">
      <c r="A53" s="28"/>
      <c r="B53" s="34" t="s">
        <v>58</v>
      </c>
      <c r="C53" s="33">
        <f>'[1]Bieu 33'!C53</f>
        <v>350122</v>
      </c>
      <c r="D53" s="33">
        <f>'[1]Bieu 33'!D53</f>
        <v>350122</v>
      </c>
      <c r="E53" s="33">
        <f>'[1]Bieu 33'!E53</f>
        <v>0</v>
      </c>
    </row>
    <row r="54" spans="1:9">
      <c r="A54" s="28"/>
      <c r="B54" s="34" t="s">
        <v>59</v>
      </c>
      <c r="C54" s="33">
        <f>'[1]Bieu 33'!C54</f>
        <v>37610</v>
      </c>
      <c r="D54" s="33">
        <f>'[1]Bieu 33'!D54</f>
        <v>37610</v>
      </c>
      <c r="E54" s="33">
        <f>'[1]Bieu 33'!E54</f>
        <v>0</v>
      </c>
    </row>
    <row r="55" spans="1:9">
      <c r="A55" s="28">
        <v>2</v>
      </c>
      <c r="B55" s="32" t="s">
        <v>204</v>
      </c>
      <c r="C55" s="33">
        <f>'[1]Bieu 33'!C55</f>
        <v>413000</v>
      </c>
      <c r="D55" s="33">
        <f>'[1]Bieu 33'!D55</f>
        <v>413000</v>
      </c>
      <c r="E55" s="33">
        <f>'[1]Bieu 33'!E55</f>
        <v>0</v>
      </c>
    </row>
    <row r="56" spans="1:9">
      <c r="A56" s="28"/>
      <c r="B56" s="34" t="s">
        <v>58</v>
      </c>
      <c r="C56" s="33">
        <f>'[1]Bieu 33'!C56</f>
        <v>310300</v>
      </c>
      <c r="D56" s="33">
        <f>'[1]Bieu 33'!D56</f>
        <v>310300</v>
      </c>
      <c r="E56" s="33">
        <f>'[1]Bieu 33'!E56</f>
        <v>0</v>
      </c>
    </row>
    <row r="57" spans="1:9">
      <c r="A57" s="28"/>
      <c r="B57" s="34" t="s">
        <v>59</v>
      </c>
      <c r="C57" s="33">
        <f>'[1]Bieu 33'!C57</f>
        <v>102700</v>
      </c>
      <c r="D57" s="33">
        <f>'[1]Bieu 33'!D57</f>
        <v>102700</v>
      </c>
      <c r="E57" s="33">
        <f>'[1]Bieu 33'!E57</f>
        <v>0</v>
      </c>
    </row>
    <row r="58" spans="1:9">
      <c r="A58" s="28" t="s">
        <v>4</v>
      </c>
      <c r="B58" s="29" t="s">
        <v>56</v>
      </c>
      <c r="C58" s="30">
        <f>'[1]Bieu 33'!C58</f>
        <v>2287838</v>
      </c>
      <c r="D58" s="30">
        <f>'[1]Bieu 33'!D58</f>
        <v>2287838</v>
      </c>
      <c r="E58" s="30">
        <f>'[1]Bieu 33'!E58</f>
        <v>0</v>
      </c>
    </row>
    <row r="59" spans="1:9">
      <c r="A59" s="28">
        <v>1</v>
      </c>
      <c r="B59" s="32" t="s">
        <v>60</v>
      </c>
      <c r="C59" s="33">
        <f>'[1]Bieu 33'!C59</f>
        <v>2121225</v>
      </c>
      <c r="D59" s="33">
        <f>'[1]Bieu 33'!D59</f>
        <v>2121225</v>
      </c>
      <c r="E59" s="33">
        <f>'[1]Bieu 33'!E59</f>
        <v>0</v>
      </c>
    </row>
    <row r="60" spans="1:9">
      <c r="A60" s="28"/>
      <c r="B60" s="34" t="s">
        <v>61</v>
      </c>
      <c r="C60" s="33">
        <f>'[1]Bieu 33'!C60</f>
        <v>1339675</v>
      </c>
      <c r="D60" s="33">
        <f>'[1]Bieu 33'!D60</f>
        <v>1339675</v>
      </c>
      <c r="E60" s="33">
        <f>'[1]Bieu 33'!E60</f>
        <v>0</v>
      </c>
    </row>
    <row r="61" spans="1:9">
      <c r="A61" s="28"/>
      <c r="B61" s="34" t="s">
        <v>62</v>
      </c>
      <c r="C61" s="33">
        <f>'[1]Bieu 33'!C61</f>
        <v>781550</v>
      </c>
      <c r="D61" s="33">
        <f>'[1]Bieu 33'!D61</f>
        <v>781550</v>
      </c>
      <c r="E61" s="33">
        <f>'[1]Bieu 33'!E61</f>
        <v>0</v>
      </c>
    </row>
    <row r="62" spans="1:9" hidden="1">
      <c r="A62" s="28"/>
      <c r="B62" s="34" t="s">
        <v>63</v>
      </c>
      <c r="C62" s="33">
        <f>'[1]Bieu 33'!C62</f>
        <v>0</v>
      </c>
      <c r="D62" s="33">
        <f>'[1]Bieu 33'!D62</f>
        <v>0</v>
      </c>
      <c r="E62" s="33">
        <f>'[1]Bieu 33'!E62</f>
        <v>0</v>
      </c>
    </row>
    <row r="63" spans="1:9">
      <c r="A63" s="28">
        <v>2</v>
      </c>
      <c r="B63" s="32" t="s">
        <v>64</v>
      </c>
      <c r="C63" s="33">
        <f>'[1]Bieu 33'!C63</f>
        <v>166613</v>
      </c>
      <c r="D63" s="33">
        <f>'[1]Bieu 33'!D63</f>
        <v>166613</v>
      </c>
      <c r="E63" s="33">
        <f>'[1]Bieu 33'!E63</f>
        <v>0</v>
      </c>
    </row>
    <row r="64" spans="1:9">
      <c r="A64" s="28" t="s">
        <v>8</v>
      </c>
      <c r="B64" s="32" t="s">
        <v>41</v>
      </c>
      <c r="C64" s="33">
        <f>'[1]Bieu 33'!C64</f>
        <v>80086</v>
      </c>
      <c r="D64" s="33">
        <f>'[1]Bieu 33'!D64</f>
        <v>80086</v>
      </c>
      <c r="E64" s="33">
        <f>'[1]Bieu 33'!E64</f>
        <v>0</v>
      </c>
    </row>
    <row r="65" spans="1:5">
      <c r="A65" s="28"/>
      <c r="B65" s="104" t="s">
        <v>66</v>
      </c>
      <c r="C65" s="33">
        <f>'[1]Bieu 33'!C65</f>
        <v>5303</v>
      </c>
      <c r="D65" s="33">
        <f>'[1]Bieu 33'!D65</f>
        <v>5303</v>
      </c>
      <c r="E65" s="33">
        <f>'[1]Bieu 33'!E65</f>
        <v>0</v>
      </c>
    </row>
    <row r="66" spans="1:5">
      <c r="A66" s="28"/>
      <c r="B66" s="104" t="s">
        <v>286</v>
      </c>
      <c r="C66" s="33">
        <f>'[1]Bieu 33'!C66</f>
        <v>28000</v>
      </c>
      <c r="D66" s="33">
        <f>'[1]Bieu 33'!D66</f>
        <v>28000</v>
      </c>
      <c r="E66" s="33">
        <f>'[1]Bieu 33'!E66</f>
        <v>0</v>
      </c>
    </row>
    <row r="67" spans="1:5" ht="31.5">
      <c r="A67" s="28"/>
      <c r="B67" s="104" t="s">
        <v>287</v>
      </c>
      <c r="C67" s="33">
        <f>'[1]Bieu 33'!C67</f>
        <v>14395</v>
      </c>
      <c r="D67" s="33">
        <f>'[1]Bieu 33'!D67</f>
        <v>14395</v>
      </c>
      <c r="E67" s="33">
        <f>'[1]Bieu 33'!E67</f>
        <v>0</v>
      </c>
    </row>
    <row r="68" spans="1:5">
      <c r="A68" s="28"/>
      <c r="B68" s="96" t="s">
        <v>283</v>
      </c>
      <c r="C68" s="33">
        <f>'[1]Bieu 33'!C68</f>
        <v>400</v>
      </c>
      <c r="D68" s="33">
        <f>'[1]Bieu 33'!D68</f>
        <v>400</v>
      </c>
      <c r="E68" s="33">
        <f>'[1]Bieu 33'!E68</f>
        <v>0</v>
      </c>
    </row>
    <row r="69" spans="1:5">
      <c r="A69" s="28"/>
      <c r="B69" s="96" t="s">
        <v>284</v>
      </c>
      <c r="C69" s="33">
        <f>'[1]Bieu 33'!C69</f>
        <v>1500</v>
      </c>
      <c r="D69" s="33">
        <f>'[1]Bieu 33'!D69</f>
        <v>1500</v>
      </c>
      <c r="E69" s="33">
        <f>'[1]Bieu 33'!E69</f>
        <v>0</v>
      </c>
    </row>
    <row r="70" spans="1:5" ht="31.5">
      <c r="A70" s="28"/>
      <c r="B70" s="96" t="s">
        <v>285</v>
      </c>
      <c r="C70" s="33">
        <f>'[1]Bieu 33'!C70</f>
        <v>15600</v>
      </c>
      <c r="D70" s="33">
        <f>'[1]Bieu 33'!D70</f>
        <v>15600</v>
      </c>
      <c r="E70" s="33">
        <f>'[1]Bieu 33'!E70</f>
        <v>0</v>
      </c>
    </row>
    <row r="71" spans="1:5" ht="31.5">
      <c r="A71" s="28"/>
      <c r="B71" s="104" t="s">
        <v>288</v>
      </c>
      <c r="C71" s="33">
        <f>'[1]Bieu 33'!C71</f>
        <v>2000</v>
      </c>
      <c r="D71" s="33">
        <f>'[1]Bieu 33'!D71</f>
        <v>2000</v>
      </c>
      <c r="E71" s="33">
        <f>'[1]Bieu 33'!E71</f>
        <v>0</v>
      </c>
    </row>
    <row r="72" spans="1:5">
      <c r="A72" s="28"/>
      <c r="B72" s="104" t="s">
        <v>67</v>
      </c>
      <c r="C72" s="33">
        <f>'[1]Bieu 33'!C72</f>
        <v>2243</v>
      </c>
      <c r="D72" s="33">
        <f>'[1]Bieu 33'!D72</f>
        <v>2243</v>
      </c>
      <c r="E72" s="33">
        <f>'[1]Bieu 33'!E72</f>
        <v>0</v>
      </c>
    </row>
    <row r="73" spans="1:5">
      <c r="A73" s="28"/>
      <c r="B73" s="104" t="s">
        <v>68</v>
      </c>
      <c r="C73" s="33">
        <f>'[1]Bieu 33'!C73</f>
        <v>8255</v>
      </c>
      <c r="D73" s="33">
        <f>'[1]Bieu 33'!D73</f>
        <v>8255</v>
      </c>
      <c r="E73" s="33">
        <f>'[1]Bieu 33'!E73</f>
        <v>0</v>
      </c>
    </row>
    <row r="74" spans="1:5" ht="31.5">
      <c r="A74" s="28"/>
      <c r="B74" s="104" t="s">
        <v>289</v>
      </c>
      <c r="C74" s="33">
        <f>'[1]Bieu 33'!C74</f>
        <v>2390</v>
      </c>
      <c r="D74" s="33">
        <f>'[1]Bieu 33'!D74</f>
        <v>2390</v>
      </c>
      <c r="E74" s="33">
        <f>'[1]Bieu 33'!E74</f>
        <v>0</v>
      </c>
    </row>
    <row r="75" spans="1:5">
      <c r="A75" s="31" t="s">
        <v>9</v>
      </c>
      <c r="B75" s="32" t="s">
        <v>65</v>
      </c>
      <c r="C75" s="33">
        <f>'[1]Bieu 33'!C75</f>
        <v>68879</v>
      </c>
      <c r="D75" s="33">
        <f>'[1]Bieu 33'!D75</f>
        <v>68879</v>
      </c>
      <c r="E75" s="33">
        <f>'[1]Bieu 33'!E75</f>
        <v>0</v>
      </c>
    </row>
    <row r="76" spans="1:5" s="8" customFormat="1">
      <c r="A76" s="69"/>
      <c r="B76" s="2" t="s">
        <v>282</v>
      </c>
      <c r="C76" s="33">
        <f>'[1]Bieu 33'!C76</f>
        <v>585</v>
      </c>
      <c r="D76" s="38">
        <f>'[1]Bieu 33'!D76</f>
        <v>585</v>
      </c>
      <c r="E76" s="38">
        <f>'[1]Bieu 33'!E76</f>
        <v>0</v>
      </c>
    </row>
    <row r="77" spans="1:5" s="8" customFormat="1">
      <c r="A77" s="69"/>
      <c r="B77" s="2" t="s">
        <v>217</v>
      </c>
      <c r="C77" s="33">
        <f>'[1]Bieu 33'!C77</f>
        <v>49549</v>
      </c>
      <c r="D77" s="38">
        <f>'[1]Bieu 33'!D77</f>
        <v>49549</v>
      </c>
      <c r="E77" s="38">
        <f>'[1]Bieu 33'!E77</f>
        <v>0</v>
      </c>
    </row>
    <row r="78" spans="1:5" s="8" customFormat="1">
      <c r="A78" s="69"/>
      <c r="B78" s="96" t="s">
        <v>280</v>
      </c>
      <c r="C78" s="33">
        <f>'[1]Bieu 33'!C78</f>
        <v>617</v>
      </c>
      <c r="D78" s="38">
        <f>'[1]Bieu 33'!D78</f>
        <v>617</v>
      </c>
      <c r="E78" s="38">
        <f>'[1]Bieu 33'!E78</f>
        <v>0</v>
      </c>
    </row>
    <row r="79" spans="1:5" s="8" customFormat="1">
      <c r="A79" s="69"/>
      <c r="B79" s="2" t="s">
        <v>218</v>
      </c>
      <c r="C79" s="33">
        <f>'[1]Bieu 33'!C79</f>
        <v>18128</v>
      </c>
      <c r="D79" s="38">
        <f>'[1]Bieu 33'!D79</f>
        <v>18128</v>
      </c>
      <c r="E79" s="38">
        <f>'[1]Bieu 33'!E79</f>
        <v>0</v>
      </c>
    </row>
    <row r="80" spans="1:5">
      <c r="A80" s="31" t="s">
        <v>10</v>
      </c>
      <c r="B80" s="32" t="s">
        <v>61</v>
      </c>
      <c r="C80" s="33">
        <f>'[1]Bieu 33'!C80</f>
        <v>17648</v>
      </c>
      <c r="D80" s="33">
        <f>'[1]Bieu 33'!D80</f>
        <v>17648</v>
      </c>
      <c r="E80" s="33">
        <f>'[1]Bieu 33'!E80</f>
        <v>0</v>
      </c>
    </row>
    <row r="81" spans="1:5" hidden="1">
      <c r="A81" s="28" t="s">
        <v>20</v>
      </c>
      <c r="B81" s="1" t="s">
        <v>57</v>
      </c>
      <c r="C81" s="30" t="e">
        <f t="shared" ref="C81" si="1">D81+E81</f>
        <v>#REF!</v>
      </c>
      <c r="D81" s="30"/>
      <c r="E81" s="30" t="e">
        <f>#REF!</f>
        <v>#REF!</v>
      </c>
    </row>
    <row r="82" spans="1:5">
      <c r="A82" s="37"/>
      <c r="B82" s="37"/>
      <c r="C82" s="37"/>
      <c r="D82" s="37"/>
      <c r="E82" s="37"/>
    </row>
    <row r="106" ht="66.75" customHeight="1"/>
    <row r="141" ht="33.75" customHeight="1"/>
    <row r="154" ht="18" customHeight="1"/>
    <row r="155" ht="18" customHeight="1"/>
    <row r="156" ht="18" customHeight="1"/>
    <row r="159" ht="18" customHeight="1"/>
    <row r="168" ht="19.5" customHeight="1"/>
    <row r="169" ht="19.5" customHeight="1"/>
    <row r="170" ht="19.5" customHeight="1"/>
    <row r="171" ht="19.5" customHeight="1"/>
    <row r="172" ht="19.5" customHeight="1"/>
    <row r="173" ht="19.5" customHeight="1"/>
    <row r="174" ht="19.5" customHeight="1"/>
    <row r="175" ht="24.75" customHeight="1"/>
  </sheetData>
  <mergeCells count="8">
    <mergeCell ref="A1:E1"/>
    <mergeCell ref="A2:E2"/>
    <mergeCell ref="A3:E3"/>
    <mergeCell ref="A4:E4"/>
    <mergeCell ref="A5:A6"/>
    <mergeCell ref="B5:B6"/>
    <mergeCell ref="C5:C6"/>
    <mergeCell ref="D5:E5"/>
  </mergeCells>
  <pageMargins left="0.39370078740157499" right="0" top="0.80118110200000003" bottom="0.5" header="0.31496062992126" footer="0.31496062992126"/>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1"/>
  <sheetViews>
    <sheetView showZeros="0" workbookViewId="0">
      <selection activeCell="F52" sqref="F52"/>
    </sheetView>
  </sheetViews>
  <sheetFormatPr defaultRowHeight="16.5"/>
  <cols>
    <col min="1" max="1" width="5.28515625" style="10" customWidth="1"/>
    <col min="2" max="2" width="69.28515625" style="10" customWidth="1"/>
    <col min="3" max="3" width="16.140625" style="10" customWidth="1"/>
    <col min="4" max="4" width="10" style="10" bestFit="1" customWidth="1"/>
    <col min="5" max="16384" width="9.140625" style="10"/>
  </cols>
  <sheetData>
    <row r="1" spans="1:5">
      <c r="A1" s="198" t="s">
        <v>337</v>
      </c>
      <c r="B1" s="198"/>
      <c r="C1" s="198"/>
    </row>
    <row r="2" spans="1:5" ht="28.5" customHeight="1">
      <c r="A2" s="210" t="s">
        <v>224</v>
      </c>
      <c r="B2" s="210"/>
      <c r="C2" s="210"/>
    </row>
    <row r="3" spans="1:5">
      <c r="A3" s="199" t="s">
        <v>338</v>
      </c>
      <c r="B3" s="199"/>
      <c r="C3" s="199"/>
      <c r="D3" s="49"/>
      <c r="E3" s="49"/>
    </row>
    <row r="4" spans="1:5" ht="17.25" thickBot="1">
      <c r="A4" s="211" t="s">
        <v>16</v>
      </c>
      <c r="B4" s="211"/>
      <c r="C4" s="211"/>
    </row>
    <row r="5" spans="1:5" ht="37.5" customHeight="1" thickBot="1">
      <c r="A5" s="12" t="s">
        <v>0</v>
      </c>
      <c r="B5" s="9" t="s">
        <v>331</v>
      </c>
      <c r="C5" s="9" t="s">
        <v>332</v>
      </c>
    </row>
    <row r="6" spans="1:5">
      <c r="A6" s="120" t="s">
        <v>1</v>
      </c>
      <c r="B6" s="121" t="s">
        <v>2</v>
      </c>
      <c r="C6" s="121">
        <v>1</v>
      </c>
    </row>
    <row r="7" spans="1:5">
      <c r="A7" s="117"/>
      <c r="B7" s="118" t="s">
        <v>23</v>
      </c>
      <c r="C7" s="122">
        <f>'[1]Bieu 34'!C7</f>
        <v>19223105</v>
      </c>
    </row>
    <row r="8" spans="1:5">
      <c r="A8" s="13" t="s">
        <v>1</v>
      </c>
      <c r="B8" s="14" t="s">
        <v>156</v>
      </c>
      <c r="C8" s="123">
        <f>'[1]Bieu 34'!C8</f>
        <v>2871036</v>
      </c>
    </row>
    <row r="9" spans="1:5">
      <c r="A9" s="13" t="s">
        <v>2</v>
      </c>
      <c r="B9" s="14" t="s">
        <v>124</v>
      </c>
      <c r="C9" s="123">
        <f>'[1]Bieu 34'!C9</f>
        <v>9477425.6522860005</v>
      </c>
      <c r="D9" s="47"/>
    </row>
    <row r="10" spans="1:5">
      <c r="A10" s="13" t="s">
        <v>3</v>
      </c>
      <c r="B10" s="14" t="s">
        <v>157</v>
      </c>
      <c r="C10" s="123">
        <f>'[1]Bieu 34'!C10</f>
        <v>2566050</v>
      </c>
    </row>
    <row r="11" spans="1:5">
      <c r="A11" s="16">
        <v>1</v>
      </c>
      <c r="B11" s="15" t="s">
        <v>93</v>
      </c>
      <c r="C11" s="116">
        <f>'[1]Bieu 34'!C11</f>
        <v>2491050</v>
      </c>
    </row>
    <row r="12" spans="1:5" hidden="1">
      <c r="A12" s="16" t="s">
        <v>17</v>
      </c>
      <c r="B12" s="15" t="s">
        <v>46</v>
      </c>
      <c r="C12" s="116">
        <f>'[1]Bieu 34'!C12</f>
        <v>0</v>
      </c>
    </row>
    <row r="13" spans="1:5" hidden="1">
      <c r="A13" s="16" t="s">
        <v>17</v>
      </c>
      <c r="B13" s="15" t="s">
        <v>94</v>
      </c>
      <c r="C13" s="116">
        <f>'[1]Bieu 34'!C13</f>
        <v>0</v>
      </c>
    </row>
    <row r="14" spans="1:5" hidden="1">
      <c r="A14" s="16" t="s">
        <v>17</v>
      </c>
      <c r="B14" s="15" t="s">
        <v>11</v>
      </c>
      <c r="C14" s="116">
        <f>'[1]Bieu 34'!C14</f>
        <v>0</v>
      </c>
    </row>
    <row r="15" spans="1:5" hidden="1">
      <c r="A15" s="16" t="s">
        <v>17</v>
      </c>
      <c r="B15" s="15" t="s">
        <v>95</v>
      </c>
      <c r="C15" s="116">
        <f>'[1]Bieu 34'!C15</f>
        <v>0</v>
      </c>
    </row>
    <row r="16" spans="1:5" hidden="1">
      <c r="A16" s="16" t="s">
        <v>17</v>
      </c>
      <c r="B16" s="15" t="s">
        <v>96</v>
      </c>
      <c r="C16" s="116">
        <f>'[1]Bieu 34'!C16</f>
        <v>0</v>
      </c>
    </row>
    <row r="17" spans="1:3" hidden="1">
      <c r="A17" s="16" t="s">
        <v>17</v>
      </c>
      <c r="B17" s="15" t="s">
        <v>97</v>
      </c>
      <c r="C17" s="116">
        <f>'[1]Bieu 34'!C17</f>
        <v>0</v>
      </c>
    </row>
    <row r="18" spans="1:3" hidden="1">
      <c r="A18" s="16" t="s">
        <v>17</v>
      </c>
      <c r="B18" s="15" t="s">
        <v>98</v>
      </c>
      <c r="C18" s="116">
        <f>'[1]Bieu 34'!C18</f>
        <v>0</v>
      </c>
    </row>
    <row r="19" spans="1:3" hidden="1">
      <c r="A19" s="16" t="s">
        <v>17</v>
      </c>
      <c r="B19" s="15" t="s">
        <v>99</v>
      </c>
      <c r="C19" s="116">
        <f>'[1]Bieu 34'!C19</f>
        <v>0</v>
      </c>
    </row>
    <row r="20" spans="1:3" hidden="1">
      <c r="A20" s="16" t="s">
        <v>17</v>
      </c>
      <c r="B20" s="15" t="s">
        <v>100</v>
      </c>
      <c r="C20" s="116">
        <f>'[1]Bieu 34'!C20</f>
        <v>0</v>
      </c>
    </row>
    <row r="21" spans="1:3" hidden="1">
      <c r="A21" s="16" t="s">
        <v>17</v>
      </c>
      <c r="B21" s="15" t="s">
        <v>101</v>
      </c>
      <c r="C21" s="116">
        <f>'[1]Bieu 34'!C21</f>
        <v>0</v>
      </c>
    </row>
    <row r="22" spans="1:3" hidden="1">
      <c r="A22" s="16" t="s">
        <v>17</v>
      </c>
      <c r="B22" s="15" t="s">
        <v>102</v>
      </c>
      <c r="C22" s="116">
        <f>'[1]Bieu 34'!C22</f>
        <v>0</v>
      </c>
    </row>
    <row r="23" spans="1:3" hidden="1">
      <c r="A23" s="16" t="s">
        <v>17</v>
      </c>
      <c r="B23" s="15" t="s">
        <v>103</v>
      </c>
      <c r="C23" s="116">
        <f>'[1]Bieu 34'!C23</f>
        <v>0</v>
      </c>
    </row>
    <row r="24" spans="1:3" hidden="1">
      <c r="A24" s="16" t="s">
        <v>17</v>
      </c>
      <c r="B24" s="15" t="s">
        <v>104</v>
      </c>
      <c r="C24" s="116">
        <f>'[1]Bieu 34'!C24</f>
        <v>0</v>
      </c>
    </row>
    <row r="25" spans="1:3" ht="33">
      <c r="A25" s="16">
        <v>2</v>
      </c>
      <c r="B25" s="15" t="s">
        <v>123</v>
      </c>
      <c r="C25" s="116">
        <f>'[1]Bieu 34'!C25</f>
        <v>0</v>
      </c>
    </row>
    <row r="26" spans="1:3">
      <c r="A26" s="16">
        <v>3</v>
      </c>
      <c r="B26" s="15" t="s">
        <v>36</v>
      </c>
      <c r="C26" s="116">
        <f>'[1]Bieu 34'!C26</f>
        <v>75000</v>
      </c>
    </row>
    <row r="27" spans="1:3">
      <c r="A27" s="13" t="s">
        <v>4</v>
      </c>
      <c r="B27" s="14" t="s">
        <v>52</v>
      </c>
      <c r="C27" s="123">
        <f>'[1]Bieu 34'!C27</f>
        <v>4411192.2522860002</v>
      </c>
    </row>
    <row r="28" spans="1:3" s="46" customFormat="1" ht="17.25">
      <c r="A28" s="193"/>
      <c r="B28" s="43" t="s">
        <v>13</v>
      </c>
      <c r="C28" s="194"/>
    </row>
    <row r="29" spans="1:3" hidden="1">
      <c r="A29" s="35">
        <v>1</v>
      </c>
      <c r="B29" s="39" t="s">
        <v>11</v>
      </c>
      <c r="C29" s="116">
        <f>'[1]Bieu 34'!C28</f>
        <v>72287</v>
      </c>
    </row>
    <row r="30" spans="1:3" hidden="1">
      <c r="A30" s="35">
        <v>2</v>
      </c>
      <c r="B30" s="40" t="s">
        <v>24</v>
      </c>
      <c r="C30" s="116">
        <f>'[1]Bieu 34'!C29</f>
        <v>31010</v>
      </c>
    </row>
    <row r="31" spans="1:3">
      <c r="A31" s="35">
        <v>1</v>
      </c>
      <c r="B31" s="40" t="s">
        <v>25</v>
      </c>
      <c r="C31" s="116">
        <f>'[1]Bieu 34'!C30</f>
        <v>1322750.4550000001</v>
      </c>
    </row>
    <row r="32" spans="1:3">
      <c r="A32" s="35">
        <v>2</v>
      </c>
      <c r="B32" s="40" t="s">
        <v>7</v>
      </c>
      <c r="C32" s="116">
        <f>'[1]Bieu 34'!C31</f>
        <v>967439.79728599999</v>
      </c>
    </row>
    <row r="33" spans="1:3">
      <c r="A33" s="35">
        <v>3</v>
      </c>
      <c r="B33" s="40" t="s">
        <v>26</v>
      </c>
      <c r="C33" s="116">
        <f>'[1]Bieu 34'!C32</f>
        <v>33090</v>
      </c>
    </row>
    <row r="34" spans="1:3">
      <c r="A34" s="35">
        <v>4</v>
      </c>
      <c r="B34" s="40" t="s">
        <v>27</v>
      </c>
      <c r="C34" s="116">
        <f>'[1]Bieu 34'!C33</f>
        <v>132429</v>
      </c>
    </row>
    <row r="35" spans="1:3">
      <c r="A35" s="35">
        <v>5</v>
      </c>
      <c r="B35" s="40" t="s">
        <v>28</v>
      </c>
      <c r="C35" s="116">
        <f>'[1]Bieu 34'!C34</f>
        <v>22426</v>
      </c>
    </row>
    <row r="36" spans="1:3">
      <c r="A36" s="35">
        <v>6</v>
      </c>
      <c r="B36" s="40" t="s">
        <v>29</v>
      </c>
      <c r="C36" s="116">
        <f>'[1]Bieu 34'!C35</f>
        <v>45505</v>
      </c>
    </row>
    <row r="37" spans="1:3">
      <c r="A37" s="35">
        <v>7</v>
      </c>
      <c r="B37" s="40" t="s">
        <v>30</v>
      </c>
      <c r="C37" s="116">
        <f>'[1]Bieu 34'!C36</f>
        <v>328028</v>
      </c>
    </row>
    <row r="38" spans="1:3">
      <c r="A38" s="35">
        <v>8</v>
      </c>
      <c r="B38" s="40" t="s">
        <v>5</v>
      </c>
      <c r="C38" s="116">
        <f>'[1]Bieu 34'!C37</f>
        <v>737942</v>
      </c>
    </row>
    <row r="39" spans="1:3">
      <c r="A39" s="35">
        <v>9</v>
      </c>
      <c r="B39" s="40" t="s">
        <v>12</v>
      </c>
      <c r="C39" s="116">
        <f>'[1]Bieu 34'!C38</f>
        <v>92041</v>
      </c>
    </row>
    <row r="40" spans="1:3">
      <c r="A40" s="35">
        <v>10</v>
      </c>
      <c r="B40" s="40" t="s">
        <v>130</v>
      </c>
      <c r="C40" s="116">
        <f>'[1]Bieu 34'!C39</f>
        <v>585405</v>
      </c>
    </row>
    <row r="41" spans="1:3" hidden="1">
      <c r="A41" s="35">
        <v>13</v>
      </c>
      <c r="B41" s="40" t="s">
        <v>31</v>
      </c>
      <c r="C41" s="116">
        <f>'[1]Bieu 34'!C40</f>
        <v>40839</v>
      </c>
    </row>
    <row r="42" spans="1:3">
      <c r="A42" s="13" t="s">
        <v>14</v>
      </c>
      <c r="B42" s="14" t="s">
        <v>151</v>
      </c>
      <c r="C42" s="123">
        <f>'[1]Bieu 34'!C41</f>
        <v>13979</v>
      </c>
    </row>
    <row r="43" spans="1:3">
      <c r="A43" s="13" t="s">
        <v>15</v>
      </c>
      <c r="B43" s="14" t="s">
        <v>69</v>
      </c>
      <c r="C43" s="123">
        <f>'[1]Bieu 34'!C42</f>
        <v>1450</v>
      </c>
    </row>
    <row r="44" spans="1:3">
      <c r="A44" s="13" t="s">
        <v>34</v>
      </c>
      <c r="B44" s="14" t="s">
        <v>53</v>
      </c>
      <c r="C44" s="123">
        <f>'[1]Bieu 34'!C43</f>
        <v>466722</v>
      </c>
    </row>
    <row r="45" spans="1:3">
      <c r="A45" s="13" t="s">
        <v>35</v>
      </c>
      <c r="B45" s="14" t="s">
        <v>227</v>
      </c>
      <c r="C45" s="123">
        <f>'[1]Bieu 34'!C44</f>
        <v>2018032.4</v>
      </c>
    </row>
    <row r="46" spans="1:3">
      <c r="A46" s="16">
        <v>1</v>
      </c>
      <c r="B46" s="32" t="s">
        <v>228</v>
      </c>
      <c r="C46" s="116">
        <f>'[1]Bieu 34'!C45</f>
        <v>1893445.4</v>
      </c>
    </row>
    <row r="47" spans="1:3">
      <c r="A47" s="16">
        <v>2</v>
      </c>
      <c r="B47" s="32" t="s">
        <v>281</v>
      </c>
      <c r="C47" s="116">
        <f>'[1]Bieu 34'!C46</f>
        <v>124587</v>
      </c>
    </row>
    <row r="48" spans="1:3">
      <c r="A48" s="17" t="s">
        <v>20</v>
      </c>
      <c r="B48" s="18" t="s">
        <v>57</v>
      </c>
      <c r="C48" s="124">
        <f>'49'!D81</f>
        <v>0</v>
      </c>
    </row>
    <row r="49" spans="1:3" ht="38.25" customHeight="1">
      <c r="A49" s="197"/>
      <c r="B49" s="197"/>
      <c r="C49" s="197"/>
    </row>
    <row r="50" spans="1:3" ht="19.5" customHeight="1"/>
    <row r="51" spans="1:3" ht="24.75" customHeight="1"/>
  </sheetData>
  <mergeCells count="5">
    <mergeCell ref="A1:C1"/>
    <mergeCell ref="A2:C2"/>
    <mergeCell ref="A3:C3"/>
    <mergeCell ref="A4:C4"/>
    <mergeCell ref="A49:C49"/>
  </mergeCells>
  <pageMargins left="0.70866141732283505" right="0" top="0.74803149606299202" bottom="0.55118110236220497" header="0.31496062992126" footer="0.31496062992126"/>
  <pageSetup paperSize="9" orientation="portrait" verticalDpi="0"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07"/>
  <sheetViews>
    <sheetView workbookViewId="0">
      <selection activeCell="E22" sqref="E22"/>
    </sheetView>
  </sheetViews>
  <sheetFormatPr defaultRowHeight="12.75"/>
  <cols>
    <col min="1" max="1" width="4.85546875" customWidth="1"/>
    <col min="2" max="2" width="32.42578125" customWidth="1"/>
    <col min="3" max="12" width="11.42578125" customWidth="1"/>
    <col min="13" max="13" width="9.85546875" customWidth="1"/>
    <col min="15" max="15" width="11.28515625" bestFit="1" customWidth="1"/>
  </cols>
  <sheetData>
    <row r="1" spans="1:15" ht="15.75">
      <c r="K1" s="213" t="s">
        <v>339</v>
      </c>
      <c r="L1" s="213"/>
      <c r="M1" s="213"/>
    </row>
    <row r="2" spans="1:15" ht="21" customHeight="1">
      <c r="A2" s="214" t="s">
        <v>340</v>
      </c>
      <c r="B2" s="214"/>
      <c r="C2" s="214"/>
      <c r="D2" s="214"/>
      <c r="E2" s="214"/>
      <c r="F2" s="214"/>
      <c r="G2" s="214"/>
      <c r="H2" s="214"/>
      <c r="I2" s="214"/>
      <c r="J2" s="214"/>
      <c r="K2" s="214"/>
      <c r="L2" s="214"/>
      <c r="M2" s="214"/>
    </row>
    <row r="3" spans="1:15" ht="15.75">
      <c r="A3" s="199" t="s">
        <v>348</v>
      </c>
      <c r="B3" s="199"/>
      <c r="C3" s="199"/>
      <c r="D3" s="199"/>
      <c r="E3" s="199"/>
      <c r="F3" s="199"/>
      <c r="G3" s="199"/>
      <c r="H3" s="199"/>
      <c r="I3" s="199"/>
      <c r="J3" s="199"/>
      <c r="K3" s="199"/>
      <c r="L3" s="199"/>
      <c r="M3" s="199"/>
    </row>
    <row r="4" spans="1:15" ht="15.75">
      <c r="B4" s="157"/>
      <c r="C4" s="157"/>
      <c r="K4" s="215" t="s">
        <v>211</v>
      </c>
      <c r="L4" s="215"/>
      <c r="M4" s="215"/>
    </row>
    <row r="5" spans="1:15" ht="9" customHeight="1"/>
    <row r="6" spans="1:15" ht="27.75" customHeight="1">
      <c r="A6" s="212" t="s">
        <v>0</v>
      </c>
      <c r="B6" s="212" t="s">
        <v>290</v>
      </c>
      <c r="C6" s="212" t="s">
        <v>105</v>
      </c>
      <c r="D6" s="212" t="s">
        <v>291</v>
      </c>
      <c r="E6" s="212" t="s">
        <v>292</v>
      </c>
      <c r="F6" s="212" t="s">
        <v>293</v>
      </c>
      <c r="G6" s="212" t="s">
        <v>294</v>
      </c>
      <c r="H6" s="212" t="s">
        <v>295</v>
      </c>
      <c r="I6" s="212" t="s">
        <v>296</v>
      </c>
      <c r="J6" s="212" t="s">
        <v>297</v>
      </c>
      <c r="K6" s="212"/>
      <c r="L6" s="212"/>
      <c r="M6" s="212" t="s">
        <v>298</v>
      </c>
      <c r="N6" s="147"/>
    </row>
    <row r="7" spans="1:15" ht="110.25" customHeight="1">
      <c r="A7" s="212"/>
      <c r="B7" s="212"/>
      <c r="C7" s="212"/>
      <c r="D7" s="212"/>
      <c r="E7" s="212"/>
      <c r="F7" s="212"/>
      <c r="G7" s="212"/>
      <c r="H7" s="212"/>
      <c r="I7" s="212"/>
      <c r="J7" s="184" t="s">
        <v>105</v>
      </c>
      <c r="K7" s="184" t="s">
        <v>106</v>
      </c>
      <c r="L7" s="184" t="s">
        <v>52</v>
      </c>
      <c r="M7" s="212"/>
      <c r="N7" s="147"/>
    </row>
    <row r="8" spans="1:15" ht="15.75">
      <c r="A8" s="172" t="s">
        <v>1</v>
      </c>
      <c r="B8" s="172" t="s">
        <v>2</v>
      </c>
      <c r="C8" s="185">
        <v>1</v>
      </c>
      <c r="D8" s="185">
        <v>2</v>
      </c>
      <c r="E8" s="185">
        <v>3</v>
      </c>
      <c r="F8" s="185">
        <v>4</v>
      </c>
      <c r="G8" s="185">
        <v>5</v>
      </c>
      <c r="H8" s="185">
        <v>6</v>
      </c>
      <c r="I8" s="185">
        <v>7</v>
      </c>
      <c r="J8" s="185" t="s">
        <v>299</v>
      </c>
      <c r="K8" s="185">
        <v>9</v>
      </c>
      <c r="L8" s="185">
        <v>10</v>
      </c>
      <c r="M8" s="185">
        <v>11</v>
      </c>
      <c r="N8" s="147"/>
    </row>
    <row r="9" spans="1:15" s="153" customFormat="1" ht="15.75">
      <c r="A9" s="148"/>
      <c r="B9" s="149" t="s">
        <v>109</v>
      </c>
      <c r="C9" s="150">
        <f t="shared" ref="C9:M9" si="0">C10+C101+C102+C103+C104+C105+C106</f>
        <v>16352069.252286</v>
      </c>
      <c r="D9" s="150">
        <f t="shared" si="0"/>
        <v>5879415</v>
      </c>
      <c r="E9" s="150">
        <f t="shared" si="0"/>
        <v>7171738.8522859998</v>
      </c>
      <c r="F9" s="150">
        <f t="shared" si="0"/>
        <v>13979</v>
      </c>
      <c r="G9" s="150">
        <f t="shared" si="0"/>
        <v>1450</v>
      </c>
      <c r="H9" s="150">
        <f t="shared" si="0"/>
        <v>466722</v>
      </c>
      <c r="I9" s="150">
        <f t="shared" si="0"/>
        <v>2018032.4</v>
      </c>
      <c r="J9" s="150">
        <f t="shared" si="0"/>
        <v>800732</v>
      </c>
      <c r="K9" s="150">
        <f t="shared" si="0"/>
        <v>660422</v>
      </c>
      <c r="L9" s="150">
        <f t="shared" si="0"/>
        <v>140310</v>
      </c>
      <c r="M9" s="150">
        <f t="shared" si="0"/>
        <v>0</v>
      </c>
      <c r="N9" s="151"/>
      <c r="O9" s="152"/>
    </row>
    <row r="10" spans="1:15" ht="15.75">
      <c r="A10" s="154" t="s">
        <v>3</v>
      </c>
      <c r="B10" s="155" t="s">
        <v>300</v>
      </c>
      <c r="C10" s="123">
        <f>SUM(D10:J10)+M10</f>
        <v>10065812.252286</v>
      </c>
      <c r="D10" s="123">
        <f>'49'!D10+'49'!D59</f>
        <v>4687275</v>
      </c>
      <c r="E10" s="123">
        <f>'49'!D29+'49'!D63</f>
        <v>4577805.2522860002</v>
      </c>
      <c r="F10" s="177"/>
      <c r="G10" s="177"/>
      <c r="H10" s="177"/>
      <c r="I10" s="177"/>
      <c r="J10" s="123">
        <f>K10+L10</f>
        <v>800732</v>
      </c>
      <c r="K10" s="123">
        <f>'[1]Bieu 33'!D53+'[1]Bieu 33'!D56</f>
        <v>660422</v>
      </c>
      <c r="L10" s="123">
        <f>'[1]Bieu 33'!D54+'[1]Bieu 33'!D57</f>
        <v>140310</v>
      </c>
      <c r="M10" s="177"/>
      <c r="N10" s="147"/>
      <c r="O10" s="157"/>
    </row>
    <row r="11" spans="1:15" ht="15.75">
      <c r="A11" s="79">
        <v>1</v>
      </c>
      <c r="B11" s="80" t="s">
        <v>167</v>
      </c>
      <c r="C11" s="116">
        <f>D11+E11</f>
        <v>16345</v>
      </c>
      <c r="D11" s="116"/>
      <c r="E11" s="116">
        <f>'53'!E10+'53'!T10</f>
        <v>16345</v>
      </c>
      <c r="F11" s="177"/>
      <c r="G11" s="177"/>
      <c r="H11" s="177"/>
      <c r="I11" s="177"/>
      <c r="J11" s="123"/>
      <c r="K11" s="123"/>
      <c r="L11" s="123"/>
      <c r="M11" s="177"/>
      <c r="N11" s="147"/>
      <c r="O11" s="157"/>
    </row>
    <row r="12" spans="1:15" ht="15.75">
      <c r="A12" s="79">
        <v>2</v>
      </c>
      <c r="B12" s="80" t="s">
        <v>168</v>
      </c>
      <c r="C12" s="116">
        <f t="shared" ref="C12:C67" si="1">D12+E12</f>
        <v>26193</v>
      </c>
      <c r="D12" s="116"/>
      <c r="E12" s="116">
        <f>'53'!E11+'53'!T11</f>
        <v>26193</v>
      </c>
      <c r="F12" s="177"/>
      <c r="G12" s="177"/>
      <c r="H12" s="177"/>
      <c r="I12" s="177"/>
      <c r="J12" s="123"/>
      <c r="K12" s="123"/>
      <c r="L12" s="123"/>
      <c r="M12" s="177"/>
      <c r="N12" s="147"/>
      <c r="O12" s="157"/>
    </row>
    <row r="13" spans="1:15" ht="15.75">
      <c r="A13" s="79">
        <v>3</v>
      </c>
      <c r="B13" s="80" t="s">
        <v>275</v>
      </c>
      <c r="C13" s="116">
        <f t="shared" si="1"/>
        <v>101104</v>
      </c>
      <c r="D13" s="116"/>
      <c r="E13" s="116">
        <f>'53'!E12+'53'!T12</f>
        <v>101104</v>
      </c>
      <c r="F13" s="177"/>
      <c r="G13" s="177"/>
      <c r="H13" s="177"/>
      <c r="I13" s="177"/>
      <c r="J13" s="123"/>
      <c r="K13" s="123"/>
      <c r="L13" s="123"/>
      <c r="M13" s="177"/>
      <c r="N13" s="147"/>
      <c r="O13" s="157"/>
    </row>
    <row r="14" spans="1:15" ht="31.5">
      <c r="A14" s="79">
        <v>4</v>
      </c>
      <c r="B14" s="80" t="s">
        <v>268</v>
      </c>
      <c r="C14" s="116">
        <f t="shared" si="1"/>
        <v>174933</v>
      </c>
      <c r="D14" s="116">
        <v>18750</v>
      </c>
      <c r="E14" s="116">
        <f>'53'!E13+'53'!T13</f>
        <v>156183</v>
      </c>
      <c r="F14" s="177"/>
      <c r="G14" s="177"/>
      <c r="H14" s="177"/>
      <c r="I14" s="177"/>
      <c r="J14" s="123"/>
      <c r="K14" s="123"/>
      <c r="L14" s="123"/>
      <c r="M14" s="177"/>
      <c r="N14" s="147"/>
      <c r="O14" s="157"/>
    </row>
    <row r="15" spans="1:15" ht="31.5">
      <c r="A15" s="79">
        <v>5</v>
      </c>
      <c r="B15" s="80" t="s">
        <v>169</v>
      </c>
      <c r="C15" s="116">
        <f t="shared" si="1"/>
        <v>120760</v>
      </c>
      <c r="D15" s="116"/>
      <c r="E15" s="116">
        <f>'53'!E14+'53'!T14</f>
        <v>120760</v>
      </c>
      <c r="F15" s="177"/>
      <c r="G15" s="177"/>
      <c r="H15" s="177"/>
      <c r="I15" s="177"/>
      <c r="J15" s="123"/>
      <c r="K15" s="123"/>
      <c r="L15" s="123"/>
      <c r="M15" s="177"/>
      <c r="N15" s="147"/>
      <c r="O15" s="157"/>
    </row>
    <row r="16" spans="1:15" ht="15.75">
      <c r="A16" s="79">
        <v>6</v>
      </c>
      <c r="B16" s="80" t="s">
        <v>170</v>
      </c>
      <c r="C16" s="116">
        <f t="shared" si="1"/>
        <v>492166</v>
      </c>
      <c r="D16" s="116">
        <v>480908</v>
      </c>
      <c r="E16" s="116">
        <f>'53'!E15+'53'!T15</f>
        <v>11258</v>
      </c>
      <c r="F16" s="177"/>
      <c r="G16" s="177"/>
      <c r="H16" s="177"/>
      <c r="I16" s="177"/>
      <c r="J16" s="123"/>
      <c r="K16" s="123"/>
      <c r="L16" s="123"/>
      <c r="M16" s="177"/>
      <c r="N16" s="147"/>
      <c r="O16" s="157"/>
    </row>
    <row r="17" spans="1:15" ht="15.75">
      <c r="A17" s="79">
        <v>7</v>
      </c>
      <c r="B17" s="80" t="s">
        <v>171</v>
      </c>
      <c r="C17" s="116">
        <f t="shared" si="1"/>
        <v>8946</v>
      </c>
      <c r="D17" s="116"/>
      <c r="E17" s="116">
        <f>'53'!E16+'53'!T16</f>
        <v>8946</v>
      </c>
      <c r="F17" s="177"/>
      <c r="G17" s="177"/>
      <c r="H17" s="177"/>
      <c r="I17" s="177"/>
      <c r="J17" s="123"/>
      <c r="K17" s="123"/>
      <c r="L17" s="123"/>
      <c r="M17" s="177"/>
      <c r="N17" s="147"/>
      <c r="O17" s="157"/>
    </row>
    <row r="18" spans="1:15" ht="15.75">
      <c r="A18" s="79">
        <v>8</v>
      </c>
      <c r="B18" s="80" t="s">
        <v>172</v>
      </c>
      <c r="C18" s="116">
        <f t="shared" si="1"/>
        <v>62418</v>
      </c>
      <c r="D18" s="116">
        <v>1000</v>
      </c>
      <c r="E18" s="116">
        <f>'53'!E17+'53'!T17</f>
        <v>61418</v>
      </c>
      <c r="F18" s="177"/>
      <c r="G18" s="177"/>
      <c r="H18" s="177"/>
      <c r="I18" s="177"/>
      <c r="J18" s="123"/>
      <c r="K18" s="123"/>
      <c r="L18" s="123"/>
      <c r="M18" s="177"/>
      <c r="N18" s="147"/>
      <c r="O18" s="157"/>
    </row>
    <row r="19" spans="1:15" ht="15.75">
      <c r="A19" s="79">
        <v>9</v>
      </c>
      <c r="B19" s="80" t="s">
        <v>173</v>
      </c>
      <c r="C19" s="116">
        <f t="shared" si="1"/>
        <v>544613</v>
      </c>
      <c r="D19" s="116">
        <v>11700</v>
      </c>
      <c r="E19" s="116">
        <f>'53'!E18+'53'!T18</f>
        <v>532913</v>
      </c>
      <c r="F19" s="177"/>
      <c r="G19" s="177"/>
      <c r="H19" s="177"/>
      <c r="I19" s="177"/>
      <c r="J19" s="123"/>
      <c r="K19" s="123"/>
      <c r="L19" s="123"/>
      <c r="M19" s="177"/>
      <c r="N19" s="147"/>
      <c r="O19" s="157"/>
    </row>
    <row r="20" spans="1:15" ht="15.75">
      <c r="A20" s="79">
        <v>10</v>
      </c>
      <c r="B20" s="80" t="s">
        <v>174</v>
      </c>
      <c r="C20" s="116">
        <f t="shared" si="1"/>
        <v>10186</v>
      </c>
      <c r="D20" s="116"/>
      <c r="E20" s="116">
        <f>'53'!E19+'53'!T19</f>
        <v>10186</v>
      </c>
      <c r="F20" s="177"/>
      <c r="G20" s="177"/>
      <c r="H20" s="177"/>
      <c r="I20" s="177"/>
      <c r="J20" s="123"/>
      <c r="K20" s="123"/>
      <c r="L20" s="123"/>
      <c r="M20" s="177"/>
      <c r="N20" s="147"/>
      <c r="O20" s="157"/>
    </row>
    <row r="21" spans="1:15" ht="15.75">
      <c r="A21" s="79">
        <v>11</v>
      </c>
      <c r="B21" s="80" t="s">
        <v>175</v>
      </c>
      <c r="C21" s="116">
        <f t="shared" si="1"/>
        <v>28747</v>
      </c>
      <c r="D21" s="116">
        <v>6000</v>
      </c>
      <c r="E21" s="116">
        <f>'53'!E20+'53'!T20</f>
        <v>22747</v>
      </c>
      <c r="F21" s="177"/>
      <c r="G21" s="177"/>
      <c r="H21" s="177"/>
      <c r="I21" s="177"/>
      <c r="J21" s="123"/>
      <c r="K21" s="123"/>
      <c r="L21" s="123"/>
      <c r="M21" s="177"/>
      <c r="N21" s="147"/>
      <c r="O21" s="157"/>
    </row>
    <row r="22" spans="1:15" ht="15.75">
      <c r="A22" s="79">
        <v>12</v>
      </c>
      <c r="B22" s="80" t="s">
        <v>176</v>
      </c>
      <c r="C22" s="116">
        <f t="shared" si="1"/>
        <v>539807</v>
      </c>
      <c r="D22" s="116">
        <v>2000</v>
      </c>
      <c r="E22" s="116">
        <f>'53'!E21+'53'!T21</f>
        <v>537807</v>
      </c>
      <c r="F22" s="177"/>
      <c r="G22" s="177"/>
      <c r="H22" s="177"/>
      <c r="I22" s="177"/>
      <c r="J22" s="123"/>
      <c r="K22" s="123"/>
      <c r="L22" s="123"/>
      <c r="M22" s="177"/>
      <c r="N22" s="147"/>
      <c r="O22" s="157"/>
    </row>
    <row r="23" spans="1:15" ht="15.75">
      <c r="A23" s="79">
        <v>13</v>
      </c>
      <c r="B23" s="80" t="s">
        <v>177</v>
      </c>
      <c r="C23" s="116">
        <f t="shared" si="1"/>
        <v>25524</v>
      </c>
      <c r="D23" s="116"/>
      <c r="E23" s="116">
        <f>'53'!E22+'53'!T22</f>
        <v>25524</v>
      </c>
      <c r="F23" s="177"/>
      <c r="G23" s="177"/>
      <c r="H23" s="177"/>
      <c r="I23" s="177"/>
      <c r="J23" s="123"/>
      <c r="K23" s="123"/>
      <c r="L23" s="123"/>
      <c r="M23" s="177"/>
      <c r="N23" s="147"/>
      <c r="O23" s="157"/>
    </row>
    <row r="24" spans="1:15" ht="15.75">
      <c r="A24" s="79">
        <v>14</v>
      </c>
      <c r="B24" s="80" t="s">
        <v>178</v>
      </c>
      <c r="C24" s="116">
        <f t="shared" si="1"/>
        <v>29988</v>
      </c>
      <c r="D24" s="116"/>
      <c r="E24" s="116">
        <f>'53'!E23+'53'!T23</f>
        <v>29988</v>
      </c>
      <c r="F24" s="177"/>
      <c r="G24" s="177"/>
      <c r="H24" s="177"/>
      <c r="I24" s="177"/>
      <c r="J24" s="123"/>
      <c r="K24" s="123"/>
      <c r="L24" s="123"/>
      <c r="M24" s="177"/>
      <c r="N24" s="147"/>
      <c r="O24" s="157"/>
    </row>
    <row r="25" spans="1:15" ht="15.75">
      <c r="A25" s="79">
        <v>15</v>
      </c>
      <c r="B25" s="80" t="s">
        <v>179</v>
      </c>
      <c r="C25" s="116">
        <f t="shared" si="1"/>
        <v>25021</v>
      </c>
      <c r="D25" s="116"/>
      <c r="E25" s="116">
        <f>'53'!E24+'53'!T24</f>
        <v>25021</v>
      </c>
      <c r="F25" s="177"/>
      <c r="G25" s="177"/>
      <c r="H25" s="177"/>
      <c r="I25" s="177"/>
      <c r="J25" s="123"/>
      <c r="K25" s="123"/>
      <c r="L25" s="123"/>
      <c r="M25" s="177"/>
      <c r="N25" s="147"/>
      <c r="O25" s="157"/>
    </row>
    <row r="26" spans="1:15" ht="15.75">
      <c r="A26" s="79">
        <v>16</v>
      </c>
      <c r="B26" s="80" t="s">
        <v>180</v>
      </c>
      <c r="C26" s="116">
        <f t="shared" si="1"/>
        <v>13871</v>
      </c>
      <c r="D26" s="116"/>
      <c r="E26" s="116">
        <f>'53'!E25+'53'!T25</f>
        <v>13871</v>
      </c>
      <c r="F26" s="177"/>
      <c r="G26" s="177"/>
      <c r="H26" s="177"/>
      <c r="I26" s="177"/>
      <c r="J26" s="123"/>
      <c r="K26" s="123"/>
      <c r="L26" s="123"/>
      <c r="M26" s="177"/>
      <c r="N26" s="147"/>
      <c r="O26" s="157"/>
    </row>
    <row r="27" spans="1:15" ht="15.75">
      <c r="A27" s="79">
        <v>17</v>
      </c>
      <c r="B27" s="80" t="s">
        <v>181</v>
      </c>
      <c r="C27" s="116">
        <f t="shared" si="1"/>
        <v>114964</v>
      </c>
      <c r="D27" s="116">
        <v>13300</v>
      </c>
      <c r="E27" s="116">
        <f>'53'!E26+'53'!T26</f>
        <v>101664</v>
      </c>
      <c r="F27" s="177"/>
      <c r="G27" s="177"/>
      <c r="H27" s="177"/>
      <c r="I27" s="177"/>
      <c r="J27" s="123"/>
      <c r="K27" s="123"/>
      <c r="L27" s="123"/>
      <c r="M27" s="177"/>
      <c r="N27" s="147"/>
      <c r="O27" s="157"/>
    </row>
    <row r="28" spans="1:15" ht="15.75">
      <c r="A28" s="79">
        <v>18</v>
      </c>
      <c r="B28" s="80" t="s">
        <v>182</v>
      </c>
      <c r="C28" s="116">
        <f t="shared" si="1"/>
        <v>17459</v>
      </c>
      <c r="D28" s="116">
        <v>5500</v>
      </c>
      <c r="E28" s="116">
        <f>'53'!E27+'53'!T27</f>
        <v>11959</v>
      </c>
      <c r="F28" s="177"/>
      <c r="G28" s="177"/>
      <c r="H28" s="177"/>
      <c r="I28" s="177"/>
      <c r="J28" s="123"/>
      <c r="K28" s="123"/>
      <c r="L28" s="123"/>
      <c r="M28" s="177"/>
      <c r="N28" s="147"/>
      <c r="O28" s="157"/>
    </row>
    <row r="29" spans="1:15" ht="15.75">
      <c r="A29" s="79">
        <v>19</v>
      </c>
      <c r="B29" s="80" t="s">
        <v>183</v>
      </c>
      <c r="C29" s="116">
        <f t="shared" si="1"/>
        <v>11311</v>
      </c>
      <c r="D29" s="116"/>
      <c r="E29" s="116">
        <f>'53'!E28+'53'!T28</f>
        <v>11311</v>
      </c>
      <c r="F29" s="177"/>
      <c r="G29" s="177"/>
      <c r="H29" s="177"/>
      <c r="I29" s="177"/>
      <c r="J29" s="123"/>
      <c r="K29" s="123"/>
      <c r="L29" s="123"/>
      <c r="M29" s="177"/>
      <c r="N29" s="147"/>
      <c r="O29" s="157"/>
    </row>
    <row r="30" spans="1:15" ht="15.75">
      <c r="A30" s="79">
        <v>20</v>
      </c>
      <c r="B30" s="80" t="s">
        <v>184</v>
      </c>
      <c r="C30" s="116">
        <f t="shared" si="1"/>
        <v>8712</v>
      </c>
      <c r="D30" s="116"/>
      <c r="E30" s="116">
        <f>'53'!E29+'53'!T29</f>
        <v>8712</v>
      </c>
      <c r="F30" s="177"/>
      <c r="G30" s="177"/>
      <c r="H30" s="177"/>
      <c r="I30" s="177"/>
      <c r="J30" s="123"/>
      <c r="K30" s="123"/>
      <c r="L30" s="123"/>
      <c r="M30" s="177"/>
      <c r="N30" s="147"/>
      <c r="O30" s="157"/>
    </row>
    <row r="31" spans="1:15" ht="15.75">
      <c r="A31" s="79">
        <v>21</v>
      </c>
      <c r="B31" s="80" t="s">
        <v>185</v>
      </c>
      <c r="C31" s="116">
        <f t="shared" si="1"/>
        <v>8912</v>
      </c>
      <c r="D31" s="116"/>
      <c r="E31" s="116">
        <f>'53'!E30+'53'!T30</f>
        <v>8912</v>
      </c>
      <c r="F31" s="177"/>
      <c r="G31" s="177"/>
      <c r="H31" s="177"/>
      <c r="I31" s="177"/>
      <c r="J31" s="123"/>
      <c r="K31" s="123"/>
      <c r="L31" s="123"/>
      <c r="M31" s="177"/>
      <c r="N31" s="147"/>
      <c r="O31" s="157"/>
    </row>
    <row r="32" spans="1:15" ht="15.75">
      <c r="A32" s="79">
        <v>22</v>
      </c>
      <c r="B32" s="80" t="s">
        <v>186</v>
      </c>
      <c r="C32" s="116">
        <f t="shared" si="1"/>
        <v>6565</v>
      </c>
      <c r="D32" s="116"/>
      <c r="E32" s="116">
        <f>'53'!E31+'53'!T31</f>
        <v>6565</v>
      </c>
      <c r="F32" s="177"/>
      <c r="G32" s="177"/>
      <c r="H32" s="177"/>
      <c r="I32" s="177"/>
      <c r="J32" s="123"/>
      <c r="K32" s="123"/>
      <c r="L32" s="123"/>
      <c r="M32" s="177"/>
      <c r="N32" s="147"/>
      <c r="O32" s="157"/>
    </row>
    <row r="33" spans="1:15" ht="15.75">
      <c r="A33" s="79">
        <v>23</v>
      </c>
      <c r="B33" s="80" t="s">
        <v>210</v>
      </c>
      <c r="C33" s="116">
        <f t="shared" si="1"/>
        <v>12306</v>
      </c>
      <c r="D33" s="116"/>
      <c r="E33" s="116">
        <f>'53'!E32+'53'!T32</f>
        <v>12306</v>
      </c>
      <c r="F33" s="177"/>
      <c r="G33" s="177"/>
      <c r="H33" s="177"/>
      <c r="I33" s="177"/>
      <c r="J33" s="123"/>
      <c r="K33" s="123"/>
      <c r="L33" s="123"/>
      <c r="M33" s="177"/>
      <c r="N33" s="147"/>
      <c r="O33" s="157"/>
    </row>
    <row r="34" spans="1:15" ht="15.75">
      <c r="A34" s="79">
        <v>24</v>
      </c>
      <c r="B34" s="80" t="s">
        <v>187</v>
      </c>
      <c r="C34" s="116">
        <f t="shared" si="1"/>
        <v>40366</v>
      </c>
      <c r="D34" s="116">
        <v>25000</v>
      </c>
      <c r="E34" s="116">
        <f>'53'!E33+'53'!T33</f>
        <v>15366</v>
      </c>
      <c r="F34" s="177"/>
      <c r="G34" s="177"/>
      <c r="H34" s="177"/>
      <c r="I34" s="177"/>
      <c r="J34" s="123"/>
      <c r="K34" s="123"/>
      <c r="L34" s="123"/>
      <c r="M34" s="177"/>
      <c r="N34" s="147"/>
      <c r="O34" s="157"/>
    </row>
    <row r="35" spans="1:15" ht="15.75">
      <c r="A35" s="79">
        <v>25</v>
      </c>
      <c r="B35" s="80" t="s">
        <v>188</v>
      </c>
      <c r="C35" s="116">
        <f t="shared" si="1"/>
        <v>5302</v>
      </c>
      <c r="D35" s="116"/>
      <c r="E35" s="116">
        <f>'53'!E34+'53'!T34</f>
        <v>5302</v>
      </c>
      <c r="F35" s="177"/>
      <c r="G35" s="177"/>
      <c r="H35" s="177"/>
      <c r="I35" s="177"/>
      <c r="J35" s="123"/>
      <c r="K35" s="123"/>
      <c r="L35" s="123"/>
      <c r="M35" s="177"/>
      <c r="N35" s="147"/>
      <c r="O35" s="157"/>
    </row>
    <row r="36" spans="1:15" ht="15.75">
      <c r="A36" s="79">
        <v>26</v>
      </c>
      <c r="B36" s="80" t="s">
        <v>189</v>
      </c>
      <c r="C36" s="116">
        <f t="shared" si="1"/>
        <v>8351</v>
      </c>
      <c r="D36" s="116"/>
      <c r="E36" s="116">
        <f>'53'!E35+'53'!T35</f>
        <v>8351</v>
      </c>
      <c r="F36" s="177"/>
      <c r="G36" s="177"/>
      <c r="H36" s="177"/>
      <c r="I36" s="177"/>
      <c r="J36" s="123"/>
      <c r="K36" s="123"/>
      <c r="L36" s="123"/>
      <c r="M36" s="177"/>
      <c r="N36" s="147"/>
      <c r="O36" s="157"/>
    </row>
    <row r="37" spans="1:15" ht="15.75">
      <c r="A37" s="79">
        <v>27</v>
      </c>
      <c r="B37" s="80" t="s">
        <v>207</v>
      </c>
      <c r="C37" s="116">
        <f t="shared" si="1"/>
        <v>2679</v>
      </c>
      <c r="D37" s="116"/>
      <c r="E37" s="116">
        <f>'53'!E36+'53'!T36</f>
        <v>2679</v>
      </c>
      <c r="F37" s="177"/>
      <c r="G37" s="177"/>
      <c r="H37" s="177"/>
      <c r="I37" s="177"/>
      <c r="J37" s="123"/>
      <c r="K37" s="123"/>
      <c r="L37" s="123"/>
      <c r="M37" s="177"/>
      <c r="N37" s="147"/>
      <c r="O37" s="157"/>
    </row>
    <row r="38" spans="1:15" ht="31.5">
      <c r="A38" s="79">
        <v>28</v>
      </c>
      <c r="B38" s="80" t="s">
        <v>190</v>
      </c>
      <c r="C38" s="116">
        <f t="shared" si="1"/>
        <v>1049</v>
      </c>
      <c r="D38" s="116"/>
      <c r="E38" s="116">
        <f>'53'!E37+'53'!T37</f>
        <v>1049</v>
      </c>
      <c r="F38" s="177"/>
      <c r="G38" s="177"/>
      <c r="H38" s="177"/>
      <c r="I38" s="177"/>
      <c r="J38" s="123"/>
      <c r="K38" s="123"/>
      <c r="L38" s="123"/>
      <c r="M38" s="177"/>
      <c r="N38" s="147"/>
      <c r="O38" s="157"/>
    </row>
    <row r="39" spans="1:15" ht="15.75">
      <c r="A39" s="79">
        <v>29</v>
      </c>
      <c r="B39" s="80" t="s">
        <v>191</v>
      </c>
      <c r="C39" s="116">
        <f t="shared" si="1"/>
        <v>33014</v>
      </c>
      <c r="D39" s="116"/>
      <c r="E39" s="116">
        <f>'53'!E38+'53'!T38</f>
        <v>33014</v>
      </c>
      <c r="F39" s="177"/>
      <c r="G39" s="177"/>
      <c r="H39" s="177"/>
      <c r="I39" s="177"/>
      <c r="J39" s="123"/>
      <c r="K39" s="123"/>
      <c r="L39" s="123"/>
      <c r="M39" s="177"/>
      <c r="N39" s="147"/>
      <c r="O39" s="157"/>
    </row>
    <row r="40" spans="1:15" ht="15.75">
      <c r="A40" s="79">
        <v>30</v>
      </c>
      <c r="B40" s="80" t="s">
        <v>192</v>
      </c>
      <c r="C40" s="116">
        <f t="shared" si="1"/>
        <v>24537</v>
      </c>
      <c r="D40" s="116"/>
      <c r="E40" s="116">
        <f>'53'!E39+'53'!T39</f>
        <v>24537</v>
      </c>
      <c r="F40" s="177"/>
      <c r="G40" s="177"/>
      <c r="H40" s="177"/>
      <c r="I40" s="177"/>
      <c r="J40" s="123"/>
      <c r="K40" s="123"/>
      <c r="L40" s="123"/>
      <c r="M40" s="177"/>
      <c r="N40" s="147"/>
      <c r="O40" s="157"/>
    </row>
    <row r="41" spans="1:15" ht="15.75">
      <c r="A41" s="79">
        <v>31</v>
      </c>
      <c r="B41" s="80" t="s">
        <v>193</v>
      </c>
      <c r="C41" s="116">
        <f t="shared" si="1"/>
        <v>24429</v>
      </c>
      <c r="D41" s="116"/>
      <c r="E41" s="116">
        <f>'53'!E40+'53'!T40</f>
        <v>24429</v>
      </c>
      <c r="F41" s="177"/>
      <c r="G41" s="177"/>
      <c r="H41" s="177"/>
      <c r="I41" s="177"/>
      <c r="J41" s="123"/>
      <c r="K41" s="123"/>
      <c r="L41" s="123"/>
      <c r="M41" s="177"/>
      <c r="N41" s="147"/>
      <c r="O41" s="157"/>
    </row>
    <row r="42" spans="1:15" ht="15.75">
      <c r="A42" s="79">
        <v>32</v>
      </c>
      <c r="B42" s="80" t="s">
        <v>194</v>
      </c>
      <c r="C42" s="116">
        <f t="shared" si="1"/>
        <v>9200</v>
      </c>
      <c r="D42" s="116"/>
      <c r="E42" s="116">
        <f>'53'!E41+'53'!T41</f>
        <v>9200</v>
      </c>
      <c r="F42" s="177"/>
      <c r="G42" s="177"/>
      <c r="H42" s="177"/>
      <c r="I42" s="177"/>
      <c r="J42" s="123"/>
      <c r="K42" s="123"/>
      <c r="L42" s="123"/>
      <c r="M42" s="177"/>
      <c r="N42" s="147"/>
      <c r="O42" s="157"/>
    </row>
    <row r="43" spans="1:15" ht="15.75">
      <c r="A43" s="79">
        <v>33</v>
      </c>
      <c r="B43" s="80" t="s">
        <v>235</v>
      </c>
      <c r="C43" s="116">
        <f t="shared" si="1"/>
        <v>11236</v>
      </c>
      <c r="D43" s="116"/>
      <c r="E43" s="116">
        <f>'53'!E42+'53'!T42</f>
        <v>11236</v>
      </c>
      <c r="F43" s="177"/>
      <c r="G43" s="177"/>
      <c r="H43" s="177"/>
      <c r="I43" s="177"/>
      <c r="J43" s="123"/>
      <c r="K43" s="123"/>
      <c r="L43" s="123"/>
      <c r="M43" s="177"/>
      <c r="N43" s="147"/>
      <c r="O43" s="157"/>
    </row>
    <row r="44" spans="1:15" ht="31.5">
      <c r="A44" s="79">
        <v>34</v>
      </c>
      <c r="B44" s="80" t="s">
        <v>195</v>
      </c>
      <c r="C44" s="116">
        <f t="shared" si="1"/>
        <v>8113</v>
      </c>
      <c r="D44" s="116"/>
      <c r="E44" s="116">
        <f>'53'!E43+'53'!T43</f>
        <v>8113</v>
      </c>
      <c r="F44" s="177"/>
      <c r="G44" s="177"/>
      <c r="H44" s="177"/>
      <c r="I44" s="177"/>
      <c r="J44" s="123"/>
      <c r="K44" s="123"/>
      <c r="L44" s="123"/>
      <c r="M44" s="177"/>
      <c r="N44" s="147"/>
      <c r="O44" s="157"/>
    </row>
    <row r="45" spans="1:15" ht="15.75">
      <c r="A45" s="79">
        <v>35</v>
      </c>
      <c r="B45" s="87" t="s">
        <v>208</v>
      </c>
      <c r="C45" s="116">
        <f t="shared" si="1"/>
        <v>24185</v>
      </c>
      <c r="D45" s="116">
        <v>5000</v>
      </c>
      <c r="E45" s="116">
        <f>'53'!E44+'53'!T44</f>
        <v>19185</v>
      </c>
      <c r="F45" s="177"/>
      <c r="G45" s="177"/>
      <c r="H45" s="177"/>
      <c r="I45" s="177"/>
      <c r="J45" s="123"/>
      <c r="K45" s="123"/>
      <c r="L45" s="123"/>
      <c r="M45" s="177"/>
      <c r="N45" s="147"/>
      <c r="O45" s="157"/>
    </row>
    <row r="46" spans="1:15" ht="15.75">
      <c r="A46" s="79">
        <v>36</v>
      </c>
      <c r="B46" s="89" t="s">
        <v>216</v>
      </c>
      <c r="C46" s="116">
        <f t="shared" si="1"/>
        <v>1642</v>
      </c>
      <c r="D46" s="116"/>
      <c r="E46" s="116">
        <f>'53'!E45+'53'!T45</f>
        <v>1642</v>
      </c>
      <c r="F46" s="177"/>
      <c r="G46" s="177"/>
      <c r="H46" s="177"/>
      <c r="I46" s="177"/>
      <c r="J46" s="123"/>
      <c r="K46" s="123"/>
      <c r="L46" s="123"/>
      <c r="M46" s="177"/>
      <c r="N46" s="147"/>
      <c r="O46" s="157"/>
    </row>
    <row r="47" spans="1:15" ht="15.75" hidden="1">
      <c r="A47" s="79">
        <v>37</v>
      </c>
      <c r="B47" s="80" t="s">
        <v>196</v>
      </c>
      <c r="C47" s="116">
        <f t="shared" si="1"/>
        <v>15700</v>
      </c>
      <c r="D47" s="116">
        <v>4000</v>
      </c>
      <c r="E47" s="116">
        <f>'53'!E46+'53'!T46</f>
        <v>11700</v>
      </c>
      <c r="F47" s="177"/>
      <c r="G47" s="177"/>
      <c r="H47" s="177"/>
      <c r="I47" s="177"/>
      <c r="J47" s="123"/>
      <c r="K47" s="123"/>
      <c r="L47" s="123"/>
      <c r="M47" s="177"/>
      <c r="N47" s="147"/>
      <c r="O47" s="157"/>
    </row>
    <row r="48" spans="1:15" ht="15.75" hidden="1">
      <c r="A48" s="79">
        <v>38</v>
      </c>
      <c r="B48" s="80" t="s">
        <v>197</v>
      </c>
      <c r="C48" s="116">
        <f t="shared" si="1"/>
        <v>54720</v>
      </c>
      <c r="D48" s="116">
        <v>4000</v>
      </c>
      <c r="E48" s="116">
        <f>'53'!E47+'53'!T47</f>
        <v>50720</v>
      </c>
      <c r="F48" s="177"/>
      <c r="G48" s="177"/>
      <c r="H48" s="177"/>
      <c r="I48" s="177"/>
      <c r="J48" s="123"/>
      <c r="K48" s="123"/>
      <c r="L48" s="123"/>
      <c r="M48" s="177"/>
      <c r="N48" s="147"/>
      <c r="O48" s="157"/>
    </row>
    <row r="49" spans="1:15" ht="15.75" hidden="1">
      <c r="A49" s="79">
        <v>39</v>
      </c>
      <c r="B49" s="80" t="s">
        <v>209</v>
      </c>
      <c r="C49" s="116">
        <f t="shared" si="1"/>
        <v>18900</v>
      </c>
      <c r="D49" s="116"/>
      <c r="E49" s="116">
        <f>'53'!E48+'53'!T48</f>
        <v>18900</v>
      </c>
      <c r="F49" s="177"/>
      <c r="G49" s="177"/>
      <c r="H49" s="177"/>
      <c r="I49" s="177"/>
      <c r="J49" s="123"/>
      <c r="K49" s="123"/>
      <c r="L49" s="123"/>
      <c r="M49" s="177"/>
      <c r="N49" s="147"/>
      <c r="O49" s="157"/>
    </row>
    <row r="50" spans="1:15" ht="15.75">
      <c r="A50" s="79">
        <v>37</v>
      </c>
      <c r="B50" s="80" t="s">
        <v>198</v>
      </c>
      <c r="C50" s="116">
        <f t="shared" si="1"/>
        <v>440</v>
      </c>
      <c r="D50" s="116"/>
      <c r="E50" s="116">
        <f>'53'!E49+'53'!T49</f>
        <v>440</v>
      </c>
      <c r="F50" s="177"/>
      <c r="G50" s="177"/>
      <c r="H50" s="177"/>
      <c r="I50" s="177"/>
      <c r="J50" s="123"/>
      <c r="K50" s="123"/>
      <c r="L50" s="123"/>
      <c r="M50" s="177"/>
      <c r="N50" s="147"/>
      <c r="O50" s="157"/>
    </row>
    <row r="51" spans="1:15" ht="15.75">
      <c r="A51" s="79">
        <v>38</v>
      </c>
      <c r="B51" s="80" t="s">
        <v>199</v>
      </c>
      <c r="C51" s="116">
        <f t="shared" si="1"/>
        <v>383723</v>
      </c>
      <c r="D51" s="116"/>
      <c r="E51" s="116">
        <f>'53'!E50+'53'!T50</f>
        <v>383723</v>
      </c>
      <c r="F51" s="177"/>
      <c r="G51" s="177"/>
      <c r="H51" s="177"/>
      <c r="I51" s="177"/>
      <c r="J51" s="123"/>
      <c r="K51" s="123"/>
      <c r="L51" s="123"/>
      <c r="M51" s="177"/>
      <c r="N51" s="147"/>
      <c r="O51" s="157"/>
    </row>
    <row r="52" spans="1:15" ht="31.5">
      <c r="A52" s="79">
        <v>39</v>
      </c>
      <c r="B52" s="90" t="s">
        <v>200</v>
      </c>
      <c r="C52" s="116">
        <f t="shared" si="1"/>
        <v>53881</v>
      </c>
      <c r="D52" s="116">
        <v>7200</v>
      </c>
      <c r="E52" s="116">
        <f>'53'!E51+'53'!T51</f>
        <v>46681</v>
      </c>
      <c r="F52" s="177"/>
      <c r="G52" s="177"/>
      <c r="H52" s="177"/>
      <c r="I52" s="177"/>
      <c r="J52" s="123"/>
      <c r="K52" s="123"/>
      <c r="L52" s="123"/>
      <c r="M52" s="177"/>
      <c r="N52" s="147"/>
      <c r="O52" s="157"/>
    </row>
    <row r="53" spans="1:15" ht="15.75">
      <c r="A53" s="79">
        <v>40</v>
      </c>
      <c r="B53" s="90" t="s">
        <v>359</v>
      </c>
      <c r="C53" s="116">
        <f t="shared" si="1"/>
        <v>346993</v>
      </c>
      <c r="D53" s="116">
        <v>346993</v>
      </c>
      <c r="E53" s="116"/>
      <c r="F53" s="177"/>
      <c r="G53" s="177"/>
      <c r="H53" s="177"/>
      <c r="I53" s="177"/>
      <c r="J53" s="123"/>
      <c r="K53" s="123"/>
      <c r="L53" s="123"/>
      <c r="M53" s="177"/>
      <c r="N53" s="147"/>
      <c r="O53" s="157"/>
    </row>
    <row r="54" spans="1:15" ht="31.5">
      <c r="A54" s="79">
        <v>41</v>
      </c>
      <c r="B54" s="90" t="s">
        <v>358</v>
      </c>
      <c r="C54" s="116">
        <f t="shared" si="1"/>
        <v>93000</v>
      </c>
      <c r="D54" s="116">
        <v>93000</v>
      </c>
      <c r="E54" s="116"/>
      <c r="F54" s="177"/>
      <c r="G54" s="177"/>
      <c r="H54" s="177"/>
      <c r="I54" s="177"/>
      <c r="J54" s="123"/>
      <c r="K54" s="123"/>
      <c r="L54" s="123"/>
      <c r="M54" s="177"/>
      <c r="N54" s="147"/>
      <c r="O54" s="157"/>
    </row>
    <row r="55" spans="1:15" ht="31.5">
      <c r="A55" s="79">
        <v>42</v>
      </c>
      <c r="B55" s="90" t="s">
        <v>360</v>
      </c>
      <c r="C55" s="116">
        <f t="shared" si="1"/>
        <v>363349</v>
      </c>
      <c r="D55" s="116">
        <v>363349</v>
      </c>
      <c r="E55" s="116"/>
      <c r="F55" s="177"/>
      <c r="G55" s="177"/>
      <c r="H55" s="177"/>
      <c r="I55" s="177"/>
      <c r="J55" s="123"/>
      <c r="K55" s="123"/>
      <c r="L55" s="123"/>
      <c r="M55" s="177"/>
      <c r="N55" s="147"/>
      <c r="O55" s="157"/>
    </row>
    <row r="56" spans="1:15" ht="31.5">
      <c r="A56" s="79">
        <v>43</v>
      </c>
      <c r="B56" s="195" t="s">
        <v>349</v>
      </c>
      <c r="C56" s="116">
        <f t="shared" si="1"/>
        <v>1000</v>
      </c>
      <c r="D56" s="116">
        <v>1000</v>
      </c>
      <c r="E56" s="116"/>
      <c r="F56" s="177"/>
      <c r="G56" s="177"/>
      <c r="H56" s="177"/>
      <c r="I56" s="177"/>
      <c r="J56" s="123"/>
      <c r="K56" s="123"/>
      <c r="L56" s="123"/>
      <c r="M56" s="177"/>
      <c r="N56" s="147"/>
      <c r="O56" s="157"/>
    </row>
    <row r="57" spans="1:15" ht="15.75">
      <c r="A57" s="79">
        <v>44</v>
      </c>
      <c r="B57" s="195" t="s">
        <v>350</v>
      </c>
      <c r="C57" s="116">
        <f t="shared" si="1"/>
        <v>1000</v>
      </c>
      <c r="D57" s="116">
        <v>1000</v>
      </c>
      <c r="E57" s="116"/>
      <c r="F57" s="177"/>
      <c r="G57" s="177"/>
      <c r="H57" s="177"/>
      <c r="I57" s="177"/>
      <c r="J57" s="123"/>
      <c r="K57" s="123"/>
      <c r="L57" s="123"/>
      <c r="M57" s="177"/>
      <c r="N57" s="147"/>
      <c r="O57" s="157"/>
    </row>
    <row r="58" spans="1:15" ht="15.75">
      <c r="A58" s="79">
        <v>45</v>
      </c>
      <c r="B58" s="195" t="s">
        <v>351</v>
      </c>
      <c r="C58" s="116">
        <f t="shared" si="1"/>
        <v>7000</v>
      </c>
      <c r="D58" s="116">
        <v>7000</v>
      </c>
      <c r="E58" s="116"/>
      <c r="F58" s="177"/>
      <c r="G58" s="177"/>
      <c r="H58" s="177"/>
      <c r="I58" s="177"/>
      <c r="J58" s="123"/>
      <c r="K58" s="123"/>
      <c r="L58" s="123"/>
      <c r="M58" s="177"/>
      <c r="N58" s="147"/>
      <c r="O58" s="157"/>
    </row>
    <row r="59" spans="1:15" ht="31.5">
      <c r="A59" s="79">
        <v>46</v>
      </c>
      <c r="B59" s="196" t="s">
        <v>352</v>
      </c>
      <c r="C59" s="116">
        <f t="shared" si="1"/>
        <v>16000</v>
      </c>
      <c r="D59" s="116">
        <v>16000</v>
      </c>
      <c r="E59" s="116"/>
      <c r="F59" s="177"/>
      <c r="G59" s="177"/>
      <c r="H59" s="177"/>
      <c r="I59" s="177"/>
      <c r="J59" s="123"/>
      <c r="K59" s="123"/>
      <c r="L59" s="123"/>
      <c r="M59" s="177"/>
      <c r="N59" s="147"/>
      <c r="O59" s="157"/>
    </row>
    <row r="60" spans="1:15" ht="15.75">
      <c r="A60" s="79">
        <v>47</v>
      </c>
      <c r="B60" s="195" t="s">
        <v>355</v>
      </c>
      <c r="C60" s="116">
        <f t="shared" si="1"/>
        <v>49000</v>
      </c>
      <c r="D60" s="116">
        <v>49000</v>
      </c>
      <c r="E60" s="116"/>
      <c r="F60" s="177"/>
      <c r="G60" s="177"/>
      <c r="H60" s="177"/>
      <c r="I60" s="177"/>
      <c r="J60" s="123"/>
      <c r="K60" s="123"/>
      <c r="L60" s="123"/>
      <c r="M60" s="177"/>
      <c r="N60" s="147"/>
      <c r="O60" s="157"/>
    </row>
    <row r="61" spans="1:15" ht="15.75">
      <c r="A61" s="79">
        <v>48</v>
      </c>
      <c r="B61" s="195" t="s">
        <v>353</v>
      </c>
      <c r="C61" s="116">
        <f t="shared" si="1"/>
        <v>30000</v>
      </c>
      <c r="D61" s="116">
        <v>30000</v>
      </c>
      <c r="E61" s="116"/>
      <c r="F61" s="177"/>
      <c r="G61" s="177"/>
      <c r="H61" s="177"/>
      <c r="I61" s="177"/>
      <c r="J61" s="123"/>
      <c r="K61" s="123"/>
      <c r="L61" s="123"/>
      <c r="M61" s="177"/>
      <c r="N61" s="147"/>
      <c r="O61" s="157"/>
    </row>
    <row r="62" spans="1:15" ht="31.5">
      <c r="A62" s="79">
        <v>49</v>
      </c>
      <c r="B62" s="195" t="s">
        <v>354</v>
      </c>
      <c r="C62" s="116">
        <f t="shared" si="1"/>
        <v>2000</v>
      </c>
      <c r="D62" s="116">
        <v>2000</v>
      </c>
      <c r="E62" s="116"/>
      <c r="F62" s="177"/>
      <c r="G62" s="177"/>
      <c r="H62" s="177"/>
      <c r="I62" s="177"/>
      <c r="J62" s="123"/>
      <c r="K62" s="123"/>
      <c r="L62" s="123"/>
      <c r="M62" s="177"/>
      <c r="N62" s="147"/>
      <c r="O62" s="157"/>
    </row>
    <row r="63" spans="1:15" ht="15.75">
      <c r="A63" s="79">
        <v>50</v>
      </c>
      <c r="B63" s="89" t="s">
        <v>212</v>
      </c>
      <c r="C63" s="116">
        <f t="shared" si="1"/>
        <v>75000</v>
      </c>
      <c r="D63" s="116">
        <f>'53'!S52</f>
        <v>75000</v>
      </c>
      <c r="E63" s="116">
        <f>'53'!E52+'53'!T52</f>
        <v>0</v>
      </c>
      <c r="F63" s="177"/>
      <c r="G63" s="177"/>
      <c r="H63" s="177"/>
      <c r="I63" s="177"/>
      <c r="J63" s="123"/>
      <c r="K63" s="123"/>
      <c r="L63" s="123"/>
      <c r="M63" s="177"/>
      <c r="N63" s="147"/>
      <c r="O63" s="157"/>
    </row>
    <row r="64" spans="1:15" ht="31.5">
      <c r="A64" s="85" t="s">
        <v>37</v>
      </c>
      <c r="B64" s="128" t="s">
        <v>237</v>
      </c>
      <c r="C64" s="116">
        <f t="shared" si="1"/>
        <v>10000</v>
      </c>
      <c r="D64" s="116">
        <f>'53'!S53</f>
        <v>10000</v>
      </c>
      <c r="E64" s="116">
        <f>'53'!E53+'53'!T53</f>
        <v>0</v>
      </c>
      <c r="F64" s="177"/>
      <c r="G64" s="177"/>
      <c r="H64" s="177"/>
      <c r="I64" s="177"/>
      <c r="J64" s="123"/>
      <c r="K64" s="123"/>
      <c r="L64" s="123"/>
      <c r="M64" s="177"/>
      <c r="N64" s="147"/>
      <c r="O64" s="157"/>
    </row>
    <row r="65" spans="1:15" ht="31.5">
      <c r="A65" s="85" t="s">
        <v>37</v>
      </c>
      <c r="B65" s="128" t="s">
        <v>276</v>
      </c>
      <c r="C65" s="116">
        <f t="shared" si="1"/>
        <v>10000</v>
      </c>
      <c r="D65" s="116">
        <f>'53'!S54</f>
        <v>10000</v>
      </c>
      <c r="E65" s="116">
        <f>'53'!E54+'53'!T54</f>
        <v>0</v>
      </c>
      <c r="F65" s="177"/>
      <c r="G65" s="177"/>
      <c r="H65" s="177"/>
      <c r="I65" s="177"/>
      <c r="J65" s="123"/>
      <c r="K65" s="123"/>
      <c r="L65" s="123"/>
      <c r="M65" s="177"/>
      <c r="N65" s="147"/>
      <c r="O65" s="157"/>
    </row>
    <row r="66" spans="1:15" ht="31.5">
      <c r="A66" s="85" t="s">
        <v>37</v>
      </c>
      <c r="B66" s="128" t="s">
        <v>277</v>
      </c>
      <c r="C66" s="116">
        <f t="shared" si="1"/>
        <v>10000</v>
      </c>
      <c r="D66" s="116">
        <f>'53'!S55</f>
        <v>10000</v>
      </c>
      <c r="E66" s="116">
        <f>'53'!E55+'53'!T55</f>
        <v>0</v>
      </c>
      <c r="F66" s="177"/>
      <c r="G66" s="177"/>
      <c r="H66" s="177"/>
      <c r="I66" s="177"/>
      <c r="J66" s="123"/>
      <c r="K66" s="123"/>
      <c r="L66" s="123"/>
      <c r="M66" s="177"/>
      <c r="N66" s="147"/>
      <c r="O66" s="157"/>
    </row>
    <row r="67" spans="1:15" ht="31.5">
      <c r="A67" s="85" t="s">
        <v>37</v>
      </c>
      <c r="B67" s="128" t="s">
        <v>238</v>
      </c>
      <c r="C67" s="116">
        <f t="shared" si="1"/>
        <v>45000</v>
      </c>
      <c r="D67" s="116">
        <f>'53'!S56</f>
        <v>45000</v>
      </c>
      <c r="E67" s="116">
        <f>'53'!E56+'53'!T56</f>
        <v>0</v>
      </c>
      <c r="F67" s="177"/>
      <c r="G67" s="177"/>
      <c r="H67" s="177"/>
      <c r="I67" s="177"/>
      <c r="J67" s="123"/>
      <c r="K67" s="123"/>
      <c r="L67" s="123"/>
      <c r="M67" s="177"/>
      <c r="N67" s="147"/>
      <c r="O67" s="157"/>
    </row>
    <row r="68" spans="1:15" s="183" customFormat="1" ht="31.5">
      <c r="A68" s="79">
        <v>53</v>
      </c>
      <c r="B68" s="89" t="s">
        <v>239</v>
      </c>
      <c r="C68" s="179">
        <f t="shared" ref="C68:C97" si="2">D68+E68</f>
        <v>99549</v>
      </c>
      <c r="D68" s="179"/>
      <c r="E68" s="116">
        <f>'53'!E57+'53'!T57</f>
        <v>99549</v>
      </c>
      <c r="F68" s="180"/>
      <c r="G68" s="180"/>
      <c r="H68" s="180"/>
      <c r="I68" s="180"/>
      <c r="J68" s="179"/>
      <c r="K68" s="179"/>
      <c r="L68" s="179"/>
      <c r="M68" s="180"/>
      <c r="N68" s="181"/>
      <c r="O68" s="182"/>
    </row>
    <row r="69" spans="1:15" ht="15.75">
      <c r="A69" s="79">
        <v>54</v>
      </c>
      <c r="B69" s="90" t="s">
        <v>213</v>
      </c>
      <c r="C69" s="116">
        <f t="shared" si="2"/>
        <v>18791</v>
      </c>
      <c r="D69" s="116"/>
      <c r="E69" s="116">
        <f>'53'!E58+'53'!T58</f>
        <v>18791</v>
      </c>
      <c r="F69" s="156"/>
      <c r="G69" s="156"/>
      <c r="H69" s="156"/>
      <c r="I69" s="156"/>
      <c r="J69" s="116"/>
      <c r="K69" s="116"/>
      <c r="L69" s="116"/>
      <c r="M69" s="156"/>
      <c r="N69" s="147"/>
      <c r="O69" s="157"/>
    </row>
    <row r="70" spans="1:15" ht="15.75">
      <c r="A70" s="79">
        <v>55</v>
      </c>
      <c r="B70" s="88" t="s">
        <v>214</v>
      </c>
      <c r="C70" s="116">
        <f t="shared" si="2"/>
        <v>698</v>
      </c>
      <c r="D70" s="116"/>
      <c r="E70" s="116">
        <f>'53'!E59+'53'!T59</f>
        <v>698</v>
      </c>
      <c r="F70" s="156"/>
      <c r="G70" s="156"/>
      <c r="H70" s="156"/>
      <c r="I70" s="156"/>
      <c r="J70" s="116"/>
      <c r="K70" s="116"/>
      <c r="L70" s="116"/>
      <c r="M70" s="156"/>
      <c r="N70" s="147"/>
      <c r="O70" s="157"/>
    </row>
    <row r="71" spans="1:15" ht="15.75">
      <c r="A71" s="79">
        <v>56</v>
      </c>
      <c r="B71" s="88" t="s">
        <v>215</v>
      </c>
      <c r="C71" s="116">
        <f t="shared" si="2"/>
        <v>270</v>
      </c>
      <c r="D71" s="116"/>
      <c r="E71" s="116">
        <f>'53'!E60+'53'!T60</f>
        <v>270</v>
      </c>
      <c r="F71" s="156"/>
      <c r="G71" s="156"/>
      <c r="H71" s="156"/>
      <c r="I71" s="156"/>
      <c r="J71" s="116"/>
      <c r="K71" s="116"/>
      <c r="L71" s="116"/>
      <c r="M71" s="156"/>
      <c r="N71" s="147"/>
      <c r="O71" s="157"/>
    </row>
    <row r="72" spans="1:15" ht="31.5">
      <c r="A72" s="79">
        <v>57</v>
      </c>
      <c r="B72" s="89" t="s">
        <v>240</v>
      </c>
      <c r="C72" s="116">
        <f t="shared" si="2"/>
        <v>400</v>
      </c>
      <c r="D72" s="116"/>
      <c r="E72" s="116">
        <f>'53'!E61+'53'!T61</f>
        <v>400</v>
      </c>
      <c r="F72" s="156"/>
      <c r="G72" s="156"/>
      <c r="H72" s="156"/>
      <c r="I72" s="156"/>
      <c r="J72" s="116"/>
      <c r="K72" s="116"/>
      <c r="L72" s="116"/>
      <c r="M72" s="156"/>
      <c r="N72" s="147"/>
      <c r="O72" s="157"/>
    </row>
    <row r="73" spans="1:15" ht="15.75">
      <c r="A73" s="79">
        <v>58</v>
      </c>
      <c r="B73" s="80" t="s">
        <v>236</v>
      </c>
      <c r="C73" s="116">
        <f t="shared" si="2"/>
        <v>21092</v>
      </c>
      <c r="D73" s="116"/>
      <c r="E73" s="116">
        <f>'53'!E62+'53'!T62</f>
        <v>21092</v>
      </c>
      <c r="F73" s="156"/>
      <c r="G73" s="156"/>
      <c r="H73" s="156"/>
      <c r="I73" s="156"/>
      <c r="J73" s="116"/>
      <c r="K73" s="116"/>
      <c r="L73" s="116"/>
      <c r="M73" s="156"/>
      <c r="N73" s="147"/>
      <c r="O73" s="157"/>
    </row>
    <row r="74" spans="1:15" ht="15.75">
      <c r="A74" s="79"/>
      <c r="B74" s="77" t="s">
        <v>234</v>
      </c>
      <c r="C74" s="116">
        <f t="shared" si="2"/>
        <v>0</v>
      </c>
      <c r="D74" s="116"/>
      <c r="E74" s="116">
        <f>'53'!E63+'53'!T63</f>
        <v>0</v>
      </c>
      <c r="F74" s="156"/>
      <c r="G74" s="156"/>
      <c r="H74" s="156"/>
      <c r="I74" s="156"/>
      <c r="J74" s="116"/>
      <c r="K74" s="116"/>
      <c r="L74" s="116"/>
      <c r="M74" s="156"/>
      <c r="N74" s="147"/>
      <c r="O74" s="157"/>
    </row>
    <row r="75" spans="1:15" ht="15.75">
      <c r="A75" s="79" t="s">
        <v>361</v>
      </c>
      <c r="B75" s="134" t="s">
        <v>241</v>
      </c>
      <c r="C75" s="116">
        <f t="shared" si="2"/>
        <v>18442</v>
      </c>
      <c r="D75" s="116"/>
      <c r="E75" s="116">
        <f>'53'!E64+'53'!T64</f>
        <v>18442</v>
      </c>
      <c r="F75" s="156"/>
      <c r="G75" s="156"/>
      <c r="H75" s="156"/>
      <c r="I75" s="156"/>
      <c r="J75" s="116"/>
      <c r="K75" s="116"/>
      <c r="L75" s="116"/>
      <c r="M75" s="156"/>
      <c r="N75" s="147"/>
      <c r="O75" s="157"/>
    </row>
    <row r="76" spans="1:15" ht="15.75">
      <c r="A76" s="129">
        <v>1</v>
      </c>
      <c r="B76" s="130" t="s">
        <v>242</v>
      </c>
      <c r="C76" s="116">
        <f t="shared" si="2"/>
        <v>2558</v>
      </c>
      <c r="D76" s="116"/>
      <c r="E76" s="116">
        <f>'53'!E65+'53'!T65</f>
        <v>2558</v>
      </c>
      <c r="F76" s="156"/>
      <c r="G76" s="156"/>
      <c r="H76" s="156"/>
      <c r="I76" s="156"/>
      <c r="J76" s="116"/>
      <c r="K76" s="116"/>
      <c r="L76" s="116"/>
      <c r="M76" s="156"/>
      <c r="N76" s="147"/>
      <c r="O76" s="157"/>
    </row>
    <row r="77" spans="1:15" s="183" customFormat="1" ht="15.75">
      <c r="A77" s="129">
        <v>2</v>
      </c>
      <c r="B77" s="130" t="s">
        <v>243</v>
      </c>
      <c r="C77" s="179">
        <f t="shared" si="2"/>
        <v>854</v>
      </c>
      <c r="D77" s="179"/>
      <c r="E77" s="116">
        <f>'53'!E66+'53'!T66</f>
        <v>854</v>
      </c>
      <c r="F77" s="180"/>
      <c r="G77" s="180"/>
      <c r="H77" s="180"/>
      <c r="I77" s="180"/>
      <c r="J77" s="179"/>
      <c r="K77" s="179"/>
      <c r="L77" s="179"/>
      <c r="M77" s="180"/>
      <c r="N77" s="181"/>
      <c r="O77" s="182"/>
    </row>
    <row r="78" spans="1:15" s="183" customFormat="1" ht="15.75">
      <c r="A78" s="129">
        <v>3</v>
      </c>
      <c r="B78" s="130" t="s">
        <v>244</v>
      </c>
      <c r="C78" s="179">
        <f t="shared" si="2"/>
        <v>676</v>
      </c>
      <c r="D78" s="179"/>
      <c r="E78" s="116">
        <f>'53'!E67+'53'!T67</f>
        <v>676</v>
      </c>
      <c r="F78" s="180"/>
      <c r="G78" s="180"/>
      <c r="H78" s="180"/>
      <c r="I78" s="180"/>
      <c r="J78" s="179"/>
      <c r="K78" s="179"/>
      <c r="L78" s="179"/>
      <c r="M78" s="180"/>
      <c r="N78" s="181"/>
      <c r="O78" s="182"/>
    </row>
    <row r="79" spans="1:15" s="183" customFormat="1" ht="15.75">
      <c r="A79" s="129">
        <v>4</v>
      </c>
      <c r="B79" s="130" t="s">
        <v>266</v>
      </c>
      <c r="C79" s="179">
        <f t="shared" si="2"/>
        <v>552</v>
      </c>
      <c r="D79" s="179"/>
      <c r="E79" s="116">
        <f>'53'!E68+'53'!T68</f>
        <v>552</v>
      </c>
      <c r="F79" s="180"/>
      <c r="G79" s="180"/>
      <c r="H79" s="180"/>
      <c r="I79" s="180"/>
      <c r="J79" s="179"/>
      <c r="K79" s="179"/>
      <c r="L79" s="179"/>
      <c r="M79" s="180"/>
      <c r="N79" s="181"/>
      <c r="O79" s="182"/>
    </row>
    <row r="80" spans="1:15" s="183" customFormat="1" ht="15.75">
      <c r="A80" s="129">
        <v>5</v>
      </c>
      <c r="B80" s="130" t="s">
        <v>246</v>
      </c>
      <c r="C80" s="179">
        <f t="shared" si="2"/>
        <v>631</v>
      </c>
      <c r="D80" s="179"/>
      <c r="E80" s="116">
        <f>'53'!E69+'53'!T69</f>
        <v>631</v>
      </c>
      <c r="F80" s="180"/>
      <c r="G80" s="180"/>
      <c r="H80" s="180"/>
      <c r="I80" s="180"/>
      <c r="J80" s="179"/>
      <c r="K80" s="179"/>
      <c r="L80" s="179"/>
      <c r="M80" s="180"/>
      <c r="N80" s="181"/>
      <c r="O80" s="182"/>
    </row>
    <row r="81" spans="1:15" s="183" customFormat="1" ht="15.75">
      <c r="A81" s="129">
        <v>6</v>
      </c>
      <c r="B81" s="128" t="s">
        <v>247</v>
      </c>
      <c r="C81" s="179">
        <f t="shared" si="2"/>
        <v>564</v>
      </c>
      <c r="D81" s="179"/>
      <c r="E81" s="116">
        <f>'53'!E70+'53'!T70</f>
        <v>564</v>
      </c>
      <c r="F81" s="180"/>
      <c r="G81" s="180"/>
      <c r="H81" s="180"/>
      <c r="I81" s="180"/>
      <c r="J81" s="179"/>
      <c r="K81" s="179"/>
      <c r="L81" s="179"/>
      <c r="M81" s="180"/>
      <c r="N81" s="181"/>
      <c r="O81" s="182"/>
    </row>
    <row r="82" spans="1:15" s="183" customFormat="1" ht="15.75">
      <c r="A82" s="129">
        <v>7</v>
      </c>
      <c r="B82" s="130" t="s">
        <v>248</v>
      </c>
      <c r="C82" s="179">
        <f t="shared" si="2"/>
        <v>563</v>
      </c>
      <c r="D82" s="179"/>
      <c r="E82" s="116">
        <f>'53'!E71+'53'!T71</f>
        <v>563</v>
      </c>
      <c r="F82" s="180"/>
      <c r="G82" s="180"/>
      <c r="H82" s="180"/>
      <c r="I82" s="180"/>
      <c r="J82" s="179"/>
      <c r="K82" s="179"/>
      <c r="L82" s="179"/>
      <c r="M82" s="180"/>
      <c r="N82" s="181"/>
      <c r="O82" s="182"/>
    </row>
    <row r="83" spans="1:15" s="183" customFormat="1" ht="15.75">
      <c r="A83" s="129">
        <v>8</v>
      </c>
      <c r="B83" s="130" t="s">
        <v>249</v>
      </c>
      <c r="C83" s="179">
        <f t="shared" si="2"/>
        <v>732</v>
      </c>
      <c r="D83" s="179"/>
      <c r="E83" s="116">
        <f>'53'!E72+'53'!T72</f>
        <v>732</v>
      </c>
      <c r="F83" s="180"/>
      <c r="G83" s="180"/>
      <c r="H83" s="180"/>
      <c r="I83" s="180"/>
      <c r="J83" s="179"/>
      <c r="K83" s="179"/>
      <c r="L83" s="179"/>
      <c r="M83" s="180"/>
      <c r="N83" s="181"/>
      <c r="O83" s="182"/>
    </row>
    <row r="84" spans="1:15" s="183" customFormat="1" ht="15.75">
      <c r="A84" s="129">
        <v>9</v>
      </c>
      <c r="B84" s="130" t="s">
        <v>250</v>
      </c>
      <c r="C84" s="179">
        <f t="shared" si="2"/>
        <v>1800</v>
      </c>
      <c r="D84" s="179"/>
      <c r="E84" s="116">
        <f>'53'!E73+'53'!T73</f>
        <v>1800</v>
      </c>
      <c r="F84" s="180"/>
      <c r="G84" s="180"/>
      <c r="H84" s="180"/>
      <c r="I84" s="180"/>
      <c r="J84" s="179"/>
      <c r="K84" s="179"/>
      <c r="L84" s="179"/>
      <c r="M84" s="180"/>
      <c r="N84" s="181"/>
      <c r="O84" s="182"/>
    </row>
    <row r="85" spans="1:15" s="183" customFormat="1" ht="15.75">
      <c r="A85" s="129">
        <v>10</v>
      </c>
      <c r="B85" s="130" t="s">
        <v>251</v>
      </c>
      <c r="C85" s="179">
        <f t="shared" si="2"/>
        <v>1151</v>
      </c>
      <c r="D85" s="179"/>
      <c r="E85" s="116">
        <f>'53'!E74+'53'!T74</f>
        <v>1151</v>
      </c>
      <c r="F85" s="180"/>
      <c r="G85" s="180"/>
      <c r="H85" s="180"/>
      <c r="I85" s="180"/>
      <c r="J85" s="179"/>
      <c r="K85" s="179"/>
      <c r="L85" s="179"/>
      <c r="M85" s="180"/>
      <c r="N85" s="181"/>
      <c r="O85" s="182"/>
    </row>
    <row r="86" spans="1:15" s="183" customFormat="1" ht="31.5">
      <c r="A86" s="129">
        <v>11</v>
      </c>
      <c r="B86" s="131" t="s">
        <v>252</v>
      </c>
      <c r="C86" s="179">
        <f t="shared" si="2"/>
        <v>556</v>
      </c>
      <c r="D86" s="179"/>
      <c r="E86" s="116">
        <f>'53'!E75+'53'!T75</f>
        <v>556</v>
      </c>
      <c r="F86" s="180"/>
      <c r="G86" s="180"/>
      <c r="H86" s="180"/>
      <c r="I86" s="180"/>
      <c r="J86" s="179"/>
      <c r="K86" s="179"/>
      <c r="L86" s="179"/>
      <c r="M86" s="180"/>
      <c r="N86" s="181"/>
      <c r="O86" s="182"/>
    </row>
    <row r="87" spans="1:15" s="183" customFormat="1" ht="15.75">
      <c r="A87" s="129">
        <v>12</v>
      </c>
      <c r="B87" s="130" t="s">
        <v>267</v>
      </c>
      <c r="C87" s="179">
        <f t="shared" si="2"/>
        <v>553</v>
      </c>
      <c r="D87" s="179"/>
      <c r="E87" s="116">
        <f>'53'!E76+'53'!T76</f>
        <v>553</v>
      </c>
      <c r="F87" s="180"/>
      <c r="G87" s="180"/>
      <c r="H87" s="180"/>
      <c r="I87" s="180"/>
      <c r="J87" s="179"/>
      <c r="K87" s="179"/>
      <c r="L87" s="179"/>
      <c r="M87" s="180"/>
      <c r="N87" s="181"/>
      <c r="O87" s="182"/>
    </row>
    <row r="88" spans="1:15" s="183" customFormat="1" ht="15.75">
      <c r="A88" s="129">
        <v>13</v>
      </c>
      <c r="B88" s="130" t="s">
        <v>254</v>
      </c>
      <c r="C88" s="179">
        <f t="shared" si="2"/>
        <v>559</v>
      </c>
      <c r="D88" s="179"/>
      <c r="E88" s="116">
        <f>'53'!E77+'53'!T77</f>
        <v>559</v>
      </c>
      <c r="F88" s="180"/>
      <c r="G88" s="180"/>
      <c r="H88" s="180"/>
      <c r="I88" s="180"/>
      <c r="J88" s="179"/>
      <c r="K88" s="179"/>
      <c r="L88" s="179"/>
      <c r="M88" s="180"/>
      <c r="N88" s="181"/>
      <c r="O88" s="182"/>
    </row>
    <row r="89" spans="1:15" s="183" customFormat="1" ht="31.5">
      <c r="A89" s="129">
        <v>14</v>
      </c>
      <c r="B89" s="130" t="s">
        <v>255</v>
      </c>
      <c r="C89" s="179">
        <f t="shared" si="2"/>
        <v>1470</v>
      </c>
      <c r="D89" s="179"/>
      <c r="E89" s="116">
        <f>'53'!E78+'53'!T78</f>
        <v>1470</v>
      </c>
      <c r="F89" s="180"/>
      <c r="G89" s="180"/>
      <c r="H89" s="180"/>
      <c r="I89" s="180"/>
      <c r="J89" s="179"/>
      <c r="K89" s="179"/>
      <c r="L89" s="179"/>
      <c r="M89" s="180"/>
      <c r="N89" s="181"/>
      <c r="O89" s="182"/>
    </row>
    <row r="90" spans="1:15" s="183" customFormat="1" ht="15.75">
      <c r="A90" s="129">
        <v>15</v>
      </c>
      <c r="B90" s="132" t="s">
        <v>256</v>
      </c>
      <c r="C90" s="179">
        <f t="shared" si="2"/>
        <v>647</v>
      </c>
      <c r="D90" s="179"/>
      <c r="E90" s="116">
        <f>'53'!E79+'53'!T79</f>
        <v>647</v>
      </c>
      <c r="F90" s="180"/>
      <c r="G90" s="180"/>
      <c r="H90" s="180"/>
      <c r="I90" s="180"/>
      <c r="J90" s="179"/>
      <c r="K90" s="179"/>
      <c r="L90" s="179"/>
      <c r="M90" s="180"/>
      <c r="N90" s="181"/>
      <c r="O90" s="182"/>
    </row>
    <row r="91" spans="1:15" s="183" customFormat="1" ht="15.75">
      <c r="A91" s="129">
        <v>16</v>
      </c>
      <c r="B91" s="133" t="s">
        <v>257</v>
      </c>
      <c r="C91" s="179">
        <f t="shared" si="2"/>
        <v>4576</v>
      </c>
      <c r="D91" s="179"/>
      <c r="E91" s="116">
        <f>'53'!E80+'53'!T80</f>
        <v>4576</v>
      </c>
      <c r="F91" s="180"/>
      <c r="G91" s="180"/>
      <c r="H91" s="180"/>
      <c r="I91" s="180"/>
      <c r="J91" s="179"/>
      <c r="K91" s="179"/>
      <c r="L91" s="179"/>
      <c r="M91" s="180"/>
      <c r="N91" s="181"/>
      <c r="O91" s="182"/>
    </row>
    <row r="92" spans="1:15" s="183" customFormat="1" ht="15.75">
      <c r="A92" s="79" t="s">
        <v>362</v>
      </c>
      <c r="B92" s="134" t="s">
        <v>258</v>
      </c>
      <c r="C92" s="179">
        <f t="shared" si="2"/>
        <v>950</v>
      </c>
      <c r="D92" s="179"/>
      <c r="E92" s="116">
        <f>'53'!E81+'53'!T81</f>
        <v>950</v>
      </c>
      <c r="F92" s="180"/>
      <c r="G92" s="180"/>
      <c r="H92" s="180"/>
      <c r="I92" s="180"/>
      <c r="J92" s="179"/>
      <c r="K92" s="179"/>
      <c r="L92" s="179"/>
      <c r="M92" s="180"/>
      <c r="N92" s="181"/>
      <c r="O92" s="182"/>
    </row>
    <row r="93" spans="1:15" ht="15.75">
      <c r="A93" s="129">
        <v>1</v>
      </c>
      <c r="B93" s="130" t="s">
        <v>259</v>
      </c>
      <c r="C93" s="116">
        <f t="shared" si="2"/>
        <v>330</v>
      </c>
      <c r="D93" s="116"/>
      <c r="E93" s="116">
        <f>'53'!E82+'53'!T82</f>
        <v>330</v>
      </c>
      <c r="F93" s="156"/>
      <c r="G93" s="156"/>
      <c r="H93" s="156"/>
      <c r="I93" s="156"/>
      <c r="J93" s="116"/>
      <c r="K93" s="116"/>
      <c r="L93" s="116"/>
      <c r="M93" s="156"/>
      <c r="N93" s="147"/>
      <c r="O93" s="157"/>
    </row>
    <row r="94" spans="1:15" s="183" customFormat="1" ht="15.75">
      <c r="A94" s="129">
        <v>2</v>
      </c>
      <c r="B94" s="130" t="s">
        <v>260</v>
      </c>
      <c r="C94" s="179">
        <f t="shared" si="2"/>
        <v>140</v>
      </c>
      <c r="D94" s="179"/>
      <c r="E94" s="116">
        <f>'53'!E83+'53'!T83</f>
        <v>140</v>
      </c>
      <c r="F94" s="180"/>
      <c r="G94" s="180"/>
      <c r="H94" s="180"/>
      <c r="I94" s="180"/>
      <c r="J94" s="179"/>
      <c r="K94" s="179"/>
      <c r="L94" s="179"/>
      <c r="M94" s="180"/>
      <c r="N94" s="181"/>
      <c r="O94" s="182"/>
    </row>
    <row r="95" spans="1:15" s="183" customFormat="1" ht="15.75">
      <c r="A95" s="129">
        <v>3</v>
      </c>
      <c r="B95" s="130" t="s">
        <v>271</v>
      </c>
      <c r="C95" s="179">
        <f t="shared" si="2"/>
        <v>100</v>
      </c>
      <c r="D95" s="179"/>
      <c r="E95" s="116">
        <f>'53'!E84+'53'!T84</f>
        <v>100</v>
      </c>
      <c r="F95" s="180"/>
      <c r="G95" s="180"/>
      <c r="H95" s="180"/>
      <c r="I95" s="180"/>
      <c r="J95" s="179"/>
      <c r="K95" s="179"/>
      <c r="L95" s="179"/>
      <c r="M95" s="180"/>
      <c r="N95" s="181"/>
      <c r="O95" s="182"/>
    </row>
    <row r="96" spans="1:15" s="183" customFormat="1" ht="15.75">
      <c r="A96" s="129">
        <v>4</v>
      </c>
      <c r="B96" s="130" t="s">
        <v>270</v>
      </c>
      <c r="C96" s="179">
        <f t="shared" si="2"/>
        <v>20</v>
      </c>
      <c r="D96" s="179"/>
      <c r="E96" s="116">
        <f>'53'!E85+'53'!T85</f>
        <v>20</v>
      </c>
      <c r="F96" s="180"/>
      <c r="G96" s="180"/>
      <c r="H96" s="180"/>
      <c r="I96" s="180"/>
      <c r="J96" s="179"/>
      <c r="K96" s="179"/>
      <c r="L96" s="179"/>
      <c r="M96" s="180"/>
      <c r="N96" s="181"/>
      <c r="O96" s="182"/>
    </row>
    <row r="97" spans="1:15" s="183" customFormat="1" ht="15.75">
      <c r="A97" s="129">
        <v>5</v>
      </c>
      <c r="B97" s="130" t="s">
        <v>262</v>
      </c>
      <c r="C97" s="179">
        <f t="shared" si="2"/>
        <v>160</v>
      </c>
      <c r="D97" s="179"/>
      <c r="E97" s="116">
        <f>'53'!E86+'53'!T86</f>
        <v>160</v>
      </c>
      <c r="F97" s="180"/>
      <c r="G97" s="180"/>
      <c r="H97" s="180"/>
      <c r="I97" s="180"/>
      <c r="J97" s="179"/>
      <c r="K97" s="179"/>
      <c r="L97" s="179"/>
      <c r="M97" s="180"/>
      <c r="N97" s="181"/>
      <c r="O97" s="182"/>
    </row>
    <row r="98" spans="1:15" s="183" customFormat="1" ht="15.75">
      <c r="A98" s="129">
        <v>6</v>
      </c>
      <c r="B98" s="130" t="s">
        <v>265</v>
      </c>
      <c r="C98" s="179">
        <f t="shared" ref="C98:C100" si="3">D98+E98</f>
        <v>200</v>
      </c>
      <c r="D98" s="179"/>
      <c r="E98" s="116">
        <f>'53'!E87+'53'!T87</f>
        <v>200</v>
      </c>
      <c r="F98" s="180"/>
      <c r="G98" s="180"/>
      <c r="H98" s="180"/>
      <c r="I98" s="180"/>
      <c r="J98" s="179"/>
      <c r="K98" s="179"/>
      <c r="L98" s="179"/>
      <c r="M98" s="180"/>
      <c r="N98" s="181"/>
      <c r="O98" s="182"/>
    </row>
    <row r="99" spans="1:15" s="183" customFormat="1" ht="15.75">
      <c r="A99" s="79" t="s">
        <v>363</v>
      </c>
      <c r="B99" s="135" t="s">
        <v>201</v>
      </c>
      <c r="C99" s="179">
        <f t="shared" si="3"/>
        <v>1700</v>
      </c>
      <c r="D99" s="179"/>
      <c r="E99" s="116">
        <f>'53'!E88+'53'!T88</f>
        <v>1700</v>
      </c>
      <c r="F99" s="180"/>
      <c r="G99" s="180"/>
      <c r="H99" s="180"/>
      <c r="I99" s="180"/>
      <c r="J99" s="179"/>
      <c r="K99" s="179"/>
      <c r="L99" s="179"/>
      <c r="M99" s="180"/>
      <c r="N99" s="181"/>
      <c r="O99" s="182"/>
    </row>
    <row r="100" spans="1:15" ht="15.75">
      <c r="A100" s="129">
        <v>1</v>
      </c>
      <c r="B100" s="130" t="s">
        <v>264</v>
      </c>
      <c r="C100" s="116">
        <f t="shared" si="3"/>
        <v>1700</v>
      </c>
      <c r="D100" s="116"/>
      <c r="E100" s="116">
        <f>'53'!E89+'53'!T89</f>
        <v>1700</v>
      </c>
      <c r="F100" s="156"/>
      <c r="G100" s="156"/>
      <c r="H100" s="156"/>
      <c r="I100" s="156"/>
      <c r="J100" s="116"/>
      <c r="K100" s="116"/>
      <c r="L100" s="116"/>
      <c r="M100" s="156"/>
      <c r="N100" s="147"/>
      <c r="O100" s="157"/>
    </row>
    <row r="101" spans="1:15" ht="47.25">
      <c r="A101" s="154" t="s">
        <v>4</v>
      </c>
      <c r="B101" s="155" t="s">
        <v>303</v>
      </c>
      <c r="C101" s="178">
        <f>D101+E101+F101+G101+H101+I101+J101+M101</f>
        <v>13979</v>
      </c>
      <c r="D101" s="178"/>
      <c r="E101" s="178"/>
      <c r="F101" s="178">
        <f>'[1]Bieu 33'!D44</f>
        <v>13979</v>
      </c>
      <c r="G101" s="178"/>
      <c r="H101" s="178"/>
      <c r="I101" s="178"/>
      <c r="J101" s="178"/>
      <c r="K101" s="178"/>
      <c r="L101" s="178"/>
      <c r="M101" s="178"/>
      <c r="N101" s="147"/>
    </row>
    <row r="102" spans="1:15" ht="31.5">
      <c r="A102" s="154" t="s">
        <v>14</v>
      </c>
      <c r="B102" s="155" t="s">
        <v>304</v>
      </c>
      <c r="C102" s="178">
        <f t="shared" ref="C102:C106" si="4">D102+E102+F102+G102+H102+I102+J102+M102</f>
        <v>1450</v>
      </c>
      <c r="D102" s="178"/>
      <c r="E102" s="178"/>
      <c r="F102" s="178"/>
      <c r="G102" s="178">
        <f>'[1]Bieu 33'!D45</f>
        <v>1450</v>
      </c>
      <c r="H102" s="178"/>
      <c r="I102" s="178"/>
      <c r="J102" s="178"/>
      <c r="K102" s="178"/>
      <c r="L102" s="178"/>
      <c r="M102" s="178"/>
      <c r="N102" s="147"/>
    </row>
    <row r="103" spans="1:15" ht="31.5">
      <c r="A103" s="154" t="s">
        <v>15</v>
      </c>
      <c r="B103" s="155" t="s">
        <v>305</v>
      </c>
      <c r="C103" s="178">
        <f t="shared" si="4"/>
        <v>466722</v>
      </c>
      <c r="D103" s="178"/>
      <c r="E103" s="178"/>
      <c r="F103" s="178"/>
      <c r="G103" s="178"/>
      <c r="H103" s="178">
        <f>'[1]Bieu 33'!D46</f>
        <v>466722</v>
      </c>
      <c r="I103" s="178"/>
      <c r="J103" s="178"/>
      <c r="K103" s="178"/>
      <c r="L103" s="178"/>
      <c r="M103" s="178"/>
      <c r="N103" s="147"/>
    </row>
    <row r="104" spans="1:15" ht="31.5">
      <c r="A104" s="154" t="s">
        <v>34</v>
      </c>
      <c r="B104" s="155" t="s">
        <v>328</v>
      </c>
      <c r="C104" s="178">
        <f t="shared" si="4"/>
        <v>2018032.4</v>
      </c>
      <c r="D104" s="178"/>
      <c r="E104" s="178"/>
      <c r="F104" s="178"/>
      <c r="G104" s="178"/>
      <c r="H104" s="178"/>
      <c r="I104" s="178">
        <f>'49'!D47</f>
        <v>2018032.4</v>
      </c>
      <c r="J104" s="178"/>
      <c r="K104" s="178"/>
      <c r="L104" s="178"/>
      <c r="M104" s="178"/>
      <c r="N104" s="147"/>
    </row>
    <row r="105" spans="1:15" ht="47.25">
      <c r="A105" s="154" t="s">
        <v>35</v>
      </c>
      <c r="B105" s="155" t="s">
        <v>306</v>
      </c>
      <c r="C105" s="178">
        <f t="shared" si="4"/>
        <v>3786073.5999999996</v>
      </c>
      <c r="D105" s="178">
        <f>'[1]Bieu 42'!D7</f>
        <v>1192140</v>
      </c>
      <c r="E105" s="178">
        <f>'[1]Bieu 42'!E7</f>
        <v>2593933.5999999996</v>
      </c>
      <c r="F105" s="178"/>
      <c r="G105" s="178"/>
      <c r="H105" s="178"/>
      <c r="I105" s="178"/>
      <c r="J105" s="178"/>
      <c r="K105" s="178"/>
      <c r="L105" s="178"/>
      <c r="M105" s="178"/>
      <c r="N105" s="147"/>
    </row>
    <row r="106" spans="1:15" ht="31.5">
      <c r="A106" s="158" t="s">
        <v>307</v>
      </c>
      <c r="B106" s="159" t="s">
        <v>308</v>
      </c>
      <c r="C106" s="160">
        <f t="shared" si="4"/>
        <v>0</v>
      </c>
      <c r="D106" s="160"/>
      <c r="E106" s="160"/>
      <c r="F106" s="160"/>
      <c r="G106" s="160"/>
      <c r="H106" s="160"/>
      <c r="I106" s="160"/>
      <c r="J106" s="160"/>
      <c r="K106" s="160"/>
      <c r="L106" s="160"/>
      <c r="M106" s="160"/>
      <c r="N106" s="147"/>
    </row>
    <row r="107" spans="1:15" ht="15.75">
      <c r="A107" s="147"/>
      <c r="B107" s="147"/>
      <c r="C107" s="161"/>
      <c r="D107" s="161"/>
      <c r="E107" s="161"/>
      <c r="F107" s="161"/>
      <c r="G107" s="161"/>
      <c r="H107" s="161"/>
      <c r="I107" s="161"/>
      <c r="J107" s="161"/>
      <c r="K107" s="161"/>
      <c r="L107" s="161"/>
      <c r="M107" s="161"/>
      <c r="N107" s="147"/>
    </row>
  </sheetData>
  <mergeCells count="15">
    <mergeCell ref="I6:I7"/>
    <mergeCell ref="J6:L6"/>
    <mergeCell ref="M6:M7"/>
    <mergeCell ref="K1:M1"/>
    <mergeCell ref="A2:M2"/>
    <mergeCell ref="A3:M3"/>
    <mergeCell ref="A6:A7"/>
    <mergeCell ref="B6:B7"/>
    <mergeCell ref="C6:C7"/>
    <mergeCell ref="D6:D7"/>
    <mergeCell ref="E6:E7"/>
    <mergeCell ref="F6:F7"/>
    <mergeCell ref="G6:G7"/>
    <mergeCell ref="H6:H7"/>
    <mergeCell ref="K4:M4"/>
  </mergeCells>
  <pageMargins left="0.31496062992125984" right="0" top="0.74803149606299213" bottom="0.55118110236220474" header="0.31496062992125984" footer="0.31496062992125984"/>
  <pageSetup paperSize="9" scale="9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106"/>
  <sheetViews>
    <sheetView showZeros="0" tabSelected="1" workbookViewId="0">
      <selection activeCell="J9" sqref="J9"/>
    </sheetView>
  </sheetViews>
  <sheetFormatPr defaultRowHeight="12"/>
  <cols>
    <col min="1" max="1" width="4.28515625" style="70" customWidth="1"/>
    <col min="2" max="2" width="31.140625" style="70" customWidth="1"/>
    <col min="3" max="3" width="10.28515625" style="70" hidden="1" customWidth="1"/>
    <col min="4" max="4" width="12.28515625" style="70" customWidth="1"/>
    <col min="5" max="5" width="10.140625" style="70" customWidth="1"/>
    <col min="6" max="6" width="11" style="70" customWidth="1"/>
    <col min="7" max="12" width="9.140625" style="70"/>
    <col min="13" max="13" width="8.7109375" style="70" customWidth="1"/>
    <col min="14" max="14" width="8.85546875" style="70" customWidth="1"/>
    <col min="15" max="15" width="8" style="70" customWidth="1"/>
    <col min="16" max="16" width="7.7109375" style="70" hidden="1" customWidth="1"/>
    <col min="17" max="17" width="8.5703125" style="70" hidden="1" customWidth="1"/>
    <col min="18" max="18" width="8.42578125" style="70" hidden="1" customWidth="1"/>
    <col min="19" max="19" width="9.5703125" style="70" customWidth="1"/>
    <col min="20" max="20" width="10.140625" style="70" customWidth="1"/>
    <col min="21" max="16384" width="9.140625" style="70"/>
  </cols>
  <sheetData>
    <row r="1" spans="1:20" ht="20.25" customHeight="1">
      <c r="O1" s="216" t="s">
        <v>364</v>
      </c>
      <c r="P1" s="216"/>
      <c r="Q1" s="216"/>
      <c r="R1" s="216"/>
      <c r="S1" s="216"/>
      <c r="T1" s="216"/>
    </row>
    <row r="2" spans="1:20" s="71" customFormat="1" ht="16.5">
      <c r="A2" s="216" t="s">
        <v>269</v>
      </c>
      <c r="B2" s="216"/>
      <c r="C2" s="216"/>
      <c r="D2" s="216"/>
      <c r="E2" s="216"/>
      <c r="F2" s="216"/>
      <c r="G2" s="216"/>
      <c r="H2" s="216"/>
      <c r="I2" s="216"/>
      <c r="J2" s="216"/>
      <c r="K2" s="216"/>
      <c r="L2" s="216"/>
      <c r="M2" s="216"/>
      <c r="N2" s="216"/>
      <c r="O2" s="216"/>
      <c r="P2" s="216"/>
      <c r="Q2" s="216"/>
      <c r="R2" s="216"/>
      <c r="S2" s="216"/>
      <c r="T2" s="216"/>
    </row>
    <row r="3" spans="1:20" s="71" customFormat="1" ht="16.5">
      <c r="A3" s="217" t="s">
        <v>365</v>
      </c>
      <c r="B3" s="217"/>
      <c r="C3" s="217"/>
      <c r="D3" s="217"/>
      <c r="E3" s="217"/>
      <c r="F3" s="217"/>
      <c r="G3" s="217"/>
      <c r="H3" s="217"/>
      <c r="I3" s="217"/>
      <c r="J3" s="217"/>
      <c r="K3" s="217"/>
      <c r="L3" s="217"/>
      <c r="M3" s="217"/>
      <c r="N3" s="217"/>
      <c r="O3" s="217"/>
      <c r="P3" s="217"/>
      <c r="Q3" s="217"/>
      <c r="R3" s="217"/>
      <c r="S3" s="217"/>
      <c r="T3" s="217"/>
    </row>
    <row r="4" spans="1:20" ht="19.5" customHeight="1">
      <c r="S4" s="218" t="s">
        <v>211</v>
      </c>
      <c r="T4" s="218"/>
    </row>
    <row r="5" spans="1:20" ht="21" customHeight="1">
      <c r="A5" s="219" t="s">
        <v>22</v>
      </c>
      <c r="B5" s="219" t="s">
        <v>159</v>
      </c>
      <c r="C5" s="219" t="s">
        <v>160</v>
      </c>
      <c r="D5" s="219" t="s">
        <v>279</v>
      </c>
      <c r="E5" s="220" t="s">
        <v>13</v>
      </c>
      <c r="F5" s="221"/>
      <c r="G5" s="221"/>
      <c r="H5" s="221"/>
      <c r="I5" s="221"/>
      <c r="J5" s="221"/>
      <c r="K5" s="221"/>
      <c r="L5" s="221"/>
      <c r="M5" s="221"/>
      <c r="N5" s="221"/>
      <c r="O5" s="221"/>
      <c r="P5" s="221"/>
      <c r="Q5" s="221"/>
      <c r="R5" s="222"/>
      <c r="S5" s="219" t="s">
        <v>164</v>
      </c>
      <c r="T5" s="219" t="s">
        <v>165</v>
      </c>
    </row>
    <row r="6" spans="1:20" ht="35.25" customHeight="1">
      <c r="A6" s="219"/>
      <c r="B6" s="219"/>
      <c r="C6" s="219"/>
      <c r="D6" s="219"/>
      <c r="E6" s="223" t="s">
        <v>6</v>
      </c>
      <c r="F6" s="219" t="s">
        <v>161</v>
      </c>
      <c r="G6" s="219" t="s">
        <v>46</v>
      </c>
      <c r="H6" s="219"/>
      <c r="I6" s="219"/>
      <c r="J6" s="225" t="s">
        <v>96</v>
      </c>
      <c r="K6" s="219" t="s">
        <v>162</v>
      </c>
      <c r="L6" s="219" t="s">
        <v>163</v>
      </c>
      <c r="M6" s="219" t="s">
        <v>103</v>
      </c>
      <c r="N6" s="219" t="s">
        <v>101</v>
      </c>
      <c r="O6" s="219" t="s">
        <v>100</v>
      </c>
      <c r="P6" s="219" t="s">
        <v>11</v>
      </c>
      <c r="Q6" s="219" t="s">
        <v>95</v>
      </c>
      <c r="R6" s="220" t="s">
        <v>31</v>
      </c>
      <c r="S6" s="219"/>
      <c r="T6" s="219"/>
    </row>
    <row r="7" spans="1:20" ht="113.25" customHeight="1">
      <c r="A7" s="219"/>
      <c r="B7" s="219"/>
      <c r="C7" s="219"/>
      <c r="D7" s="219"/>
      <c r="E7" s="224"/>
      <c r="F7" s="219"/>
      <c r="G7" s="186" t="s">
        <v>273</v>
      </c>
      <c r="H7" s="186" t="s">
        <v>274</v>
      </c>
      <c r="I7" s="186" t="s">
        <v>166</v>
      </c>
      <c r="J7" s="225"/>
      <c r="K7" s="219"/>
      <c r="L7" s="219"/>
      <c r="M7" s="219"/>
      <c r="N7" s="219"/>
      <c r="O7" s="219"/>
      <c r="P7" s="219"/>
      <c r="Q7" s="219"/>
      <c r="R7" s="220" t="s">
        <v>31</v>
      </c>
      <c r="S7" s="219"/>
      <c r="T7" s="219"/>
    </row>
    <row r="8" spans="1:20" ht="28.5" customHeight="1">
      <c r="A8" s="187" t="s">
        <v>1</v>
      </c>
      <c r="B8" s="187" t="s">
        <v>2</v>
      </c>
      <c r="C8" s="187"/>
      <c r="D8" s="140" t="s">
        <v>356</v>
      </c>
      <c r="E8" s="140" t="s">
        <v>357</v>
      </c>
      <c r="F8" s="137">
        <v>3</v>
      </c>
      <c r="G8" s="137">
        <v>4</v>
      </c>
      <c r="H8" s="137">
        <v>5</v>
      </c>
      <c r="I8" s="137" t="s">
        <v>278</v>
      </c>
      <c r="J8" s="138">
        <v>7</v>
      </c>
      <c r="K8" s="137">
        <v>8</v>
      </c>
      <c r="L8" s="137">
        <v>9</v>
      </c>
      <c r="M8" s="137">
        <v>10</v>
      </c>
      <c r="N8" s="137">
        <v>11</v>
      </c>
      <c r="O8" s="137">
        <v>12</v>
      </c>
      <c r="P8" s="137">
        <v>13</v>
      </c>
      <c r="Q8" s="137">
        <v>14</v>
      </c>
      <c r="R8" s="139">
        <v>13</v>
      </c>
      <c r="S8" s="137">
        <v>13</v>
      </c>
      <c r="T8" s="137">
        <v>14</v>
      </c>
    </row>
    <row r="9" spans="1:20" s="76" customFormat="1" ht="15.75" customHeight="1">
      <c r="A9" s="72"/>
      <c r="B9" s="73" t="s">
        <v>32</v>
      </c>
      <c r="C9" s="74" t="e">
        <f>#REF!+#REF!</f>
        <v>#REF!</v>
      </c>
      <c r="D9" s="75">
        <v>4571429</v>
      </c>
      <c r="E9" s="75">
        <v>4411192</v>
      </c>
      <c r="F9" s="75">
        <v>585405</v>
      </c>
      <c r="G9" s="75">
        <v>1127338</v>
      </c>
      <c r="H9" s="75">
        <v>195412</v>
      </c>
      <c r="I9" s="75">
        <v>1322750</v>
      </c>
      <c r="J9" s="75">
        <v>967440</v>
      </c>
      <c r="K9" s="75">
        <v>33090</v>
      </c>
      <c r="L9" s="75">
        <v>200360</v>
      </c>
      <c r="M9" s="75">
        <v>328028</v>
      </c>
      <c r="N9" s="75">
        <v>737942</v>
      </c>
      <c r="O9" s="75">
        <v>92041</v>
      </c>
      <c r="P9" s="75">
        <v>72287</v>
      </c>
      <c r="Q9" s="75">
        <v>31010</v>
      </c>
      <c r="R9" s="75">
        <v>40839</v>
      </c>
      <c r="S9" s="75">
        <v>75000</v>
      </c>
      <c r="T9" s="75">
        <v>85237</v>
      </c>
    </row>
    <row r="10" spans="1:20" s="83" customFormat="1" ht="15.75">
      <c r="A10" s="79">
        <v>1</v>
      </c>
      <c r="B10" s="80" t="s">
        <v>167</v>
      </c>
      <c r="C10" s="81"/>
      <c r="D10" s="82">
        <f>E10+S10+T10</f>
        <v>16345</v>
      </c>
      <c r="E10" s="82">
        <f>SUM(F10:R10)-I10</f>
        <v>16345</v>
      </c>
      <c r="F10" s="82">
        <f>'[1]Bieu 37'!F9</f>
        <v>16318</v>
      </c>
      <c r="G10" s="82">
        <f>'[1]Bieu 37'!G9</f>
        <v>0</v>
      </c>
      <c r="H10" s="82">
        <f>'[1]Bieu 37'!H9</f>
        <v>0</v>
      </c>
      <c r="I10" s="82">
        <f>G10+H10</f>
        <v>0</v>
      </c>
      <c r="J10" s="82">
        <f>'[1]Bieu 37'!J9</f>
        <v>0</v>
      </c>
      <c r="K10" s="82">
        <f>'[1]Bieu 37'!K9</f>
        <v>0</v>
      </c>
      <c r="L10" s="82">
        <f>'[1]Bieu 37'!L9</f>
        <v>0</v>
      </c>
      <c r="M10" s="82">
        <f>'[1]Bieu 37'!M9</f>
        <v>0</v>
      </c>
      <c r="N10" s="82">
        <f>'[1]Bieu 37'!N9</f>
        <v>0</v>
      </c>
      <c r="O10" s="82">
        <f>'[1]Bieu 37'!O9</f>
        <v>0</v>
      </c>
      <c r="P10" s="82">
        <f>'[1]Bieu 37'!P9</f>
        <v>27</v>
      </c>
      <c r="Q10" s="82">
        <f>'[1]Bieu 37'!Q9</f>
        <v>0</v>
      </c>
      <c r="R10" s="82">
        <f>'[1]Bieu 37'!R9</f>
        <v>0</v>
      </c>
      <c r="S10" s="82">
        <f>'[1]Bieu 37'!S9</f>
        <v>0</v>
      </c>
      <c r="T10" s="82">
        <f>'[1]Bieu 37'!T9</f>
        <v>0</v>
      </c>
    </row>
    <row r="11" spans="1:20" s="83" customFormat="1" ht="15.75">
      <c r="A11" s="79">
        <v>2</v>
      </c>
      <c r="B11" s="80" t="s">
        <v>168</v>
      </c>
      <c r="C11" s="84"/>
      <c r="D11" s="82">
        <f t="shared" ref="D11:D74" si="0">E11+S11+T11</f>
        <v>26193</v>
      </c>
      <c r="E11" s="82">
        <f t="shared" ref="E11:E74" si="1">SUM(F11:R11)-I11</f>
        <v>26193</v>
      </c>
      <c r="F11" s="82">
        <f>'[1]Bieu 37'!F10</f>
        <v>23450</v>
      </c>
      <c r="G11" s="82">
        <f>'[1]Bieu 37'!G10</f>
        <v>0</v>
      </c>
      <c r="H11" s="82">
        <f>'[1]Bieu 37'!H10</f>
        <v>0</v>
      </c>
      <c r="I11" s="82">
        <f t="shared" ref="I11:I56" si="2">G11+H11</f>
        <v>0</v>
      </c>
      <c r="J11" s="82">
        <f>'[1]Bieu 37'!J10</f>
        <v>0</v>
      </c>
      <c r="K11" s="82">
        <f>'[1]Bieu 37'!K10</f>
        <v>0</v>
      </c>
      <c r="L11" s="82">
        <f>'[1]Bieu 37'!L10</f>
        <v>0</v>
      </c>
      <c r="M11" s="82">
        <f>'[1]Bieu 37'!M10</f>
        <v>0</v>
      </c>
      <c r="N11" s="82">
        <f>'[1]Bieu 37'!N10</f>
        <v>716</v>
      </c>
      <c r="O11" s="82">
        <f>'[1]Bieu 37'!O10</f>
        <v>2000</v>
      </c>
      <c r="P11" s="82">
        <f>'[1]Bieu 37'!P10</f>
        <v>27</v>
      </c>
      <c r="Q11" s="82">
        <f>'[1]Bieu 37'!Q10</f>
        <v>0</v>
      </c>
      <c r="R11" s="82">
        <f>'[1]Bieu 37'!R10</f>
        <v>0</v>
      </c>
      <c r="S11" s="82">
        <f>'[1]Bieu 37'!S10</f>
        <v>0</v>
      </c>
      <c r="T11" s="82">
        <f>'[1]Bieu 37'!T10</f>
        <v>0</v>
      </c>
    </row>
    <row r="12" spans="1:20" s="83" customFormat="1" ht="15.75">
      <c r="A12" s="79">
        <v>3</v>
      </c>
      <c r="B12" s="80" t="s">
        <v>275</v>
      </c>
      <c r="C12" s="84"/>
      <c r="D12" s="82">
        <f t="shared" si="0"/>
        <v>101104</v>
      </c>
      <c r="E12" s="82">
        <f t="shared" si="1"/>
        <v>101104</v>
      </c>
      <c r="F12" s="82">
        <f>'[1]Bieu 37'!F11</f>
        <v>81871</v>
      </c>
      <c r="G12" s="82">
        <f>'[1]Bieu 37'!G11</f>
        <v>0</v>
      </c>
      <c r="H12" s="82">
        <f>'[1]Bieu 37'!H11</f>
        <v>0</v>
      </c>
      <c r="I12" s="82">
        <f t="shared" si="2"/>
        <v>0</v>
      </c>
      <c r="J12" s="82">
        <f>'[1]Bieu 37'!J11</f>
        <v>0</v>
      </c>
      <c r="K12" s="82">
        <f>'[1]Bieu 37'!K11</f>
        <v>0</v>
      </c>
      <c r="L12" s="82">
        <f>'[1]Bieu 37'!L11</f>
        <v>19206</v>
      </c>
      <c r="M12" s="82">
        <f>'[1]Bieu 37'!M11</f>
        <v>0</v>
      </c>
      <c r="N12" s="82">
        <f>'[1]Bieu 37'!N11</f>
        <v>0</v>
      </c>
      <c r="O12" s="82">
        <f>'[1]Bieu 37'!O11</f>
        <v>0</v>
      </c>
      <c r="P12" s="82">
        <f>'[1]Bieu 37'!P11</f>
        <v>27</v>
      </c>
      <c r="Q12" s="82">
        <f>'[1]Bieu 37'!Q11</f>
        <v>0</v>
      </c>
      <c r="R12" s="82">
        <f>'[1]Bieu 37'!R11</f>
        <v>0</v>
      </c>
      <c r="S12" s="82">
        <f>'[1]Bieu 37'!S11</f>
        <v>0</v>
      </c>
      <c r="T12" s="82">
        <f>'[1]Bieu 37'!T11</f>
        <v>0</v>
      </c>
    </row>
    <row r="13" spans="1:20" s="83" customFormat="1" ht="31.5">
      <c r="A13" s="79">
        <v>4</v>
      </c>
      <c r="B13" s="80" t="s">
        <v>268</v>
      </c>
      <c r="C13" s="84">
        <f>[2]HC!J29</f>
        <v>12589</v>
      </c>
      <c r="D13" s="82">
        <f t="shared" si="0"/>
        <v>156183</v>
      </c>
      <c r="E13" s="82">
        <f t="shared" si="1"/>
        <v>156183</v>
      </c>
      <c r="F13" s="82">
        <f>'[1]Bieu 37'!F12</f>
        <v>95821</v>
      </c>
      <c r="G13" s="82">
        <f>'[1]Bieu 37'!G12</f>
        <v>0</v>
      </c>
      <c r="H13" s="82">
        <f>'[1]Bieu 37'!H12</f>
        <v>0</v>
      </c>
      <c r="I13" s="82">
        <f t="shared" si="2"/>
        <v>0</v>
      </c>
      <c r="J13" s="82">
        <f>'[1]Bieu 37'!J12</f>
        <v>0</v>
      </c>
      <c r="K13" s="82">
        <f>'[1]Bieu 37'!K12</f>
        <v>0</v>
      </c>
      <c r="L13" s="82">
        <f>'[1]Bieu 37'!L12</f>
        <v>0</v>
      </c>
      <c r="M13" s="82">
        <f>'[1]Bieu 37'!M12</f>
        <v>0</v>
      </c>
      <c r="N13" s="82">
        <f>'[1]Bieu 37'!N12</f>
        <v>59901</v>
      </c>
      <c r="O13" s="82">
        <f>'[1]Bieu 37'!O12</f>
        <v>420</v>
      </c>
      <c r="P13" s="82">
        <f>'[1]Bieu 37'!P12</f>
        <v>41</v>
      </c>
      <c r="Q13" s="82">
        <f>'[1]Bieu 37'!Q12</f>
        <v>0</v>
      </c>
      <c r="R13" s="82">
        <f>'[1]Bieu 37'!R12</f>
        <v>0</v>
      </c>
      <c r="S13" s="82">
        <f>'[1]Bieu 37'!S12</f>
        <v>0</v>
      </c>
      <c r="T13" s="82">
        <f>'[1]Bieu 37'!T12</f>
        <v>0</v>
      </c>
    </row>
    <row r="14" spans="1:20" s="83" customFormat="1" ht="31.5">
      <c r="A14" s="79">
        <v>5</v>
      </c>
      <c r="B14" s="80" t="s">
        <v>169</v>
      </c>
      <c r="C14" s="84">
        <f>[2]HC!J42</f>
        <v>140</v>
      </c>
      <c r="D14" s="82">
        <f t="shared" si="0"/>
        <v>120760</v>
      </c>
      <c r="E14" s="82">
        <f t="shared" si="1"/>
        <v>101062</v>
      </c>
      <c r="F14" s="82">
        <f>'[1]Bieu 37'!F13</f>
        <v>10716</v>
      </c>
      <c r="G14" s="82">
        <f>'[1]Bieu 37'!G13</f>
        <v>0</v>
      </c>
      <c r="H14" s="82">
        <f>'[1]Bieu 37'!H13</f>
        <v>30846</v>
      </c>
      <c r="I14" s="82">
        <f t="shared" si="2"/>
        <v>30846</v>
      </c>
      <c r="J14" s="82">
        <f>'[1]Bieu 37'!J13</f>
        <v>0</v>
      </c>
      <c r="K14" s="82">
        <f>'[1]Bieu 37'!K13</f>
        <v>0</v>
      </c>
      <c r="L14" s="82">
        <f>'[1]Bieu 37'!L13</f>
        <v>0</v>
      </c>
      <c r="M14" s="82">
        <f>'[1]Bieu 37'!M13</f>
        <v>59459</v>
      </c>
      <c r="N14" s="82">
        <f>'[1]Bieu 37'!N13</f>
        <v>0</v>
      </c>
      <c r="O14" s="82">
        <f>'[1]Bieu 37'!O13</f>
        <v>0</v>
      </c>
      <c r="P14" s="82">
        <f>'[1]Bieu 37'!P13</f>
        <v>41</v>
      </c>
      <c r="Q14" s="82">
        <f>'[1]Bieu 37'!Q13</f>
        <v>0</v>
      </c>
      <c r="R14" s="82">
        <f>'[1]Bieu 37'!R13</f>
        <v>0</v>
      </c>
      <c r="S14" s="82">
        <f>'[1]Bieu 37'!S13</f>
        <v>0</v>
      </c>
      <c r="T14" s="82">
        <f>'[1]Bieu 37'!T13</f>
        <v>19698</v>
      </c>
    </row>
    <row r="15" spans="1:20" s="83" customFormat="1" ht="15.75">
      <c r="A15" s="79">
        <v>6</v>
      </c>
      <c r="B15" s="80" t="s">
        <v>170</v>
      </c>
      <c r="C15" s="84">
        <f>[2]HC!J77</f>
        <v>28</v>
      </c>
      <c r="D15" s="82">
        <f t="shared" si="0"/>
        <v>11258</v>
      </c>
      <c r="E15" s="82">
        <f t="shared" si="1"/>
        <v>11258</v>
      </c>
      <c r="F15" s="82">
        <f>'[1]Bieu 37'!F14</f>
        <v>7595</v>
      </c>
      <c r="G15" s="82">
        <f>'[1]Bieu 37'!G14</f>
        <v>0</v>
      </c>
      <c r="H15" s="82">
        <f>'[1]Bieu 37'!H14</f>
        <v>250</v>
      </c>
      <c r="I15" s="82">
        <f t="shared" si="2"/>
        <v>250</v>
      </c>
      <c r="J15" s="82">
        <f>'[1]Bieu 37'!J14</f>
        <v>0</v>
      </c>
      <c r="K15" s="82">
        <f>'[1]Bieu 37'!K14</f>
        <v>0</v>
      </c>
      <c r="L15" s="82">
        <f>'[1]Bieu 37'!L14</f>
        <v>0</v>
      </c>
      <c r="M15" s="82">
        <f>'[1]Bieu 37'!M14</f>
        <v>0</v>
      </c>
      <c r="N15" s="82">
        <f>'[1]Bieu 37'!N14</f>
        <v>2778</v>
      </c>
      <c r="O15" s="82">
        <f>'[1]Bieu 37'!O14</f>
        <v>635</v>
      </c>
      <c r="P15" s="82">
        <f>'[1]Bieu 37'!P14</f>
        <v>0</v>
      </c>
      <c r="Q15" s="82">
        <f>'[1]Bieu 37'!Q14</f>
        <v>0</v>
      </c>
      <c r="R15" s="82">
        <f>'[1]Bieu 37'!R14</f>
        <v>0</v>
      </c>
      <c r="S15" s="82">
        <f>'[1]Bieu 37'!S14</f>
        <v>0</v>
      </c>
      <c r="T15" s="82">
        <f>'[1]Bieu 37'!T14</f>
        <v>0</v>
      </c>
    </row>
    <row r="16" spans="1:20" s="83" customFormat="1" ht="15.75">
      <c r="A16" s="79">
        <v>7</v>
      </c>
      <c r="B16" s="80" t="s">
        <v>171</v>
      </c>
      <c r="C16" s="84">
        <f>[2]HC!J68</f>
        <v>670</v>
      </c>
      <c r="D16" s="82">
        <f t="shared" si="0"/>
        <v>8946</v>
      </c>
      <c r="E16" s="82">
        <f t="shared" si="1"/>
        <v>8946</v>
      </c>
      <c r="F16" s="82">
        <f>'[1]Bieu 37'!F15</f>
        <v>7293</v>
      </c>
      <c r="G16" s="82">
        <f>'[1]Bieu 37'!G15</f>
        <v>0</v>
      </c>
      <c r="H16" s="82">
        <f>'[1]Bieu 37'!H15</f>
        <v>0</v>
      </c>
      <c r="I16" s="82">
        <f t="shared" si="2"/>
        <v>0</v>
      </c>
      <c r="J16" s="82">
        <f>'[1]Bieu 37'!J15</f>
        <v>0</v>
      </c>
      <c r="K16" s="82">
        <f>'[1]Bieu 37'!K15</f>
        <v>0</v>
      </c>
      <c r="L16" s="82">
        <f>'[1]Bieu 37'!L15</f>
        <v>0</v>
      </c>
      <c r="M16" s="82">
        <f>'[1]Bieu 37'!M15</f>
        <v>0</v>
      </c>
      <c r="N16" s="82">
        <f>'[1]Bieu 37'!N15</f>
        <v>1626</v>
      </c>
      <c r="O16" s="82">
        <f>'[1]Bieu 37'!O15</f>
        <v>0</v>
      </c>
      <c r="P16" s="82">
        <f>'[1]Bieu 37'!P15</f>
        <v>27</v>
      </c>
      <c r="Q16" s="82">
        <f>'[1]Bieu 37'!Q15</f>
        <v>0</v>
      </c>
      <c r="R16" s="82">
        <f>'[1]Bieu 37'!R15</f>
        <v>0</v>
      </c>
      <c r="S16" s="82">
        <f>'[1]Bieu 37'!S15</f>
        <v>0</v>
      </c>
      <c r="T16" s="82">
        <f>'[1]Bieu 37'!T15</f>
        <v>0</v>
      </c>
    </row>
    <row r="17" spans="1:20" s="83" customFormat="1" ht="15.75">
      <c r="A17" s="79">
        <v>8</v>
      </c>
      <c r="B17" s="80" t="s">
        <v>172</v>
      </c>
      <c r="C17" s="84">
        <f>[2]HC!J50</f>
        <v>6617</v>
      </c>
      <c r="D17" s="82">
        <f t="shared" si="0"/>
        <v>61418</v>
      </c>
      <c r="E17" s="82">
        <f t="shared" si="1"/>
        <v>61018</v>
      </c>
      <c r="F17" s="82">
        <f>'[1]Bieu 37'!F16</f>
        <v>10054</v>
      </c>
      <c r="G17" s="82">
        <f>'[1]Bieu 37'!G16</f>
        <v>0</v>
      </c>
      <c r="H17" s="82">
        <f>'[1]Bieu 37'!H16</f>
        <v>0</v>
      </c>
      <c r="I17" s="82">
        <f t="shared" si="2"/>
        <v>0</v>
      </c>
      <c r="J17" s="82">
        <f>'[1]Bieu 37'!J16</f>
        <v>0</v>
      </c>
      <c r="K17" s="82">
        <f>'[1]Bieu 37'!K16</f>
        <v>0</v>
      </c>
      <c r="L17" s="82">
        <f>'[1]Bieu 37'!L16</f>
        <v>0</v>
      </c>
      <c r="M17" s="82">
        <f>'[1]Bieu 37'!M16</f>
        <v>0</v>
      </c>
      <c r="N17" s="82">
        <f>'[1]Bieu 37'!N16</f>
        <v>27563</v>
      </c>
      <c r="O17" s="82">
        <f>'[1]Bieu 37'!O16</f>
        <v>23360</v>
      </c>
      <c r="P17" s="82">
        <f>'[1]Bieu 37'!P16</f>
        <v>41</v>
      </c>
      <c r="Q17" s="82">
        <f>'[1]Bieu 37'!Q16</f>
        <v>0</v>
      </c>
      <c r="R17" s="82">
        <f>'[1]Bieu 37'!R16</f>
        <v>0</v>
      </c>
      <c r="S17" s="82">
        <f>'[1]Bieu 37'!S16</f>
        <v>0</v>
      </c>
      <c r="T17" s="82">
        <f>'[1]Bieu 37'!T16</f>
        <v>400</v>
      </c>
    </row>
    <row r="18" spans="1:20" s="83" customFormat="1" ht="15.75">
      <c r="A18" s="79">
        <v>9</v>
      </c>
      <c r="B18" s="80" t="s">
        <v>173</v>
      </c>
      <c r="C18" s="84">
        <f>[2]HC!J55+[2]YT!O6</f>
        <v>600</v>
      </c>
      <c r="D18" s="82">
        <f t="shared" si="0"/>
        <v>532913</v>
      </c>
      <c r="E18" s="82">
        <f t="shared" si="1"/>
        <v>524658</v>
      </c>
      <c r="F18" s="82">
        <f>'[1]Bieu 37'!F17</f>
        <v>11897</v>
      </c>
      <c r="G18" s="82">
        <f>'[1]Bieu 37'!G17</f>
        <v>0</v>
      </c>
      <c r="H18" s="82">
        <f>'[1]Bieu 37'!H17</f>
        <v>0</v>
      </c>
      <c r="I18" s="82">
        <f t="shared" si="2"/>
        <v>0</v>
      </c>
      <c r="J18" s="82">
        <f>'[1]Bieu 37'!J17</f>
        <v>506420</v>
      </c>
      <c r="K18" s="82">
        <f>'[1]Bieu 37'!K17</f>
        <v>300</v>
      </c>
      <c r="L18" s="82">
        <f>'[1]Bieu 37'!L17</f>
        <v>0</v>
      </c>
      <c r="M18" s="82">
        <f>'[1]Bieu 37'!M17</f>
        <v>0</v>
      </c>
      <c r="N18" s="82">
        <f>'[1]Bieu 37'!N17</f>
        <v>0</v>
      </c>
      <c r="O18" s="82">
        <f>'[1]Bieu 37'!O17</f>
        <v>6000</v>
      </c>
      <c r="P18" s="82">
        <f>'[1]Bieu 37'!P17</f>
        <v>41</v>
      </c>
      <c r="Q18" s="82">
        <f>'[1]Bieu 37'!Q17</f>
        <v>0</v>
      </c>
      <c r="R18" s="82">
        <f>'[1]Bieu 37'!R17</f>
        <v>0</v>
      </c>
      <c r="S18" s="82">
        <f>'[1]Bieu 37'!S17</f>
        <v>0</v>
      </c>
      <c r="T18" s="82">
        <f>'[1]Bieu 37'!T17</f>
        <v>8255</v>
      </c>
    </row>
    <row r="19" spans="1:20" s="83" customFormat="1" ht="15.75">
      <c r="A19" s="79">
        <v>10</v>
      </c>
      <c r="B19" s="80" t="s">
        <v>174</v>
      </c>
      <c r="C19" s="84"/>
      <c r="D19" s="82">
        <f t="shared" si="0"/>
        <v>10186</v>
      </c>
      <c r="E19" s="82">
        <f t="shared" si="1"/>
        <v>10186</v>
      </c>
      <c r="F19" s="82">
        <f>'[1]Bieu 37'!F18</f>
        <v>6598</v>
      </c>
      <c r="G19" s="82">
        <f>'[1]Bieu 37'!G18</f>
        <v>0</v>
      </c>
      <c r="H19" s="82">
        <f>'[1]Bieu 37'!H18</f>
        <v>1423</v>
      </c>
      <c r="I19" s="82">
        <f t="shared" si="2"/>
        <v>1423</v>
      </c>
      <c r="J19" s="82">
        <f>'[1]Bieu 37'!J18</f>
        <v>0</v>
      </c>
      <c r="K19" s="82">
        <f>'[1]Bieu 37'!K18</f>
        <v>210</v>
      </c>
      <c r="L19" s="82">
        <f>'[1]Bieu 37'!L18</f>
        <v>0</v>
      </c>
      <c r="M19" s="82">
        <f>'[1]Bieu 37'!M18</f>
        <v>0</v>
      </c>
      <c r="N19" s="82">
        <f>'[1]Bieu 37'!N18</f>
        <v>1955</v>
      </c>
      <c r="O19" s="82">
        <f>'[1]Bieu 37'!O18</f>
        <v>0</v>
      </c>
      <c r="P19" s="82">
        <f>'[1]Bieu 37'!P18</f>
        <v>0</v>
      </c>
      <c r="Q19" s="82">
        <f>'[1]Bieu 37'!Q18</f>
        <v>0</v>
      </c>
      <c r="R19" s="82">
        <f>'[1]Bieu 37'!R18</f>
        <v>0</v>
      </c>
      <c r="S19" s="82">
        <f>'[1]Bieu 37'!S18</f>
        <v>0</v>
      </c>
      <c r="T19" s="82">
        <f>'[1]Bieu 37'!T18</f>
        <v>0</v>
      </c>
    </row>
    <row r="20" spans="1:20" s="83" customFormat="1" ht="15.75">
      <c r="A20" s="79">
        <v>11</v>
      </c>
      <c r="B20" s="80" t="s">
        <v>175</v>
      </c>
      <c r="C20" s="84">
        <f>[2]HC!J62</f>
        <v>7000</v>
      </c>
      <c r="D20" s="82">
        <f t="shared" si="0"/>
        <v>22747</v>
      </c>
      <c r="E20" s="82">
        <f t="shared" si="1"/>
        <v>22747</v>
      </c>
      <c r="F20" s="82">
        <f>'[1]Bieu 37'!F19</f>
        <v>13397</v>
      </c>
      <c r="G20" s="82">
        <f>'[1]Bieu 37'!G19</f>
        <v>0</v>
      </c>
      <c r="H20" s="82">
        <f>'[1]Bieu 37'!H19</f>
        <v>0</v>
      </c>
      <c r="I20" s="82">
        <f t="shared" si="2"/>
        <v>0</v>
      </c>
      <c r="J20" s="82">
        <f>'[1]Bieu 37'!J19</f>
        <v>0</v>
      </c>
      <c r="K20" s="82">
        <f>'[1]Bieu 37'!K19</f>
        <v>0</v>
      </c>
      <c r="L20" s="82">
        <f>'[1]Bieu 37'!L19</f>
        <v>0</v>
      </c>
      <c r="M20" s="82">
        <f>'[1]Bieu 37'!M19</f>
        <v>0</v>
      </c>
      <c r="N20" s="82">
        <f>'[1]Bieu 37'!N19</f>
        <v>9323</v>
      </c>
      <c r="O20" s="82">
        <f>'[1]Bieu 37'!O19</f>
        <v>0</v>
      </c>
      <c r="P20" s="82">
        <f>'[1]Bieu 37'!P19</f>
        <v>27</v>
      </c>
      <c r="Q20" s="82">
        <f>'[1]Bieu 37'!Q19</f>
        <v>0</v>
      </c>
      <c r="R20" s="82">
        <f>'[1]Bieu 37'!R19</f>
        <v>0</v>
      </c>
      <c r="S20" s="82">
        <f>'[1]Bieu 37'!S19</f>
        <v>0</v>
      </c>
      <c r="T20" s="82">
        <f>'[1]Bieu 37'!T19</f>
        <v>0</v>
      </c>
    </row>
    <row r="21" spans="1:20" s="83" customFormat="1" ht="15.75">
      <c r="A21" s="79">
        <v>12</v>
      </c>
      <c r="B21" s="80" t="s">
        <v>176</v>
      </c>
      <c r="C21" s="84"/>
      <c r="D21" s="82">
        <f t="shared" si="0"/>
        <v>537807</v>
      </c>
      <c r="E21" s="82">
        <f t="shared" si="1"/>
        <v>537807</v>
      </c>
      <c r="F21" s="82">
        <f>'[1]Bieu 37'!F20</f>
        <v>7119</v>
      </c>
      <c r="G21" s="82">
        <f>'[1]Bieu 37'!G20</f>
        <v>530661</v>
      </c>
      <c r="H21" s="82">
        <f>'[1]Bieu 37'!H20</f>
        <v>0</v>
      </c>
      <c r="I21" s="82">
        <f t="shared" si="2"/>
        <v>530661</v>
      </c>
      <c r="J21" s="82">
        <f>'[1]Bieu 37'!J20</f>
        <v>0</v>
      </c>
      <c r="K21" s="82">
        <f>'[1]Bieu 37'!K20</f>
        <v>0</v>
      </c>
      <c r="L21" s="82">
        <f>'[1]Bieu 37'!L20</f>
        <v>0</v>
      </c>
      <c r="M21" s="82">
        <f>'[1]Bieu 37'!M20</f>
        <v>0</v>
      </c>
      <c r="N21" s="82">
        <f>'[1]Bieu 37'!N20</f>
        <v>0</v>
      </c>
      <c r="O21" s="82">
        <f>'[1]Bieu 37'!O20</f>
        <v>0</v>
      </c>
      <c r="P21" s="82">
        <f>'[1]Bieu 37'!P20</f>
        <v>27</v>
      </c>
      <c r="Q21" s="82">
        <f>'[1]Bieu 37'!Q20</f>
        <v>0</v>
      </c>
      <c r="R21" s="82">
        <f>'[1]Bieu 37'!R20</f>
        <v>0</v>
      </c>
      <c r="S21" s="82">
        <f>'[1]Bieu 37'!S20</f>
        <v>0</v>
      </c>
      <c r="T21" s="82">
        <f>'[1]Bieu 37'!T20</f>
        <v>0</v>
      </c>
    </row>
    <row r="22" spans="1:20" s="83" customFormat="1" ht="16.5" customHeight="1">
      <c r="A22" s="79">
        <v>13</v>
      </c>
      <c r="B22" s="80" t="s">
        <v>177</v>
      </c>
      <c r="C22" s="84"/>
      <c r="D22" s="82">
        <f t="shared" si="0"/>
        <v>25524</v>
      </c>
      <c r="E22" s="82">
        <f t="shared" si="1"/>
        <v>25524</v>
      </c>
      <c r="F22" s="82">
        <f>'[1]Bieu 37'!F21</f>
        <v>23870</v>
      </c>
      <c r="G22" s="82">
        <f>'[1]Bieu 37'!G21</f>
        <v>0</v>
      </c>
      <c r="H22" s="82">
        <f>'[1]Bieu 37'!H21</f>
        <v>500</v>
      </c>
      <c r="I22" s="82">
        <f t="shared" si="2"/>
        <v>500</v>
      </c>
      <c r="J22" s="82">
        <f>'[1]Bieu 37'!J21</f>
        <v>0</v>
      </c>
      <c r="K22" s="82">
        <f>'[1]Bieu 37'!K21</f>
        <v>0</v>
      </c>
      <c r="L22" s="82">
        <f>'[1]Bieu 37'!L21</f>
        <v>0</v>
      </c>
      <c r="M22" s="82">
        <f>'[1]Bieu 37'!M21</f>
        <v>0</v>
      </c>
      <c r="N22" s="82">
        <f>'[1]Bieu 37'!N21</f>
        <v>1127</v>
      </c>
      <c r="O22" s="82">
        <f>'[1]Bieu 37'!O21</f>
        <v>0</v>
      </c>
      <c r="P22" s="82">
        <f>'[1]Bieu 37'!P21</f>
        <v>27</v>
      </c>
      <c r="Q22" s="82">
        <f>'[1]Bieu 37'!Q21</f>
        <v>0</v>
      </c>
      <c r="R22" s="82">
        <f>'[1]Bieu 37'!R21</f>
        <v>0</v>
      </c>
      <c r="S22" s="82">
        <f>'[1]Bieu 37'!S21</f>
        <v>0</v>
      </c>
      <c r="T22" s="82">
        <f>'[1]Bieu 37'!T21</f>
        <v>0</v>
      </c>
    </row>
    <row r="23" spans="1:20" s="83" customFormat="1" ht="16.5" customHeight="1">
      <c r="A23" s="79">
        <v>14</v>
      </c>
      <c r="B23" s="80" t="s">
        <v>178</v>
      </c>
      <c r="C23" s="84">
        <f>[2]HC!J65</f>
        <v>62</v>
      </c>
      <c r="D23" s="82">
        <f t="shared" si="0"/>
        <v>29988</v>
      </c>
      <c r="E23" s="82">
        <f t="shared" si="1"/>
        <v>29988</v>
      </c>
      <c r="F23" s="82">
        <f>'[1]Bieu 37'!F22</f>
        <v>5651</v>
      </c>
      <c r="G23" s="82">
        <f>'[1]Bieu 37'!G22</f>
        <v>0</v>
      </c>
      <c r="H23" s="82">
        <f>'[1]Bieu 37'!H22</f>
        <v>0</v>
      </c>
      <c r="I23" s="82">
        <f t="shared" si="2"/>
        <v>0</v>
      </c>
      <c r="J23" s="82">
        <f>'[1]Bieu 37'!J22</f>
        <v>0</v>
      </c>
      <c r="K23" s="82">
        <f>'[1]Bieu 37'!K22</f>
        <v>24310</v>
      </c>
      <c r="L23" s="82">
        <f>'[1]Bieu 37'!L22</f>
        <v>0</v>
      </c>
      <c r="M23" s="82">
        <f>'[1]Bieu 37'!M22</f>
        <v>0</v>
      </c>
      <c r="N23" s="82">
        <f>'[1]Bieu 37'!N22</f>
        <v>0</v>
      </c>
      <c r="O23" s="82">
        <f>'[1]Bieu 37'!O22</f>
        <v>0</v>
      </c>
      <c r="P23" s="82">
        <f>'[1]Bieu 37'!P22</f>
        <v>27</v>
      </c>
      <c r="Q23" s="82">
        <f>'[1]Bieu 37'!Q22</f>
        <v>0</v>
      </c>
      <c r="R23" s="82">
        <f>'[1]Bieu 37'!R22</f>
        <v>0</v>
      </c>
      <c r="S23" s="82">
        <f>'[1]Bieu 37'!S22</f>
        <v>0</v>
      </c>
      <c r="T23" s="82">
        <f>'[1]Bieu 37'!T22</f>
        <v>0</v>
      </c>
    </row>
    <row r="24" spans="1:20" s="83" customFormat="1" ht="15.75">
      <c r="A24" s="79">
        <v>15</v>
      </c>
      <c r="B24" s="80" t="s">
        <v>179</v>
      </c>
      <c r="C24" s="84">
        <f>[2]HC!J46</f>
        <v>4925</v>
      </c>
      <c r="D24" s="82">
        <f t="shared" si="0"/>
        <v>25021</v>
      </c>
      <c r="E24" s="82">
        <f t="shared" si="1"/>
        <v>25021</v>
      </c>
      <c r="F24" s="82">
        <f>'[1]Bieu 37'!F23</f>
        <v>9423</v>
      </c>
      <c r="G24" s="82">
        <f>'[1]Bieu 37'!G23</f>
        <v>0</v>
      </c>
      <c r="H24" s="82">
        <f>'[1]Bieu 37'!H23</f>
        <v>0</v>
      </c>
      <c r="I24" s="82">
        <f t="shared" si="2"/>
        <v>0</v>
      </c>
      <c r="J24" s="82">
        <f>'[1]Bieu 37'!J23</f>
        <v>0</v>
      </c>
      <c r="K24" s="82">
        <f>'[1]Bieu 37'!K23</f>
        <v>0</v>
      </c>
      <c r="L24" s="82">
        <f>'[1]Bieu 37'!L23</f>
        <v>100</v>
      </c>
      <c r="M24" s="82">
        <f>'[1]Bieu 37'!M23</f>
        <v>0</v>
      </c>
      <c r="N24" s="82">
        <f>'[1]Bieu 37'!N23</f>
        <v>15307</v>
      </c>
      <c r="O24" s="82">
        <f>'[1]Bieu 37'!O23</f>
        <v>150</v>
      </c>
      <c r="P24" s="82">
        <f>'[1]Bieu 37'!P23</f>
        <v>41</v>
      </c>
      <c r="Q24" s="82">
        <f>'[1]Bieu 37'!Q23</f>
        <v>0</v>
      </c>
      <c r="R24" s="82">
        <f>'[1]Bieu 37'!R23</f>
        <v>0</v>
      </c>
      <c r="S24" s="82">
        <f>'[1]Bieu 37'!S23</f>
        <v>0</v>
      </c>
      <c r="T24" s="82">
        <f>'[1]Bieu 37'!T23</f>
        <v>0</v>
      </c>
    </row>
    <row r="25" spans="1:20" s="83" customFormat="1" ht="15.75">
      <c r="A25" s="79">
        <v>16</v>
      </c>
      <c r="B25" s="80" t="s">
        <v>180</v>
      </c>
      <c r="C25" s="84"/>
      <c r="D25" s="82">
        <f t="shared" si="0"/>
        <v>13871</v>
      </c>
      <c r="E25" s="82">
        <f t="shared" si="1"/>
        <v>13871</v>
      </c>
      <c r="F25" s="82">
        <f>'[1]Bieu 37'!F24</f>
        <v>13544</v>
      </c>
      <c r="G25" s="82">
        <f>'[1]Bieu 37'!G24</f>
        <v>0</v>
      </c>
      <c r="H25" s="82">
        <f>'[1]Bieu 37'!H24</f>
        <v>0</v>
      </c>
      <c r="I25" s="82">
        <f t="shared" si="2"/>
        <v>0</v>
      </c>
      <c r="J25" s="82">
        <f>'[1]Bieu 37'!J24</f>
        <v>0</v>
      </c>
      <c r="K25" s="82">
        <f>'[1]Bieu 37'!K24</f>
        <v>0</v>
      </c>
      <c r="L25" s="82">
        <f>'[1]Bieu 37'!L24</f>
        <v>300</v>
      </c>
      <c r="M25" s="82">
        <f>'[1]Bieu 37'!M24</f>
        <v>0</v>
      </c>
      <c r="N25" s="82">
        <f>'[1]Bieu 37'!N24</f>
        <v>0</v>
      </c>
      <c r="O25" s="82">
        <f>'[1]Bieu 37'!O24</f>
        <v>0</v>
      </c>
      <c r="P25" s="82">
        <f>'[1]Bieu 37'!P24</f>
        <v>27</v>
      </c>
      <c r="Q25" s="82">
        <f>'[1]Bieu 37'!Q24</f>
        <v>0</v>
      </c>
      <c r="R25" s="82">
        <f>'[1]Bieu 37'!R24</f>
        <v>0</v>
      </c>
      <c r="S25" s="82">
        <f>'[1]Bieu 37'!S24</f>
        <v>0</v>
      </c>
      <c r="T25" s="82">
        <f>'[1]Bieu 37'!T24</f>
        <v>0</v>
      </c>
    </row>
    <row r="26" spans="1:20" s="83" customFormat="1" ht="15.75">
      <c r="A26" s="79">
        <v>17</v>
      </c>
      <c r="B26" s="80" t="s">
        <v>181</v>
      </c>
      <c r="C26" s="84">
        <f>[2]HC!J80</f>
        <v>450</v>
      </c>
      <c r="D26" s="82">
        <f t="shared" si="0"/>
        <v>101664</v>
      </c>
      <c r="E26" s="82">
        <f t="shared" si="1"/>
        <v>99421</v>
      </c>
      <c r="F26" s="82">
        <f>'[1]Bieu 37'!F25</f>
        <v>10613</v>
      </c>
      <c r="G26" s="82">
        <f>'[1]Bieu 37'!G25</f>
        <v>0</v>
      </c>
      <c r="H26" s="82">
        <f>'[1]Bieu 37'!H25</f>
        <v>19153</v>
      </c>
      <c r="I26" s="82">
        <f t="shared" si="2"/>
        <v>19153</v>
      </c>
      <c r="J26" s="82">
        <f>'[1]Bieu 37'!J25</f>
        <v>0</v>
      </c>
      <c r="K26" s="82">
        <f>'[1]Bieu 37'!K25</f>
        <v>0</v>
      </c>
      <c r="L26" s="82">
        <f>'[1]Bieu 37'!L25</f>
        <v>60240</v>
      </c>
      <c r="M26" s="82">
        <f>'[1]Bieu 37'!M25</f>
        <v>0</v>
      </c>
      <c r="N26" s="82">
        <f>'[1]Bieu 37'!N25</f>
        <v>6374</v>
      </c>
      <c r="O26" s="82">
        <f>'[1]Bieu 37'!O25</f>
        <v>3000</v>
      </c>
      <c r="P26" s="82">
        <f>'[1]Bieu 37'!P25</f>
        <v>41</v>
      </c>
      <c r="Q26" s="82">
        <f>'[1]Bieu 37'!Q25</f>
        <v>0</v>
      </c>
      <c r="R26" s="82">
        <f>'[1]Bieu 37'!R25</f>
        <v>0</v>
      </c>
      <c r="S26" s="82">
        <f>'[1]Bieu 37'!S25</f>
        <v>0</v>
      </c>
      <c r="T26" s="82">
        <f>'[1]Bieu 37'!T25</f>
        <v>2243</v>
      </c>
    </row>
    <row r="27" spans="1:20" s="83" customFormat="1" ht="16.5" customHeight="1">
      <c r="A27" s="79">
        <v>18</v>
      </c>
      <c r="B27" s="80" t="s">
        <v>182</v>
      </c>
      <c r="C27" s="84">
        <f>[2]HC!J81</f>
        <v>460</v>
      </c>
      <c r="D27" s="82">
        <f t="shared" si="0"/>
        <v>11959</v>
      </c>
      <c r="E27" s="82">
        <f t="shared" si="1"/>
        <v>11959</v>
      </c>
      <c r="F27" s="82">
        <f>'[1]Bieu 37'!F26</f>
        <v>10512</v>
      </c>
      <c r="G27" s="82">
        <f>'[1]Bieu 37'!G26</f>
        <v>0</v>
      </c>
      <c r="H27" s="82">
        <f>'[1]Bieu 37'!H26</f>
        <v>0</v>
      </c>
      <c r="I27" s="82">
        <f t="shared" si="2"/>
        <v>0</v>
      </c>
      <c r="J27" s="82">
        <f>'[1]Bieu 37'!J26</f>
        <v>0</v>
      </c>
      <c r="K27" s="82">
        <f>'[1]Bieu 37'!K26</f>
        <v>0</v>
      </c>
      <c r="L27" s="82">
        <f>'[1]Bieu 37'!L26</f>
        <v>0</v>
      </c>
      <c r="M27" s="82">
        <f>'[1]Bieu 37'!M26</f>
        <v>0</v>
      </c>
      <c r="N27" s="82">
        <f>'[1]Bieu 37'!N26</f>
        <v>1420</v>
      </c>
      <c r="O27" s="82">
        <f>'[1]Bieu 37'!O26</f>
        <v>0</v>
      </c>
      <c r="P27" s="82">
        <f>'[1]Bieu 37'!P26</f>
        <v>27</v>
      </c>
      <c r="Q27" s="82">
        <f>'[1]Bieu 37'!Q26</f>
        <v>0</v>
      </c>
      <c r="R27" s="82">
        <f>'[1]Bieu 37'!R26</f>
        <v>0</v>
      </c>
      <c r="S27" s="82">
        <f>'[1]Bieu 37'!S26</f>
        <v>0</v>
      </c>
      <c r="T27" s="82">
        <f>'[1]Bieu 37'!T26</f>
        <v>0</v>
      </c>
    </row>
    <row r="28" spans="1:20" s="83" customFormat="1" ht="16.5" customHeight="1">
      <c r="A28" s="79">
        <v>19</v>
      </c>
      <c r="B28" s="80" t="s">
        <v>183</v>
      </c>
      <c r="C28" s="84">
        <f>[2]HC!J79+[2]KT!I59</f>
        <v>1630</v>
      </c>
      <c r="D28" s="82">
        <f t="shared" si="0"/>
        <v>11311</v>
      </c>
      <c r="E28" s="82">
        <f t="shared" si="1"/>
        <v>11311</v>
      </c>
      <c r="F28" s="82">
        <f>'[1]Bieu 37'!F27</f>
        <v>5894</v>
      </c>
      <c r="G28" s="82">
        <f>'[1]Bieu 37'!G27</f>
        <v>0</v>
      </c>
      <c r="H28" s="82">
        <f>'[1]Bieu 37'!H27</f>
        <v>0</v>
      </c>
      <c r="I28" s="82">
        <f t="shared" si="2"/>
        <v>0</v>
      </c>
      <c r="J28" s="82">
        <f>'[1]Bieu 37'!J27</f>
        <v>0</v>
      </c>
      <c r="K28" s="82">
        <f>'[1]Bieu 37'!K27</f>
        <v>0</v>
      </c>
      <c r="L28" s="82">
        <f>'[1]Bieu 37'!L27</f>
        <v>0</v>
      </c>
      <c r="M28" s="82">
        <f>'[1]Bieu 37'!M27</f>
        <v>4886</v>
      </c>
      <c r="N28" s="82">
        <f>'[1]Bieu 37'!N27</f>
        <v>504</v>
      </c>
      <c r="O28" s="82">
        <f>'[1]Bieu 37'!O27</f>
        <v>0</v>
      </c>
      <c r="P28" s="82">
        <f>'[1]Bieu 37'!P27</f>
        <v>27</v>
      </c>
      <c r="Q28" s="82">
        <f>'[1]Bieu 37'!Q27</f>
        <v>0</v>
      </c>
      <c r="R28" s="82">
        <f>'[1]Bieu 37'!R27</f>
        <v>0</v>
      </c>
      <c r="S28" s="82">
        <f>'[1]Bieu 37'!S27</f>
        <v>0</v>
      </c>
      <c r="T28" s="82">
        <f>'[1]Bieu 37'!T27</f>
        <v>0</v>
      </c>
    </row>
    <row r="29" spans="1:20" s="83" customFormat="1" ht="16.5" customHeight="1">
      <c r="A29" s="79">
        <v>20</v>
      </c>
      <c r="B29" s="80" t="s">
        <v>184</v>
      </c>
      <c r="C29" s="84">
        <f>[2]HC!J82</f>
        <v>3500</v>
      </c>
      <c r="D29" s="82">
        <f t="shared" si="0"/>
        <v>8712</v>
      </c>
      <c r="E29" s="82">
        <f t="shared" si="1"/>
        <v>8712</v>
      </c>
      <c r="F29" s="82">
        <f>'[1]Bieu 37'!F28</f>
        <v>8685</v>
      </c>
      <c r="G29" s="82">
        <f>'[1]Bieu 37'!G28</f>
        <v>0</v>
      </c>
      <c r="H29" s="82">
        <f>'[1]Bieu 37'!H28</f>
        <v>0</v>
      </c>
      <c r="I29" s="82">
        <f t="shared" si="2"/>
        <v>0</v>
      </c>
      <c r="J29" s="82">
        <f>'[1]Bieu 37'!J28</f>
        <v>0</v>
      </c>
      <c r="K29" s="82">
        <f>'[1]Bieu 37'!K28</f>
        <v>0</v>
      </c>
      <c r="L29" s="82">
        <f>'[1]Bieu 37'!L28</f>
        <v>0</v>
      </c>
      <c r="M29" s="82">
        <f>'[1]Bieu 37'!M28</f>
        <v>0</v>
      </c>
      <c r="N29" s="82">
        <f>'[1]Bieu 37'!N28</f>
        <v>0</v>
      </c>
      <c r="O29" s="82">
        <f>'[1]Bieu 37'!O28</f>
        <v>0</v>
      </c>
      <c r="P29" s="82">
        <f>'[1]Bieu 37'!P28</f>
        <v>27</v>
      </c>
      <c r="Q29" s="82">
        <f>'[1]Bieu 37'!Q28</f>
        <v>0</v>
      </c>
      <c r="R29" s="82">
        <f>'[1]Bieu 37'!R28</f>
        <v>0</v>
      </c>
      <c r="S29" s="82">
        <f>'[1]Bieu 37'!S28</f>
        <v>0</v>
      </c>
      <c r="T29" s="82">
        <f>'[1]Bieu 37'!T28</f>
        <v>0</v>
      </c>
    </row>
    <row r="30" spans="1:20" s="83" customFormat="1" ht="15.75">
      <c r="A30" s="79">
        <v>21</v>
      </c>
      <c r="B30" s="80" t="s">
        <v>185</v>
      </c>
      <c r="C30" s="84" t="e">
        <f>[2]HC!J83</f>
        <v>#REF!</v>
      </c>
      <c r="D30" s="82">
        <f t="shared" si="0"/>
        <v>8912</v>
      </c>
      <c r="E30" s="82">
        <f t="shared" si="1"/>
        <v>8912</v>
      </c>
      <c r="F30" s="82">
        <f>'[1]Bieu 37'!F29</f>
        <v>8507</v>
      </c>
      <c r="G30" s="82">
        <f>'[1]Bieu 37'!G29</f>
        <v>0</v>
      </c>
      <c r="H30" s="82">
        <f>'[1]Bieu 37'!H29</f>
        <v>0</v>
      </c>
      <c r="I30" s="82">
        <f t="shared" si="2"/>
        <v>0</v>
      </c>
      <c r="J30" s="82">
        <f>'[1]Bieu 37'!J29</f>
        <v>0</v>
      </c>
      <c r="K30" s="82">
        <f>'[1]Bieu 37'!K29</f>
        <v>0</v>
      </c>
      <c r="L30" s="82">
        <f>'[1]Bieu 37'!L29</f>
        <v>30</v>
      </c>
      <c r="M30" s="82">
        <f>'[1]Bieu 37'!M29</f>
        <v>0</v>
      </c>
      <c r="N30" s="82">
        <f>'[1]Bieu 37'!N29</f>
        <v>348</v>
      </c>
      <c r="O30" s="82">
        <f>'[1]Bieu 37'!O29</f>
        <v>0</v>
      </c>
      <c r="P30" s="82">
        <f>'[1]Bieu 37'!P29</f>
        <v>27</v>
      </c>
      <c r="Q30" s="82">
        <f>'[1]Bieu 37'!Q29</f>
        <v>0</v>
      </c>
      <c r="R30" s="82">
        <f>'[1]Bieu 37'!R29</f>
        <v>0</v>
      </c>
      <c r="S30" s="82">
        <f>'[1]Bieu 37'!S29</f>
        <v>0</v>
      </c>
      <c r="T30" s="82">
        <f>'[1]Bieu 37'!T29</f>
        <v>0</v>
      </c>
    </row>
    <row r="31" spans="1:20" s="83" customFormat="1" ht="15.75">
      <c r="A31" s="79">
        <v>22</v>
      </c>
      <c r="B31" s="80" t="s">
        <v>186</v>
      </c>
      <c r="C31" s="84"/>
      <c r="D31" s="82">
        <f t="shared" si="0"/>
        <v>6565</v>
      </c>
      <c r="E31" s="82">
        <f t="shared" si="1"/>
        <v>6565</v>
      </c>
      <c r="F31" s="82">
        <f>'[1]Bieu 37'!F30</f>
        <v>4970</v>
      </c>
      <c r="G31" s="82">
        <f>'[1]Bieu 37'!G30</f>
        <v>0</v>
      </c>
      <c r="H31" s="82">
        <f>'[1]Bieu 37'!H30</f>
        <v>1385</v>
      </c>
      <c r="I31" s="82">
        <f t="shared" si="2"/>
        <v>1385</v>
      </c>
      <c r="J31" s="82">
        <f>'[1]Bieu 37'!J30</f>
        <v>0</v>
      </c>
      <c r="K31" s="82">
        <f>'[1]Bieu 37'!K30</f>
        <v>0</v>
      </c>
      <c r="L31" s="82">
        <f>'[1]Bieu 37'!L30</f>
        <v>0</v>
      </c>
      <c r="M31" s="82">
        <f>'[1]Bieu 37'!M30</f>
        <v>0</v>
      </c>
      <c r="N31" s="82">
        <f>'[1]Bieu 37'!N30</f>
        <v>210</v>
      </c>
      <c r="O31" s="82">
        <f>'[1]Bieu 37'!O30</f>
        <v>0</v>
      </c>
      <c r="P31" s="82">
        <f>'[1]Bieu 37'!P30</f>
        <v>0</v>
      </c>
      <c r="Q31" s="82">
        <f>'[1]Bieu 37'!Q30</f>
        <v>0</v>
      </c>
      <c r="R31" s="82">
        <f>'[1]Bieu 37'!R30</f>
        <v>0</v>
      </c>
      <c r="S31" s="82">
        <f>'[1]Bieu 37'!S30</f>
        <v>0</v>
      </c>
      <c r="T31" s="82">
        <f>'[1]Bieu 37'!T30</f>
        <v>0</v>
      </c>
    </row>
    <row r="32" spans="1:20" s="83" customFormat="1" ht="15.75">
      <c r="A32" s="79">
        <v>23</v>
      </c>
      <c r="B32" s="80" t="s">
        <v>210</v>
      </c>
      <c r="C32" s="84"/>
      <c r="D32" s="82">
        <f t="shared" si="0"/>
        <v>12306</v>
      </c>
      <c r="E32" s="82">
        <f t="shared" si="1"/>
        <v>12306</v>
      </c>
      <c r="F32" s="82">
        <f>'[1]Bieu 37'!F31</f>
        <v>12006</v>
      </c>
      <c r="G32" s="82">
        <f>'[1]Bieu 37'!G31</f>
        <v>0</v>
      </c>
      <c r="H32" s="82">
        <f>'[1]Bieu 37'!H31</f>
        <v>0</v>
      </c>
      <c r="I32" s="82">
        <f t="shared" si="2"/>
        <v>0</v>
      </c>
      <c r="J32" s="82">
        <f>'[1]Bieu 37'!J31</f>
        <v>0</v>
      </c>
      <c r="K32" s="82">
        <f>'[1]Bieu 37'!K31</f>
        <v>300</v>
      </c>
      <c r="L32" s="82">
        <f>'[1]Bieu 37'!L31</f>
        <v>0</v>
      </c>
      <c r="M32" s="82">
        <f>'[1]Bieu 37'!M31</f>
        <v>0</v>
      </c>
      <c r="N32" s="82">
        <f>'[1]Bieu 37'!N31</f>
        <v>0</v>
      </c>
      <c r="O32" s="82">
        <f>'[1]Bieu 37'!O31</f>
        <v>0</v>
      </c>
      <c r="P32" s="82">
        <f>'[1]Bieu 37'!P31</f>
        <v>0</v>
      </c>
      <c r="Q32" s="82">
        <f>'[1]Bieu 37'!Q31</f>
        <v>0</v>
      </c>
      <c r="R32" s="82">
        <f>'[1]Bieu 37'!R31</f>
        <v>0</v>
      </c>
      <c r="S32" s="82">
        <f>'[1]Bieu 37'!S31</f>
        <v>0</v>
      </c>
      <c r="T32" s="82">
        <f>'[1]Bieu 37'!T31</f>
        <v>0</v>
      </c>
    </row>
    <row r="33" spans="1:20" s="83" customFormat="1" ht="31.5" customHeight="1">
      <c r="A33" s="79">
        <v>24</v>
      </c>
      <c r="B33" s="80" t="s">
        <v>187</v>
      </c>
      <c r="C33" s="84">
        <f>[2]HC!J86</f>
        <v>45</v>
      </c>
      <c r="D33" s="82">
        <f t="shared" si="0"/>
        <v>15366</v>
      </c>
      <c r="E33" s="82">
        <f t="shared" si="1"/>
        <v>13866</v>
      </c>
      <c r="F33" s="82">
        <f>'[1]Bieu 37'!F32</f>
        <v>3786</v>
      </c>
      <c r="G33" s="82">
        <f>'[1]Bieu 37'!G32</f>
        <v>0</v>
      </c>
      <c r="H33" s="82">
        <f>'[1]Bieu 37'!H32</f>
        <v>0</v>
      </c>
      <c r="I33" s="82">
        <f t="shared" si="2"/>
        <v>0</v>
      </c>
      <c r="J33" s="82">
        <f>'[1]Bieu 37'!J32</f>
        <v>0</v>
      </c>
      <c r="K33" s="82">
        <f>'[1]Bieu 37'!K32</f>
        <v>0</v>
      </c>
      <c r="L33" s="82">
        <f>'[1]Bieu 37'!L32</f>
        <v>9953</v>
      </c>
      <c r="M33" s="82">
        <f>'[1]Bieu 37'!M32</f>
        <v>0</v>
      </c>
      <c r="N33" s="82">
        <f>'[1]Bieu 37'!N32</f>
        <v>0</v>
      </c>
      <c r="O33" s="82">
        <f>'[1]Bieu 37'!O32</f>
        <v>100</v>
      </c>
      <c r="P33" s="82">
        <f>'[1]Bieu 37'!P32</f>
        <v>27</v>
      </c>
      <c r="Q33" s="82">
        <f>'[1]Bieu 37'!Q32</f>
        <v>0</v>
      </c>
      <c r="R33" s="82">
        <f>'[1]Bieu 37'!R32</f>
        <v>0</v>
      </c>
      <c r="S33" s="82">
        <f>'[1]Bieu 37'!S32</f>
        <v>0</v>
      </c>
      <c r="T33" s="82">
        <f>'[1]Bieu 37'!T32</f>
        <v>1500</v>
      </c>
    </row>
    <row r="34" spans="1:20" s="83" customFormat="1" ht="15.75">
      <c r="A34" s="79">
        <v>25</v>
      </c>
      <c r="B34" s="80" t="s">
        <v>188</v>
      </c>
      <c r="C34" s="84"/>
      <c r="D34" s="82">
        <f t="shared" si="0"/>
        <v>5302</v>
      </c>
      <c r="E34" s="82">
        <f t="shared" si="1"/>
        <v>5302</v>
      </c>
      <c r="F34" s="82">
        <f>'[1]Bieu 37'!F33</f>
        <v>5302</v>
      </c>
      <c r="G34" s="82">
        <f>'[1]Bieu 37'!G33</f>
        <v>0</v>
      </c>
      <c r="H34" s="82">
        <f>'[1]Bieu 37'!H33</f>
        <v>0</v>
      </c>
      <c r="I34" s="82">
        <f t="shared" si="2"/>
        <v>0</v>
      </c>
      <c r="J34" s="82">
        <f>'[1]Bieu 37'!J33</f>
        <v>0</v>
      </c>
      <c r="K34" s="82">
        <f>'[1]Bieu 37'!K33</f>
        <v>0</v>
      </c>
      <c r="L34" s="82">
        <f>'[1]Bieu 37'!L33</f>
        <v>0</v>
      </c>
      <c r="M34" s="82">
        <f>'[1]Bieu 37'!M33</f>
        <v>0</v>
      </c>
      <c r="N34" s="82">
        <f>'[1]Bieu 37'!N33</f>
        <v>0</v>
      </c>
      <c r="O34" s="82">
        <f>'[1]Bieu 37'!O33</f>
        <v>0</v>
      </c>
      <c r="P34" s="82">
        <f>'[1]Bieu 37'!P33</f>
        <v>0</v>
      </c>
      <c r="Q34" s="82">
        <f>'[1]Bieu 37'!Q33</f>
        <v>0</v>
      </c>
      <c r="R34" s="82">
        <f>'[1]Bieu 37'!R33</f>
        <v>0</v>
      </c>
      <c r="S34" s="82">
        <f>'[1]Bieu 37'!S33</f>
        <v>0</v>
      </c>
      <c r="T34" s="82">
        <f>'[1]Bieu 37'!T33</f>
        <v>0</v>
      </c>
    </row>
    <row r="35" spans="1:20" s="83" customFormat="1" ht="15.75">
      <c r="A35" s="79">
        <v>26</v>
      </c>
      <c r="B35" s="80" t="s">
        <v>189</v>
      </c>
      <c r="C35" s="84"/>
      <c r="D35" s="82">
        <f t="shared" si="0"/>
        <v>8351</v>
      </c>
      <c r="E35" s="82">
        <f t="shared" si="1"/>
        <v>7734</v>
      </c>
      <c r="F35" s="82">
        <f>'[1]Bieu 37'!F34</f>
        <v>7234</v>
      </c>
      <c r="G35" s="82">
        <f>'[1]Bieu 37'!G34</f>
        <v>0</v>
      </c>
      <c r="H35" s="82">
        <f>'[1]Bieu 37'!H34</f>
        <v>0</v>
      </c>
      <c r="I35" s="82">
        <f t="shared" si="2"/>
        <v>0</v>
      </c>
      <c r="J35" s="82">
        <f>'[1]Bieu 37'!J34</f>
        <v>0</v>
      </c>
      <c r="K35" s="82">
        <f>'[1]Bieu 37'!K34</f>
        <v>100</v>
      </c>
      <c r="L35" s="82">
        <f>'[1]Bieu 37'!L34</f>
        <v>0</v>
      </c>
      <c r="M35" s="82">
        <f>'[1]Bieu 37'!M34</f>
        <v>0</v>
      </c>
      <c r="N35" s="82">
        <f>'[1]Bieu 37'!N34</f>
        <v>400</v>
      </c>
      <c r="O35" s="82">
        <f>'[1]Bieu 37'!O34</f>
        <v>0</v>
      </c>
      <c r="P35" s="82">
        <f>'[1]Bieu 37'!P34</f>
        <v>0</v>
      </c>
      <c r="Q35" s="82">
        <f>'[1]Bieu 37'!Q34</f>
        <v>0</v>
      </c>
      <c r="R35" s="82">
        <f>'[1]Bieu 37'!R34</f>
        <v>0</v>
      </c>
      <c r="S35" s="82">
        <f>'[1]Bieu 37'!S34</f>
        <v>0</v>
      </c>
      <c r="T35" s="82">
        <f>'[1]Bieu 37'!T34</f>
        <v>617</v>
      </c>
    </row>
    <row r="36" spans="1:20" s="83" customFormat="1" ht="15.75">
      <c r="A36" s="79">
        <v>27</v>
      </c>
      <c r="B36" s="80" t="s">
        <v>207</v>
      </c>
      <c r="C36" s="84"/>
      <c r="D36" s="82">
        <f t="shared" si="0"/>
        <v>2679</v>
      </c>
      <c r="E36" s="82">
        <f t="shared" si="1"/>
        <v>2679</v>
      </c>
      <c r="F36" s="82">
        <f>'[1]Bieu 37'!F35</f>
        <v>2679</v>
      </c>
      <c r="G36" s="82">
        <f>'[1]Bieu 37'!G35</f>
        <v>0</v>
      </c>
      <c r="H36" s="82">
        <f>'[1]Bieu 37'!H35</f>
        <v>0</v>
      </c>
      <c r="I36" s="82">
        <f t="shared" si="2"/>
        <v>0</v>
      </c>
      <c r="J36" s="82">
        <f>'[1]Bieu 37'!J35</f>
        <v>0</v>
      </c>
      <c r="K36" s="82">
        <f>'[1]Bieu 37'!K35</f>
        <v>0</v>
      </c>
      <c r="L36" s="82">
        <f>'[1]Bieu 37'!L35</f>
        <v>0</v>
      </c>
      <c r="M36" s="82">
        <f>'[1]Bieu 37'!M35</f>
        <v>0</v>
      </c>
      <c r="N36" s="82">
        <f>'[1]Bieu 37'!N35</f>
        <v>0</v>
      </c>
      <c r="O36" s="82">
        <f>'[1]Bieu 37'!O35</f>
        <v>0</v>
      </c>
      <c r="P36" s="82">
        <f>'[1]Bieu 37'!P35</f>
        <v>0</v>
      </c>
      <c r="Q36" s="82">
        <f>'[1]Bieu 37'!Q35</f>
        <v>0</v>
      </c>
      <c r="R36" s="82">
        <f>'[1]Bieu 37'!R35</f>
        <v>0</v>
      </c>
      <c r="S36" s="82">
        <f>'[1]Bieu 37'!S35</f>
        <v>0</v>
      </c>
      <c r="T36" s="82">
        <f>'[1]Bieu 37'!T35</f>
        <v>0</v>
      </c>
    </row>
    <row r="37" spans="1:20" s="83" customFormat="1" ht="31.5" customHeight="1">
      <c r="A37" s="79">
        <v>28</v>
      </c>
      <c r="B37" s="80" t="s">
        <v>190</v>
      </c>
      <c r="C37" s="84"/>
      <c r="D37" s="82">
        <f t="shared" si="0"/>
        <v>1049</v>
      </c>
      <c r="E37" s="82">
        <f t="shared" si="1"/>
        <v>1049</v>
      </c>
      <c r="F37" s="82">
        <f>'[1]Bieu 37'!F36</f>
        <v>1049</v>
      </c>
      <c r="G37" s="82">
        <f>'[1]Bieu 37'!G36</f>
        <v>0</v>
      </c>
      <c r="H37" s="82">
        <f>'[1]Bieu 37'!H36</f>
        <v>0</v>
      </c>
      <c r="I37" s="82">
        <f t="shared" si="2"/>
        <v>0</v>
      </c>
      <c r="J37" s="82">
        <f>'[1]Bieu 37'!J36</f>
        <v>0</v>
      </c>
      <c r="K37" s="82">
        <f>'[1]Bieu 37'!K36</f>
        <v>0</v>
      </c>
      <c r="L37" s="82">
        <f>'[1]Bieu 37'!L36</f>
        <v>0</v>
      </c>
      <c r="M37" s="82">
        <f>'[1]Bieu 37'!M36</f>
        <v>0</v>
      </c>
      <c r="N37" s="82">
        <f>'[1]Bieu 37'!N36</f>
        <v>0</v>
      </c>
      <c r="O37" s="82">
        <f>'[1]Bieu 37'!O36</f>
        <v>0</v>
      </c>
      <c r="P37" s="82">
        <f>'[1]Bieu 37'!P36</f>
        <v>0</v>
      </c>
      <c r="Q37" s="82">
        <f>'[1]Bieu 37'!Q36</f>
        <v>0</v>
      </c>
      <c r="R37" s="82">
        <f>'[1]Bieu 37'!R36</f>
        <v>0</v>
      </c>
      <c r="S37" s="82">
        <f>'[1]Bieu 37'!S36</f>
        <v>0</v>
      </c>
      <c r="T37" s="82">
        <f>'[1]Bieu 37'!T36</f>
        <v>0</v>
      </c>
    </row>
    <row r="38" spans="1:20" s="83" customFormat="1" ht="15.75">
      <c r="A38" s="79">
        <v>29</v>
      </c>
      <c r="B38" s="80" t="s">
        <v>191</v>
      </c>
      <c r="C38" s="84"/>
      <c r="D38" s="82">
        <f t="shared" si="0"/>
        <v>33014</v>
      </c>
      <c r="E38" s="82">
        <f t="shared" si="1"/>
        <v>33014</v>
      </c>
      <c r="F38" s="82">
        <f>'[1]Bieu 37'!F37</f>
        <v>0</v>
      </c>
      <c r="G38" s="82">
        <f>'[1]Bieu 37'!G37</f>
        <v>0</v>
      </c>
      <c r="H38" s="82">
        <f>'[1]Bieu 37'!H37</f>
        <v>32973</v>
      </c>
      <c r="I38" s="82">
        <f t="shared" si="2"/>
        <v>32973</v>
      </c>
      <c r="J38" s="82">
        <f>'[1]Bieu 37'!J37</f>
        <v>0</v>
      </c>
      <c r="K38" s="82">
        <f>'[1]Bieu 37'!K37</f>
        <v>0</v>
      </c>
      <c r="L38" s="82">
        <f>'[1]Bieu 37'!L37</f>
        <v>0</v>
      </c>
      <c r="M38" s="82">
        <f>'[1]Bieu 37'!M37</f>
        <v>0</v>
      </c>
      <c r="N38" s="82">
        <f>'[1]Bieu 37'!N37</f>
        <v>0</v>
      </c>
      <c r="O38" s="82">
        <f>'[1]Bieu 37'!O37</f>
        <v>0</v>
      </c>
      <c r="P38" s="82">
        <f>'[1]Bieu 37'!P37</f>
        <v>41</v>
      </c>
      <c r="Q38" s="82">
        <f>'[1]Bieu 37'!Q37</f>
        <v>0</v>
      </c>
      <c r="R38" s="82">
        <f>'[1]Bieu 37'!R37</f>
        <v>0</v>
      </c>
      <c r="S38" s="82">
        <f>'[1]Bieu 37'!S37</f>
        <v>0</v>
      </c>
      <c r="T38" s="82">
        <f>'[1]Bieu 37'!T37</f>
        <v>0</v>
      </c>
    </row>
    <row r="39" spans="1:20" s="83" customFormat="1" ht="16.5" customHeight="1">
      <c r="A39" s="79">
        <v>30</v>
      </c>
      <c r="B39" s="80" t="s">
        <v>192</v>
      </c>
      <c r="C39" s="84"/>
      <c r="D39" s="82">
        <f t="shared" si="0"/>
        <v>24537</v>
      </c>
      <c r="E39" s="82">
        <f t="shared" si="1"/>
        <v>24537</v>
      </c>
      <c r="F39" s="82">
        <f>'[1]Bieu 37'!F38</f>
        <v>0</v>
      </c>
      <c r="G39" s="82">
        <f>'[1]Bieu 37'!G38</f>
        <v>0</v>
      </c>
      <c r="H39" s="82">
        <f>'[1]Bieu 37'!H38</f>
        <v>24537</v>
      </c>
      <c r="I39" s="82">
        <f t="shared" si="2"/>
        <v>24537</v>
      </c>
      <c r="J39" s="82">
        <f>'[1]Bieu 37'!J38</f>
        <v>0</v>
      </c>
      <c r="K39" s="82">
        <f>'[1]Bieu 37'!K38</f>
        <v>0</v>
      </c>
      <c r="L39" s="82">
        <f>'[1]Bieu 37'!L38</f>
        <v>0</v>
      </c>
      <c r="M39" s="82">
        <f>'[1]Bieu 37'!M38</f>
        <v>0</v>
      </c>
      <c r="N39" s="82">
        <f>'[1]Bieu 37'!N38</f>
        <v>0</v>
      </c>
      <c r="O39" s="82">
        <f>'[1]Bieu 37'!O38</f>
        <v>0</v>
      </c>
      <c r="P39" s="82">
        <f>'[1]Bieu 37'!P38</f>
        <v>0</v>
      </c>
      <c r="Q39" s="82">
        <f>'[1]Bieu 37'!Q38</f>
        <v>0</v>
      </c>
      <c r="R39" s="82">
        <f>'[1]Bieu 37'!R38</f>
        <v>0</v>
      </c>
      <c r="S39" s="82">
        <f>'[1]Bieu 37'!S38</f>
        <v>0</v>
      </c>
      <c r="T39" s="82">
        <f>'[1]Bieu 37'!T38</f>
        <v>0</v>
      </c>
    </row>
    <row r="40" spans="1:20" s="83" customFormat="1" ht="31.5">
      <c r="A40" s="79">
        <v>31</v>
      </c>
      <c r="B40" s="80" t="s">
        <v>193</v>
      </c>
      <c r="C40" s="84"/>
      <c r="D40" s="82">
        <f t="shared" si="0"/>
        <v>24429</v>
      </c>
      <c r="E40" s="82">
        <f t="shared" si="1"/>
        <v>24429</v>
      </c>
      <c r="F40" s="82">
        <f>'[1]Bieu 37'!F39</f>
        <v>0</v>
      </c>
      <c r="G40" s="82">
        <f>'[1]Bieu 37'!G39</f>
        <v>0</v>
      </c>
      <c r="H40" s="82">
        <f>'[1]Bieu 37'!H39</f>
        <v>24388</v>
      </c>
      <c r="I40" s="82">
        <f t="shared" si="2"/>
        <v>24388</v>
      </c>
      <c r="J40" s="82">
        <f>'[1]Bieu 37'!J39</f>
        <v>0</v>
      </c>
      <c r="K40" s="82">
        <f>'[1]Bieu 37'!K39</f>
        <v>0</v>
      </c>
      <c r="L40" s="82">
        <f>'[1]Bieu 37'!L39</f>
        <v>0</v>
      </c>
      <c r="M40" s="82">
        <f>'[1]Bieu 37'!M39</f>
        <v>0</v>
      </c>
      <c r="N40" s="82">
        <f>'[1]Bieu 37'!N39</f>
        <v>0</v>
      </c>
      <c r="O40" s="82">
        <f>'[1]Bieu 37'!O39</f>
        <v>0</v>
      </c>
      <c r="P40" s="82">
        <f>'[1]Bieu 37'!P39</f>
        <v>41</v>
      </c>
      <c r="Q40" s="82">
        <f>'[1]Bieu 37'!Q39</f>
        <v>0</v>
      </c>
      <c r="R40" s="82">
        <f>'[1]Bieu 37'!R39</f>
        <v>0</v>
      </c>
      <c r="S40" s="82">
        <f>'[1]Bieu 37'!S39</f>
        <v>0</v>
      </c>
      <c r="T40" s="82">
        <f>'[1]Bieu 37'!T39</f>
        <v>0</v>
      </c>
    </row>
    <row r="41" spans="1:20" s="83" customFormat="1" ht="15.75">
      <c r="A41" s="79">
        <v>32</v>
      </c>
      <c r="B41" s="80" t="s">
        <v>194</v>
      </c>
      <c r="C41" s="84"/>
      <c r="D41" s="82">
        <f t="shared" si="0"/>
        <v>9200</v>
      </c>
      <c r="E41" s="82">
        <f t="shared" si="1"/>
        <v>9200</v>
      </c>
      <c r="F41" s="82">
        <f>'[1]Bieu 37'!F40</f>
        <v>0</v>
      </c>
      <c r="G41" s="82">
        <f>'[1]Bieu 37'!G40</f>
        <v>0</v>
      </c>
      <c r="H41" s="82">
        <f>'[1]Bieu 37'!H40</f>
        <v>9200</v>
      </c>
      <c r="I41" s="82">
        <f t="shared" si="2"/>
        <v>9200</v>
      </c>
      <c r="J41" s="82">
        <f>'[1]Bieu 37'!J40</f>
        <v>0</v>
      </c>
      <c r="K41" s="82">
        <f>'[1]Bieu 37'!K40</f>
        <v>0</v>
      </c>
      <c r="L41" s="82">
        <f>'[1]Bieu 37'!L40</f>
        <v>0</v>
      </c>
      <c r="M41" s="82">
        <f>'[1]Bieu 37'!M40</f>
        <v>0</v>
      </c>
      <c r="N41" s="82">
        <f>'[1]Bieu 37'!N40</f>
        <v>0</v>
      </c>
      <c r="O41" s="82">
        <f>'[1]Bieu 37'!O40</f>
        <v>0</v>
      </c>
      <c r="P41" s="82">
        <f>'[1]Bieu 37'!P40</f>
        <v>0</v>
      </c>
      <c r="Q41" s="82">
        <f>'[1]Bieu 37'!Q40</f>
        <v>0</v>
      </c>
      <c r="R41" s="82">
        <f>'[1]Bieu 37'!R40</f>
        <v>0</v>
      </c>
      <c r="S41" s="82">
        <f>'[1]Bieu 37'!S40</f>
        <v>0</v>
      </c>
      <c r="T41" s="82">
        <f>'[1]Bieu 37'!T40</f>
        <v>0</v>
      </c>
    </row>
    <row r="42" spans="1:20" s="83" customFormat="1" ht="15.75">
      <c r="A42" s="79">
        <v>33</v>
      </c>
      <c r="B42" s="80" t="s">
        <v>235</v>
      </c>
      <c r="C42" s="84"/>
      <c r="D42" s="82">
        <f t="shared" si="0"/>
        <v>11236</v>
      </c>
      <c r="E42" s="82">
        <f t="shared" si="1"/>
        <v>11236</v>
      </c>
      <c r="F42" s="82">
        <f>'[1]Bieu 37'!F41</f>
        <v>0</v>
      </c>
      <c r="G42" s="82">
        <f>'[1]Bieu 37'!G41</f>
        <v>0</v>
      </c>
      <c r="H42" s="82">
        <f>'[1]Bieu 37'!H41</f>
        <v>11209</v>
      </c>
      <c r="I42" s="82">
        <f t="shared" si="2"/>
        <v>11209</v>
      </c>
      <c r="J42" s="82">
        <f>'[1]Bieu 37'!J41</f>
        <v>0</v>
      </c>
      <c r="K42" s="82">
        <f>'[1]Bieu 37'!K41</f>
        <v>0</v>
      </c>
      <c r="L42" s="82">
        <f>'[1]Bieu 37'!L41</f>
        <v>0</v>
      </c>
      <c r="M42" s="82">
        <f>'[1]Bieu 37'!M41</f>
        <v>0</v>
      </c>
      <c r="N42" s="82">
        <f>'[1]Bieu 37'!N41</f>
        <v>0</v>
      </c>
      <c r="O42" s="82">
        <f>'[1]Bieu 37'!O41</f>
        <v>0</v>
      </c>
      <c r="P42" s="82">
        <f>'[1]Bieu 37'!P41</f>
        <v>27</v>
      </c>
      <c r="Q42" s="82">
        <f>'[1]Bieu 37'!Q41</f>
        <v>0</v>
      </c>
      <c r="R42" s="82">
        <f>'[1]Bieu 37'!R41</f>
        <v>0</v>
      </c>
      <c r="S42" s="82">
        <f>'[1]Bieu 37'!S41</f>
        <v>0</v>
      </c>
      <c r="T42" s="82">
        <f>'[1]Bieu 37'!T41</f>
        <v>0</v>
      </c>
    </row>
    <row r="43" spans="1:20" s="83" customFormat="1" ht="31.5">
      <c r="A43" s="79">
        <v>34</v>
      </c>
      <c r="B43" s="80" t="s">
        <v>195</v>
      </c>
      <c r="C43" s="84"/>
      <c r="D43" s="82">
        <f t="shared" si="0"/>
        <v>8113</v>
      </c>
      <c r="E43" s="82">
        <f t="shared" si="1"/>
        <v>8113</v>
      </c>
      <c r="F43" s="82">
        <f>'[1]Bieu 37'!F42</f>
        <v>5923</v>
      </c>
      <c r="G43" s="82">
        <f>'[1]Bieu 37'!G42</f>
        <v>0</v>
      </c>
      <c r="H43" s="82">
        <f>'[1]Bieu 37'!H42</f>
        <v>0</v>
      </c>
      <c r="I43" s="82">
        <f t="shared" si="2"/>
        <v>0</v>
      </c>
      <c r="J43" s="82">
        <f>'[1]Bieu 37'!J42</f>
        <v>0</v>
      </c>
      <c r="K43" s="82">
        <f>'[1]Bieu 37'!K42</f>
        <v>0</v>
      </c>
      <c r="L43" s="82">
        <f>'[1]Bieu 37'!L42</f>
        <v>50</v>
      </c>
      <c r="M43" s="82">
        <f>'[1]Bieu 37'!M42</f>
        <v>0</v>
      </c>
      <c r="N43" s="82">
        <f>'[1]Bieu 37'!N42</f>
        <v>2140</v>
      </c>
      <c r="O43" s="82">
        <f>'[1]Bieu 37'!O42</f>
        <v>0</v>
      </c>
      <c r="P43" s="82">
        <f>'[1]Bieu 37'!P42</f>
        <v>0</v>
      </c>
      <c r="Q43" s="82">
        <f>'[1]Bieu 37'!Q42</f>
        <v>0</v>
      </c>
      <c r="R43" s="82">
        <f>'[1]Bieu 37'!R42</f>
        <v>0</v>
      </c>
      <c r="S43" s="82">
        <f>'[1]Bieu 37'!S42</f>
        <v>0</v>
      </c>
      <c r="T43" s="82">
        <f>'[1]Bieu 37'!T42</f>
        <v>0</v>
      </c>
    </row>
    <row r="44" spans="1:20" s="83" customFormat="1" ht="15.75">
      <c r="A44" s="79">
        <v>35</v>
      </c>
      <c r="B44" s="87" t="s">
        <v>208</v>
      </c>
      <c r="C44" s="84"/>
      <c r="D44" s="82">
        <f t="shared" si="0"/>
        <v>19185</v>
      </c>
      <c r="E44" s="82">
        <f t="shared" si="1"/>
        <v>19185</v>
      </c>
      <c r="F44" s="82">
        <f>'[1]Bieu 37'!F43</f>
        <v>0</v>
      </c>
      <c r="G44" s="82">
        <f>'[1]Bieu 37'!G43</f>
        <v>0</v>
      </c>
      <c r="H44" s="82">
        <f>'[1]Bieu 37'!H43</f>
        <v>0</v>
      </c>
      <c r="I44" s="82">
        <f t="shared" si="2"/>
        <v>0</v>
      </c>
      <c r="J44" s="82">
        <f>'[1]Bieu 37'!J43</f>
        <v>0</v>
      </c>
      <c r="K44" s="82">
        <f>'[1]Bieu 37'!K43</f>
        <v>0</v>
      </c>
      <c r="L44" s="82">
        <f>'[1]Bieu 37'!L43</f>
        <v>19158</v>
      </c>
      <c r="M44" s="82">
        <f>'[1]Bieu 37'!M43</f>
        <v>0</v>
      </c>
      <c r="N44" s="82">
        <f>'[1]Bieu 37'!N43</f>
        <v>0</v>
      </c>
      <c r="O44" s="82">
        <f>'[1]Bieu 37'!O43</f>
        <v>0</v>
      </c>
      <c r="P44" s="82">
        <f>'[1]Bieu 37'!P43</f>
        <v>27</v>
      </c>
      <c r="Q44" s="82">
        <f>'[1]Bieu 37'!Q43</f>
        <v>0</v>
      </c>
      <c r="R44" s="82">
        <f>'[1]Bieu 37'!R43</f>
        <v>0</v>
      </c>
      <c r="S44" s="82">
        <f>'[1]Bieu 37'!S43</f>
        <v>0</v>
      </c>
      <c r="T44" s="82">
        <f>'[1]Bieu 37'!T43</f>
        <v>0</v>
      </c>
    </row>
    <row r="45" spans="1:20" s="83" customFormat="1" ht="31.5" customHeight="1">
      <c r="A45" s="79">
        <v>36</v>
      </c>
      <c r="B45" s="89" t="s">
        <v>216</v>
      </c>
      <c r="C45" s="84"/>
      <c r="D45" s="82">
        <f t="shared" si="0"/>
        <v>1642</v>
      </c>
      <c r="E45" s="82">
        <f t="shared" si="1"/>
        <v>1642</v>
      </c>
      <c r="F45" s="82">
        <f>'[1]Bieu 37'!F44</f>
        <v>0</v>
      </c>
      <c r="G45" s="82">
        <f>'[1]Bieu 37'!G44</f>
        <v>0</v>
      </c>
      <c r="H45" s="82">
        <f>'[1]Bieu 37'!H44</f>
        <v>0</v>
      </c>
      <c r="I45" s="82">
        <f t="shared" si="2"/>
        <v>0</v>
      </c>
      <c r="J45" s="82">
        <f>'[1]Bieu 37'!J44</f>
        <v>0</v>
      </c>
      <c r="K45" s="82">
        <f>'[1]Bieu 37'!K44</f>
        <v>0</v>
      </c>
      <c r="L45" s="82">
        <f>'[1]Bieu 37'!L44</f>
        <v>0</v>
      </c>
      <c r="M45" s="82">
        <f>'[1]Bieu 37'!M44</f>
        <v>0</v>
      </c>
      <c r="N45" s="82">
        <f>'[1]Bieu 37'!N44</f>
        <v>1642</v>
      </c>
      <c r="O45" s="82">
        <f>'[1]Bieu 37'!O44</f>
        <v>0</v>
      </c>
      <c r="P45" s="82">
        <f>'[1]Bieu 37'!P44</f>
        <v>0</v>
      </c>
      <c r="Q45" s="82">
        <f>'[1]Bieu 37'!Q44</f>
        <v>0</v>
      </c>
      <c r="R45" s="82">
        <f>'[1]Bieu 37'!R44</f>
        <v>0</v>
      </c>
      <c r="S45" s="82">
        <f>'[1]Bieu 37'!S44</f>
        <v>0</v>
      </c>
      <c r="T45" s="82">
        <f>'[1]Bieu 37'!T44</f>
        <v>0</v>
      </c>
    </row>
    <row r="46" spans="1:20" s="83" customFormat="1" ht="15.75" hidden="1">
      <c r="A46" s="79">
        <v>37</v>
      </c>
      <c r="B46" s="80" t="s">
        <v>196</v>
      </c>
      <c r="C46" s="84"/>
      <c r="D46" s="82">
        <f t="shared" si="0"/>
        <v>11700</v>
      </c>
      <c r="E46" s="82">
        <f t="shared" si="1"/>
        <v>11700</v>
      </c>
      <c r="F46" s="82">
        <f>'[1]Bieu 37'!F45</f>
        <v>0</v>
      </c>
      <c r="G46" s="82">
        <f>'[1]Bieu 37'!G45</f>
        <v>0</v>
      </c>
      <c r="H46" s="82">
        <f>'[1]Bieu 37'!H45</f>
        <v>0</v>
      </c>
      <c r="I46" s="78">
        <f t="shared" si="2"/>
        <v>0</v>
      </c>
      <c r="J46" s="82">
        <f>'[1]Bieu 37'!J45</f>
        <v>0</v>
      </c>
      <c r="K46" s="82">
        <f>'[1]Bieu 37'!K45</f>
        <v>0</v>
      </c>
      <c r="L46" s="82">
        <f>'[1]Bieu 37'!L45</f>
        <v>0</v>
      </c>
      <c r="M46" s="82">
        <f>'[1]Bieu 37'!M45</f>
        <v>0</v>
      </c>
      <c r="N46" s="82">
        <f>'[1]Bieu 37'!N45</f>
        <v>350</v>
      </c>
      <c r="O46" s="82">
        <f>'[1]Bieu 37'!O45</f>
        <v>0</v>
      </c>
      <c r="P46" s="82">
        <f>'[1]Bieu 37'!P45</f>
        <v>11350</v>
      </c>
      <c r="Q46" s="82">
        <f>'[1]Bieu 37'!Q45</f>
        <v>0</v>
      </c>
      <c r="R46" s="82">
        <f>'[1]Bieu 37'!R45</f>
        <v>0</v>
      </c>
      <c r="S46" s="82">
        <f>'[1]Bieu 37'!S45</f>
        <v>0</v>
      </c>
      <c r="T46" s="82">
        <f>'[1]Bieu 37'!T45</f>
        <v>0</v>
      </c>
    </row>
    <row r="47" spans="1:20" s="83" customFormat="1" ht="15.75" hidden="1">
      <c r="A47" s="79">
        <v>38</v>
      </c>
      <c r="B47" s="80" t="s">
        <v>197</v>
      </c>
      <c r="C47" s="84"/>
      <c r="D47" s="82">
        <f t="shared" si="0"/>
        <v>50720</v>
      </c>
      <c r="E47" s="82">
        <f t="shared" si="1"/>
        <v>50720</v>
      </c>
      <c r="F47" s="82">
        <f>'[1]Bieu 37'!F46</f>
        <v>0</v>
      </c>
      <c r="G47" s="82">
        <f>'[1]Bieu 37'!G46</f>
        <v>0</v>
      </c>
      <c r="H47" s="82">
        <f>'[1]Bieu 37'!H46</f>
        <v>3583</v>
      </c>
      <c r="I47" s="82">
        <f t="shared" si="2"/>
        <v>3583</v>
      </c>
      <c r="J47" s="82">
        <f>'[1]Bieu 37'!J46</f>
        <v>0</v>
      </c>
      <c r="K47" s="82">
        <f>'[1]Bieu 37'!K46</f>
        <v>0</v>
      </c>
      <c r="L47" s="82">
        <f>'[1]Bieu 37'!L46</f>
        <v>0</v>
      </c>
      <c r="M47" s="82">
        <f>'[1]Bieu 37'!M46</f>
        <v>0</v>
      </c>
      <c r="N47" s="82">
        <f>'[1]Bieu 37'!N46</f>
        <v>0</v>
      </c>
      <c r="O47" s="82">
        <f>'[1]Bieu 37'!O46</f>
        <v>0</v>
      </c>
      <c r="P47" s="82">
        <f>'[1]Bieu 37'!P46</f>
        <v>47137</v>
      </c>
      <c r="Q47" s="82">
        <f>'[1]Bieu 37'!Q46</f>
        <v>0</v>
      </c>
      <c r="R47" s="82">
        <f>'[1]Bieu 37'!R46</f>
        <v>0</v>
      </c>
      <c r="S47" s="82">
        <f>'[1]Bieu 37'!S46</f>
        <v>0</v>
      </c>
      <c r="T47" s="82">
        <f>'[1]Bieu 37'!T46</f>
        <v>0</v>
      </c>
    </row>
    <row r="48" spans="1:20" s="83" customFormat="1" ht="16.5" hidden="1" customHeight="1">
      <c r="A48" s="79">
        <v>39</v>
      </c>
      <c r="B48" s="80" t="s">
        <v>209</v>
      </c>
      <c r="C48" s="84"/>
      <c r="D48" s="82">
        <f t="shared" si="0"/>
        <v>18900</v>
      </c>
      <c r="E48" s="82">
        <f t="shared" si="1"/>
        <v>16510</v>
      </c>
      <c r="F48" s="82">
        <f>'[1]Bieu 37'!F47</f>
        <v>0</v>
      </c>
      <c r="G48" s="82">
        <f>'[1]Bieu 37'!G47</f>
        <v>0</v>
      </c>
      <c r="H48" s="82">
        <f>'[1]Bieu 37'!H47</f>
        <v>0</v>
      </c>
      <c r="I48" s="78">
        <f t="shared" si="2"/>
        <v>0</v>
      </c>
      <c r="J48" s="82">
        <f>'[1]Bieu 37'!J47</f>
        <v>0</v>
      </c>
      <c r="K48" s="82">
        <f>'[1]Bieu 37'!K47</f>
        <v>0</v>
      </c>
      <c r="L48" s="82">
        <f>'[1]Bieu 37'!L47</f>
        <v>0</v>
      </c>
      <c r="M48" s="82">
        <f>'[1]Bieu 37'!M47</f>
        <v>0</v>
      </c>
      <c r="N48" s="82">
        <f>'[1]Bieu 37'!N47</f>
        <v>0</v>
      </c>
      <c r="O48" s="82">
        <f>'[1]Bieu 37'!O47</f>
        <v>0</v>
      </c>
      <c r="P48" s="82">
        <f>'[1]Bieu 37'!P47</f>
        <v>0</v>
      </c>
      <c r="Q48" s="82">
        <f>'[1]Bieu 37'!Q47</f>
        <v>16510</v>
      </c>
      <c r="R48" s="82">
        <f>'[1]Bieu 37'!R47</f>
        <v>0</v>
      </c>
      <c r="S48" s="82">
        <f>'[1]Bieu 37'!S47</f>
        <v>0</v>
      </c>
      <c r="T48" s="82">
        <f>'[1]Bieu 37'!T47</f>
        <v>2390</v>
      </c>
    </row>
    <row r="49" spans="1:20" s="83" customFormat="1" ht="16.5" customHeight="1">
      <c r="A49" s="79">
        <v>37</v>
      </c>
      <c r="B49" s="80" t="s">
        <v>198</v>
      </c>
      <c r="C49" s="84"/>
      <c r="D49" s="82">
        <f t="shared" si="0"/>
        <v>440</v>
      </c>
      <c r="E49" s="82">
        <f t="shared" si="1"/>
        <v>440</v>
      </c>
      <c r="F49" s="82">
        <f>'[1]Bieu 37'!F48</f>
        <v>0</v>
      </c>
      <c r="G49" s="82">
        <f>'[1]Bieu 37'!G48</f>
        <v>0</v>
      </c>
      <c r="H49" s="82">
        <f>'[1]Bieu 37'!H48</f>
        <v>0</v>
      </c>
      <c r="I49" s="78">
        <f t="shared" si="2"/>
        <v>0</v>
      </c>
      <c r="J49" s="82">
        <f>'[1]Bieu 37'!J48</f>
        <v>0</v>
      </c>
      <c r="K49" s="82">
        <f>'[1]Bieu 37'!K48</f>
        <v>0</v>
      </c>
      <c r="L49" s="82">
        <f>'[1]Bieu 37'!L48</f>
        <v>0</v>
      </c>
      <c r="M49" s="82">
        <f>'[1]Bieu 37'!M48</f>
        <v>0</v>
      </c>
      <c r="N49" s="82">
        <f>'[1]Bieu 37'!N48</f>
        <v>440</v>
      </c>
      <c r="O49" s="82">
        <f>'[1]Bieu 37'!O48</f>
        <v>0</v>
      </c>
      <c r="P49" s="82">
        <f>'[1]Bieu 37'!P48</f>
        <v>0</v>
      </c>
      <c r="Q49" s="82">
        <f>'[1]Bieu 37'!Q48</f>
        <v>0</v>
      </c>
      <c r="R49" s="82">
        <f>'[1]Bieu 37'!R48</f>
        <v>0</v>
      </c>
      <c r="S49" s="82">
        <f>'[1]Bieu 37'!S48</f>
        <v>0</v>
      </c>
      <c r="T49" s="82">
        <f>'[1]Bieu 37'!T48</f>
        <v>0</v>
      </c>
    </row>
    <row r="50" spans="1:20" s="83" customFormat="1" ht="15.75">
      <c r="A50" s="79">
        <v>38</v>
      </c>
      <c r="B50" s="80" t="s">
        <v>199</v>
      </c>
      <c r="C50" s="84"/>
      <c r="D50" s="82">
        <f t="shared" si="0"/>
        <v>383723</v>
      </c>
      <c r="E50" s="82">
        <f t="shared" si="1"/>
        <v>383723</v>
      </c>
      <c r="F50" s="82">
        <f>'[1]Bieu 37'!F49</f>
        <v>0</v>
      </c>
      <c r="G50" s="82">
        <f>'[1]Bieu 37'!G49</f>
        <v>0</v>
      </c>
      <c r="H50" s="82">
        <f>'[1]Bieu 37'!H49</f>
        <v>0</v>
      </c>
      <c r="I50" s="78">
        <f t="shared" si="2"/>
        <v>0</v>
      </c>
      <c r="J50" s="82">
        <f>'[1]Bieu 37'!J49</f>
        <v>383723</v>
      </c>
      <c r="K50" s="82">
        <f>'[1]Bieu 37'!K49</f>
        <v>0</v>
      </c>
      <c r="L50" s="82">
        <f>'[1]Bieu 37'!L49</f>
        <v>0</v>
      </c>
      <c r="M50" s="82">
        <f>'[1]Bieu 37'!M49</f>
        <v>0</v>
      </c>
      <c r="N50" s="82">
        <f>'[1]Bieu 37'!N49</f>
        <v>0</v>
      </c>
      <c r="O50" s="82">
        <f>'[1]Bieu 37'!O49</f>
        <v>0</v>
      </c>
      <c r="P50" s="82">
        <f>'[1]Bieu 37'!P49</f>
        <v>0</v>
      </c>
      <c r="Q50" s="82">
        <f>'[1]Bieu 37'!Q49</f>
        <v>0</v>
      </c>
      <c r="R50" s="82">
        <f>'[1]Bieu 37'!R49</f>
        <v>0</v>
      </c>
      <c r="S50" s="82">
        <f>'[1]Bieu 37'!S49</f>
        <v>0</v>
      </c>
      <c r="T50" s="82">
        <f>'[1]Bieu 37'!T49</f>
        <v>0</v>
      </c>
    </row>
    <row r="51" spans="1:20" s="83" customFormat="1" ht="33.75" customHeight="1">
      <c r="A51" s="79">
        <v>39</v>
      </c>
      <c r="B51" s="90" t="s">
        <v>200</v>
      </c>
      <c r="C51" s="84"/>
      <c r="D51" s="82">
        <f t="shared" si="0"/>
        <v>46681</v>
      </c>
      <c r="E51" s="82">
        <f t="shared" si="1"/>
        <v>46681</v>
      </c>
      <c r="F51" s="82">
        <f>'[1]Bieu 37'!F50</f>
        <v>0</v>
      </c>
      <c r="G51" s="82">
        <f>'[1]Bieu 37'!G50</f>
        <v>0</v>
      </c>
      <c r="H51" s="82">
        <f>'[1]Bieu 37'!H50</f>
        <v>0</v>
      </c>
      <c r="I51" s="78">
        <f t="shared" si="2"/>
        <v>0</v>
      </c>
      <c r="J51" s="82">
        <f>'[1]Bieu 37'!J50</f>
        <v>0</v>
      </c>
      <c r="K51" s="82">
        <f>'[1]Bieu 37'!K50</f>
        <v>0</v>
      </c>
      <c r="L51" s="82">
        <f>'[1]Bieu 37'!L50</f>
        <v>0</v>
      </c>
      <c r="M51" s="82">
        <f>'[1]Bieu 37'!M50</f>
        <v>0</v>
      </c>
      <c r="N51" s="82">
        <f>'[1]Bieu 37'!N50</f>
        <v>46681</v>
      </c>
      <c r="O51" s="82">
        <f>'[1]Bieu 37'!O50</f>
        <v>0</v>
      </c>
      <c r="P51" s="82">
        <f>'[1]Bieu 37'!P50</f>
        <v>0</v>
      </c>
      <c r="Q51" s="82">
        <f>'[1]Bieu 37'!Q50</f>
        <v>0</v>
      </c>
      <c r="R51" s="82">
        <f>'[1]Bieu 37'!R50</f>
        <v>0</v>
      </c>
      <c r="S51" s="82">
        <f>'[1]Bieu 37'!S50</f>
        <v>0</v>
      </c>
      <c r="T51" s="82">
        <f>'[1]Bieu 37'!T50</f>
        <v>0</v>
      </c>
    </row>
    <row r="52" spans="1:20" s="83" customFormat="1" ht="15.75">
      <c r="A52" s="79">
        <v>40</v>
      </c>
      <c r="B52" s="89" t="s">
        <v>212</v>
      </c>
      <c r="C52" s="84"/>
      <c r="D52" s="82">
        <f t="shared" si="0"/>
        <v>75000</v>
      </c>
      <c r="E52" s="82">
        <f>SUM(E53:E56)</f>
        <v>0</v>
      </c>
      <c r="F52" s="82">
        <f t="shared" ref="F52:T52" si="3">SUM(F53:F56)</f>
        <v>0</v>
      </c>
      <c r="G52" s="82">
        <f t="shared" si="3"/>
        <v>0</v>
      </c>
      <c r="H52" s="82">
        <f t="shared" si="3"/>
        <v>0</v>
      </c>
      <c r="I52" s="82">
        <f t="shared" si="2"/>
        <v>0</v>
      </c>
      <c r="J52" s="82">
        <f t="shared" si="3"/>
        <v>0</v>
      </c>
      <c r="K52" s="82">
        <f t="shared" si="3"/>
        <v>0</v>
      </c>
      <c r="L52" s="82">
        <f t="shared" si="3"/>
        <v>0</v>
      </c>
      <c r="M52" s="82">
        <f t="shared" si="3"/>
        <v>0</v>
      </c>
      <c r="N52" s="82">
        <f t="shared" si="3"/>
        <v>0</v>
      </c>
      <c r="O52" s="82">
        <f t="shared" si="3"/>
        <v>0</v>
      </c>
      <c r="P52" s="82">
        <f t="shared" si="3"/>
        <v>0</v>
      </c>
      <c r="Q52" s="82">
        <f t="shared" si="3"/>
        <v>0</v>
      </c>
      <c r="R52" s="82">
        <f t="shared" si="3"/>
        <v>0</v>
      </c>
      <c r="S52" s="82">
        <f t="shared" si="3"/>
        <v>75000</v>
      </c>
      <c r="T52" s="82">
        <f t="shared" si="3"/>
        <v>0</v>
      </c>
    </row>
    <row r="53" spans="1:20" s="127" customFormat="1" ht="31.5">
      <c r="A53" s="85" t="s">
        <v>37</v>
      </c>
      <c r="B53" s="128" t="s">
        <v>237</v>
      </c>
      <c r="C53" s="125"/>
      <c r="D53" s="126">
        <f t="shared" si="0"/>
        <v>10000</v>
      </c>
      <c r="E53" s="126">
        <f t="shared" si="1"/>
        <v>0</v>
      </c>
      <c r="F53" s="126">
        <f>'[1]Bieu 37'!F52</f>
        <v>0</v>
      </c>
      <c r="G53" s="126">
        <f>'[1]Bieu 37'!G52</f>
        <v>0</v>
      </c>
      <c r="H53" s="126">
        <f>'[1]Bieu 37'!H52</f>
        <v>0</v>
      </c>
      <c r="I53" s="86">
        <f t="shared" si="2"/>
        <v>0</v>
      </c>
      <c r="J53" s="126">
        <f>'[1]Bieu 37'!J52</f>
        <v>0</v>
      </c>
      <c r="K53" s="126">
        <f>'[1]Bieu 37'!K52</f>
        <v>0</v>
      </c>
      <c r="L53" s="126">
        <f>'[1]Bieu 37'!L52</f>
        <v>0</v>
      </c>
      <c r="M53" s="126">
        <f>'[1]Bieu 37'!M52</f>
        <v>0</v>
      </c>
      <c r="N53" s="126">
        <f>'[1]Bieu 37'!N52</f>
        <v>0</v>
      </c>
      <c r="O53" s="126">
        <f>'[1]Bieu 37'!O52</f>
        <v>0</v>
      </c>
      <c r="P53" s="126">
        <f>'[1]Bieu 37'!P52</f>
        <v>0</v>
      </c>
      <c r="Q53" s="126">
        <f>'[1]Bieu 37'!Q52</f>
        <v>0</v>
      </c>
      <c r="R53" s="126">
        <f>'[1]Bieu 37'!R52</f>
        <v>0</v>
      </c>
      <c r="S53" s="126">
        <f>'[1]Bieu 37'!S52</f>
        <v>10000</v>
      </c>
      <c r="T53" s="126">
        <f>'[1]Bieu 37'!T52</f>
        <v>0</v>
      </c>
    </row>
    <row r="54" spans="1:20" s="127" customFormat="1" ht="31.5">
      <c r="A54" s="85" t="s">
        <v>37</v>
      </c>
      <c r="B54" s="128" t="s">
        <v>276</v>
      </c>
      <c r="C54" s="125"/>
      <c r="D54" s="126">
        <f t="shared" si="0"/>
        <v>10000</v>
      </c>
      <c r="E54" s="126">
        <f t="shared" si="1"/>
        <v>0</v>
      </c>
      <c r="F54" s="126">
        <f>'[1]Bieu 37'!F53</f>
        <v>0</v>
      </c>
      <c r="G54" s="126">
        <f>'[1]Bieu 37'!G53</f>
        <v>0</v>
      </c>
      <c r="H54" s="126">
        <f>'[1]Bieu 37'!H53</f>
        <v>0</v>
      </c>
      <c r="I54" s="86">
        <f t="shared" si="2"/>
        <v>0</v>
      </c>
      <c r="J54" s="126">
        <f>'[1]Bieu 37'!J53</f>
        <v>0</v>
      </c>
      <c r="K54" s="126">
        <f>'[1]Bieu 37'!K53</f>
        <v>0</v>
      </c>
      <c r="L54" s="126">
        <f>'[1]Bieu 37'!L53</f>
        <v>0</v>
      </c>
      <c r="M54" s="126">
        <f>'[1]Bieu 37'!M53</f>
        <v>0</v>
      </c>
      <c r="N54" s="126">
        <f>'[1]Bieu 37'!N53</f>
        <v>0</v>
      </c>
      <c r="O54" s="126">
        <f>'[1]Bieu 37'!O53</f>
        <v>0</v>
      </c>
      <c r="P54" s="126">
        <f>'[1]Bieu 37'!P53</f>
        <v>0</v>
      </c>
      <c r="Q54" s="126">
        <f>'[1]Bieu 37'!Q53</f>
        <v>0</v>
      </c>
      <c r="R54" s="126">
        <f>'[1]Bieu 37'!R53</f>
        <v>0</v>
      </c>
      <c r="S54" s="126">
        <f>'[1]Bieu 37'!S53</f>
        <v>10000</v>
      </c>
      <c r="T54" s="126">
        <f>'[1]Bieu 37'!T53</f>
        <v>0</v>
      </c>
    </row>
    <row r="55" spans="1:20" s="127" customFormat="1" ht="31.5">
      <c r="A55" s="85" t="s">
        <v>37</v>
      </c>
      <c r="B55" s="128" t="s">
        <v>277</v>
      </c>
      <c r="C55" s="125"/>
      <c r="D55" s="126">
        <f t="shared" si="0"/>
        <v>10000</v>
      </c>
      <c r="E55" s="126">
        <f t="shared" si="1"/>
        <v>0</v>
      </c>
      <c r="F55" s="126">
        <f>'[1]Bieu 37'!F54</f>
        <v>0</v>
      </c>
      <c r="G55" s="126">
        <f>'[1]Bieu 37'!G54</f>
        <v>0</v>
      </c>
      <c r="H55" s="126">
        <f>'[1]Bieu 37'!H54</f>
        <v>0</v>
      </c>
      <c r="I55" s="86">
        <f t="shared" si="2"/>
        <v>0</v>
      </c>
      <c r="J55" s="126">
        <f>'[1]Bieu 37'!J54</f>
        <v>0</v>
      </c>
      <c r="K55" s="126">
        <f>'[1]Bieu 37'!K54</f>
        <v>0</v>
      </c>
      <c r="L55" s="126">
        <f>'[1]Bieu 37'!L54</f>
        <v>0</v>
      </c>
      <c r="M55" s="126">
        <f>'[1]Bieu 37'!M54</f>
        <v>0</v>
      </c>
      <c r="N55" s="126">
        <f>'[1]Bieu 37'!N54</f>
        <v>0</v>
      </c>
      <c r="O55" s="126">
        <f>'[1]Bieu 37'!O54</f>
        <v>0</v>
      </c>
      <c r="P55" s="126">
        <f>'[1]Bieu 37'!P54</f>
        <v>0</v>
      </c>
      <c r="Q55" s="126">
        <f>'[1]Bieu 37'!Q54</f>
        <v>0</v>
      </c>
      <c r="R55" s="126">
        <f>'[1]Bieu 37'!R54</f>
        <v>0</v>
      </c>
      <c r="S55" s="126">
        <f>'[1]Bieu 37'!S54</f>
        <v>10000</v>
      </c>
      <c r="T55" s="126">
        <f>'[1]Bieu 37'!T54</f>
        <v>0</v>
      </c>
    </row>
    <row r="56" spans="1:20" s="127" customFormat="1" ht="31.5">
      <c r="A56" s="85" t="s">
        <v>37</v>
      </c>
      <c r="B56" s="128" t="s">
        <v>238</v>
      </c>
      <c r="C56" s="125"/>
      <c r="D56" s="126">
        <f t="shared" si="0"/>
        <v>45000</v>
      </c>
      <c r="E56" s="126">
        <f t="shared" si="1"/>
        <v>0</v>
      </c>
      <c r="F56" s="126">
        <f>'[1]Bieu 37'!F55</f>
        <v>0</v>
      </c>
      <c r="G56" s="126">
        <f>'[1]Bieu 37'!G55</f>
        <v>0</v>
      </c>
      <c r="H56" s="126">
        <f>'[1]Bieu 37'!H55</f>
        <v>0</v>
      </c>
      <c r="I56" s="86">
        <f t="shared" si="2"/>
        <v>0</v>
      </c>
      <c r="J56" s="126">
        <f>'[1]Bieu 37'!J55</f>
        <v>0</v>
      </c>
      <c r="K56" s="126">
        <f>'[1]Bieu 37'!K55</f>
        <v>0</v>
      </c>
      <c r="L56" s="126">
        <f>'[1]Bieu 37'!L55</f>
        <v>0</v>
      </c>
      <c r="M56" s="126">
        <f>'[1]Bieu 37'!M55</f>
        <v>0</v>
      </c>
      <c r="N56" s="126">
        <f>'[1]Bieu 37'!N55</f>
        <v>0</v>
      </c>
      <c r="O56" s="126">
        <f>'[1]Bieu 37'!O55</f>
        <v>0</v>
      </c>
      <c r="P56" s="126">
        <f>'[1]Bieu 37'!P55</f>
        <v>0</v>
      </c>
      <c r="Q56" s="126">
        <f>'[1]Bieu 37'!Q55</f>
        <v>0</v>
      </c>
      <c r="R56" s="126">
        <f>'[1]Bieu 37'!R55</f>
        <v>0</v>
      </c>
      <c r="S56" s="126">
        <f>'[1]Bieu 37'!S55</f>
        <v>45000</v>
      </c>
      <c r="T56" s="126">
        <f>'[1]Bieu 37'!T55</f>
        <v>0</v>
      </c>
    </row>
    <row r="57" spans="1:20" s="83" customFormat="1" ht="31.5">
      <c r="A57" s="79">
        <v>43</v>
      </c>
      <c r="B57" s="89" t="s">
        <v>239</v>
      </c>
      <c r="C57" s="84"/>
      <c r="D57" s="82">
        <f t="shared" si="0"/>
        <v>99549</v>
      </c>
      <c r="E57" s="82">
        <f t="shared" si="1"/>
        <v>50000</v>
      </c>
      <c r="F57" s="82">
        <f>'[1]Bieu 37'!F108</f>
        <v>0</v>
      </c>
      <c r="G57" s="82">
        <f>'[1]Bieu 37'!G108</f>
        <v>0</v>
      </c>
      <c r="H57" s="82">
        <f>'[1]Bieu 37'!H108</f>
        <v>0</v>
      </c>
      <c r="I57" s="78">
        <f t="shared" ref="I57:I89" si="4">G57+H57</f>
        <v>0</v>
      </c>
      <c r="J57" s="82">
        <f>'[1]Bieu 37'!J108</f>
        <v>0</v>
      </c>
      <c r="K57" s="82">
        <f>'[1]Bieu 37'!K108</f>
        <v>0</v>
      </c>
      <c r="L57" s="82">
        <f>'[1]Bieu 37'!L108</f>
        <v>0</v>
      </c>
      <c r="M57" s="82">
        <f>'[1]Bieu 37'!M108</f>
        <v>0</v>
      </c>
      <c r="N57" s="82">
        <f>'[1]Bieu 37'!N108</f>
        <v>50000</v>
      </c>
      <c r="O57" s="82">
        <f>'[1]Bieu 37'!O108</f>
        <v>0</v>
      </c>
      <c r="P57" s="82">
        <f>'[1]Bieu 37'!P108</f>
        <v>0</v>
      </c>
      <c r="Q57" s="82">
        <f>'[1]Bieu 37'!Q108</f>
        <v>0</v>
      </c>
      <c r="R57" s="82">
        <f>'[1]Bieu 37'!R108</f>
        <v>0</v>
      </c>
      <c r="S57" s="82">
        <f>'[1]Bieu 37'!S108</f>
        <v>0</v>
      </c>
      <c r="T57" s="82">
        <f>'[1]Bieu 37'!T108</f>
        <v>49549</v>
      </c>
    </row>
    <row r="58" spans="1:20" s="83" customFormat="1" ht="31.5">
      <c r="A58" s="79">
        <v>44</v>
      </c>
      <c r="B58" s="90" t="s">
        <v>213</v>
      </c>
      <c r="C58" s="84"/>
      <c r="D58" s="82">
        <f t="shared" si="0"/>
        <v>18791</v>
      </c>
      <c r="E58" s="82">
        <f t="shared" si="1"/>
        <v>18791</v>
      </c>
      <c r="F58" s="82">
        <f>'[1]Bieu 37'!F109</f>
        <v>0</v>
      </c>
      <c r="G58" s="82">
        <f>'[1]Bieu 37'!G109</f>
        <v>0</v>
      </c>
      <c r="H58" s="82">
        <f>'[1]Bieu 37'!H109</f>
        <v>0</v>
      </c>
      <c r="I58" s="78">
        <f t="shared" si="4"/>
        <v>0</v>
      </c>
      <c r="J58" s="82">
        <f>'[1]Bieu 37'!J109</f>
        <v>18791</v>
      </c>
      <c r="K58" s="82">
        <f>'[1]Bieu 37'!K109</f>
        <v>0</v>
      </c>
      <c r="L58" s="82">
        <f>'[1]Bieu 37'!L109</f>
        <v>0</v>
      </c>
      <c r="M58" s="82">
        <f>'[1]Bieu 37'!M109</f>
        <v>0</v>
      </c>
      <c r="N58" s="82">
        <f>'[1]Bieu 37'!N109</f>
        <v>0</v>
      </c>
      <c r="O58" s="82">
        <f>'[1]Bieu 37'!O109</f>
        <v>0</v>
      </c>
      <c r="P58" s="82">
        <f>'[1]Bieu 37'!P109</f>
        <v>0</v>
      </c>
      <c r="Q58" s="82">
        <f>'[1]Bieu 37'!Q109</f>
        <v>0</v>
      </c>
      <c r="R58" s="82">
        <f>'[1]Bieu 37'!R109</f>
        <v>0</v>
      </c>
      <c r="S58" s="91">
        <f>'[1]Bieu 37'!S109</f>
        <v>0</v>
      </c>
      <c r="T58" s="91">
        <f>'[1]Bieu 37'!T109</f>
        <v>0</v>
      </c>
    </row>
    <row r="59" spans="1:20" s="83" customFormat="1" ht="15.75">
      <c r="A59" s="79">
        <v>45</v>
      </c>
      <c r="B59" s="88" t="s">
        <v>214</v>
      </c>
      <c r="C59" s="84"/>
      <c r="D59" s="82">
        <f t="shared" si="0"/>
        <v>698</v>
      </c>
      <c r="E59" s="82">
        <f t="shared" si="1"/>
        <v>698</v>
      </c>
      <c r="F59" s="82">
        <f>'[1]Bieu 37'!F110</f>
        <v>0</v>
      </c>
      <c r="G59" s="82">
        <f>'[1]Bieu 37'!G110</f>
        <v>0</v>
      </c>
      <c r="H59" s="82">
        <f>'[1]Bieu 37'!H110</f>
        <v>0</v>
      </c>
      <c r="I59" s="78">
        <f t="shared" si="4"/>
        <v>0</v>
      </c>
      <c r="J59" s="82">
        <f>'[1]Bieu 37'!J110</f>
        <v>0</v>
      </c>
      <c r="K59" s="82">
        <f>'[1]Bieu 37'!K110</f>
        <v>0</v>
      </c>
      <c r="L59" s="82">
        <f>'[1]Bieu 37'!L110</f>
        <v>0</v>
      </c>
      <c r="M59" s="82">
        <f>'[1]Bieu 37'!M110</f>
        <v>698</v>
      </c>
      <c r="N59" s="82">
        <f>'[1]Bieu 37'!N110</f>
        <v>0</v>
      </c>
      <c r="O59" s="82">
        <f>'[1]Bieu 37'!O110</f>
        <v>0</v>
      </c>
      <c r="P59" s="82">
        <f>'[1]Bieu 37'!P110</f>
        <v>0</v>
      </c>
      <c r="Q59" s="82">
        <f>'[1]Bieu 37'!Q110</f>
        <v>0</v>
      </c>
      <c r="R59" s="82">
        <f>'[1]Bieu 37'!R110</f>
        <v>0</v>
      </c>
      <c r="S59" s="82">
        <f>'[1]Bieu 37'!S110</f>
        <v>0</v>
      </c>
      <c r="T59" s="82">
        <f>'[1]Bieu 37'!T110</f>
        <v>0</v>
      </c>
    </row>
    <row r="60" spans="1:20" s="83" customFormat="1" ht="15.75">
      <c r="A60" s="79">
        <v>46</v>
      </c>
      <c r="B60" s="88" t="s">
        <v>215</v>
      </c>
      <c r="C60" s="84"/>
      <c r="D60" s="82">
        <f t="shared" si="0"/>
        <v>270</v>
      </c>
      <c r="E60" s="82">
        <f t="shared" si="1"/>
        <v>270</v>
      </c>
      <c r="F60" s="82">
        <f>'[1]Bieu 37'!F111</f>
        <v>0</v>
      </c>
      <c r="G60" s="82">
        <f>'[1]Bieu 37'!G111</f>
        <v>270</v>
      </c>
      <c r="H60" s="82">
        <f>'[1]Bieu 37'!H111</f>
        <v>0</v>
      </c>
      <c r="I60" s="82">
        <f t="shared" si="4"/>
        <v>270</v>
      </c>
      <c r="J60" s="82">
        <f>'[1]Bieu 37'!J111</f>
        <v>0</v>
      </c>
      <c r="K60" s="82">
        <f>'[1]Bieu 37'!K111</f>
        <v>0</v>
      </c>
      <c r="L60" s="82">
        <f>'[1]Bieu 37'!L111</f>
        <v>0</v>
      </c>
      <c r="M60" s="82">
        <f>'[1]Bieu 37'!M111</f>
        <v>0</v>
      </c>
      <c r="N60" s="82">
        <f>'[1]Bieu 37'!N111</f>
        <v>0</v>
      </c>
      <c r="O60" s="82">
        <f>'[1]Bieu 37'!O111</f>
        <v>0</v>
      </c>
      <c r="P60" s="82">
        <f>'[1]Bieu 37'!P111</f>
        <v>0</v>
      </c>
      <c r="Q60" s="82">
        <f>'[1]Bieu 37'!Q111</f>
        <v>0</v>
      </c>
      <c r="R60" s="82">
        <f>'[1]Bieu 37'!R111</f>
        <v>0</v>
      </c>
      <c r="S60" s="82">
        <f>'[1]Bieu 37'!S111</f>
        <v>0</v>
      </c>
      <c r="T60" s="82">
        <f>'[1]Bieu 37'!T111</f>
        <v>0</v>
      </c>
    </row>
    <row r="61" spans="1:20" s="83" customFormat="1" ht="31.5">
      <c r="A61" s="79">
        <v>47</v>
      </c>
      <c r="B61" s="89" t="s">
        <v>240</v>
      </c>
      <c r="C61" s="84"/>
      <c r="D61" s="82">
        <f t="shared" si="0"/>
        <v>400</v>
      </c>
      <c r="E61" s="82">
        <f t="shared" si="1"/>
        <v>400</v>
      </c>
      <c r="F61" s="82">
        <f>'[1]Bieu 37'!F112</f>
        <v>0</v>
      </c>
      <c r="G61" s="82">
        <f>'[1]Bieu 37'!G112</f>
        <v>0</v>
      </c>
      <c r="H61" s="82">
        <f>'[1]Bieu 37'!H112</f>
        <v>0</v>
      </c>
      <c r="I61" s="78">
        <f t="shared" si="4"/>
        <v>0</v>
      </c>
      <c r="J61" s="82">
        <f>'[1]Bieu 37'!J112</f>
        <v>0</v>
      </c>
      <c r="K61" s="82">
        <f>'[1]Bieu 37'!K112</f>
        <v>0</v>
      </c>
      <c r="L61" s="82">
        <f>'[1]Bieu 37'!L112</f>
        <v>0</v>
      </c>
      <c r="M61" s="82">
        <f>'[1]Bieu 37'!M112</f>
        <v>0</v>
      </c>
      <c r="N61" s="82">
        <f>'[1]Bieu 37'!N112</f>
        <v>400</v>
      </c>
      <c r="O61" s="82">
        <f>'[1]Bieu 37'!O112</f>
        <v>0</v>
      </c>
      <c r="P61" s="82">
        <f>'[1]Bieu 37'!P112</f>
        <v>0</v>
      </c>
      <c r="Q61" s="82">
        <f>'[1]Bieu 37'!Q112</f>
        <v>0</v>
      </c>
      <c r="R61" s="82">
        <f>'[1]Bieu 37'!R112</f>
        <v>0</v>
      </c>
      <c r="S61" s="82">
        <f>'[1]Bieu 37'!S112</f>
        <v>0</v>
      </c>
      <c r="T61" s="82">
        <f>'[1]Bieu 37'!T112</f>
        <v>0</v>
      </c>
    </row>
    <row r="62" spans="1:20" s="83" customFormat="1" ht="15.75">
      <c r="A62" s="79">
        <v>48</v>
      </c>
      <c r="B62" s="80" t="s">
        <v>236</v>
      </c>
      <c r="C62" s="84"/>
      <c r="D62" s="82">
        <f t="shared" si="0"/>
        <v>21092</v>
      </c>
      <c r="E62" s="82">
        <f t="shared" si="1"/>
        <v>20507</v>
      </c>
      <c r="F62" s="82">
        <f>'[1]Bieu 37'!F113</f>
        <v>0</v>
      </c>
      <c r="G62" s="82">
        <f>'[1]Bieu 37'!G113</f>
        <v>0</v>
      </c>
      <c r="H62" s="82">
        <f>'[1]Bieu 37'!H113</f>
        <v>965</v>
      </c>
      <c r="I62" s="82">
        <f t="shared" si="4"/>
        <v>965</v>
      </c>
      <c r="J62" s="82">
        <f>'[1]Bieu 37'!J113</f>
        <v>0</v>
      </c>
      <c r="K62" s="82">
        <f>'[1]Bieu 37'!K113</f>
        <v>0</v>
      </c>
      <c r="L62" s="82">
        <f>'[1]Bieu 37'!L113</f>
        <v>200</v>
      </c>
      <c r="M62" s="82">
        <f>'[1]Bieu 37'!M113</f>
        <v>0</v>
      </c>
      <c r="N62" s="82">
        <f>'[1]Bieu 37'!N113</f>
        <v>1050</v>
      </c>
      <c r="O62" s="82">
        <f>'[1]Bieu 37'!O113</f>
        <v>0</v>
      </c>
      <c r="P62" s="82">
        <f>'[1]Bieu 37'!P113</f>
        <v>0</v>
      </c>
      <c r="Q62" s="82">
        <f>'[1]Bieu 37'!Q113</f>
        <v>0</v>
      </c>
      <c r="R62" s="82">
        <f>'[1]Bieu 37'!R113</f>
        <v>18292</v>
      </c>
      <c r="S62" s="82">
        <f>'[1]Bieu 37'!S113</f>
        <v>0</v>
      </c>
      <c r="T62" s="82">
        <f>'[1]Bieu 37'!T113</f>
        <v>585</v>
      </c>
    </row>
    <row r="63" spans="1:20" s="83" customFormat="1" ht="15.75">
      <c r="A63" s="79"/>
      <c r="B63" s="77" t="s">
        <v>234</v>
      </c>
      <c r="C63" s="84"/>
      <c r="D63" s="82">
        <f t="shared" si="0"/>
        <v>0</v>
      </c>
      <c r="E63" s="82">
        <f t="shared" si="1"/>
        <v>0</v>
      </c>
      <c r="F63" s="82">
        <f>'[1]Bieu 37'!F114</f>
        <v>0</v>
      </c>
      <c r="G63" s="82">
        <f>'[1]Bieu 37'!G114</f>
        <v>0</v>
      </c>
      <c r="H63" s="82">
        <f>'[1]Bieu 37'!H114</f>
        <v>0</v>
      </c>
      <c r="I63" s="78">
        <f t="shared" si="4"/>
        <v>0</v>
      </c>
      <c r="J63" s="82">
        <f>'[1]Bieu 37'!J114</f>
        <v>0</v>
      </c>
      <c r="K63" s="82">
        <f>'[1]Bieu 37'!K114</f>
        <v>0</v>
      </c>
      <c r="L63" s="141">
        <f>'[1]Bieu 37'!L114</f>
        <v>0</v>
      </c>
      <c r="M63" s="82">
        <f>'[1]Bieu 37'!M114</f>
        <v>0</v>
      </c>
      <c r="N63" s="82">
        <f>'[1]Bieu 37'!N114</f>
        <v>0</v>
      </c>
      <c r="O63" s="82">
        <f>'[1]Bieu 37'!O114</f>
        <v>0</v>
      </c>
      <c r="P63" s="82">
        <f>'[1]Bieu 37'!P114</f>
        <v>0</v>
      </c>
      <c r="Q63" s="82">
        <f>'[1]Bieu 37'!Q114</f>
        <v>0</v>
      </c>
      <c r="R63" s="82">
        <f>'[1]Bieu 37'!R114</f>
        <v>0</v>
      </c>
      <c r="S63" s="82">
        <f>'[1]Bieu 37'!S114</f>
        <v>0</v>
      </c>
      <c r="T63" s="82">
        <f>'[1]Bieu 37'!T114</f>
        <v>0</v>
      </c>
    </row>
    <row r="64" spans="1:20" s="83" customFormat="1" ht="21.75" customHeight="1">
      <c r="A64" s="79" t="s">
        <v>341</v>
      </c>
      <c r="B64" s="134" t="s">
        <v>241</v>
      </c>
      <c r="C64" s="134" t="s">
        <v>241</v>
      </c>
      <c r="D64" s="82">
        <f t="shared" si="0"/>
        <v>18442</v>
      </c>
      <c r="E64" s="82">
        <f t="shared" si="1"/>
        <v>17857</v>
      </c>
      <c r="F64" s="82">
        <f>'[1]Bieu 37'!F115</f>
        <v>0</v>
      </c>
      <c r="G64" s="82">
        <f>'[1]Bieu 37'!G115</f>
        <v>0</v>
      </c>
      <c r="H64" s="82">
        <f>'[1]Bieu 37'!H115</f>
        <v>965</v>
      </c>
      <c r="I64" s="82">
        <f t="shared" si="4"/>
        <v>965</v>
      </c>
      <c r="J64" s="82">
        <f>'[1]Bieu 37'!J115</f>
        <v>0</v>
      </c>
      <c r="K64" s="82">
        <f>'[1]Bieu 37'!K115</f>
        <v>0</v>
      </c>
      <c r="L64" s="82">
        <f>'[1]Bieu 37'!L115</f>
        <v>0</v>
      </c>
      <c r="M64" s="82">
        <f>'[1]Bieu 37'!M115</f>
        <v>0</v>
      </c>
      <c r="N64" s="82">
        <f>'[1]Bieu 37'!N115</f>
        <v>1050</v>
      </c>
      <c r="O64" s="82">
        <f>'[1]Bieu 37'!O115</f>
        <v>0</v>
      </c>
      <c r="P64" s="82">
        <f>'[1]Bieu 37'!P115</f>
        <v>0</v>
      </c>
      <c r="Q64" s="82">
        <f>'[1]Bieu 37'!Q115</f>
        <v>0</v>
      </c>
      <c r="R64" s="82">
        <f>'[1]Bieu 37'!R115</f>
        <v>15842</v>
      </c>
      <c r="S64" s="82">
        <f>'[1]Bieu 37'!S115</f>
        <v>0</v>
      </c>
      <c r="T64" s="82">
        <f>'[1]Bieu 37'!T115</f>
        <v>585</v>
      </c>
    </row>
    <row r="65" spans="1:20" s="127" customFormat="1" ht="21.75" customHeight="1">
      <c r="A65" s="129">
        <v>1</v>
      </c>
      <c r="B65" s="130" t="s">
        <v>242</v>
      </c>
      <c r="C65" s="130" t="s">
        <v>242</v>
      </c>
      <c r="D65" s="126">
        <f t="shared" si="0"/>
        <v>2558</v>
      </c>
      <c r="E65" s="126">
        <f t="shared" si="1"/>
        <v>2558</v>
      </c>
      <c r="F65" s="126">
        <f>'[1]Bieu 37'!F116</f>
        <v>0</v>
      </c>
      <c r="G65" s="126">
        <f>'[1]Bieu 37'!G116</f>
        <v>0</v>
      </c>
      <c r="H65" s="126">
        <f>'[1]Bieu 37'!H116</f>
        <v>0</v>
      </c>
      <c r="I65" s="86">
        <f t="shared" si="4"/>
        <v>0</v>
      </c>
      <c r="J65" s="126">
        <f>'[1]Bieu 37'!J116</f>
        <v>0</v>
      </c>
      <c r="K65" s="126">
        <f>'[1]Bieu 37'!K116</f>
        <v>0</v>
      </c>
      <c r="L65" s="142">
        <f>'[1]Bieu 37'!L116</f>
        <v>0</v>
      </c>
      <c r="M65" s="126">
        <f>'[1]Bieu 37'!M116</f>
        <v>0</v>
      </c>
      <c r="N65" s="126">
        <f>'[1]Bieu 37'!N116</f>
        <v>0</v>
      </c>
      <c r="O65" s="126">
        <f>'[1]Bieu 37'!O116</f>
        <v>0</v>
      </c>
      <c r="P65" s="126">
        <f>'[1]Bieu 37'!P116</f>
        <v>0</v>
      </c>
      <c r="Q65" s="126">
        <f>'[1]Bieu 37'!Q116</f>
        <v>0</v>
      </c>
      <c r="R65" s="126">
        <f>'[1]Bieu 37'!R116</f>
        <v>2558</v>
      </c>
      <c r="S65" s="126">
        <f>'[1]Bieu 37'!S116</f>
        <v>0</v>
      </c>
      <c r="T65" s="126">
        <f>'[1]Bieu 37'!T116</f>
        <v>0</v>
      </c>
    </row>
    <row r="66" spans="1:20" s="127" customFormat="1" ht="21.75" customHeight="1">
      <c r="A66" s="129">
        <v>2</v>
      </c>
      <c r="B66" s="130" t="s">
        <v>243</v>
      </c>
      <c r="C66" s="130" t="s">
        <v>243</v>
      </c>
      <c r="D66" s="126">
        <f t="shared" si="0"/>
        <v>854</v>
      </c>
      <c r="E66" s="126">
        <f t="shared" si="1"/>
        <v>854</v>
      </c>
      <c r="F66" s="126">
        <f>'[1]Bieu 37'!F117</f>
        <v>0</v>
      </c>
      <c r="G66" s="126">
        <f>'[1]Bieu 37'!G117</f>
        <v>0</v>
      </c>
      <c r="H66" s="126">
        <f>'[1]Bieu 37'!H117</f>
        <v>0</v>
      </c>
      <c r="I66" s="86">
        <f t="shared" si="4"/>
        <v>0</v>
      </c>
      <c r="J66" s="126">
        <f>'[1]Bieu 37'!J117</f>
        <v>0</v>
      </c>
      <c r="K66" s="126">
        <f>'[1]Bieu 37'!K117</f>
        <v>0</v>
      </c>
      <c r="L66" s="142">
        <f>'[1]Bieu 37'!L117</f>
        <v>0</v>
      </c>
      <c r="M66" s="126">
        <f>'[1]Bieu 37'!M117</f>
        <v>0</v>
      </c>
      <c r="N66" s="126">
        <f>'[1]Bieu 37'!N117</f>
        <v>0</v>
      </c>
      <c r="O66" s="126">
        <f>'[1]Bieu 37'!O117</f>
        <v>0</v>
      </c>
      <c r="P66" s="126">
        <f>'[1]Bieu 37'!P117</f>
        <v>0</v>
      </c>
      <c r="Q66" s="126">
        <f>'[1]Bieu 37'!Q117</f>
        <v>0</v>
      </c>
      <c r="R66" s="126">
        <f>'[1]Bieu 37'!R117</f>
        <v>854</v>
      </c>
      <c r="S66" s="126">
        <f>'[1]Bieu 37'!S117</f>
        <v>0</v>
      </c>
      <c r="T66" s="126">
        <f>'[1]Bieu 37'!T117</f>
        <v>0</v>
      </c>
    </row>
    <row r="67" spans="1:20" s="127" customFormat="1" ht="21.75" customHeight="1">
      <c r="A67" s="129">
        <v>3</v>
      </c>
      <c r="B67" s="130" t="s">
        <v>244</v>
      </c>
      <c r="C67" s="130" t="s">
        <v>244</v>
      </c>
      <c r="D67" s="126">
        <f t="shared" si="0"/>
        <v>676</v>
      </c>
      <c r="E67" s="126">
        <f t="shared" si="1"/>
        <v>676</v>
      </c>
      <c r="F67" s="126">
        <f>'[1]Bieu 37'!F118</f>
        <v>0</v>
      </c>
      <c r="G67" s="126">
        <f>'[1]Bieu 37'!G118</f>
        <v>0</v>
      </c>
      <c r="H67" s="126">
        <f>'[1]Bieu 37'!H118</f>
        <v>0</v>
      </c>
      <c r="I67" s="86">
        <f t="shared" si="4"/>
        <v>0</v>
      </c>
      <c r="J67" s="126">
        <f>'[1]Bieu 37'!J118</f>
        <v>0</v>
      </c>
      <c r="K67" s="126">
        <f>'[1]Bieu 37'!K118</f>
        <v>0</v>
      </c>
      <c r="L67" s="142">
        <f>'[1]Bieu 37'!L118</f>
        <v>0</v>
      </c>
      <c r="M67" s="126">
        <f>'[1]Bieu 37'!M118</f>
        <v>0</v>
      </c>
      <c r="N67" s="126">
        <f>'[1]Bieu 37'!N118</f>
        <v>0</v>
      </c>
      <c r="O67" s="126">
        <f>'[1]Bieu 37'!O118</f>
        <v>0</v>
      </c>
      <c r="P67" s="126">
        <f>'[1]Bieu 37'!P118</f>
        <v>0</v>
      </c>
      <c r="Q67" s="126">
        <f>'[1]Bieu 37'!Q118</f>
        <v>0</v>
      </c>
      <c r="R67" s="126">
        <f>'[1]Bieu 37'!R118</f>
        <v>676</v>
      </c>
      <c r="S67" s="126">
        <f>'[1]Bieu 37'!S118</f>
        <v>0</v>
      </c>
      <c r="T67" s="126">
        <f>'[1]Bieu 37'!T118</f>
        <v>0</v>
      </c>
    </row>
    <row r="68" spans="1:20" s="127" customFormat="1" ht="21.75" customHeight="1">
      <c r="A68" s="129">
        <v>4</v>
      </c>
      <c r="B68" s="130" t="s">
        <v>266</v>
      </c>
      <c r="C68" s="130" t="s">
        <v>245</v>
      </c>
      <c r="D68" s="126">
        <f t="shared" si="0"/>
        <v>552</v>
      </c>
      <c r="E68" s="126">
        <f t="shared" si="1"/>
        <v>552</v>
      </c>
      <c r="F68" s="126">
        <f>'[1]Bieu 37'!F119</f>
        <v>0</v>
      </c>
      <c r="G68" s="126">
        <f>'[1]Bieu 37'!G119</f>
        <v>0</v>
      </c>
      <c r="H68" s="126">
        <f>'[1]Bieu 37'!H119</f>
        <v>0</v>
      </c>
      <c r="I68" s="86">
        <f t="shared" si="4"/>
        <v>0</v>
      </c>
      <c r="J68" s="126">
        <f>'[1]Bieu 37'!J119</f>
        <v>0</v>
      </c>
      <c r="K68" s="126">
        <f>'[1]Bieu 37'!K119</f>
        <v>0</v>
      </c>
      <c r="L68" s="142">
        <f>'[1]Bieu 37'!L119</f>
        <v>0</v>
      </c>
      <c r="M68" s="126">
        <f>'[1]Bieu 37'!M119</f>
        <v>0</v>
      </c>
      <c r="N68" s="126">
        <f>'[1]Bieu 37'!N119</f>
        <v>0</v>
      </c>
      <c r="O68" s="126">
        <f>'[1]Bieu 37'!O119</f>
        <v>0</v>
      </c>
      <c r="P68" s="126">
        <f>'[1]Bieu 37'!P119</f>
        <v>0</v>
      </c>
      <c r="Q68" s="126">
        <f>'[1]Bieu 37'!Q119</f>
        <v>0</v>
      </c>
      <c r="R68" s="126">
        <f>'[1]Bieu 37'!R119</f>
        <v>552</v>
      </c>
      <c r="S68" s="126">
        <f>'[1]Bieu 37'!S119</f>
        <v>0</v>
      </c>
      <c r="T68" s="126">
        <f>'[1]Bieu 37'!T119</f>
        <v>0</v>
      </c>
    </row>
    <row r="69" spans="1:20" s="127" customFormat="1" ht="30.75" customHeight="1">
      <c r="A69" s="129">
        <v>5</v>
      </c>
      <c r="B69" s="130" t="s">
        <v>246</v>
      </c>
      <c r="C69" s="130" t="s">
        <v>246</v>
      </c>
      <c r="D69" s="126">
        <f t="shared" si="0"/>
        <v>631</v>
      </c>
      <c r="E69" s="126">
        <f t="shared" si="1"/>
        <v>631</v>
      </c>
      <c r="F69" s="126">
        <f>'[1]Bieu 37'!F120</f>
        <v>0</v>
      </c>
      <c r="G69" s="126">
        <f>'[1]Bieu 37'!G120</f>
        <v>0</v>
      </c>
      <c r="H69" s="126">
        <f>'[1]Bieu 37'!H120</f>
        <v>0</v>
      </c>
      <c r="I69" s="86">
        <f t="shared" si="4"/>
        <v>0</v>
      </c>
      <c r="J69" s="126">
        <f>'[1]Bieu 37'!J120</f>
        <v>0</v>
      </c>
      <c r="K69" s="126">
        <f>'[1]Bieu 37'!K120</f>
        <v>0</v>
      </c>
      <c r="L69" s="142">
        <f>'[1]Bieu 37'!L120</f>
        <v>0</v>
      </c>
      <c r="M69" s="126">
        <f>'[1]Bieu 37'!M120</f>
        <v>0</v>
      </c>
      <c r="N69" s="126">
        <f>'[1]Bieu 37'!N120</f>
        <v>0</v>
      </c>
      <c r="O69" s="126">
        <f>'[1]Bieu 37'!O120</f>
        <v>0</v>
      </c>
      <c r="P69" s="126">
        <f>'[1]Bieu 37'!P120</f>
        <v>0</v>
      </c>
      <c r="Q69" s="126">
        <f>'[1]Bieu 37'!Q120</f>
        <v>0</v>
      </c>
      <c r="R69" s="126">
        <f>'[1]Bieu 37'!R120</f>
        <v>631</v>
      </c>
      <c r="S69" s="126">
        <f>'[1]Bieu 37'!S120</f>
        <v>0</v>
      </c>
      <c r="T69" s="126">
        <f>'[1]Bieu 37'!T120</f>
        <v>0</v>
      </c>
    </row>
    <row r="70" spans="1:20" s="127" customFormat="1" ht="38.25" customHeight="1">
      <c r="A70" s="129">
        <v>6</v>
      </c>
      <c r="B70" s="128" t="s">
        <v>247</v>
      </c>
      <c r="C70" s="130" t="s">
        <v>247</v>
      </c>
      <c r="D70" s="126">
        <f t="shared" si="0"/>
        <v>564</v>
      </c>
      <c r="E70" s="126">
        <f t="shared" si="1"/>
        <v>564</v>
      </c>
      <c r="F70" s="126">
        <f>'[1]Bieu 37'!F121</f>
        <v>0</v>
      </c>
      <c r="G70" s="126">
        <f>'[1]Bieu 37'!G121</f>
        <v>0</v>
      </c>
      <c r="H70" s="126">
        <f>'[1]Bieu 37'!H121</f>
        <v>0</v>
      </c>
      <c r="I70" s="86">
        <f t="shared" si="4"/>
        <v>0</v>
      </c>
      <c r="J70" s="126">
        <f>'[1]Bieu 37'!J121</f>
        <v>0</v>
      </c>
      <c r="K70" s="126">
        <f>'[1]Bieu 37'!K121</f>
        <v>0</v>
      </c>
      <c r="L70" s="142">
        <f>'[1]Bieu 37'!L121</f>
        <v>0</v>
      </c>
      <c r="M70" s="126">
        <f>'[1]Bieu 37'!M121</f>
        <v>0</v>
      </c>
      <c r="N70" s="126">
        <f>'[1]Bieu 37'!N121</f>
        <v>0</v>
      </c>
      <c r="O70" s="126">
        <f>'[1]Bieu 37'!O121</f>
        <v>0</v>
      </c>
      <c r="P70" s="126">
        <f>'[1]Bieu 37'!P121</f>
        <v>0</v>
      </c>
      <c r="Q70" s="126">
        <f>'[1]Bieu 37'!Q121</f>
        <v>0</v>
      </c>
      <c r="R70" s="126">
        <f>'[1]Bieu 37'!R121</f>
        <v>564</v>
      </c>
      <c r="S70" s="126">
        <f>'[1]Bieu 37'!S121</f>
        <v>0</v>
      </c>
      <c r="T70" s="126">
        <f>'[1]Bieu 37'!T121</f>
        <v>0</v>
      </c>
    </row>
    <row r="71" spans="1:20" s="127" customFormat="1" ht="21.75" customHeight="1">
      <c r="A71" s="129">
        <v>7</v>
      </c>
      <c r="B71" s="130" t="s">
        <v>248</v>
      </c>
      <c r="C71" s="130" t="s">
        <v>248</v>
      </c>
      <c r="D71" s="126">
        <f t="shared" si="0"/>
        <v>563</v>
      </c>
      <c r="E71" s="126">
        <f t="shared" si="1"/>
        <v>563</v>
      </c>
      <c r="F71" s="126">
        <f>'[1]Bieu 37'!F122</f>
        <v>0</v>
      </c>
      <c r="G71" s="126">
        <f>'[1]Bieu 37'!G122</f>
        <v>0</v>
      </c>
      <c r="H71" s="126">
        <f>'[1]Bieu 37'!H122</f>
        <v>0</v>
      </c>
      <c r="I71" s="86">
        <f t="shared" si="4"/>
        <v>0</v>
      </c>
      <c r="J71" s="126">
        <f>'[1]Bieu 37'!J122</f>
        <v>0</v>
      </c>
      <c r="K71" s="126">
        <f>'[1]Bieu 37'!K122</f>
        <v>0</v>
      </c>
      <c r="L71" s="142">
        <f>'[1]Bieu 37'!L122</f>
        <v>0</v>
      </c>
      <c r="M71" s="126">
        <f>'[1]Bieu 37'!M122</f>
        <v>0</v>
      </c>
      <c r="N71" s="126">
        <f>'[1]Bieu 37'!N122</f>
        <v>0</v>
      </c>
      <c r="O71" s="126">
        <f>'[1]Bieu 37'!O122</f>
        <v>0</v>
      </c>
      <c r="P71" s="126">
        <f>'[1]Bieu 37'!P122</f>
        <v>0</v>
      </c>
      <c r="Q71" s="126">
        <f>'[1]Bieu 37'!Q122</f>
        <v>0</v>
      </c>
      <c r="R71" s="126">
        <f>'[1]Bieu 37'!R122</f>
        <v>563</v>
      </c>
      <c r="S71" s="126">
        <f>'[1]Bieu 37'!S122</f>
        <v>0</v>
      </c>
      <c r="T71" s="126">
        <f>'[1]Bieu 37'!T122</f>
        <v>0</v>
      </c>
    </row>
    <row r="72" spans="1:20" s="127" customFormat="1" ht="21.75" customHeight="1">
      <c r="A72" s="129">
        <v>8</v>
      </c>
      <c r="B72" s="130" t="s">
        <v>249</v>
      </c>
      <c r="C72" s="130" t="s">
        <v>249</v>
      </c>
      <c r="D72" s="126">
        <f t="shared" si="0"/>
        <v>732</v>
      </c>
      <c r="E72" s="126">
        <f t="shared" si="1"/>
        <v>632</v>
      </c>
      <c r="F72" s="126">
        <f>'[1]Bieu 37'!F123</f>
        <v>0</v>
      </c>
      <c r="G72" s="126">
        <f>'[1]Bieu 37'!G123</f>
        <v>0</v>
      </c>
      <c r="H72" s="126">
        <f>'[1]Bieu 37'!H123</f>
        <v>0</v>
      </c>
      <c r="I72" s="86">
        <f t="shared" si="4"/>
        <v>0</v>
      </c>
      <c r="J72" s="126">
        <f>'[1]Bieu 37'!J123</f>
        <v>0</v>
      </c>
      <c r="K72" s="126">
        <f>'[1]Bieu 37'!K123</f>
        <v>0</v>
      </c>
      <c r="L72" s="142">
        <f>'[1]Bieu 37'!L123</f>
        <v>0</v>
      </c>
      <c r="M72" s="126">
        <f>'[1]Bieu 37'!M123</f>
        <v>0</v>
      </c>
      <c r="N72" s="126">
        <f>'[1]Bieu 37'!N123</f>
        <v>0</v>
      </c>
      <c r="O72" s="126">
        <f>'[1]Bieu 37'!O123</f>
        <v>0</v>
      </c>
      <c r="P72" s="126">
        <f>'[1]Bieu 37'!P123</f>
        <v>0</v>
      </c>
      <c r="Q72" s="126">
        <f>'[1]Bieu 37'!Q123</f>
        <v>0</v>
      </c>
      <c r="R72" s="126">
        <f>'[1]Bieu 37'!R123</f>
        <v>632</v>
      </c>
      <c r="S72" s="126">
        <f>'[1]Bieu 37'!S123</f>
        <v>0</v>
      </c>
      <c r="T72" s="126">
        <f>'[1]Bieu 37'!T123</f>
        <v>100</v>
      </c>
    </row>
    <row r="73" spans="1:20" s="127" customFormat="1" ht="21.75" customHeight="1">
      <c r="A73" s="129">
        <v>9</v>
      </c>
      <c r="B73" s="130" t="s">
        <v>250</v>
      </c>
      <c r="C73" s="130" t="s">
        <v>250</v>
      </c>
      <c r="D73" s="126">
        <f t="shared" si="0"/>
        <v>1800</v>
      </c>
      <c r="E73" s="126">
        <f t="shared" si="1"/>
        <v>1315</v>
      </c>
      <c r="F73" s="126">
        <f>'[1]Bieu 37'!F124</f>
        <v>0</v>
      </c>
      <c r="G73" s="126">
        <f>'[1]Bieu 37'!G124</f>
        <v>0</v>
      </c>
      <c r="H73" s="126">
        <f>'[1]Bieu 37'!H124</f>
        <v>0</v>
      </c>
      <c r="I73" s="86">
        <f t="shared" si="4"/>
        <v>0</v>
      </c>
      <c r="J73" s="126">
        <f>'[1]Bieu 37'!J124</f>
        <v>0</v>
      </c>
      <c r="K73" s="126">
        <f>'[1]Bieu 37'!K124</f>
        <v>0</v>
      </c>
      <c r="L73" s="142">
        <f>'[1]Bieu 37'!L124</f>
        <v>0</v>
      </c>
      <c r="M73" s="126">
        <f>'[1]Bieu 37'!M124</f>
        <v>0</v>
      </c>
      <c r="N73" s="126">
        <f>'[1]Bieu 37'!N124</f>
        <v>0</v>
      </c>
      <c r="O73" s="126">
        <f>'[1]Bieu 37'!O124</f>
        <v>0</v>
      </c>
      <c r="P73" s="126">
        <f>'[1]Bieu 37'!P124</f>
        <v>0</v>
      </c>
      <c r="Q73" s="126">
        <f>'[1]Bieu 37'!Q124</f>
        <v>0</v>
      </c>
      <c r="R73" s="126">
        <f>'[1]Bieu 37'!R124</f>
        <v>1315</v>
      </c>
      <c r="S73" s="126">
        <f>'[1]Bieu 37'!S124</f>
        <v>0</v>
      </c>
      <c r="T73" s="126">
        <f>'[1]Bieu 37'!T124</f>
        <v>485</v>
      </c>
    </row>
    <row r="74" spans="1:20" s="127" customFormat="1" ht="33" customHeight="1">
      <c r="A74" s="129">
        <v>10</v>
      </c>
      <c r="B74" s="130" t="s">
        <v>251</v>
      </c>
      <c r="C74" s="130" t="s">
        <v>251</v>
      </c>
      <c r="D74" s="126">
        <f t="shared" si="0"/>
        <v>1151</v>
      </c>
      <c r="E74" s="126">
        <f t="shared" si="1"/>
        <v>1151</v>
      </c>
      <c r="F74" s="126">
        <f>'[1]Bieu 37'!F125</f>
        <v>0</v>
      </c>
      <c r="G74" s="126">
        <f>'[1]Bieu 37'!G125</f>
        <v>0</v>
      </c>
      <c r="H74" s="126">
        <f>'[1]Bieu 37'!H125</f>
        <v>0</v>
      </c>
      <c r="I74" s="86">
        <f t="shared" si="4"/>
        <v>0</v>
      </c>
      <c r="J74" s="126">
        <f>'[1]Bieu 37'!J125</f>
        <v>0</v>
      </c>
      <c r="K74" s="126">
        <f>'[1]Bieu 37'!K125</f>
        <v>0</v>
      </c>
      <c r="L74" s="142">
        <f>'[1]Bieu 37'!L125</f>
        <v>0</v>
      </c>
      <c r="M74" s="126">
        <f>'[1]Bieu 37'!M125</f>
        <v>0</v>
      </c>
      <c r="N74" s="126">
        <f>'[1]Bieu 37'!N125</f>
        <v>0</v>
      </c>
      <c r="O74" s="126">
        <f>'[1]Bieu 37'!O125</f>
        <v>0</v>
      </c>
      <c r="P74" s="126">
        <f>'[1]Bieu 37'!P125</f>
        <v>0</v>
      </c>
      <c r="Q74" s="126">
        <f>'[1]Bieu 37'!Q125</f>
        <v>0</v>
      </c>
      <c r="R74" s="126">
        <f>'[1]Bieu 37'!R125</f>
        <v>1151</v>
      </c>
      <c r="S74" s="126">
        <f>'[1]Bieu 37'!S125</f>
        <v>0</v>
      </c>
      <c r="T74" s="126">
        <f>'[1]Bieu 37'!T125</f>
        <v>0</v>
      </c>
    </row>
    <row r="75" spans="1:20" s="127" customFormat="1" ht="36.75" customHeight="1">
      <c r="A75" s="129">
        <v>11</v>
      </c>
      <c r="B75" s="131" t="s">
        <v>252</v>
      </c>
      <c r="C75" s="130" t="s">
        <v>252</v>
      </c>
      <c r="D75" s="126">
        <f t="shared" ref="D75:D89" si="5">E75+S75+T75</f>
        <v>556</v>
      </c>
      <c r="E75" s="126">
        <f t="shared" ref="E75:E89" si="6">SUM(F75:R75)-I75</f>
        <v>556</v>
      </c>
      <c r="F75" s="126">
        <f>'[1]Bieu 37'!F126</f>
        <v>0</v>
      </c>
      <c r="G75" s="126">
        <f>'[1]Bieu 37'!G126</f>
        <v>0</v>
      </c>
      <c r="H75" s="126">
        <f>'[1]Bieu 37'!H126</f>
        <v>0</v>
      </c>
      <c r="I75" s="86">
        <f t="shared" si="4"/>
        <v>0</v>
      </c>
      <c r="J75" s="126">
        <f>'[1]Bieu 37'!J126</f>
        <v>0</v>
      </c>
      <c r="K75" s="126">
        <f>'[1]Bieu 37'!K126</f>
        <v>0</v>
      </c>
      <c r="L75" s="142">
        <f>'[1]Bieu 37'!L126</f>
        <v>0</v>
      </c>
      <c r="M75" s="126">
        <f>'[1]Bieu 37'!M126</f>
        <v>0</v>
      </c>
      <c r="N75" s="126">
        <f>'[1]Bieu 37'!N126</f>
        <v>0</v>
      </c>
      <c r="O75" s="126">
        <f>'[1]Bieu 37'!O126</f>
        <v>0</v>
      </c>
      <c r="P75" s="126">
        <f>'[1]Bieu 37'!P126</f>
        <v>0</v>
      </c>
      <c r="Q75" s="126">
        <f>'[1]Bieu 37'!Q126</f>
        <v>0</v>
      </c>
      <c r="R75" s="126">
        <f>'[1]Bieu 37'!R126</f>
        <v>556</v>
      </c>
      <c r="S75" s="126">
        <f>'[1]Bieu 37'!S126</f>
        <v>0</v>
      </c>
      <c r="T75" s="126">
        <f>'[1]Bieu 37'!T126</f>
        <v>0</v>
      </c>
    </row>
    <row r="76" spans="1:20" s="127" customFormat="1" ht="21.75" customHeight="1">
      <c r="A76" s="129">
        <v>12</v>
      </c>
      <c r="B76" s="130" t="s">
        <v>267</v>
      </c>
      <c r="C76" s="130" t="s">
        <v>253</v>
      </c>
      <c r="D76" s="126">
        <f t="shared" si="5"/>
        <v>553</v>
      </c>
      <c r="E76" s="126">
        <f t="shared" si="6"/>
        <v>553</v>
      </c>
      <c r="F76" s="126">
        <f>'[1]Bieu 37'!F127</f>
        <v>0</v>
      </c>
      <c r="G76" s="126">
        <f>'[1]Bieu 37'!G127</f>
        <v>0</v>
      </c>
      <c r="H76" s="126">
        <f>'[1]Bieu 37'!H127</f>
        <v>0</v>
      </c>
      <c r="I76" s="86">
        <f t="shared" si="4"/>
        <v>0</v>
      </c>
      <c r="J76" s="126">
        <f>'[1]Bieu 37'!J127</f>
        <v>0</v>
      </c>
      <c r="K76" s="126">
        <f>'[1]Bieu 37'!K127</f>
        <v>0</v>
      </c>
      <c r="L76" s="142">
        <f>'[1]Bieu 37'!L127</f>
        <v>0</v>
      </c>
      <c r="M76" s="126">
        <f>'[1]Bieu 37'!M127</f>
        <v>0</v>
      </c>
      <c r="N76" s="126">
        <f>'[1]Bieu 37'!N127</f>
        <v>0</v>
      </c>
      <c r="O76" s="126">
        <f>'[1]Bieu 37'!O127</f>
        <v>0</v>
      </c>
      <c r="P76" s="126">
        <f>'[1]Bieu 37'!P127</f>
        <v>0</v>
      </c>
      <c r="Q76" s="126">
        <f>'[1]Bieu 37'!Q127</f>
        <v>0</v>
      </c>
      <c r="R76" s="126">
        <f>'[1]Bieu 37'!R127</f>
        <v>553</v>
      </c>
      <c r="S76" s="126">
        <f>'[1]Bieu 37'!S127</f>
        <v>0</v>
      </c>
      <c r="T76" s="126">
        <f>'[1]Bieu 37'!T127</f>
        <v>0</v>
      </c>
    </row>
    <row r="77" spans="1:20" s="127" customFormat="1" ht="21.75" customHeight="1">
      <c r="A77" s="129">
        <v>13</v>
      </c>
      <c r="B77" s="130" t="s">
        <v>254</v>
      </c>
      <c r="C77" s="130" t="s">
        <v>254</v>
      </c>
      <c r="D77" s="126">
        <f t="shared" si="5"/>
        <v>559</v>
      </c>
      <c r="E77" s="126">
        <f t="shared" si="6"/>
        <v>559</v>
      </c>
      <c r="F77" s="126">
        <f>'[1]Bieu 37'!F128</f>
        <v>0</v>
      </c>
      <c r="G77" s="126">
        <f>'[1]Bieu 37'!G128</f>
        <v>0</v>
      </c>
      <c r="H77" s="126">
        <f>'[1]Bieu 37'!H128</f>
        <v>0</v>
      </c>
      <c r="I77" s="86">
        <f t="shared" si="4"/>
        <v>0</v>
      </c>
      <c r="J77" s="126">
        <f>'[1]Bieu 37'!J128</f>
        <v>0</v>
      </c>
      <c r="K77" s="126">
        <f>'[1]Bieu 37'!K128</f>
        <v>0</v>
      </c>
      <c r="L77" s="142">
        <f>'[1]Bieu 37'!L128</f>
        <v>0</v>
      </c>
      <c r="M77" s="126">
        <f>'[1]Bieu 37'!M128</f>
        <v>0</v>
      </c>
      <c r="N77" s="126">
        <f>'[1]Bieu 37'!N128</f>
        <v>0</v>
      </c>
      <c r="O77" s="126">
        <f>'[1]Bieu 37'!O128</f>
        <v>0</v>
      </c>
      <c r="P77" s="126">
        <f>'[1]Bieu 37'!P128</f>
        <v>0</v>
      </c>
      <c r="Q77" s="126">
        <f>'[1]Bieu 37'!Q128</f>
        <v>0</v>
      </c>
      <c r="R77" s="126">
        <f>'[1]Bieu 37'!R128</f>
        <v>559</v>
      </c>
      <c r="S77" s="126">
        <f>'[1]Bieu 37'!S128</f>
        <v>0</v>
      </c>
      <c r="T77" s="126">
        <f>'[1]Bieu 37'!T128</f>
        <v>0</v>
      </c>
    </row>
    <row r="78" spans="1:20" s="127" customFormat="1" ht="37.5" customHeight="1">
      <c r="A78" s="129">
        <v>14</v>
      </c>
      <c r="B78" s="130" t="s">
        <v>255</v>
      </c>
      <c r="C78" s="130" t="s">
        <v>255</v>
      </c>
      <c r="D78" s="126">
        <f t="shared" si="5"/>
        <v>1470</v>
      </c>
      <c r="E78" s="126">
        <f t="shared" si="6"/>
        <v>1470</v>
      </c>
      <c r="F78" s="126">
        <f>'[1]Bieu 37'!F129</f>
        <v>0</v>
      </c>
      <c r="G78" s="126">
        <f>'[1]Bieu 37'!G129</f>
        <v>0</v>
      </c>
      <c r="H78" s="126">
        <f>'[1]Bieu 37'!H129</f>
        <v>0</v>
      </c>
      <c r="I78" s="86">
        <f t="shared" si="4"/>
        <v>0</v>
      </c>
      <c r="J78" s="126">
        <f>'[1]Bieu 37'!J129</f>
        <v>0</v>
      </c>
      <c r="K78" s="126">
        <f>'[1]Bieu 37'!K129</f>
        <v>0</v>
      </c>
      <c r="L78" s="142">
        <f>'[1]Bieu 37'!L129</f>
        <v>0</v>
      </c>
      <c r="M78" s="126">
        <f>'[1]Bieu 37'!M129</f>
        <v>0</v>
      </c>
      <c r="N78" s="126">
        <f>'[1]Bieu 37'!N129</f>
        <v>0</v>
      </c>
      <c r="O78" s="126">
        <f>'[1]Bieu 37'!O129</f>
        <v>0</v>
      </c>
      <c r="P78" s="126">
        <f>'[1]Bieu 37'!P129</f>
        <v>0</v>
      </c>
      <c r="Q78" s="126">
        <f>'[1]Bieu 37'!Q129</f>
        <v>0</v>
      </c>
      <c r="R78" s="126">
        <f>'[1]Bieu 37'!R129</f>
        <v>1470</v>
      </c>
      <c r="S78" s="126">
        <f>'[1]Bieu 37'!S129</f>
        <v>0</v>
      </c>
      <c r="T78" s="126">
        <f>'[1]Bieu 37'!T129</f>
        <v>0</v>
      </c>
    </row>
    <row r="79" spans="1:20" s="127" customFormat="1" ht="21.75" customHeight="1">
      <c r="A79" s="129">
        <v>15</v>
      </c>
      <c r="B79" s="132" t="s">
        <v>256</v>
      </c>
      <c r="C79" s="132" t="s">
        <v>256</v>
      </c>
      <c r="D79" s="126">
        <f t="shared" si="5"/>
        <v>647</v>
      </c>
      <c r="E79" s="126">
        <f t="shared" si="6"/>
        <v>647</v>
      </c>
      <c r="F79" s="126">
        <f>'[1]Bieu 37'!F130</f>
        <v>0</v>
      </c>
      <c r="G79" s="126">
        <f>'[1]Bieu 37'!G130</f>
        <v>0</v>
      </c>
      <c r="H79" s="126">
        <f>'[1]Bieu 37'!H130</f>
        <v>0</v>
      </c>
      <c r="I79" s="86">
        <f t="shared" si="4"/>
        <v>0</v>
      </c>
      <c r="J79" s="126">
        <f>'[1]Bieu 37'!J130</f>
        <v>0</v>
      </c>
      <c r="K79" s="126">
        <f>'[1]Bieu 37'!K130</f>
        <v>0</v>
      </c>
      <c r="L79" s="142">
        <f>'[1]Bieu 37'!L130</f>
        <v>0</v>
      </c>
      <c r="M79" s="126">
        <f>'[1]Bieu 37'!M130</f>
        <v>0</v>
      </c>
      <c r="N79" s="126">
        <f>'[1]Bieu 37'!N130</f>
        <v>0</v>
      </c>
      <c r="O79" s="126">
        <f>'[1]Bieu 37'!O130</f>
        <v>0</v>
      </c>
      <c r="P79" s="126">
        <f>'[1]Bieu 37'!P130</f>
        <v>0</v>
      </c>
      <c r="Q79" s="126">
        <f>'[1]Bieu 37'!Q130</f>
        <v>0</v>
      </c>
      <c r="R79" s="126">
        <f>'[1]Bieu 37'!R130</f>
        <v>647</v>
      </c>
      <c r="S79" s="126">
        <f>'[1]Bieu 37'!S130</f>
        <v>0</v>
      </c>
      <c r="T79" s="126">
        <f>'[1]Bieu 37'!T130</f>
        <v>0</v>
      </c>
    </row>
    <row r="80" spans="1:20" s="127" customFormat="1" ht="21.75" customHeight="1">
      <c r="A80" s="129">
        <v>16</v>
      </c>
      <c r="B80" s="133" t="s">
        <v>257</v>
      </c>
      <c r="C80" s="133" t="s">
        <v>257</v>
      </c>
      <c r="D80" s="126">
        <f t="shared" si="5"/>
        <v>4576</v>
      </c>
      <c r="E80" s="126">
        <f t="shared" si="6"/>
        <v>4576</v>
      </c>
      <c r="F80" s="126">
        <f>'[1]Bieu 37'!F131</f>
        <v>0</v>
      </c>
      <c r="G80" s="126">
        <f>'[1]Bieu 37'!G131</f>
        <v>0</v>
      </c>
      <c r="H80" s="126">
        <f>'[1]Bieu 37'!H131</f>
        <v>965</v>
      </c>
      <c r="I80" s="126">
        <f t="shared" si="4"/>
        <v>965</v>
      </c>
      <c r="J80" s="126">
        <f>'[1]Bieu 37'!J131</f>
        <v>0</v>
      </c>
      <c r="K80" s="126">
        <f>'[1]Bieu 37'!K131</f>
        <v>0</v>
      </c>
      <c r="L80" s="142">
        <f>'[1]Bieu 37'!L131</f>
        <v>0</v>
      </c>
      <c r="M80" s="126">
        <f>'[1]Bieu 37'!M131</f>
        <v>0</v>
      </c>
      <c r="N80" s="126">
        <f>'[1]Bieu 37'!N131</f>
        <v>1050</v>
      </c>
      <c r="O80" s="126">
        <f>'[1]Bieu 37'!O131</f>
        <v>0</v>
      </c>
      <c r="P80" s="126">
        <f>'[1]Bieu 37'!P131</f>
        <v>0</v>
      </c>
      <c r="Q80" s="126">
        <f>'[1]Bieu 37'!Q131</f>
        <v>0</v>
      </c>
      <c r="R80" s="126">
        <f>'[1]Bieu 37'!R131</f>
        <v>2561</v>
      </c>
      <c r="S80" s="126">
        <f>'[1]Bieu 37'!S131</f>
        <v>0</v>
      </c>
      <c r="T80" s="126">
        <f>'[1]Bieu 37'!T131</f>
        <v>0</v>
      </c>
    </row>
    <row r="81" spans="1:20" s="83" customFormat="1" ht="21.75" customHeight="1">
      <c r="A81" s="79" t="s">
        <v>342</v>
      </c>
      <c r="B81" s="134" t="s">
        <v>258</v>
      </c>
      <c r="C81" s="134" t="s">
        <v>258</v>
      </c>
      <c r="D81" s="82">
        <f t="shared" si="5"/>
        <v>950</v>
      </c>
      <c r="E81" s="82">
        <f t="shared" si="6"/>
        <v>950</v>
      </c>
      <c r="F81" s="82">
        <f>'[1]Bieu 37'!F132</f>
        <v>0</v>
      </c>
      <c r="G81" s="82">
        <f>'[1]Bieu 37'!G132</f>
        <v>0</v>
      </c>
      <c r="H81" s="82">
        <f>'[1]Bieu 37'!H132</f>
        <v>0</v>
      </c>
      <c r="I81" s="82">
        <f t="shared" si="4"/>
        <v>0</v>
      </c>
      <c r="J81" s="82">
        <f>'[1]Bieu 37'!J132</f>
        <v>0</v>
      </c>
      <c r="K81" s="82">
        <f>'[1]Bieu 37'!K132</f>
        <v>0</v>
      </c>
      <c r="L81" s="82">
        <f>'[1]Bieu 37'!L132</f>
        <v>200</v>
      </c>
      <c r="M81" s="82">
        <f>'[1]Bieu 37'!M132</f>
        <v>0</v>
      </c>
      <c r="N81" s="82">
        <f>'[1]Bieu 37'!N132</f>
        <v>0</v>
      </c>
      <c r="O81" s="82">
        <f>'[1]Bieu 37'!O132</f>
        <v>0</v>
      </c>
      <c r="P81" s="82">
        <f>'[1]Bieu 37'!P132</f>
        <v>0</v>
      </c>
      <c r="Q81" s="82">
        <f>'[1]Bieu 37'!Q132</f>
        <v>0</v>
      </c>
      <c r="R81" s="82">
        <f>'[1]Bieu 37'!R132</f>
        <v>750</v>
      </c>
      <c r="S81" s="82">
        <f>'[1]Bieu 37'!S132</f>
        <v>0</v>
      </c>
      <c r="T81" s="82">
        <f>'[1]Bieu 37'!T132</f>
        <v>0</v>
      </c>
    </row>
    <row r="82" spans="1:20" s="127" customFormat="1" ht="21.75" customHeight="1">
      <c r="A82" s="129">
        <v>1</v>
      </c>
      <c r="B82" s="130" t="s">
        <v>259</v>
      </c>
      <c r="C82" s="130" t="s">
        <v>259</v>
      </c>
      <c r="D82" s="126">
        <f t="shared" si="5"/>
        <v>330</v>
      </c>
      <c r="E82" s="126">
        <f t="shared" si="6"/>
        <v>330</v>
      </c>
      <c r="F82" s="126">
        <f>'[1]Bieu 37'!F133</f>
        <v>0</v>
      </c>
      <c r="G82" s="126">
        <f>'[1]Bieu 37'!G133</f>
        <v>0</v>
      </c>
      <c r="H82" s="126">
        <f>'[1]Bieu 37'!H133</f>
        <v>0</v>
      </c>
      <c r="I82" s="86">
        <f t="shared" si="4"/>
        <v>0</v>
      </c>
      <c r="J82" s="126">
        <f>'[1]Bieu 37'!J133</f>
        <v>0</v>
      </c>
      <c r="K82" s="126">
        <f>'[1]Bieu 37'!K133</f>
        <v>0</v>
      </c>
      <c r="L82" s="142">
        <f>'[1]Bieu 37'!L133</f>
        <v>0</v>
      </c>
      <c r="M82" s="126">
        <f>'[1]Bieu 37'!M133</f>
        <v>0</v>
      </c>
      <c r="N82" s="126">
        <f>'[1]Bieu 37'!N133</f>
        <v>0</v>
      </c>
      <c r="O82" s="126">
        <f>'[1]Bieu 37'!O133</f>
        <v>0</v>
      </c>
      <c r="P82" s="126">
        <f>'[1]Bieu 37'!P133</f>
        <v>0</v>
      </c>
      <c r="Q82" s="126">
        <f>'[1]Bieu 37'!Q133</f>
        <v>0</v>
      </c>
      <c r="R82" s="126">
        <f>'[1]Bieu 37'!R133</f>
        <v>330</v>
      </c>
      <c r="S82" s="126">
        <f>'[1]Bieu 37'!S133</f>
        <v>0</v>
      </c>
      <c r="T82" s="126">
        <f>'[1]Bieu 37'!T133</f>
        <v>0</v>
      </c>
    </row>
    <row r="83" spans="1:20" s="127" customFormat="1" ht="21.75" customHeight="1">
      <c r="A83" s="129">
        <v>2</v>
      </c>
      <c r="B83" s="130" t="s">
        <v>260</v>
      </c>
      <c r="C83" s="130" t="s">
        <v>260</v>
      </c>
      <c r="D83" s="126">
        <f t="shared" si="5"/>
        <v>140</v>
      </c>
      <c r="E83" s="126">
        <f t="shared" si="6"/>
        <v>140</v>
      </c>
      <c r="F83" s="126">
        <f>'[1]Bieu 37'!F134</f>
        <v>0</v>
      </c>
      <c r="G83" s="126">
        <f>'[1]Bieu 37'!G134</f>
        <v>0</v>
      </c>
      <c r="H83" s="126">
        <f>'[1]Bieu 37'!H134</f>
        <v>0</v>
      </c>
      <c r="I83" s="86">
        <f t="shared" si="4"/>
        <v>0</v>
      </c>
      <c r="J83" s="126">
        <f>'[1]Bieu 37'!J134</f>
        <v>0</v>
      </c>
      <c r="K83" s="126">
        <f>'[1]Bieu 37'!K134</f>
        <v>0</v>
      </c>
      <c r="L83" s="142">
        <f>'[1]Bieu 37'!L134</f>
        <v>0</v>
      </c>
      <c r="M83" s="126">
        <f>'[1]Bieu 37'!M134</f>
        <v>0</v>
      </c>
      <c r="N83" s="126">
        <f>'[1]Bieu 37'!N134</f>
        <v>0</v>
      </c>
      <c r="O83" s="126">
        <f>'[1]Bieu 37'!O134</f>
        <v>0</v>
      </c>
      <c r="P83" s="126">
        <f>'[1]Bieu 37'!P134</f>
        <v>0</v>
      </c>
      <c r="Q83" s="126">
        <f>'[1]Bieu 37'!Q134</f>
        <v>0</v>
      </c>
      <c r="R83" s="126">
        <f>'[1]Bieu 37'!R134</f>
        <v>140</v>
      </c>
      <c r="S83" s="126">
        <f>'[1]Bieu 37'!S134</f>
        <v>0</v>
      </c>
      <c r="T83" s="126">
        <f>'[1]Bieu 37'!T134</f>
        <v>0</v>
      </c>
    </row>
    <row r="84" spans="1:20" s="127" customFormat="1" ht="21.75" customHeight="1">
      <c r="A84" s="129">
        <v>3</v>
      </c>
      <c r="B84" s="130" t="s">
        <v>271</v>
      </c>
      <c r="C84" s="130" t="s">
        <v>261</v>
      </c>
      <c r="D84" s="126">
        <f t="shared" si="5"/>
        <v>100</v>
      </c>
      <c r="E84" s="126">
        <f t="shared" si="6"/>
        <v>100</v>
      </c>
      <c r="F84" s="126">
        <f>'[1]Bieu 37'!F135</f>
        <v>0</v>
      </c>
      <c r="G84" s="126">
        <f>'[1]Bieu 37'!G135</f>
        <v>0</v>
      </c>
      <c r="H84" s="126">
        <f>'[1]Bieu 37'!H135</f>
        <v>0</v>
      </c>
      <c r="I84" s="86">
        <f t="shared" si="4"/>
        <v>0</v>
      </c>
      <c r="J84" s="126">
        <f>'[1]Bieu 37'!J135</f>
        <v>0</v>
      </c>
      <c r="K84" s="126">
        <f>'[1]Bieu 37'!K135</f>
        <v>0</v>
      </c>
      <c r="L84" s="142">
        <f>'[1]Bieu 37'!L135</f>
        <v>0</v>
      </c>
      <c r="M84" s="126">
        <f>'[1]Bieu 37'!M135</f>
        <v>0</v>
      </c>
      <c r="N84" s="126">
        <f>'[1]Bieu 37'!N135</f>
        <v>0</v>
      </c>
      <c r="O84" s="126">
        <f>'[1]Bieu 37'!O135</f>
        <v>0</v>
      </c>
      <c r="P84" s="126">
        <f>'[1]Bieu 37'!P135</f>
        <v>0</v>
      </c>
      <c r="Q84" s="126">
        <f>'[1]Bieu 37'!Q135</f>
        <v>0</v>
      </c>
      <c r="R84" s="126">
        <f>'[1]Bieu 37'!R135</f>
        <v>100</v>
      </c>
      <c r="S84" s="126">
        <f>'[1]Bieu 37'!S135</f>
        <v>0</v>
      </c>
      <c r="T84" s="126">
        <f>'[1]Bieu 37'!T135</f>
        <v>0</v>
      </c>
    </row>
    <row r="85" spans="1:20" s="127" customFormat="1" ht="21.75" customHeight="1">
      <c r="A85" s="129">
        <v>4</v>
      </c>
      <c r="B85" s="130" t="s">
        <v>270</v>
      </c>
      <c r="C85" s="130"/>
      <c r="D85" s="126">
        <f t="shared" si="5"/>
        <v>20</v>
      </c>
      <c r="E85" s="126">
        <f t="shared" si="6"/>
        <v>20</v>
      </c>
      <c r="F85" s="126">
        <f>'[1]Bieu 37'!F136</f>
        <v>0</v>
      </c>
      <c r="G85" s="126">
        <f>'[1]Bieu 37'!G136</f>
        <v>0</v>
      </c>
      <c r="H85" s="126">
        <f>'[1]Bieu 37'!H136</f>
        <v>0</v>
      </c>
      <c r="I85" s="86">
        <f t="shared" si="4"/>
        <v>0</v>
      </c>
      <c r="J85" s="126">
        <f>'[1]Bieu 37'!J136</f>
        <v>0</v>
      </c>
      <c r="K85" s="126">
        <f>'[1]Bieu 37'!K136</f>
        <v>0</v>
      </c>
      <c r="L85" s="142">
        <f>'[1]Bieu 37'!L136</f>
        <v>0</v>
      </c>
      <c r="M85" s="126">
        <f>'[1]Bieu 37'!M136</f>
        <v>0</v>
      </c>
      <c r="N85" s="126">
        <f>'[1]Bieu 37'!N136</f>
        <v>0</v>
      </c>
      <c r="O85" s="126">
        <f>'[1]Bieu 37'!O136</f>
        <v>0</v>
      </c>
      <c r="P85" s="126">
        <f>'[1]Bieu 37'!P136</f>
        <v>0</v>
      </c>
      <c r="Q85" s="126">
        <f>'[1]Bieu 37'!Q136</f>
        <v>0</v>
      </c>
      <c r="R85" s="126">
        <f>'[1]Bieu 37'!R136</f>
        <v>20</v>
      </c>
      <c r="S85" s="126">
        <f>'[1]Bieu 37'!S136</f>
        <v>0</v>
      </c>
      <c r="T85" s="126">
        <f>'[1]Bieu 37'!T136</f>
        <v>0</v>
      </c>
    </row>
    <row r="86" spans="1:20" s="127" customFormat="1" ht="21.75" customHeight="1">
      <c r="A86" s="129">
        <v>5</v>
      </c>
      <c r="B86" s="130" t="s">
        <v>262</v>
      </c>
      <c r="C86" s="130" t="s">
        <v>262</v>
      </c>
      <c r="D86" s="126">
        <f t="shared" si="5"/>
        <v>160</v>
      </c>
      <c r="E86" s="126">
        <f t="shared" si="6"/>
        <v>160</v>
      </c>
      <c r="F86" s="126">
        <f>'[1]Bieu 37'!F137</f>
        <v>0</v>
      </c>
      <c r="G86" s="126">
        <f>'[1]Bieu 37'!G137</f>
        <v>0</v>
      </c>
      <c r="H86" s="126">
        <f>'[1]Bieu 37'!H137</f>
        <v>0</v>
      </c>
      <c r="I86" s="86">
        <f t="shared" si="4"/>
        <v>0</v>
      </c>
      <c r="J86" s="126">
        <f>'[1]Bieu 37'!J137</f>
        <v>0</v>
      </c>
      <c r="K86" s="126">
        <f>'[1]Bieu 37'!K137</f>
        <v>0</v>
      </c>
      <c r="L86" s="142">
        <f>'[1]Bieu 37'!L137</f>
        <v>0</v>
      </c>
      <c r="M86" s="126">
        <f>'[1]Bieu 37'!M137</f>
        <v>0</v>
      </c>
      <c r="N86" s="126">
        <f>'[1]Bieu 37'!N137</f>
        <v>0</v>
      </c>
      <c r="O86" s="126">
        <f>'[1]Bieu 37'!O137</f>
        <v>0</v>
      </c>
      <c r="P86" s="126">
        <f>'[1]Bieu 37'!P137</f>
        <v>0</v>
      </c>
      <c r="Q86" s="126">
        <f>'[1]Bieu 37'!Q137</f>
        <v>0</v>
      </c>
      <c r="R86" s="126">
        <f>'[1]Bieu 37'!R137</f>
        <v>160</v>
      </c>
      <c r="S86" s="126">
        <f>'[1]Bieu 37'!S137</f>
        <v>0</v>
      </c>
      <c r="T86" s="126">
        <f>'[1]Bieu 37'!T137</f>
        <v>0</v>
      </c>
    </row>
    <row r="87" spans="1:20" s="127" customFormat="1" ht="21.75" customHeight="1">
      <c r="A87" s="129">
        <v>6</v>
      </c>
      <c r="B87" s="130" t="s">
        <v>265</v>
      </c>
      <c r="C87" s="130" t="s">
        <v>263</v>
      </c>
      <c r="D87" s="126">
        <f t="shared" si="5"/>
        <v>200</v>
      </c>
      <c r="E87" s="126">
        <f t="shared" si="6"/>
        <v>200</v>
      </c>
      <c r="F87" s="126">
        <f>'[1]Bieu 37'!F138</f>
        <v>0</v>
      </c>
      <c r="G87" s="126">
        <f>'[1]Bieu 37'!G138</f>
        <v>0</v>
      </c>
      <c r="H87" s="126">
        <f>'[1]Bieu 37'!H138</f>
        <v>0</v>
      </c>
      <c r="I87" s="86">
        <f t="shared" si="4"/>
        <v>0</v>
      </c>
      <c r="J87" s="126">
        <f>'[1]Bieu 37'!J138</f>
        <v>0</v>
      </c>
      <c r="K87" s="126">
        <f>'[1]Bieu 37'!K138</f>
        <v>0</v>
      </c>
      <c r="L87" s="142">
        <f>'[1]Bieu 37'!L138</f>
        <v>200</v>
      </c>
      <c r="M87" s="126">
        <f>'[1]Bieu 37'!M138</f>
        <v>0</v>
      </c>
      <c r="N87" s="126">
        <f>'[1]Bieu 37'!N138</f>
        <v>0</v>
      </c>
      <c r="O87" s="126">
        <f>'[1]Bieu 37'!O138</f>
        <v>0</v>
      </c>
      <c r="P87" s="126">
        <f>'[1]Bieu 37'!P138</f>
        <v>0</v>
      </c>
      <c r="Q87" s="126">
        <f>'[1]Bieu 37'!Q138</f>
        <v>0</v>
      </c>
      <c r="R87" s="126">
        <f>'[1]Bieu 37'!R138</f>
        <v>0</v>
      </c>
      <c r="S87" s="126">
        <f>'[1]Bieu 37'!S138</f>
        <v>0</v>
      </c>
      <c r="T87" s="126">
        <f>'[1]Bieu 37'!T138</f>
        <v>0</v>
      </c>
    </row>
    <row r="88" spans="1:20" s="83" customFormat="1" ht="21.75" customHeight="1">
      <c r="A88" s="79" t="s">
        <v>343</v>
      </c>
      <c r="B88" s="135" t="s">
        <v>201</v>
      </c>
      <c r="C88" s="135" t="s">
        <v>201</v>
      </c>
      <c r="D88" s="82">
        <f t="shared" si="5"/>
        <v>1700</v>
      </c>
      <c r="E88" s="82">
        <f t="shared" si="6"/>
        <v>1700</v>
      </c>
      <c r="F88" s="82">
        <f>'[1]Bieu 37'!F139</f>
        <v>0</v>
      </c>
      <c r="G88" s="82">
        <f>'[1]Bieu 37'!G139</f>
        <v>0</v>
      </c>
      <c r="H88" s="82">
        <f>'[1]Bieu 37'!H139</f>
        <v>0</v>
      </c>
      <c r="I88" s="82">
        <f t="shared" si="4"/>
        <v>0</v>
      </c>
      <c r="J88" s="82">
        <f>'[1]Bieu 37'!J139</f>
        <v>0</v>
      </c>
      <c r="K88" s="82">
        <f>'[1]Bieu 37'!K139</f>
        <v>0</v>
      </c>
      <c r="L88" s="82">
        <f>'[1]Bieu 37'!L139</f>
        <v>0</v>
      </c>
      <c r="M88" s="82">
        <f>'[1]Bieu 37'!M139</f>
        <v>0</v>
      </c>
      <c r="N88" s="82">
        <f>'[1]Bieu 37'!N139</f>
        <v>0</v>
      </c>
      <c r="O88" s="82">
        <f>'[1]Bieu 37'!O139</f>
        <v>0</v>
      </c>
      <c r="P88" s="82">
        <f>'[1]Bieu 37'!P139</f>
        <v>0</v>
      </c>
      <c r="Q88" s="82">
        <f>'[1]Bieu 37'!Q139</f>
        <v>0</v>
      </c>
      <c r="R88" s="82">
        <f>'[1]Bieu 37'!R139</f>
        <v>1700</v>
      </c>
      <c r="S88" s="82">
        <f>'[1]Bieu 37'!S139</f>
        <v>0</v>
      </c>
      <c r="T88" s="82">
        <f>'[1]Bieu 37'!T139</f>
        <v>0</v>
      </c>
    </row>
    <row r="89" spans="1:20" s="127" customFormat="1" ht="21.75" customHeight="1">
      <c r="A89" s="129">
        <v>1</v>
      </c>
      <c r="B89" s="130" t="s">
        <v>264</v>
      </c>
      <c r="C89" s="130" t="s">
        <v>264</v>
      </c>
      <c r="D89" s="126">
        <f t="shared" si="5"/>
        <v>1700</v>
      </c>
      <c r="E89" s="126">
        <f t="shared" si="6"/>
        <v>1700</v>
      </c>
      <c r="F89" s="126">
        <f>'[1]Bieu 37'!F140</f>
        <v>0</v>
      </c>
      <c r="G89" s="126">
        <f>'[1]Bieu 37'!G140</f>
        <v>0</v>
      </c>
      <c r="H89" s="126">
        <f>'[1]Bieu 37'!H140</f>
        <v>0</v>
      </c>
      <c r="I89" s="86">
        <f t="shared" si="4"/>
        <v>0</v>
      </c>
      <c r="J89" s="126">
        <f>'[1]Bieu 37'!J140</f>
        <v>0</v>
      </c>
      <c r="K89" s="126">
        <f>'[1]Bieu 37'!K140</f>
        <v>0</v>
      </c>
      <c r="L89" s="142">
        <f>'[1]Bieu 37'!L140</f>
        <v>0</v>
      </c>
      <c r="M89" s="126">
        <f>'[1]Bieu 37'!M140</f>
        <v>0</v>
      </c>
      <c r="N89" s="126">
        <f>'[1]Bieu 37'!N140</f>
        <v>0</v>
      </c>
      <c r="O89" s="126">
        <f>'[1]Bieu 37'!O140</f>
        <v>0</v>
      </c>
      <c r="P89" s="126">
        <f>'[1]Bieu 37'!P140</f>
        <v>0</v>
      </c>
      <c r="Q89" s="126">
        <f>'[1]Bieu 37'!Q140</f>
        <v>0</v>
      </c>
      <c r="R89" s="126">
        <f>'[1]Bieu 37'!R140</f>
        <v>1700</v>
      </c>
      <c r="S89" s="126">
        <f>'[1]Bieu 37'!S140</f>
        <v>0</v>
      </c>
      <c r="T89" s="126">
        <f>'[1]Bieu 37'!T140</f>
        <v>0</v>
      </c>
    </row>
    <row r="90" spans="1:20" ht="15.75">
      <c r="A90" s="92"/>
      <c r="B90" s="93"/>
      <c r="C90" s="92"/>
      <c r="D90" s="94"/>
      <c r="E90" s="94"/>
      <c r="F90" s="94"/>
      <c r="G90" s="94"/>
      <c r="H90" s="94"/>
      <c r="I90" s="94"/>
      <c r="J90" s="94"/>
      <c r="K90" s="94"/>
      <c r="L90" s="94"/>
      <c r="M90" s="94"/>
      <c r="N90" s="94"/>
      <c r="O90" s="94"/>
      <c r="P90" s="94"/>
      <c r="Q90" s="94"/>
      <c r="R90" s="94"/>
      <c r="S90" s="94"/>
      <c r="T90" s="94"/>
    </row>
    <row r="91" spans="1:20" ht="15">
      <c r="B91" s="95"/>
    </row>
    <row r="92" spans="1:20" ht="15">
      <c r="B92" s="95"/>
    </row>
    <row r="93" spans="1:20" ht="15">
      <c r="B93" s="95"/>
    </row>
    <row r="94" spans="1:20" ht="15">
      <c r="B94" s="95"/>
    </row>
    <row r="95" spans="1:20" ht="15">
      <c r="B95" s="95"/>
    </row>
    <row r="96" spans="1:20" ht="15">
      <c r="B96" s="95"/>
    </row>
    <row r="97" spans="2:20" ht="15">
      <c r="B97" s="95"/>
    </row>
    <row r="99" spans="2:20">
      <c r="D99" s="70">
        <v>4571429</v>
      </c>
      <c r="E99" s="70">
        <v>4411192</v>
      </c>
      <c r="F99" s="70">
        <v>585405</v>
      </c>
      <c r="G99" s="70">
        <v>1127338</v>
      </c>
      <c r="H99" s="70">
        <v>195412</v>
      </c>
      <c r="I99" s="70">
        <v>1322750</v>
      </c>
      <c r="J99" s="70">
        <v>967440</v>
      </c>
      <c r="K99" s="70">
        <v>33090</v>
      </c>
      <c r="L99" s="70">
        <v>200360</v>
      </c>
      <c r="M99" s="70">
        <v>328028</v>
      </c>
      <c r="N99" s="70">
        <v>737942</v>
      </c>
      <c r="O99" s="70">
        <v>92041</v>
      </c>
      <c r="P99" s="70">
        <v>72287</v>
      </c>
      <c r="Q99" s="70">
        <v>31010</v>
      </c>
      <c r="R99" s="70">
        <v>40839</v>
      </c>
      <c r="S99" s="70">
        <v>75000</v>
      </c>
      <c r="T99" s="70">
        <v>85237</v>
      </c>
    </row>
    <row r="104" spans="2:20" ht="16.5" hidden="1" customHeight="1"/>
    <row r="106" spans="2:20" ht="16.5" hidden="1" customHeight="1"/>
  </sheetData>
  <mergeCells count="23">
    <mergeCell ref="L6:L7"/>
    <mergeCell ref="R6:R7"/>
    <mergeCell ref="M6:M7"/>
    <mergeCell ref="N6:N7"/>
    <mergeCell ref="O6:O7"/>
    <mergeCell ref="P6:P7"/>
    <mergeCell ref="Q6:Q7"/>
    <mergeCell ref="O1:T1"/>
    <mergeCell ref="A2:T2"/>
    <mergeCell ref="A3:T3"/>
    <mergeCell ref="S4:T4"/>
    <mergeCell ref="A5:A7"/>
    <mergeCell ref="B5:B7"/>
    <mergeCell ref="C5:C7"/>
    <mergeCell ref="D5:D7"/>
    <mergeCell ref="E5:R5"/>
    <mergeCell ref="S5:S7"/>
    <mergeCell ref="T5:T7"/>
    <mergeCell ref="E6:E7"/>
    <mergeCell ref="F6:F7"/>
    <mergeCell ref="G6:I6"/>
    <mergeCell ref="J6:J7"/>
    <mergeCell ref="K6:K7"/>
  </mergeCells>
  <pageMargins left="0.81496062999999996" right="0" top="0.80118110200000003" bottom="0.40748031499999998" header="0.31496062992126" footer="0.31496062992126"/>
  <pageSetup paperSize="9" scale="7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7"/>
  <sheetViews>
    <sheetView workbookViewId="0">
      <selection activeCell="N7" sqref="N7"/>
    </sheetView>
  </sheetViews>
  <sheetFormatPr defaultRowHeight="16.5"/>
  <cols>
    <col min="1" max="1" width="5.42578125" style="7" customWidth="1"/>
    <col min="2" max="2" width="21.7109375" style="7" customWidth="1"/>
    <col min="3" max="3" width="15.140625" style="7" customWidth="1"/>
    <col min="4" max="4" width="17.28515625" style="7" customWidth="1"/>
    <col min="5" max="5" width="17" style="7" customWidth="1"/>
    <col min="6" max="6" width="13.42578125" style="7" customWidth="1"/>
    <col min="7" max="16384" width="9.140625" style="7"/>
  </cols>
  <sheetData>
    <row r="1" spans="1:6">
      <c r="A1" s="206" t="s">
        <v>344</v>
      </c>
      <c r="B1" s="206"/>
      <c r="C1" s="206"/>
      <c r="D1" s="206"/>
      <c r="E1" s="206"/>
      <c r="F1" s="206"/>
    </row>
    <row r="2" spans="1:6" ht="42.75" customHeight="1">
      <c r="A2" s="207" t="s">
        <v>225</v>
      </c>
      <c r="B2" s="207"/>
      <c r="C2" s="207"/>
      <c r="D2" s="207"/>
      <c r="E2" s="207"/>
      <c r="F2" s="207"/>
    </row>
    <row r="3" spans="1:6">
      <c r="A3" s="199" t="s">
        <v>345</v>
      </c>
      <c r="B3" s="199"/>
      <c r="C3" s="199"/>
      <c r="D3" s="199"/>
      <c r="E3" s="199"/>
      <c r="F3" s="199"/>
    </row>
    <row r="4" spans="1:6">
      <c r="A4" s="208" t="s">
        <v>16</v>
      </c>
      <c r="B4" s="208"/>
      <c r="C4" s="208"/>
      <c r="D4" s="208"/>
      <c r="E4" s="208"/>
      <c r="F4" s="208"/>
    </row>
    <row r="5" spans="1:6" ht="99">
      <c r="A5" s="50" t="s">
        <v>0</v>
      </c>
      <c r="B5" s="50" t="s">
        <v>158</v>
      </c>
      <c r="C5" s="50" t="s">
        <v>105</v>
      </c>
      <c r="D5" s="50" t="s">
        <v>107</v>
      </c>
      <c r="E5" s="50" t="s">
        <v>110</v>
      </c>
      <c r="F5" s="50" t="s">
        <v>108</v>
      </c>
    </row>
    <row r="6" spans="1:6">
      <c r="A6" s="50" t="s">
        <v>1</v>
      </c>
      <c r="B6" s="50" t="s">
        <v>2</v>
      </c>
      <c r="C6" s="50" t="s">
        <v>111</v>
      </c>
      <c r="D6" s="50">
        <v>2</v>
      </c>
      <c r="E6" s="50">
        <v>3</v>
      </c>
      <c r="F6" s="50">
        <v>4</v>
      </c>
    </row>
    <row r="7" spans="1:6">
      <c r="A7" s="62"/>
      <c r="B7" s="62" t="s">
        <v>109</v>
      </c>
      <c r="C7" s="67">
        <f>'[1]Bieu 42'!C7</f>
        <v>3786073.6</v>
      </c>
      <c r="D7" s="67">
        <f>'[1]Bieu 42'!D7</f>
        <v>1192140</v>
      </c>
      <c r="E7" s="67">
        <f>'[1]Bieu 42'!E7</f>
        <v>2593933.5999999996</v>
      </c>
      <c r="F7" s="67">
        <f>'[1]Bieu 42'!F7</f>
        <v>0</v>
      </c>
    </row>
    <row r="8" spans="1:6">
      <c r="A8" s="31">
        <v>1</v>
      </c>
      <c r="B8" s="146" t="s">
        <v>132</v>
      </c>
      <c r="C8" s="66">
        <f>'[1]Bieu 42'!C8</f>
        <v>205056</v>
      </c>
      <c r="D8" s="66">
        <f>'[1]Bieu 42'!D8</f>
        <v>79760</v>
      </c>
      <c r="E8" s="66">
        <f>'[1]Bieu 42'!E8</f>
        <v>125296</v>
      </c>
      <c r="F8" s="66">
        <f>'[1]Bieu 42'!F8</f>
        <v>0</v>
      </c>
    </row>
    <row r="9" spans="1:6">
      <c r="A9" s="31">
        <v>2</v>
      </c>
      <c r="B9" s="146" t="s">
        <v>133</v>
      </c>
      <c r="C9" s="66">
        <f>'[1]Bieu 42'!C9</f>
        <v>142157</v>
      </c>
      <c r="D9" s="66">
        <f>'[1]Bieu 42'!D9</f>
        <v>63510</v>
      </c>
      <c r="E9" s="66">
        <f>'[1]Bieu 42'!E9</f>
        <v>78647</v>
      </c>
      <c r="F9" s="66">
        <f>'[1]Bieu 42'!F9</f>
        <v>0</v>
      </c>
    </row>
    <row r="10" spans="1:6">
      <c r="A10" s="31">
        <v>3</v>
      </c>
      <c r="B10" s="146" t="s">
        <v>134</v>
      </c>
      <c r="C10" s="66">
        <f>'[1]Bieu 42'!C10</f>
        <v>305211</v>
      </c>
      <c r="D10" s="66">
        <f>'[1]Bieu 42'!D10</f>
        <v>120209</v>
      </c>
      <c r="E10" s="66">
        <f>'[1]Bieu 42'!E10</f>
        <v>185002</v>
      </c>
      <c r="F10" s="66">
        <f>'[1]Bieu 42'!F10</f>
        <v>0</v>
      </c>
    </row>
    <row r="11" spans="1:6">
      <c r="A11" s="31">
        <v>4</v>
      </c>
      <c r="B11" s="146" t="s">
        <v>136</v>
      </c>
      <c r="C11" s="66">
        <f>'[1]Bieu 42'!C11</f>
        <v>277048</v>
      </c>
      <c r="D11" s="66">
        <f>'[1]Bieu 42'!D11</f>
        <v>105570</v>
      </c>
      <c r="E11" s="66">
        <f>'[1]Bieu 42'!E11</f>
        <v>171478</v>
      </c>
      <c r="F11" s="66">
        <f>'[1]Bieu 42'!F11</f>
        <v>0</v>
      </c>
    </row>
    <row r="12" spans="1:6">
      <c r="A12" s="31">
        <v>5</v>
      </c>
      <c r="B12" s="146" t="s">
        <v>137</v>
      </c>
      <c r="C12" s="66">
        <f>'[1]Bieu 42'!C12</f>
        <v>291880.40000000002</v>
      </c>
      <c r="D12" s="66">
        <f>'[1]Bieu 42'!D12</f>
        <v>66449</v>
      </c>
      <c r="E12" s="66">
        <f>'[1]Bieu 42'!E12</f>
        <v>225431.4</v>
      </c>
      <c r="F12" s="66">
        <f>'[1]Bieu 42'!F12</f>
        <v>0</v>
      </c>
    </row>
    <row r="13" spans="1:6">
      <c r="A13" s="31">
        <v>6</v>
      </c>
      <c r="B13" s="146" t="s">
        <v>135</v>
      </c>
      <c r="C13" s="66">
        <f>'[1]Bieu 42'!C13</f>
        <v>302043</v>
      </c>
      <c r="D13" s="66">
        <f>'[1]Bieu 42'!D13</f>
        <v>129580</v>
      </c>
      <c r="E13" s="66">
        <f>'[1]Bieu 42'!E13</f>
        <v>172463</v>
      </c>
      <c r="F13" s="66">
        <f>'[1]Bieu 42'!F13</f>
        <v>0</v>
      </c>
    </row>
    <row r="14" spans="1:6">
      <c r="A14" s="31">
        <v>7</v>
      </c>
      <c r="B14" s="146" t="s">
        <v>138</v>
      </c>
      <c r="C14" s="66">
        <f>'[1]Bieu 42'!C14</f>
        <v>255408</v>
      </c>
      <c r="D14" s="66">
        <f>'[1]Bieu 42'!D14</f>
        <v>32480</v>
      </c>
      <c r="E14" s="66">
        <f>'[1]Bieu 42'!E14</f>
        <v>222928</v>
      </c>
      <c r="F14" s="66">
        <f>'[1]Bieu 42'!F14</f>
        <v>0</v>
      </c>
    </row>
    <row r="15" spans="1:6">
      <c r="A15" s="31">
        <v>8</v>
      </c>
      <c r="B15" s="146" t="s">
        <v>139</v>
      </c>
      <c r="C15" s="66">
        <f>'[1]Bieu 42'!C15</f>
        <v>162909.29999999999</v>
      </c>
      <c r="D15" s="66">
        <f>'[1]Bieu 42'!D15</f>
        <v>56371</v>
      </c>
      <c r="E15" s="66">
        <f>'[1]Bieu 42'!E15</f>
        <v>106538.3</v>
      </c>
      <c r="F15" s="66">
        <f>'[1]Bieu 42'!F15</f>
        <v>0</v>
      </c>
    </row>
    <row r="16" spans="1:6">
      <c r="A16" s="31">
        <v>9</v>
      </c>
      <c r="B16" s="146" t="s">
        <v>140</v>
      </c>
      <c r="C16" s="66">
        <f>'[1]Bieu 42'!C16</f>
        <v>239198</v>
      </c>
      <c r="D16" s="66">
        <f>'[1]Bieu 42'!D16</f>
        <v>57668</v>
      </c>
      <c r="E16" s="66">
        <f>'[1]Bieu 42'!E16</f>
        <v>181530</v>
      </c>
      <c r="F16" s="66">
        <f>'[1]Bieu 42'!F16</f>
        <v>0</v>
      </c>
    </row>
    <row r="17" spans="1:6">
      <c r="A17" s="31">
        <v>10</v>
      </c>
      <c r="B17" s="146" t="s">
        <v>141</v>
      </c>
      <c r="C17" s="66">
        <f>'[1]Bieu 42'!C17</f>
        <v>121961</v>
      </c>
      <c r="D17" s="66">
        <f>'[1]Bieu 42'!D17</f>
        <v>20500</v>
      </c>
      <c r="E17" s="66">
        <f>'[1]Bieu 42'!E17</f>
        <v>101461</v>
      </c>
      <c r="F17" s="66">
        <f>'[1]Bieu 42'!F17</f>
        <v>0</v>
      </c>
    </row>
    <row r="18" spans="1:6">
      <c r="A18" s="31">
        <v>11</v>
      </c>
      <c r="B18" s="146" t="s">
        <v>142</v>
      </c>
      <c r="C18" s="66">
        <f>'[1]Bieu 42'!C18</f>
        <v>233742.9</v>
      </c>
      <c r="D18" s="66">
        <f>'[1]Bieu 42'!D18</f>
        <v>82339</v>
      </c>
      <c r="E18" s="66">
        <f>'[1]Bieu 42'!E18</f>
        <v>151403.9</v>
      </c>
      <c r="F18" s="66">
        <f>'[1]Bieu 42'!F18</f>
        <v>0</v>
      </c>
    </row>
    <row r="19" spans="1:6">
      <c r="A19" s="31">
        <v>12</v>
      </c>
      <c r="B19" s="146" t="s">
        <v>143</v>
      </c>
      <c r="C19" s="66">
        <f>'[1]Bieu 42'!C19</f>
        <v>182925</v>
      </c>
      <c r="D19" s="66">
        <f>'[1]Bieu 42'!D19</f>
        <v>67608</v>
      </c>
      <c r="E19" s="66">
        <f>'[1]Bieu 42'!E19</f>
        <v>115317</v>
      </c>
      <c r="F19" s="66">
        <f>'[1]Bieu 42'!F19</f>
        <v>0</v>
      </c>
    </row>
    <row r="20" spans="1:6">
      <c r="A20" s="31">
        <v>13</v>
      </c>
      <c r="B20" s="146" t="s">
        <v>144</v>
      </c>
      <c r="C20" s="66">
        <f>'[1]Bieu 42'!C20</f>
        <v>205292</v>
      </c>
      <c r="D20" s="66">
        <f>'[1]Bieu 42'!D20</f>
        <v>89996</v>
      </c>
      <c r="E20" s="66">
        <f>'[1]Bieu 42'!E20</f>
        <v>115296</v>
      </c>
      <c r="F20" s="66">
        <f>'[1]Bieu 42'!F20</f>
        <v>0</v>
      </c>
    </row>
    <row r="21" spans="1:6">
      <c r="A21" s="31">
        <v>14</v>
      </c>
      <c r="B21" s="146" t="s">
        <v>145</v>
      </c>
      <c r="C21" s="66">
        <f>'[1]Bieu 42'!C21</f>
        <v>119003</v>
      </c>
      <c r="D21" s="66">
        <f>'[1]Bieu 42'!D21</f>
        <v>21264</v>
      </c>
      <c r="E21" s="66">
        <f>'[1]Bieu 42'!E21</f>
        <v>97739</v>
      </c>
      <c r="F21" s="66">
        <f>'[1]Bieu 42'!F21</f>
        <v>0</v>
      </c>
    </row>
    <row r="22" spans="1:6">
      <c r="A22" s="31">
        <v>15</v>
      </c>
      <c r="B22" s="146" t="s">
        <v>146</v>
      </c>
      <c r="C22" s="66">
        <f>'[1]Bieu 42'!C22</f>
        <v>143377</v>
      </c>
      <c r="D22" s="66">
        <f>'[1]Bieu 42'!D22</f>
        <v>30072</v>
      </c>
      <c r="E22" s="66">
        <f>'[1]Bieu 42'!E22</f>
        <v>113305</v>
      </c>
      <c r="F22" s="66">
        <f>'[1]Bieu 42'!F22</f>
        <v>0</v>
      </c>
    </row>
    <row r="23" spans="1:6">
      <c r="A23" s="31">
        <v>16</v>
      </c>
      <c r="B23" s="146" t="s">
        <v>147</v>
      </c>
      <c r="C23" s="66">
        <f>'[1]Bieu 42'!C23</f>
        <v>178062</v>
      </c>
      <c r="D23" s="66">
        <f>'[1]Bieu 42'!D23</f>
        <v>53291</v>
      </c>
      <c r="E23" s="66">
        <f>'[1]Bieu 42'!E23</f>
        <v>124771</v>
      </c>
      <c r="F23" s="66">
        <f>'[1]Bieu 42'!F23</f>
        <v>0</v>
      </c>
    </row>
    <row r="24" spans="1:6">
      <c r="A24" s="31">
        <v>17</v>
      </c>
      <c r="B24" s="146" t="s">
        <v>148</v>
      </c>
      <c r="C24" s="66">
        <f>'[1]Bieu 42'!C24</f>
        <v>221872</v>
      </c>
      <c r="D24" s="66">
        <f>'[1]Bieu 42'!D24</f>
        <v>54712</v>
      </c>
      <c r="E24" s="66">
        <f>'[1]Bieu 42'!E24</f>
        <v>167160</v>
      </c>
      <c r="F24" s="66">
        <f>'[1]Bieu 42'!F24</f>
        <v>0</v>
      </c>
    </row>
    <row r="25" spans="1:6">
      <c r="A25" s="31">
        <v>18</v>
      </c>
      <c r="B25" s="146" t="s">
        <v>149</v>
      </c>
      <c r="C25" s="66">
        <f>'[1]Bieu 42'!C25</f>
        <v>198928</v>
      </c>
      <c r="D25" s="66">
        <f>'[1]Bieu 42'!D25</f>
        <v>60761</v>
      </c>
      <c r="E25" s="66">
        <f>'[1]Bieu 42'!E25</f>
        <v>138167</v>
      </c>
      <c r="F25" s="66">
        <f>'[1]Bieu 42'!F25</f>
        <v>0</v>
      </c>
    </row>
    <row r="26" spans="1:6">
      <c r="A26" s="57"/>
      <c r="B26" s="58"/>
      <c r="C26" s="57"/>
      <c r="D26" s="57"/>
      <c r="E26" s="57"/>
      <c r="F26" s="57"/>
    </row>
    <row r="27" spans="1:6" ht="38.25" customHeight="1">
      <c r="A27" s="226"/>
      <c r="B27" s="226"/>
      <c r="C27" s="226"/>
      <c r="D27" s="226"/>
      <c r="E27" s="226"/>
      <c r="F27" s="226"/>
    </row>
    <row r="28" spans="1:6">
      <c r="A28" s="11"/>
    </row>
    <row r="45" ht="19.5" customHeight="1"/>
    <row r="46" ht="19.5" customHeight="1"/>
    <row r="47" ht="24.75" customHeight="1"/>
  </sheetData>
  <mergeCells count="5">
    <mergeCell ref="A27:F27"/>
    <mergeCell ref="A1:F1"/>
    <mergeCell ref="A2:F2"/>
    <mergeCell ref="A3:F3"/>
    <mergeCell ref="A4:F4"/>
  </mergeCells>
  <pageMargins left="1.011811024" right="0" top="0.74803149606299202" bottom="0.55118110236220497" header="0.31496062992126" footer="0.31496062992126"/>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1"/>
  <sheetViews>
    <sheetView workbookViewId="0">
      <selection activeCell="F10" sqref="F10"/>
    </sheetView>
  </sheetViews>
  <sheetFormatPr defaultRowHeight="12.75"/>
  <cols>
    <col min="1" max="1" width="6.140625" style="162" customWidth="1"/>
    <col min="2" max="2" width="20.5703125" style="162" customWidth="1"/>
    <col min="3" max="8" width="9.140625" style="162"/>
    <col min="9" max="9" width="7.28515625" style="162" customWidth="1"/>
    <col min="10" max="11" width="9.140625" style="162"/>
    <col min="12" max="12" width="7.5703125" style="162" customWidth="1"/>
    <col min="13" max="15" width="9.140625" style="162"/>
    <col min="16" max="16" width="7.85546875" style="162" customWidth="1"/>
    <col min="17" max="18" width="9.140625" style="162"/>
    <col min="19" max="19" width="8" style="162" customWidth="1"/>
    <col min="20" max="16384" width="9.140625" style="162"/>
  </cols>
  <sheetData>
    <row r="1" spans="1:19" ht="15.75">
      <c r="Q1" s="213" t="s">
        <v>346</v>
      </c>
      <c r="R1" s="213"/>
      <c r="S1" s="213"/>
    </row>
    <row r="2" spans="1:19" ht="19.5" customHeight="1">
      <c r="A2" s="214" t="s">
        <v>327</v>
      </c>
      <c r="B2" s="214"/>
      <c r="C2" s="214"/>
      <c r="D2" s="214"/>
      <c r="E2" s="214"/>
      <c r="F2" s="214"/>
      <c r="G2" s="214"/>
      <c r="H2" s="214"/>
      <c r="I2" s="214"/>
      <c r="J2" s="214"/>
      <c r="K2" s="214"/>
      <c r="L2" s="214"/>
      <c r="M2" s="214"/>
      <c r="N2" s="214"/>
      <c r="O2" s="214"/>
      <c r="P2" s="214"/>
      <c r="Q2" s="214"/>
      <c r="R2" s="214"/>
      <c r="S2" s="214"/>
    </row>
    <row r="3" spans="1:19" ht="15.75">
      <c r="A3" s="199" t="s">
        <v>347</v>
      </c>
      <c r="B3" s="199"/>
      <c r="C3" s="199"/>
      <c r="D3" s="199"/>
      <c r="E3" s="199"/>
      <c r="F3" s="199"/>
      <c r="G3" s="199"/>
      <c r="H3" s="199"/>
      <c r="I3" s="199"/>
      <c r="J3" s="199"/>
      <c r="K3" s="199"/>
      <c r="L3" s="199"/>
      <c r="M3" s="199"/>
      <c r="N3" s="199"/>
      <c r="O3" s="199"/>
      <c r="P3" s="199"/>
      <c r="Q3" s="199"/>
      <c r="R3" s="199"/>
      <c r="S3" s="199"/>
    </row>
    <row r="4" spans="1:19" ht="15.75">
      <c r="Q4" s="215" t="s">
        <v>211</v>
      </c>
      <c r="R4" s="215"/>
      <c r="S4" s="215"/>
    </row>
    <row r="6" spans="1:19" s="163" customFormat="1" ht="18.75" customHeight="1">
      <c r="A6" s="228" t="s">
        <v>0</v>
      </c>
      <c r="B6" s="228" t="s">
        <v>290</v>
      </c>
      <c r="C6" s="228" t="s">
        <v>105</v>
      </c>
      <c r="D6" s="231" t="s">
        <v>39</v>
      </c>
      <c r="E6" s="231"/>
      <c r="F6" s="231" t="s">
        <v>325</v>
      </c>
      <c r="G6" s="231"/>
      <c r="H6" s="231"/>
      <c r="I6" s="231"/>
      <c r="J6" s="231"/>
      <c r="K6" s="231"/>
      <c r="L6" s="231"/>
      <c r="M6" s="231" t="s">
        <v>326</v>
      </c>
      <c r="N6" s="231"/>
      <c r="O6" s="231"/>
      <c r="P6" s="231"/>
      <c r="Q6" s="231"/>
      <c r="R6" s="231"/>
      <c r="S6" s="231"/>
    </row>
    <row r="7" spans="1:19" s="163" customFormat="1" ht="20.25" customHeight="1">
      <c r="A7" s="229"/>
      <c r="B7" s="229"/>
      <c r="C7" s="229"/>
      <c r="D7" s="232" t="s">
        <v>309</v>
      </c>
      <c r="E7" s="232" t="s">
        <v>310</v>
      </c>
      <c r="F7" s="228" t="s">
        <v>105</v>
      </c>
      <c r="G7" s="227" t="s">
        <v>309</v>
      </c>
      <c r="H7" s="227"/>
      <c r="I7" s="227"/>
      <c r="J7" s="227" t="s">
        <v>310</v>
      </c>
      <c r="K7" s="227"/>
      <c r="L7" s="227"/>
      <c r="M7" s="228" t="s">
        <v>105</v>
      </c>
      <c r="N7" s="227" t="s">
        <v>309</v>
      </c>
      <c r="O7" s="227"/>
      <c r="P7" s="227"/>
      <c r="Q7" s="227" t="s">
        <v>310</v>
      </c>
      <c r="R7" s="227"/>
      <c r="S7" s="227"/>
    </row>
    <row r="8" spans="1:19" s="163" customFormat="1" ht="54" customHeight="1">
      <c r="A8" s="230"/>
      <c r="B8" s="230"/>
      <c r="C8" s="230"/>
      <c r="D8" s="233"/>
      <c r="E8" s="233"/>
      <c r="F8" s="229"/>
      <c r="G8" s="173" t="s">
        <v>105</v>
      </c>
      <c r="H8" s="173" t="s">
        <v>62</v>
      </c>
      <c r="I8" s="173" t="s">
        <v>311</v>
      </c>
      <c r="J8" s="173" t="s">
        <v>105</v>
      </c>
      <c r="K8" s="173" t="s">
        <v>62</v>
      </c>
      <c r="L8" s="173" t="s">
        <v>311</v>
      </c>
      <c r="M8" s="229"/>
      <c r="N8" s="173" t="s">
        <v>105</v>
      </c>
      <c r="O8" s="173" t="s">
        <v>62</v>
      </c>
      <c r="P8" s="173" t="s">
        <v>311</v>
      </c>
      <c r="Q8" s="173" t="s">
        <v>105</v>
      </c>
      <c r="R8" s="173" t="s">
        <v>62</v>
      </c>
      <c r="S8" s="173" t="s">
        <v>311</v>
      </c>
    </row>
    <row r="9" spans="1:19" ht="16.5" customHeight="1">
      <c r="A9" s="164" t="s">
        <v>1</v>
      </c>
      <c r="B9" s="164" t="s">
        <v>2</v>
      </c>
      <c r="C9" s="164" t="s">
        <v>91</v>
      </c>
      <c r="D9" s="164" t="s">
        <v>312</v>
      </c>
      <c r="E9" s="164" t="s">
        <v>313</v>
      </c>
      <c r="F9" s="164" t="s">
        <v>314</v>
      </c>
      <c r="G9" s="164" t="s">
        <v>315</v>
      </c>
      <c r="H9" s="164">
        <v>6</v>
      </c>
      <c r="I9" s="164">
        <v>7</v>
      </c>
      <c r="J9" s="164" t="s">
        <v>299</v>
      </c>
      <c r="K9" s="164">
        <v>9</v>
      </c>
      <c r="L9" s="164">
        <v>10</v>
      </c>
      <c r="M9" s="164" t="s">
        <v>316</v>
      </c>
      <c r="N9" s="164" t="s">
        <v>317</v>
      </c>
      <c r="O9" s="164">
        <v>13</v>
      </c>
      <c r="P9" s="164">
        <v>14</v>
      </c>
      <c r="Q9" s="164" t="s">
        <v>318</v>
      </c>
      <c r="R9" s="164">
        <v>16</v>
      </c>
      <c r="S9" s="164">
        <v>17</v>
      </c>
    </row>
    <row r="10" spans="1:19" ht="21" customHeight="1">
      <c r="A10" s="165"/>
      <c r="B10" s="166" t="s">
        <v>109</v>
      </c>
      <c r="C10" s="174">
        <f>C11+C15</f>
        <v>800732</v>
      </c>
      <c r="D10" s="174">
        <f t="shared" ref="D10:S10" si="0">D11+D15</f>
        <v>660422</v>
      </c>
      <c r="E10" s="174">
        <f t="shared" si="0"/>
        <v>140310</v>
      </c>
      <c r="F10" s="174">
        <f t="shared" si="0"/>
        <v>413000</v>
      </c>
      <c r="G10" s="174">
        <f t="shared" si="0"/>
        <v>310300</v>
      </c>
      <c r="H10" s="174">
        <f t="shared" si="0"/>
        <v>310300</v>
      </c>
      <c r="I10" s="174">
        <f t="shared" si="0"/>
        <v>0</v>
      </c>
      <c r="J10" s="174">
        <f t="shared" si="0"/>
        <v>102700</v>
      </c>
      <c r="K10" s="174">
        <f t="shared" si="0"/>
        <v>102700</v>
      </c>
      <c r="L10" s="174">
        <f t="shared" si="0"/>
        <v>0</v>
      </c>
      <c r="M10" s="174">
        <f t="shared" si="0"/>
        <v>387732</v>
      </c>
      <c r="N10" s="174">
        <f t="shared" si="0"/>
        <v>350122</v>
      </c>
      <c r="O10" s="174">
        <f t="shared" si="0"/>
        <v>350122</v>
      </c>
      <c r="P10" s="174">
        <f t="shared" si="0"/>
        <v>0</v>
      </c>
      <c r="Q10" s="174">
        <f t="shared" si="0"/>
        <v>37610</v>
      </c>
      <c r="R10" s="174">
        <f t="shared" si="0"/>
        <v>37610</v>
      </c>
      <c r="S10" s="174">
        <f t="shared" si="0"/>
        <v>0</v>
      </c>
    </row>
    <row r="11" spans="1:19" ht="15.75">
      <c r="A11" s="167" t="s">
        <v>3</v>
      </c>
      <c r="B11" s="168" t="s">
        <v>319</v>
      </c>
      <c r="C11" s="175">
        <f>D11+E11</f>
        <v>800732</v>
      </c>
      <c r="D11" s="175">
        <f>G11+N11</f>
        <v>660422</v>
      </c>
      <c r="E11" s="175">
        <f>J11+Q11</f>
        <v>140310</v>
      </c>
      <c r="F11" s="175">
        <f>G11+J11</f>
        <v>413000</v>
      </c>
      <c r="G11" s="175">
        <f>H11+I11</f>
        <v>310300</v>
      </c>
      <c r="H11" s="175">
        <f>'49'!D56</f>
        <v>310300</v>
      </c>
      <c r="I11" s="175"/>
      <c r="J11" s="175">
        <f>K11+L11</f>
        <v>102700</v>
      </c>
      <c r="K11" s="175">
        <f>'49'!D57</f>
        <v>102700</v>
      </c>
      <c r="L11" s="175"/>
      <c r="M11" s="175">
        <f>N11+Q11</f>
        <v>387732</v>
      </c>
      <c r="N11" s="175">
        <f>O11+P11</f>
        <v>350122</v>
      </c>
      <c r="O11" s="175">
        <f>'49'!D53</f>
        <v>350122</v>
      </c>
      <c r="P11" s="175"/>
      <c r="Q11" s="175">
        <f>R11+S11</f>
        <v>37610</v>
      </c>
      <c r="R11" s="175">
        <f>'49'!D54</f>
        <v>37610</v>
      </c>
      <c r="S11" s="175"/>
    </row>
    <row r="12" spans="1:19" ht="15.75" hidden="1">
      <c r="A12" s="169">
        <v>1</v>
      </c>
      <c r="B12" s="170" t="s">
        <v>301</v>
      </c>
      <c r="C12" s="176"/>
      <c r="D12" s="176"/>
      <c r="E12" s="176"/>
      <c r="F12" s="176"/>
      <c r="G12" s="176"/>
      <c r="H12" s="176"/>
      <c r="I12" s="176"/>
      <c r="J12" s="176"/>
      <c r="K12" s="176"/>
      <c r="L12" s="176"/>
      <c r="M12" s="176"/>
      <c r="N12" s="176"/>
      <c r="O12" s="176"/>
      <c r="P12" s="176"/>
      <c r="Q12" s="176"/>
      <c r="R12" s="176"/>
      <c r="S12" s="176"/>
    </row>
    <row r="13" spans="1:19" ht="15.75" hidden="1">
      <c r="A13" s="169">
        <v>2</v>
      </c>
      <c r="B13" s="170" t="s">
        <v>302</v>
      </c>
      <c r="C13" s="176"/>
      <c r="D13" s="176"/>
      <c r="E13" s="176"/>
      <c r="F13" s="176"/>
      <c r="G13" s="176"/>
      <c r="H13" s="176"/>
      <c r="I13" s="176"/>
      <c r="J13" s="176"/>
      <c r="K13" s="176"/>
      <c r="L13" s="176"/>
      <c r="M13" s="176"/>
      <c r="N13" s="176"/>
      <c r="O13" s="176"/>
      <c r="P13" s="176"/>
      <c r="Q13" s="176"/>
      <c r="R13" s="176"/>
      <c r="S13" s="176"/>
    </row>
    <row r="14" spans="1:19" ht="15.75" hidden="1">
      <c r="A14" s="169" t="s">
        <v>320</v>
      </c>
      <c r="B14" s="170" t="s">
        <v>320</v>
      </c>
      <c r="C14" s="176"/>
      <c r="D14" s="176"/>
      <c r="E14" s="176"/>
      <c r="F14" s="176"/>
      <c r="G14" s="176"/>
      <c r="H14" s="176"/>
      <c r="I14" s="176"/>
      <c r="J14" s="176"/>
      <c r="K14" s="176"/>
      <c r="L14" s="176"/>
      <c r="M14" s="176"/>
      <c r="N14" s="176"/>
      <c r="O14" s="176"/>
      <c r="P14" s="176"/>
      <c r="Q14" s="176"/>
      <c r="R14" s="176"/>
      <c r="S14" s="176"/>
    </row>
    <row r="15" spans="1:19" ht="15.75">
      <c r="A15" s="167" t="s">
        <v>4</v>
      </c>
      <c r="B15" s="168" t="s">
        <v>122</v>
      </c>
      <c r="C15" s="175"/>
      <c r="D15" s="175"/>
      <c r="E15" s="175"/>
      <c r="F15" s="175"/>
      <c r="G15" s="175"/>
      <c r="H15" s="175"/>
      <c r="I15" s="175"/>
      <c r="J15" s="175"/>
      <c r="K15" s="175"/>
      <c r="L15" s="175"/>
      <c r="M15" s="175"/>
      <c r="N15" s="175"/>
      <c r="O15" s="175"/>
      <c r="P15" s="175"/>
      <c r="Q15" s="175"/>
      <c r="R15" s="175"/>
      <c r="S15" s="175"/>
    </row>
    <row r="16" spans="1:19" ht="15.75" hidden="1">
      <c r="A16" s="169">
        <v>1</v>
      </c>
      <c r="B16" s="170" t="s">
        <v>321</v>
      </c>
      <c r="C16" s="176"/>
      <c r="D16" s="176"/>
      <c r="E16" s="176"/>
      <c r="F16" s="176"/>
      <c r="G16" s="176"/>
      <c r="H16" s="176"/>
      <c r="I16" s="176"/>
      <c r="J16" s="176"/>
      <c r="K16" s="176"/>
      <c r="L16" s="176"/>
      <c r="M16" s="176"/>
      <c r="N16" s="176"/>
      <c r="O16" s="176"/>
      <c r="P16" s="176"/>
      <c r="Q16" s="176"/>
      <c r="R16" s="176"/>
      <c r="S16" s="176"/>
    </row>
    <row r="17" spans="1:19" ht="15.75" hidden="1">
      <c r="A17" s="169">
        <v>2</v>
      </c>
      <c r="B17" s="170" t="s">
        <v>322</v>
      </c>
      <c r="C17" s="176"/>
      <c r="D17" s="176"/>
      <c r="E17" s="176"/>
      <c r="F17" s="176"/>
      <c r="G17" s="176"/>
      <c r="H17" s="176"/>
      <c r="I17" s="176"/>
      <c r="J17" s="176"/>
      <c r="K17" s="176"/>
      <c r="L17" s="176"/>
      <c r="M17" s="176"/>
      <c r="N17" s="176"/>
      <c r="O17" s="176"/>
      <c r="P17" s="176"/>
      <c r="Q17" s="176"/>
      <c r="R17" s="176"/>
      <c r="S17" s="176"/>
    </row>
    <row r="18" spans="1:19" ht="15.75" hidden="1">
      <c r="A18" s="169">
        <v>3</v>
      </c>
      <c r="B18" s="170" t="s">
        <v>323</v>
      </c>
      <c r="C18" s="176"/>
      <c r="D18" s="176"/>
      <c r="E18" s="176"/>
      <c r="F18" s="176"/>
      <c r="G18" s="176"/>
      <c r="H18" s="176"/>
      <c r="I18" s="176"/>
      <c r="J18" s="176"/>
      <c r="K18" s="176"/>
      <c r="L18" s="176"/>
      <c r="M18" s="176"/>
      <c r="N18" s="176"/>
      <c r="O18" s="176"/>
      <c r="P18" s="176"/>
      <c r="Q18" s="176"/>
      <c r="R18" s="176"/>
      <c r="S18" s="176"/>
    </row>
    <row r="19" spans="1:19" ht="15.75" hidden="1">
      <c r="A19" s="169">
        <v>4</v>
      </c>
      <c r="B19" s="170" t="s">
        <v>324</v>
      </c>
      <c r="C19" s="176"/>
      <c r="D19" s="176"/>
      <c r="E19" s="176"/>
      <c r="F19" s="176"/>
      <c r="G19" s="176"/>
      <c r="H19" s="176"/>
      <c r="I19" s="176"/>
      <c r="J19" s="176"/>
      <c r="K19" s="176"/>
      <c r="L19" s="176"/>
      <c r="M19" s="176"/>
      <c r="N19" s="176"/>
      <c r="O19" s="176"/>
      <c r="P19" s="176"/>
      <c r="Q19" s="176"/>
      <c r="R19" s="176"/>
      <c r="S19" s="176"/>
    </row>
    <row r="20" spans="1:19" ht="15.75">
      <c r="A20" s="169" t="s">
        <v>320</v>
      </c>
      <c r="B20" s="170" t="s">
        <v>320</v>
      </c>
      <c r="C20" s="176"/>
      <c r="D20" s="176"/>
      <c r="E20" s="176"/>
      <c r="F20" s="176"/>
      <c r="G20" s="176"/>
      <c r="H20" s="176"/>
      <c r="I20" s="176"/>
      <c r="J20" s="176"/>
      <c r="K20" s="176"/>
      <c r="L20" s="176"/>
      <c r="M20" s="176"/>
      <c r="N20" s="176"/>
      <c r="O20" s="176"/>
      <c r="P20" s="176"/>
      <c r="Q20" s="176"/>
      <c r="R20" s="176"/>
      <c r="S20" s="176"/>
    </row>
    <row r="21" spans="1:19">
      <c r="A21" s="171"/>
      <c r="B21" s="171"/>
      <c r="C21" s="171"/>
      <c r="D21" s="171"/>
      <c r="E21" s="171"/>
      <c r="F21" s="171"/>
      <c r="G21" s="171"/>
      <c r="H21" s="171"/>
      <c r="I21" s="171"/>
      <c r="J21" s="171"/>
      <c r="K21" s="171"/>
      <c r="L21" s="171"/>
      <c r="M21" s="171"/>
      <c r="N21" s="171"/>
      <c r="O21" s="171"/>
      <c r="P21" s="171"/>
      <c r="Q21" s="171"/>
      <c r="R21" s="171"/>
      <c r="S21" s="171"/>
    </row>
  </sheetData>
  <mergeCells count="18">
    <mergeCell ref="F7:F8"/>
    <mergeCell ref="G7:I7"/>
    <mergeCell ref="Q1:S1"/>
    <mergeCell ref="Q4:S4"/>
    <mergeCell ref="J7:L7"/>
    <mergeCell ref="M7:M8"/>
    <mergeCell ref="N7:P7"/>
    <mergeCell ref="Q7:S7"/>
    <mergeCell ref="A2:S2"/>
    <mergeCell ref="A3:S3"/>
    <mergeCell ref="A6:A8"/>
    <mergeCell ref="B6:B8"/>
    <mergeCell ref="C6:C8"/>
    <mergeCell ref="D6:E6"/>
    <mergeCell ref="F6:L6"/>
    <mergeCell ref="M6:S6"/>
    <mergeCell ref="D7:D8"/>
    <mergeCell ref="E7:E8"/>
  </mergeCells>
  <pageMargins left="0.31496062992125984" right="0" top="0.74803149606299213" bottom="0.55118110236220474" header="0.31496062992125984" footer="0.31496062992125984"/>
  <pageSetup paperSize="9" scale="8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65DB6E-C6A2-4789-9E17-2CB96EDF6610}"/>
</file>

<file path=customXml/itemProps2.xml><?xml version="1.0" encoding="utf-8"?>
<ds:datastoreItem xmlns:ds="http://schemas.openxmlformats.org/officeDocument/2006/customXml" ds:itemID="{92A94044-E456-470D-9FBE-895D0821D526}"/>
</file>

<file path=customXml/itemProps3.xml><?xml version="1.0" encoding="utf-8"?>
<ds:datastoreItem xmlns:ds="http://schemas.openxmlformats.org/officeDocument/2006/customXml" ds:itemID="{6C1EF821-5251-47FF-8D2F-DDE2564399E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46</vt:lpstr>
      <vt:lpstr>47</vt:lpstr>
      <vt:lpstr>49</vt:lpstr>
      <vt:lpstr>50</vt:lpstr>
      <vt:lpstr>51</vt:lpstr>
      <vt:lpstr>53</vt:lpstr>
      <vt:lpstr>56</vt:lpstr>
      <vt:lpstr>57</vt:lpstr>
      <vt:lpstr>Sheet1</vt:lpstr>
      <vt:lpstr>'46'!Print_Area</vt:lpstr>
      <vt:lpstr>'47'!Print_Area</vt:lpstr>
      <vt:lpstr>'49'!Print_Area</vt:lpstr>
      <vt:lpstr>'50'!Print_Area</vt:lpstr>
      <vt:lpstr>'56'!Print_Area</vt:lpstr>
      <vt:lpstr>'46'!Print_Titles</vt:lpstr>
      <vt:lpstr>'47'!Print_Titles</vt:lpstr>
      <vt:lpstr>'49'!Print_Titles</vt:lpstr>
      <vt:lpstr>'50'!Print_Titles</vt:lpstr>
      <vt:lpstr>'51'!Print_Titles</vt:lpstr>
      <vt:lpstr>'53'!Print_Titles</vt:lpstr>
      <vt:lpstr>'56'!Print_Titles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2019-01-09T02:40:28Z</cp:lastPrinted>
  <dcterms:created xsi:type="dcterms:W3CDTF">2006-07-11T01:29:00Z</dcterms:created>
  <dcterms:modified xsi:type="dcterms:W3CDTF">2020-06-11T07:21:35Z</dcterms:modified>
</cp:coreProperties>
</file>