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.TRANG\Nhiệm vụ cá nhân năm 2019\Công khai dự toán\CÔNG KHAI NGÂN SÁCH\CÔNG KHAI LÊN CTT\2020\Công bố công khai dự toán NSĐP được HĐND thông qua năm 2020\"/>
    </mc:Choice>
  </mc:AlternateContent>
  <bookViews>
    <workbookView xWindow="0" yWindow="0" windowWidth="20460" windowHeight="7635"/>
  </bookViews>
  <sheets>
    <sheet name="53" sheetId="1" r:id="rId1"/>
  </sheets>
  <externalReferences>
    <externalReference r:id="rId2"/>
  </externalReferences>
  <definedNames>
    <definedName name="_a1" localSheetId="0" hidden="1">{"'Sheet1'!$L$16"}</definedName>
    <definedName name="_a1" hidden="1">{"'Sheet1'!$L$16"}</definedName>
    <definedName name="_Fill" hidden="1">#REF!</definedName>
    <definedName name="_xlnm._FilterDatabase" hidden="1">'[1]TL than'!#REF!</definedName>
    <definedName name="_h1" localSheetId="0" hidden="1">{"'Sheet1'!$L$16"}</definedName>
    <definedName name="_h1" hidden="1">{"'Sheet1'!$L$16"}</definedName>
    <definedName name="_h10" localSheetId="0" hidden="1">{#N/A,#N/A,FALSE,"Chi tiÆt"}</definedName>
    <definedName name="_h10" hidden="1">{#N/A,#N/A,FALSE,"Chi tiÆt"}</definedName>
    <definedName name="_h2" localSheetId="0" hidden="1">{"'Sheet1'!$L$16"}</definedName>
    <definedName name="_h2" hidden="1">{"'Sheet1'!$L$16"}</definedName>
    <definedName name="_h3" localSheetId="0" hidden="1">{"'Sheet1'!$L$16"}</definedName>
    <definedName name="_h3" hidden="1">{"'Sheet1'!$L$16"}</definedName>
    <definedName name="_h5" localSheetId="0" hidden="1">{"'Sheet1'!$L$16"}</definedName>
    <definedName name="_h5" hidden="1">{"'Sheet1'!$L$16"}</definedName>
    <definedName name="_h6" localSheetId="0" hidden="1">{"'Sheet1'!$L$16"}</definedName>
    <definedName name="_h6" hidden="1">{"'Sheet1'!$L$16"}</definedName>
    <definedName name="_h7" localSheetId="0" hidden="1">{"'Sheet1'!$L$16"}</definedName>
    <definedName name="_h7" hidden="1">{"'Sheet1'!$L$16"}</definedName>
    <definedName name="_h8" localSheetId="0" hidden="1">{"'Sheet1'!$L$16"}</definedName>
    <definedName name="_h8" hidden="1">{"'Sheet1'!$L$16"}</definedName>
    <definedName name="_h9" localSheetId="0" hidden="1">{"'Sheet1'!$L$16"}</definedName>
    <definedName name="_h9" hidden="1">{"'Sheet1'!$L$16"}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PA3" localSheetId="0" hidden="1">{"'Sheet1'!$L$16"}</definedName>
    <definedName name="_PA3" hidden="1">{"'Sheet1'!$L$16"}</definedName>
    <definedName name="_Sort" hidden="1">#REF!</definedName>
    <definedName name="anscount" hidden="1">3</definedName>
    <definedName name="BCBo" localSheetId="0" hidden="1">{"'Sheet1'!$L$16"}</definedName>
    <definedName name="BCBo" hidden="1">{"'Sheet1'!$L$16"}</definedName>
    <definedName name="Bgiang" localSheetId="0" hidden="1">{"'Sheet1'!$L$16"}</definedName>
    <definedName name="Bgiang" hidden="1">{"'Sheet1'!$L$16"}</definedName>
    <definedName name="DUCANH" localSheetId="0" hidden="1">{"'Sheet1'!$L$16"}</definedName>
    <definedName name="DUCANH" hidden="1">{"'Sheet1'!$L$16"}</definedName>
    <definedName name="fff" localSheetId="0" hidden="1">{"'Sheet1'!$L$16"}</definedName>
    <definedName name="fff" hidden="1">{"'Sheet1'!$L$16"}</definedName>
    <definedName name="g" localSheetId="0" hidden="1">{"'Sheet1'!$L$16"}</definedName>
    <definedName name="h" localSheetId="0" hidden="1">{"'Sheet1'!$L$16"}</definedName>
    <definedName name="h" hidden="1">{"'Sheet1'!$L$16"}</definedName>
    <definedName name="HANG" localSheetId="0" hidden="1">{#N/A,#N/A,FALSE,"Chi tiÆt"}</definedName>
    <definedName name="HANG" hidden="1">{#N/A,#N/A,FALSE,"Chi tiÆt"}</definedName>
    <definedName name="HIHIHIHOI" localSheetId="0" hidden="1">{"'Sheet1'!$L$16"}</definedName>
    <definedName name="HIHIHIHOI" hidden="1">{"'Sheet1'!$L$16"}</definedName>
    <definedName name="HJKL" localSheetId="0" hidden="1">{"'Sheet1'!$L$16"}</definedName>
    <definedName name="HJKL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o" localSheetId="0" hidden="1">{"'Sheet1'!$L$16"}</definedName>
    <definedName name="o" hidden="1">{"'Sheet1'!$L$16"}</definedName>
    <definedName name="_xlnm.Print_Area" localSheetId="0">'53'!$A$1:$T$71</definedName>
    <definedName name="_xlnm.Print_Titles" localSheetId="0">'53'!$5:$8</definedName>
    <definedName name="RGHGSD" localSheetId="0" hidden="1">{"'Sheet1'!$L$16"}</definedName>
    <definedName name="RGHGSD" hidden="1">{"'Sheet1'!$L$16"}</definedName>
    <definedName name="sencount" hidden="1">2</definedName>
    <definedName name="wrn.chi._.tiÆt." localSheetId="0" hidden="1">{#N/A,#N/A,FALSE,"Chi tiÆt"}</definedName>
    <definedName name="wrn.chi._.tiÆt." hidden="1">{#N/A,#N/A,FALSE,"Chi tiÆt"}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E10" i="1"/>
  <c r="E9" i="1" s="1"/>
  <c r="F10" i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E58" i="1"/>
  <c r="F58" i="1"/>
  <c r="D59" i="1"/>
  <c r="D60" i="1"/>
  <c r="D61" i="1"/>
  <c r="D62" i="1"/>
  <c r="D63" i="1"/>
  <c r="D64" i="1"/>
  <c r="D65" i="1"/>
  <c r="D66" i="1"/>
  <c r="D68" i="1"/>
  <c r="D70" i="1"/>
  <c r="C70" i="1" l="1"/>
  <c r="Q69" i="1"/>
  <c r="C68" i="1"/>
  <c r="Q67" i="1"/>
  <c r="D67" i="1" s="1"/>
  <c r="C67" i="1" s="1"/>
  <c r="C66" i="1"/>
  <c r="C65" i="1"/>
  <c r="C64" i="1"/>
  <c r="C63" i="1"/>
  <c r="C62" i="1"/>
  <c r="C61" i="1"/>
  <c r="C60" i="1"/>
  <c r="C59" i="1"/>
  <c r="U58" i="1"/>
  <c r="T58" i="1"/>
  <c r="S58" i="1"/>
  <c r="R58" i="1"/>
  <c r="P58" i="1"/>
  <c r="O58" i="1"/>
  <c r="N58" i="1"/>
  <c r="M58" i="1"/>
  <c r="L58" i="1"/>
  <c r="K58" i="1"/>
  <c r="J58" i="1"/>
  <c r="I58" i="1"/>
  <c r="H58" i="1"/>
  <c r="G58" i="1"/>
  <c r="C57" i="1"/>
  <c r="C56" i="1"/>
  <c r="C55" i="1"/>
  <c r="C54" i="1"/>
  <c r="C53" i="1"/>
  <c r="C52" i="1"/>
  <c r="C51" i="1"/>
  <c r="C50" i="1"/>
  <c r="C49" i="1"/>
  <c r="C48" i="1"/>
  <c r="C47" i="1"/>
  <c r="C46" i="1"/>
  <c r="O45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U31" i="1"/>
  <c r="C31" i="1" s="1"/>
  <c r="U30" i="1"/>
  <c r="C29" i="1"/>
  <c r="C28" i="1"/>
  <c r="C27" i="1"/>
  <c r="C26" i="1"/>
  <c r="C25" i="1"/>
  <c r="C24" i="1"/>
  <c r="C23" i="1"/>
  <c r="U22" i="1"/>
  <c r="P22" i="1"/>
  <c r="P10" i="1" s="1"/>
  <c r="C22" i="1"/>
  <c r="C21" i="1"/>
  <c r="C20" i="1"/>
  <c r="H19" i="1"/>
  <c r="C18" i="1"/>
  <c r="C17" i="1"/>
  <c r="C16" i="1"/>
  <c r="C15" i="1"/>
  <c r="C14" i="1"/>
  <c r="C13" i="1"/>
  <c r="C12" i="1"/>
  <c r="C11" i="1"/>
  <c r="T10" i="1"/>
  <c r="S10" i="1"/>
  <c r="R10" i="1"/>
  <c r="Q10" i="1"/>
  <c r="O10" i="1"/>
  <c r="O9" i="1" s="1"/>
  <c r="N10" i="1"/>
  <c r="M10" i="1"/>
  <c r="M9" i="1" s="1"/>
  <c r="L10" i="1"/>
  <c r="K10" i="1"/>
  <c r="K9" i="1" s="1"/>
  <c r="J10" i="1"/>
  <c r="I10" i="1"/>
  <c r="I9" i="1" s="1"/>
  <c r="G10" i="1"/>
  <c r="S9" i="1"/>
  <c r="D58" i="1" l="1"/>
  <c r="D69" i="1"/>
  <c r="C69" i="1" s="1"/>
  <c r="D19" i="1"/>
  <c r="C19" i="1" s="1"/>
  <c r="P9" i="1"/>
  <c r="G9" i="1"/>
  <c r="H10" i="1"/>
  <c r="J9" i="1"/>
  <c r="L9" i="1"/>
  <c r="N9" i="1"/>
  <c r="R9" i="1"/>
  <c r="T9" i="1"/>
  <c r="U10" i="1"/>
  <c r="U9" i="1" s="1"/>
  <c r="C30" i="1"/>
  <c r="Q58" i="1"/>
  <c r="C58" i="1" l="1"/>
  <c r="H9" i="1"/>
  <c r="D9" i="1" s="1"/>
  <c r="C9" i="1" s="1"/>
  <c r="D10" i="1"/>
  <c r="Q9" i="1"/>
  <c r="C10" i="1"/>
</calcChain>
</file>

<file path=xl/sharedStrings.xml><?xml version="1.0" encoding="utf-8"?>
<sst xmlns="http://schemas.openxmlformats.org/spreadsheetml/2006/main" count="94" uniqueCount="94">
  <si>
    <t xml:space="preserve"> DỰ TOÁN CHI THƯỜNG XUYÊN CỦA NGÂN SÁCH CẤP TỈNH CHO TỪNG CƠ QUAN, TỔ CHỨC THEO LĨNH VỰC NĂM 2020</t>
  </si>
  <si>
    <t>Đơn vị: Triệu đồng</t>
  </si>
  <si>
    <t>STT</t>
  </si>
  <si>
    <t>Tên đơn vị</t>
  </si>
  <si>
    <t xml:space="preserve">Tổng số </t>
  </si>
  <si>
    <t xml:space="preserve"> Chi thường xuyên trong cân đối</t>
  </si>
  <si>
    <t>Chi chương trình mục tiêu quốc gia</t>
  </si>
  <si>
    <t>Chi từ nguồn hỗ trợ vốn sự nghiệp thực hiện chính sách và một số CTMT theo quy định</t>
  </si>
  <si>
    <t>Tổng số</t>
  </si>
  <si>
    <t xml:space="preserve">Chi quốc phòng </t>
  </si>
  <si>
    <t>Chi an ninh và trật tự an toàn xã hội</t>
  </si>
  <si>
    <t xml:space="preserve"> Chi giáo dục - đào tạo và dạy nghề</t>
  </si>
  <si>
    <t xml:space="preserve"> 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</si>
  <si>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</si>
  <si>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</si>
  <si>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</si>
  <si>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</si>
  <si>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</si>
  <si>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</si>
  <si>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Trong đó</t>
  </si>
  <si>
    <t>Chi hoạt động của cơ quan quản lý nhà nước, đảng, đoàn thể</t>
  </si>
  <si>
    <t>Chi bảo đảm xã hội</t>
  </si>
  <si>
    <t>Chi thường xuyên khác</t>
  </si>
  <si>
    <t>Chi giao thông</t>
  </si>
  <si>
    <t>Chi nông nghiệp, lâm nghiệp, thủy lợi, thủy sản</t>
  </si>
  <si>
    <t>A</t>
  </si>
  <si>
    <t>B</t>
  </si>
  <si>
    <t>TỔNG SỐ</t>
  </si>
  <si>
    <t>I</t>
  </si>
  <si>
    <t>Các cơ quan, đơn vị của tỉnh</t>
  </si>
  <si>
    <t>Tỉnh ủy Điện Biên</t>
  </si>
  <si>
    <t>Văn phòng HĐND tỉnh</t>
  </si>
  <si>
    <t>Văn phòng UBND tỉnh</t>
  </si>
  <si>
    <t>Văn phòng Đoàn ĐBQH</t>
  </si>
  <si>
    <t>Sở Công thương</t>
  </si>
  <si>
    <t>Sở Giáo dục - Đào tạo</t>
  </si>
  <si>
    <t>Sở Giao thông Vận tải</t>
  </si>
  <si>
    <t>Sở Kế hoạch và Đầu tư</t>
  </si>
  <si>
    <t>Sở Khoa học</t>
  </si>
  <si>
    <t>Sở Lao động - Thương binh và Xã hội</t>
  </si>
  <si>
    <t>Sở Nội vụ</t>
  </si>
  <si>
    <t>Sở Nông nghiệp và Phát triển nông thôn</t>
  </si>
  <si>
    <t>Sở Ngoại vụ</t>
  </si>
  <si>
    <t>Sở Tài chính</t>
  </si>
  <si>
    <t>Sở Tài nguyên và Môi trường</t>
  </si>
  <si>
    <t>Sở Tư pháp</t>
  </si>
  <si>
    <t>Sở Thông tin và Truyền thông</t>
  </si>
  <si>
    <t>Sở Văn hóa - Thể thao và Du lịch</t>
  </si>
  <si>
    <t>Sở Xây dựng</t>
  </si>
  <si>
    <t>Sở Y tế</t>
  </si>
  <si>
    <t>Ban Dân tộc</t>
  </si>
  <si>
    <t>Đài Phát thanh Truyền hình</t>
  </si>
  <si>
    <t>Thanh tra tỉnh</t>
  </si>
  <si>
    <t>Trường Chính trị tỉnh</t>
  </si>
  <si>
    <t>Trường Cao đẳng nghề</t>
  </si>
  <si>
    <t>Trường Cao đẳng Kinh tế kỹ thuật</t>
  </si>
  <si>
    <t>Hội cựu chiến binh</t>
  </si>
  <si>
    <t>Tỉnh Hội phụ nữ</t>
  </si>
  <si>
    <t>Tỉnh Đoàn thanh niên</t>
  </si>
  <si>
    <t>Mặt Trận tổ quốc</t>
  </si>
  <si>
    <t>Hội Nông dân tỉnh</t>
  </si>
  <si>
    <t>Công an tỉnh</t>
  </si>
  <si>
    <t>BCH Bộ đội biên phòng tỉnh</t>
  </si>
  <si>
    <t>BCH Quân sự tỉnh</t>
  </si>
  <si>
    <t>Quỹ Bảo trì đường bộ tỉnh Điện Biên</t>
  </si>
  <si>
    <t>Quỹ Bảo vệ Môi trường</t>
  </si>
  <si>
    <t>Quỹ phòng chống thiên tai tỉnh</t>
  </si>
  <si>
    <t>Quỹ phát triển đất tỉnh Điện Biên</t>
  </si>
  <si>
    <t>Quỹ Xúc tiến thương mại</t>
  </si>
  <si>
    <t>Bảo hiểm xã hội tỉnh</t>
  </si>
  <si>
    <t>Chi nhánh Ngân hàng chính sách xã hội tỉnh Điện Biên</t>
  </si>
  <si>
    <t>Văn phòng điều phối CTMTQG xây dựng nông thôn mới</t>
  </si>
  <si>
    <t>Cục Thống kê tỉnh Điện Biên</t>
  </si>
  <si>
    <t>Tòa án nhân dân tỉnh Điện Biên</t>
  </si>
  <si>
    <t>Viện kiểm sát tỉnh Điện Biên</t>
  </si>
  <si>
    <t>Công ty TNHH quản lý thủy nông Điện Biên</t>
  </si>
  <si>
    <t>Công ty Cổ phần xây dựng thủy lợi Điện Biên</t>
  </si>
  <si>
    <t>II</t>
  </si>
  <si>
    <t>Hỗ trợ các tổ chức xã hội</t>
  </si>
  <si>
    <t>Hội Chữ thập đỏ</t>
  </si>
  <si>
    <t>Hội Văn học Nghệ thuật</t>
  </si>
  <si>
    <t>Hội Khuyến học tỉnh</t>
  </si>
  <si>
    <t>Hội Cựu thanh niên xung phong</t>
  </si>
  <si>
    <t>Hội người Cao tuổi</t>
  </si>
  <si>
    <t>Hội Luật gia tỉnh</t>
  </si>
  <si>
    <t>Hội Đông y</t>
  </si>
  <si>
    <t>Hội Nhà báo</t>
  </si>
  <si>
    <t>Liên hiệp các Hội Khoa học và Kỹ thuật</t>
  </si>
  <si>
    <t>Hội nạn nhân chất độc Da cam/Dioxin</t>
  </si>
  <si>
    <t>Liên Minh hợp tác xã</t>
  </si>
  <si>
    <t xml:space="preserve">Hội bảo trợ người tàn tật và trẻ mồ côi, người mù </t>
  </si>
  <si>
    <t>UBND tỉnh Điện Biên</t>
  </si>
  <si>
    <t>Biểu số 53/CK-NSNN</t>
  </si>
  <si>
    <t>(Kèm theo Quyết định số 1346/QĐ-UBND ngày 30/12/2019 của UBND tỉnh Điện Biên)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</si>
</sst>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;\-#,###;&quot;-&quot;"/>
    <numFmt numFmtId="165" formatCode="#,###;\-#,###;&quot; &quot;"/>
  </numFmts>
  <fonts count="12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i/>
      <sz val="12"/>
      <name val="Times New Roman"/>
      <family val="1"/>
      <charset val="163"/>
    </font>
    <font>
      <sz val="10"/>
      <name val="Times New Roman"/>
      <family val="1"/>
      <charset val="163"/>
    </font>
    <font>
      <b/>
      <u/>
      <sz val="12"/>
      <name val="Times New Roman"/>
      <family val="1"/>
      <charset val="163"/>
    </font>
    <font>
      <i/>
      <sz val="12"/>
      <name val="Times New Roman"/>
      <family val="1"/>
    </font>
    <font>
      <b/>
      <sz val="16"/>
      <name val="Times New Roman"/>
      <family val="1"/>
      <charset val="163"/>
    </font>
    <font>
      <sz val="14"/>
      <name val="Times New Roman"/>
      <family val="1"/>
      <charset val="163"/>
    </font>
    <font>
      <b/>
      <u/>
      <sz val="14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4">
    <xf numFmtId="0" fontId="0" fillId="0" borderId="0" xfId="0"/>
    <xf numFmtId="3" fontId="2" fillId="0" borderId="0" xfId="1" applyNumberFormat="1" applyFont="1" applyFill="1" applyAlignment="1">
      <alignment horizontal="left"/>
    </xf>
    <xf numFmtId="3" fontId="3" fillId="0" borderId="0" xfId="1" applyNumberFormat="1" applyFont="1" applyFill="1"/>
    <xf numFmtId="0" fontId="3" fillId="0" borderId="0" xfId="1" applyFont="1" applyFill="1"/>
    <xf numFmtId="0" fontId="5" fillId="0" borderId="0" xfId="1" applyFont="1" applyFill="1" applyAlignment="1">
      <alignment horizontal="left"/>
    </xf>
    <xf numFmtId="3" fontId="5" fillId="0" borderId="0" xfId="1" applyNumberFormat="1" applyFont="1" applyFill="1" applyAlignment="1">
      <alignment horizontal="left"/>
    </xf>
    <xf numFmtId="0" fontId="3" fillId="0" borderId="0" xfId="1" applyFont="1" applyFill="1" applyAlignment="1"/>
    <xf numFmtId="0" fontId="3" fillId="0" borderId="0" xfId="1" applyFont="1" applyFill="1" applyAlignment="1">
      <alignment horizontal="center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/>
    </xf>
    <xf numFmtId="3" fontId="2" fillId="0" borderId="3" xfId="1" applyNumberFormat="1" applyFont="1" applyFill="1" applyBorder="1" applyAlignment="1">
      <alignment vertical="center"/>
    </xf>
    <xf numFmtId="3" fontId="2" fillId="0" borderId="3" xfId="2" applyNumberFormat="1" applyFont="1" applyFill="1" applyBorder="1" applyAlignment="1">
      <alignment horizontal="right" vertical="center"/>
    </xf>
    <xf numFmtId="0" fontId="3" fillId="0" borderId="0" xfId="1" applyFont="1" applyFill="1" applyAlignment="1">
      <alignment vertical="center" wrapText="1"/>
    </xf>
    <xf numFmtId="0" fontId="7" fillId="0" borderId="0" xfId="1" applyFont="1" applyFill="1"/>
    <xf numFmtId="165" fontId="3" fillId="0" borderId="4" xfId="1" applyNumberFormat="1" applyFont="1" applyFill="1" applyBorder="1" applyAlignment="1">
      <alignment vertical="center"/>
    </xf>
    <xf numFmtId="165" fontId="3" fillId="0" borderId="4" xfId="2" applyNumberFormat="1" applyFont="1" applyFill="1" applyBorder="1" applyAlignment="1">
      <alignment horizontal="right" vertical="center"/>
    </xf>
    <xf numFmtId="0" fontId="2" fillId="0" borderId="0" xfId="1" applyNumberFormat="1" applyFont="1" applyFill="1" applyBorder="1" applyAlignment="1">
      <alignment vertical="center" wrapText="1"/>
    </xf>
    <xf numFmtId="165" fontId="7" fillId="0" borderId="4" xfId="1" applyNumberFormat="1" applyFont="1" applyFill="1" applyBorder="1" applyAlignment="1">
      <alignment vertical="center"/>
    </xf>
    <xf numFmtId="165" fontId="7" fillId="0" borderId="4" xfId="2" applyNumberFormat="1" applyFont="1" applyFill="1" applyBorder="1" applyAlignment="1">
      <alignment horizontal="right" vertical="center"/>
    </xf>
    <xf numFmtId="165" fontId="3" fillId="0" borderId="4" xfId="1" applyNumberFormat="1" applyFont="1" applyFill="1" applyBorder="1"/>
    <xf numFmtId="165" fontId="3" fillId="0" borderId="4" xfId="2" applyNumberFormat="1" applyFont="1" applyFill="1" applyBorder="1" applyAlignment="1">
      <alignment horizontal="right"/>
    </xf>
    <xf numFmtId="3" fontId="3" fillId="0" borderId="5" xfId="1" applyNumberFormat="1" applyFont="1" applyFill="1" applyBorder="1"/>
    <xf numFmtId="3" fontId="3" fillId="0" borderId="5" xfId="2" applyNumberFormat="1" applyFont="1" applyFill="1" applyBorder="1" applyAlignment="1">
      <alignment horizontal="right"/>
    </xf>
    <xf numFmtId="3" fontId="2" fillId="0" borderId="4" xfId="1" applyNumberFormat="1" applyFont="1" applyFill="1" applyBorder="1" applyAlignment="1">
      <alignment vertical="center"/>
    </xf>
    <xf numFmtId="3" fontId="2" fillId="0" borderId="4" xfId="2" applyNumberFormat="1" applyFont="1" applyFill="1" applyBorder="1" applyAlignment="1">
      <alignment horizontal="right" vertical="center"/>
    </xf>
    <xf numFmtId="0" fontId="2" fillId="0" borderId="0" xfId="1" applyFont="1" applyFill="1"/>
    <xf numFmtId="3" fontId="4" fillId="0" borderId="2" xfId="2" applyNumberFormat="1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3" fontId="10" fillId="0" borderId="2" xfId="2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3" fontId="4" fillId="0" borderId="3" xfId="1" applyNumberFormat="1" applyFont="1" applyFill="1" applyBorder="1" applyAlignment="1">
      <alignment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3" fontId="4" fillId="0" borderId="4" xfId="1" applyNumberFormat="1" applyFont="1" applyFill="1" applyBorder="1" applyAlignment="1">
      <alignment vertical="center"/>
    </xf>
    <xf numFmtId="164" fontId="10" fillId="0" borderId="4" xfId="1" applyNumberFormat="1" applyFont="1" applyFill="1" applyBorder="1" applyAlignment="1">
      <alignment horizontal="center" vertical="center" wrapText="1"/>
    </xf>
    <xf numFmtId="164" fontId="10" fillId="0" borderId="4" xfId="1" applyNumberFormat="1" applyFont="1" applyFill="1" applyBorder="1" applyAlignment="1">
      <alignment vertical="center" wrapText="1"/>
    </xf>
    <xf numFmtId="165" fontId="10" fillId="0" borderId="4" xfId="1" applyNumberFormat="1" applyFont="1" applyFill="1" applyBorder="1" applyAlignment="1">
      <alignment vertical="center" wrapText="1"/>
    </xf>
    <xf numFmtId="165" fontId="10" fillId="0" borderId="4" xfId="1" applyNumberFormat="1" applyFont="1" applyFill="1" applyBorder="1" applyAlignment="1">
      <alignment vertical="center"/>
    </xf>
    <xf numFmtId="164" fontId="10" fillId="0" borderId="4" xfId="1" applyNumberFormat="1" applyFont="1" applyFill="1" applyBorder="1" applyAlignment="1">
      <alignment horizontal="left" vertical="center" wrapText="1"/>
    </xf>
    <xf numFmtId="164" fontId="10" fillId="0" borderId="4" xfId="1" applyNumberFormat="1" applyFont="1" applyFill="1" applyBorder="1" applyAlignment="1">
      <alignment horizontal="justify" vertical="center" wrapText="1"/>
    </xf>
    <xf numFmtId="164" fontId="11" fillId="0" borderId="4" xfId="1" applyNumberFormat="1" applyFont="1" applyFill="1" applyBorder="1" applyAlignment="1">
      <alignment horizontal="center" vertical="center" wrapText="1"/>
    </xf>
    <xf numFmtId="164" fontId="11" fillId="0" borderId="4" xfId="1" applyNumberFormat="1" applyFont="1" applyFill="1" applyBorder="1" applyAlignment="1">
      <alignment vertical="center" wrapText="1"/>
    </xf>
    <xf numFmtId="165" fontId="11" fillId="0" borderId="4" xfId="1" applyNumberFormat="1" applyFont="1" applyFill="1" applyBorder="1" applyAlignment="1">
      <alignment vertical="center"/>
    </xf>
    <xf numFmtId="165" fontId="10" fillId="0" borderId="4" xfId="1" applyNumberFormat="1" applyFont="1" applyFill="1" applyBorder="1"/>
    <xf numFmtId="0" fontId="10" fillId="0" borderId="5" xfId="1" applyFont="1" applyFill="1" applyBorder="1"/>
    <xf numFmtId="3" fontId="10" fillId="0" borderId="5" xfId="1" applyNumberFormat="1" applyFont="1" applyFill="1" applyBorder="1"/>
    <xf numFmtId="3" fontId="4" fillId="0" borderId="2" xfId="2" applyNumberFormat="1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 wrapText="1"/>
    </xf>
    <xf numFmtId="3" fontId="10" fillId="0" borderId="2" xfId="2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 vertical="center"/>
    </xf>
    <xf numFmtId="3" fontId="2" fillId="0" borderId="2" xfId="2" applyNumberFormat="1" applyFont="1" applyFill="1" applyBorder="1" applyAlignment="1">
      <alignment horizontal="center" vertical="center" wrapText="1"/>
    </xf>
    <xf numFmtId="3" fontId="3" fillId="0" borderId="2" xfId="2" applyNumberFormat="1" applyFont="1" applyFill="1" applyBorder="1" applyAlignment="1">
      <alignment horizontal="center" vertical="center" wrapText="1"/>
    </xf>
    <xf numFmtId="3" fontId="4" fillId="0" borderId="6" xfId="2" applyNumberFormat="1" applyFont="1" applyFill="1" applyBorder="1" applyAlignment="1">
      <alignment horizontal="center" vertical="center"/>
    </xf>
    <xf numFmtId="3" fontId="4" fillId="0" borderId="7" xfId="2" applyNumberFormat="1" applyFont="1" applyFill="1" applyBorder="1" applyAlignment="1">
      <alignment horizontal="center" vertical="center"/>
    </xf>
    <xf numFmtId="3" fontId="4" fillId="0" borderId="8" xfId="2" applyNumberFormat="1" applyFont="1" applyFill="1" applyBorder="1" applyAlignment="1">
      <alignment horizontal="center" vertical="center"/>
    </xf>
    <xf numFmtId="3" fontId="2" fillId="0" borderId="0" xfId="1" applyNumberFormat="1" applyFont="1" applyFill="1" applyAlignment="1">
      <alignment horizontal="right"/>
    </xf>
    <xf numFmtId="0" fontId="9" fillId="0" borderId="0" xfId="1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3" fontId="5" fillId="0" borderId="1" xfId="1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left"/>
    </xf>
  </cellXfs>
  <cellStyles count="3">
    <cellStyle name="Normal" xfId="0" builtinId="0"/>
    <cellStyle name="Normal 11 2" xfId="1"/>
    <cellStyle name="Normal 1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ngbac-prmumyd\gh\KL%20Than%20HL%2015-05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MT"/>
      <sheetName val="PL1"/>
      <sheetName val="PL2"/>
      <sheetName val="KLTT"/>
      <sheetName val="TKT"/>
      <sheetName val="DG"/>
      <sheetName val="xedap"/>
      <sheetName val="san hang rao"/>
      <sheetName val="Ttin"/>
      <sheetName val="Dienngoai"/>
      <sheetName val="be canh"/>
      <sheetName val="ga ra"/>
      <sheetName val="Nuoct"/>
      <sheetName val="DN"/>
      <sheetName val="TLNtruc"/>
      <sheetName val="TLbe"/>
      <sheetName val="CTNUOC"/>
      <sheetName val="TL coc"/>
      <sheetName val="TL than"/>
      <sheetName val="KLchitiet"/>
      <sheetName val="GVLDHT"/>
      <sheetName val="DGCT"/>
      <sheetName val="CPLT"/>
      <sheetName val="10000000"/>
      <sheetName val="00000000"/>
      <sheetName val="00000001"/>
      <sheetName val="20000000"/>
      <sheetName val="30000000"/>
      <sheetName val="40000000"/>
      <sheetName val="XL4Test5"/>
      <sheetName val="chitimc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gvl"/>
      <sheetName val="thao-go"/>
      <sheetName val="DON GIA"/>
      <sheetName val="TONGKE-HT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KH-Q1,Q2,01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72"/>
  <sheetViews>
    <sheetView tabSelected="1" zoomScale="90" zoomScaleNormal="90" workbookViewId="0">
      <selection activeCell="A3" sqref="A3:U3"/>
    </sheetView>
  </sheetViews>
  <sheetFormatPr defaultRowHeight="15.75" x14ac:dyDescent="0.25"/>
  <cols>
    <col min="1" max="1" width="5.42578125" style="3" customWidth="1"/>
    <col min="2" max="2" width="33.85546875" style="3" customWidth="1"/>
    <col min="3" max="3" width="13.85546875" style="2" customWidth="1"/>
    <col min="4" max="4" width="10.42578125" style="2" hidden="1" customWidth="1"/>
    <col min="5" max="5" width="9.42578125" style="2" hidden="1" customWidth="1"/>
    <col min="6" max="6" width="7.85546875" style="2" hidden="1" customWidth="1"/>
    <col min="7" max="7" width="11" style="2" customWidth="1"/>
    <col min="8" max="8" width="11.28515625" style="2" customWidth="1"/>
    <col min="9" max="9" width="11.42578125" style="2" customWidth="1"/>
    <col min="10" max="10" width="10.42578125" style="2" customWidth="1"/>
    <col min="11" max="11" width="10.85546875" style="2" customWidth="1"/>
    <col min="12" max="12" width="7.42578125" style="2" customWidth="1"/>
    <col min="13" max="13" width="7.85546875" style="2" customWidth="1"/>
    <col min="14" max="14" width="12" style="2" customWidth="1"/>
    <col min="15" max="15" width="10.42578125" style="2" customWidth="1"/>
    <col min="16" max="16" width="10.7109375" style="2" customWidth="1"/>
    <col min="17" max="17" width="12.140625" style="2" customWidth="1"/>
    <col min="18" max="18" width="9.85546875" style="2" customWidth="1"/>
    <col min="19" max="19" width="8.140625" style="2" hidden="1" customWidth="1"/>
    <col min="20" max="20" width="8.28515625" style="2" hidden="1" customWidth="1"/>
    <col min="21" max="21" width="11" style="2" hidden="1" customWidth="1"/>
    <col min="22" max="16384" width="9.140625" style="3"/>
  </cols>
  <sheetData>
    <row r="1" spans="1:27" ht="21" customHeight="1" x14ac:dyDescent="0.25">
      <c r="A1" s="63" t="s">
        <v>91</v>
      </c>
      <c r="B1" s="63"/>
      <c r="C1" s="1"/>
      <c r="O1" s="57" t="s">
        <v>92</v>
      </c>
      <c r="P1" s="57"/>
      <c r="Q1" s="57"/>
      <c r="R1" s="57"/>
      <c r="S1" s="57"/>
      <c r="T1" s="57"/>
      <c r="U1" s="57"/>
    </row>
    <row r="2" spans="1:27" ht="42" customHeight="1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1:27" ht="18" customHeight="1" x14ac:dyDescent="0.25">
      <c r="A3" s="59" t="s">
        <v>93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spans="1:27" ht="19.5" customHeight="1" x14ac:dyDescent="0.25">
      <c r="A4" s="4"/>
      <c r="B4" s="4"/>
      <c r="C4" s="5"/>
      <c r="P4" s="60" t="s">
        <v>1</v>
      </c>
      <c r="Q4" s="60"/>
      <c r="R4" s="60"/>
      <c r="S4" s="60"/>
      <c r="T4" s="60"/>
      <c r="U4" s="60"/>
    </row>
    <row r="5" spans="1:27" ht="30" customHeight="1" x14ac:dyDescent="0.25">
      <c r="A5" s="61" t="s">
        <v>2</v>
      </c>
      <c r="B5" s="61" t="s">
        <v>3</v>
      </c>
      <c r="C5" s="48" t="s">
        <v>4</v>
      </c>
      <c r="D5" s="47" t="s">
        <v>5</v>
      </c>
      <c r="E5" s="47"/>
      <c r="F5" s="47"/>
      <c r="G5" s="54"/>
      <c r="H5" s="55"/>
      <c r="I5" s="55"/>
      <c r="J5" s="55"/>
      <c r="K5" s="55"/>
      <c r="L5" s="55"/>
      <c r="M5" s="55"/>
      <c r="N5" s="55"/>
      <c r="O5" s="55"/>
      <c r="P5" s="55"/>
      <c r="Q5" s="55"/>
      <c r="R5" s="56"/>
      <c r="S5" s="47"/>
      <c r="T5" s="52" t="s">
        <v>6</v>
      </c>
      <c r="U5" s="52" t="s">
        <v>7</v>
      </c>
    </row>
    <row r="6" spans="1:27" ht="30" customHeight="1" x14ac:dyDescent="0.25">
      <c r="A6" s="61"/>
      <c r="B6" s="61"/>
      <c r="C6" s="48"/>
      <c r="D6" s="48" t="s">
        <v>8</v>
      </c>
      <c r="E6" s="48" t="s">
        <v>9</v>
      </c>
      <c r="F6" s="48" t="s">
        <v>10</v>
      </c>
      <c r="G6" s="48" t="s">
        <v>11</v>
      </c>
      <c r="H6" s="48" t="s">
        <v>12</v>
      </c>
      <c r="I6" s="48" t="s">
        <v>13</v>
      </c>
      <c r="J6" s="48" t="s">
        <v>14</v>
      </c>
      <c r="K6" s="48" t="s">
        <v>15</v>
      </c>
      <c r="L6" s="48" t="s">
        <v>16</v>
      </c>
      <c r="M6" s="48" t="s">
        <v>17</v>
      </c>
      <c r="N6" s="48" t="s">
        <v>18</v>
      </c>
      <c r="O6" s="48" t="s">
        <v>19</v>
      </c>
      <c r="P6" s="48"/>
      <c r="Q6" s="48" t="s">
        <v>20</v>
      </c>
      <c r="R6" s="48" t="s">
        <v>21</v>
      </c>
      <c r="S6" s="48" t="s">
        <v>22</v>
      </c>
      <c r="T6" s="53"/>
      <c r="U6" s="53"/>
      <c r="V6" s="6"/>
      <c r="W6" s="6"/>
      <c r="X6" s="6"/>
      <c r="Y6" s="6"/>
      <c r="Z6" s="6"/>
      <c r="AA6" s="6"/>
    </row>
    <row r="7" spans="1:27" ht="167.25" customHeight="1" x14ac:dyDescent="0.25">
      <c r="A7" s="62"/>
      <c r="B7" s="62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27" t="s">
        <v>23</v>
      </c>
      <c r="P7" s="27" t="s">
        <v>24</v>
      </c>
      <c r="Q7" s="49"/>
      <c r="R7" s="49"/>
      <c r="S7" s="49"/>
      <c r="T7" s="53"/>
      <c r="U7" s="53"/>
      <c r="V7" s="7"/>
    </row>
    <row r="8" spans="1:27" s="10" customFormat="1" ht="29.25" customHeight="1" x14ac:dyDescent="0.25">
      <c r="A8" s="28" t="s">
        <v>25</v>
      </c>
      <c r="B8" s="28" t="s">
        <v>26</v>
      </c>
      <c r="C8" s="29">
        <v>1</v>
      </c>
      <c r="D8" s="29">
        <v>2</v>
      </c>
      <c r="E8" s="29">
        <v>3</v>
      </c>
      <c r="F8" s="29">
        <v>4</v>
      </c>
      <c r="G8" s="29">
        <v>2</v>
      </c>
      <c r="H8" s="29">
        <v>3</v>
      </c>
      <c r="I8" s="29">
        <v>4</v>
      </c>
      <c r="J8" s="29">
        <v>5</v>
      </c>
      <c r="K8" s="29">
        <v>6</v>
      </c>
      <c r="L8" s="29">
        <v>7</v>
      </c>
      <c r="M8" s="29">
        <v>8</v>
      </c>
      <c r="N8" s="29">
        <v>9</v>
      </c>
      <c r="O8" s="29">
        <v>10</v>
      </c>
      <c r="P8" s="29">
        <v>11</v>
      </c>
      <c r="Q8" s="29">
        <v>12</v>
      </c>
      <c r="R8" s="29">
        <v>13</v>
      </c>
      <c r="S8" s="29">
        <v>14</v>
      </c>
      <c r="T8" s="8">
        <v>18</v>
      </c>
      <c r="U8" s="8">
        <v>19</v>
      </c>
      <c r="V8" s="9"/>
      <c r="W8" s="9"/>
      <c r="X8" s="9"/>
      <c r="Y8" s="9"/>
      <c r="Z8" s="9"/>
      <c r="AA8" s="9"/>
    </row>
    <row r="9" spans="1:27" ht="27.75" customHeight="1" x14ac:dyDescent="0.25">
      <c r="A9" s="30"/>
      <c r="B9" s="30" t="s">
        <v>27</v>
      </c>
      <c r="C9" s="31">
        <f t="shared" ref="C9:C40" si="0">D9+T9+U9</f>
        <v>2030035</v>
      </c>
      <c r="D9" s="31">
        <f>SUM(E9:N9,Q9:S9)</f>
        <v>1927150</v>
      </c>
      <c r="E9" s="31">
        <f t="shared" ref="E9:U9" si="1">E10+E58</f>
        <v>89750</v>
      </c>
      <c r="F9" s="31">
        <f t="shared" si="1"/>
        <v>11950</v>
      </c>
      <c r="G9" s="31">
        <f t="shared" si="1"/>
        <v>543936</v>
      </c>
      <c r="H9" s="31">
        <f t="shared" si="1"/>
        <v>11330</v>
      </c>
      <c r="I9" s="31">
        <f t="shared" si="1"/>
        <v>659426</v>
      </c>
      <c r="J9" s="31">
        <f t="shared" si="1"/>
        <v>40472</v>
      </c>
      <c r="K9" s="31">
        <f t="shared" si="1"/>
        <v>35032</v>
      </c>
      <c r="L9" s="31">
        <f t="shared" si="1"/>
        <v>6110</v>
      </c>
      <c r="M9" s="31">
        <f t="shared" si="1"/>
        <v>8488</v>
      </c>
      <c r="N9" s="31">
        <f t="shared" si="1"/>
        <v>116631</v>
      </c>
      <c r="O9" s="31">
        <f t="shared" si="1"/>
        <v>44293</v>
      </c>
      <c r="P9" s="31">
        <f t="shared" si="1"/>
        <v>27206</v>
      </c>
      <c r="Q9" s="31">
        <f t="shared" si="1"/>
        <v>373591</v>
      </c>
      <c r="R9" s="31">
        <f t="shared" si="1"/>
        <v>29934</v>
      </c>
      <c r="S9" s="31">
        <f t="shared" si="1"/>
        <v>500</v>
      </c>
      <c r="T9" s="11">
        <f t="shared" si="1"/>
        <v>23684</v>
      </c>
      <c r="U9" s="12">
        <f t="shared" si="1"/>
        <v>79201</v>
      </c>
      <c r="V9" s="50"/>
      <c r="W9" s="50"/>
      <c r="X9" s="13"/>
      <c r="Y9" s="13"/>
      <c r="Z9" s="13"/>
      <c r="AA9" s="13"/>
    </row>
    <row r="10" spans="1:27" s="26" customFormat="1" ht="24.95" customHeight="1" x14ac:dyDescent="0.25">
      <c r="A10" s="32" t="s">
        <v>28</v>
      </c>
      <c r="B10" s="33" t="s">
        <v>29</v>
      </c>
      <c r="C10" s="34">
        <f t="shared" si="0"/>
        <v>2015272</v>
      </c>
      <c r="D10" s="34">
        <f>SUM(E10:N10,Q10:S10)</f>
        <v>1912967</v>
      </c>
      <c r="E10" s="34">
        <f t="shared" ref="E10:U10" si="2">SUM(E11:E57)</f>
        <v>89750</v>
      </c>
      <c r="F10" s="34">
        <f t="shared" si="2"/>
        <v>11950</v>
      </c>
      <c r="G10" s="34">
        <f t="shared" si="2"/>
        <v>543936</v>
      </c>
      <c r="H10" s="34">
        <f t="shared" si="2"/>
        <v>11140</v>
      </c>
      <c r="I10" s="34">
        <f t="shared" si="2"/>
        <v>659426</v>
      </c>
      <c r="J10" s="34">
        <f t="shared" si="2"/>
        <v>40472</v>
      </c>
      <c r="K10" s="34">
        <f t="shared" si="2"/>
        <v>35032</v>
      </c>
      <c r="L10" s="34">
        <f t="shared" si="2"/>
        <v>6110</v>
      </c>
      <c r="M10" s="34">
        <f t="shared" si="2"/>
        <v>8488</v>
      </c>
      <c r="N10" s="34">
        <f t="shared" si="2"/>
        <v>116631</v>
      </c>
      <c r="O10" s="34">
        <f t="shared" si="2"/>
        <v>44293</v>
      </c>
      <c r="P10" s="34">
        <f t="shared" si="2"/>
        <v>27206</v>
      </c>
      <c r="Q10" s="34">
        <f t="shared" si="2"/>
        <v>359598</v>
      </c>
      <c r="R10" s="34">
        <f t="shared" si="2"/>
        <v>29934</v>
      </c>
      <c r="S10" s="34">
        <f t="shared" si="2"/>
        <v>500</v>
      </c>
      <c r="T10" s="24">
        <f t="shared" si="2"/>
        <v>23684</v>
      </c>
      <c r="U10" s="25">
        <f t="shared" si="2"/>
        <v>78621</v>
      </c>
    </row>
    <row r="11" spans="1:27" ht="36.75" customHeight="1" x14ac:dyDescent="0.25">
      <c r="A11" s="35">
        <v>1</v>
      </c>
      <c r="B11" s="36" t="s">
        <v>30</v>
      </c>
      <c r="C11" s="37">
        <f t="shared" si="0"/>
        <v>85100</v>
      </c>
      <c r="D11" s="38">
        <f t="shared" ref="D11:D70" si="3">SUM(E11:N11,Q11:S11)</f>
        <v>85100</v>
      </c>
      <c r="E11" s="38">
        <v>0</v>
      </c>
      <c r="F11" s="38">
        <v>0</v>
      </c>
      <c r="G11" s="38">
        <v>0</v>
      </c>
      <c r="H11" s="38">
        <v>0</v>
      </c>
      <c r="I11" s="38">
        <v>1000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/>
      <c r="P11" s="38"/>
      <c r="Q11" s="38">
        <v>84100</v>
      </c>
      <c r="R11" s="38">
        <v>0</v>
      </c>
      <c r="S11" s="38">
        <v>0</v>
      </c>
      <c r="T11" s="15">
        <v>0</v>
      </c>
      <c r="U11" s="16">
        <v>0</v>
      </c>
    </row>
    <row r="12" spans="1:27" ht="36.75" customHeight="1" x14ac:dyDescent="0.25">
      <c r="A12" s="35">
        <v>2</v>
      </c>
      <c r="B12" s="36" t="s">
        <v>31</v>
      </c>
      <c r="C12" s="37">
        <f t="shared" si="0"/>
        <v>14894</v>
      </c>
      <c r="D12" s="38">
        <f t="shared" si="3"/>
        <v>14894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/>
      <c r="P12" s="38"/>
      <c r="Q12" s="38">
        <v>14894</v>
      </c>
      <c r="R12" s="38">
        <v>0</v>
      </c>
      <c r="S12" s="38">
        <v>0</v>
      </c>
      <c r="T12" s="15">
        <v>0</v>
      </c>
      <c r="U12" s="16">
        <v>0</v>
      </c>
    </row>
    <row r="13" spans="1:27" ht="36.75" customHeight="1" x14ac:dyDescent="0.25">
      <c r="A13" s="35">
        <v>3</v>
      </c>
      <c r="B13" s="36" t="s">
        <v>32</v>
      </c>
      <c r="C13" s="37">
        <f t="shared" si="0"/>
        <v>26022</v>
      </c>
      <c r="D13" s="38">
        <f t="shared" si="3"/>
        <v>26022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2662</v>
      </c>
      <c r="O13" s="38"/>
      <c r="P13" s="38"/>
      <c r="Q13" s="38">
        <v>23360</v>
      </c>
      <c r="R13" s="38">
        <v>0</v>
      </c>
      <c r="S13" s="38">
        <v>0</v>
      </c>
      <c r="T13" s="15">
        <v>0</v>
      </c>
      <c r="U13" s="16">
        <v>0</v>
      </c>
    </row>
    <row r="14" spans="1:27" ht="36.75" customHeight="1" x14ac:dyDescent="0.25">
      <c r="A14" s="35">
        <v>4</v>
      </c>
      <c r="B14" s="36" t="s">
        <v>33</v>
      </c>
      <c r="C14" s="37">
        <f t="shared" si="0"/>
        <v>300</v>
      </c>
      <c r="D14" s="38">
        <f t="shared" si="3"/>
        <v>300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/>
      <c r="P14" s="38"/>
      <c r="Q14" s="38">
        <v>0</v>
      </c>
      <c r="R14" s="38">
        <v>0</v>
      </c>
      <c r="S14" s="38">
        <v>300</v>
      </c>
      <c r="T14" s="15">
        <v>0</v>
      </c>
      <c r="U14" s="16">
        <v>0</v>
      </c>
    </row>
    <row r="15" spans="1:27" ht="36.75" customHeight="1" x14ac:dyDescent="0.25">
      <c r="A15" s="35">
        <v>5</v>
      </c>
      <c r="B15" s="36" t="s">
        <v>34</v>
      </c>
      <c r="C15" s="37">
        <f t="shared" si="0"/>
        <v>11090</v>
      </c>
      <c r="D15" s="38">
        <f t="shared" si="3"/>
        <v>11090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3940</v>
      </c>
      <c r="O15" s="38"/>
      <c r="P15" s="38"/>
      <c r="Q15" s="38">
        <v>7150</v>
      </c>
      <c r="R15" s="38">
        <v>0</v>
      </c>
      <c r="S15" s="38">
        <v>0</v>
      </c>
      <c r="T15" s="15">
        <v>0</v>
      </c>
      <c r="U15" s="16">
        <v>0</v>
      </c>
    </row>
    <row r="16" spans="1:27" ht="36.75" customHeight="1" x14ac:dyDescent="0.25">
      <c r="A16" s="35">
        <v>6</v>
      </c>
      <c r="B16" s="39" t="s">
        <v>35</v>
      </c>
      <c r="C16" s="37">
        <f t="shared" si="0"/>
        <v>498799</v>
      </c>
      <c r="D16" s="38">
        <f t="shared" si="3"/>
        <v>481759</v>
      </c>
      <c r="E16" s="38">
        <v>0</v>
      </c>
      <c r="F16" s="38">
        <v>0</v>
      </c>
      <c r="G16" s="38">
        <v>472474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/>
      <c r="P16" s="38"/>
      <c r="Q16" s="38">
        <v>9285</v>
      </c>
      <c r="R16" s="38">
        <v>0</v>
      </c>
      <c r="S16" s="38">
        <v>0</v>
      </c>
      <c r="T16" s="15">
        <v>1500</v>
      </c>
      <c r="U16" s="16">
        <v>15540</v>
      </c>
    </row>
    <row r="17" spans="1:23" ht="36.75" customHeight="1" x14ac:dyDescent="0.25">
      <c r="A17" s="35">
        <v>7</v>
      </c>
      <c r="B17" s="36" t="s">
        <v>36</v>
      </c>
      <c r="C17" s="37">
        <f t="shared" si="0"/>
        <v>12403</v>
      </c>
      <c r="D17" s="38">
        <f t="shared" si="3"/>
        <v>11948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/>
      <c r="P17" s="38"/>
      <c r="Q17" s="38">
        <v>11948</v>
      </c>
      <c r="R17" s="38">
        <v>0</v>
      </c>
      <c r="S17" s="38">
        <v>0</v>
      </c>
      <c r="T17" s="15">
        <v>0</v>
      </c>
      <c r="U17" s="16">
        <v>455</v>
      </c>
    </row>
    <row r="18" spans="1:23" ht="39" customHeight="1" x14ac:dyDescent="0.25">
      <c r="A18" s="35">
        <v>8</v>
      </c>
      <c r="B18" s="36" t="s">
        <v>37</v>
      </c>
      <c r="C18" s="37">
        <f t="shared" si="0"/>
        <v>8480</v>
      </c>
      <c r="D18" s="38">
        <f t="shared" si="3"/>
        <v>8430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/>
      <c r="P18" s="38"/>
      <c r="Q18" s="38">
        <v>8430</v>
      </c>
      <c r="R18" s="38">
        <v>0</v>
      </c>
      <c r="S18" s="38">
        <v>0</v>
      </c>
      <c r="T18" s="15">
        <v>50</v>
      </c>
      <c r="U18" s="16">
        <v>0</v>
      </c>
    </row>
    <row r="19" spans="1:23" ht="36.75" customHeight="1" x14ac:dyDescent="0.25">
      <c r="A19" s="35">
        <v>9</v>
      </c>
      <c r="B19" s="36" t="s">
        <v>38</v>
      </c>
      <c r="C19" s="37">
        <f t="shared" si="0"/>
        <v>16259</v>
      </c>
      <c r="D19" s="38">
        <f t="shared" si="3"/>
        <v>16259</v>
      </c>
      <c r="E19" s="38">
        <v>0</v>
      </c>
      <c r="F19" s="38">
        <v>0</v>
      </c>
      <c r="G19" s="38">
        <v>0</v>
      </c>
      <c r="H19" s="38">
        <f>9870+1270</f>
        <v>11140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/>
      <c r="P19" s="38"/>
      <c r="Q19" s="38">
        <v>5119</v>
      </c>
      <c r="R19" s="38">
        <v>0</v>
      </c>
      <c r="S19" s="38">
        <v>0</v>
      </c>
      <c r="T19" s="15">
        <v>0</v>
      </c>
      <c r="U19" s="16">
        <v>0</v>
      </c>
    </row>
    <row r="20" spans="1:23" ht="36.75" customHeight="1" x14ac:dyDescent="0.25">
      <c r="A20" s="35">
        <v>10</v>
      </c>
      <c r="B20" s="36" t="s">
        <v>39</v>
      </c>
      <c r="C20" s="37">
        <f t="shared" si="0"/>
        <v>40750</v>
      </c>
      <c r="D20" s="38">
        <f t="shared" si="3"/>
        <v>36775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1548</v>
      </c>
      <c r="O20" s="38"/>
      <c r="P20" s="38"/>
      <c r="Q20" s="38">
        <v>7609</v>
      </c>
      <c r="R20" s="38">
        <v>27618</v>
      </c>
      <c r="S20" s="38">
        <v>0</v>
      </c>
      <c r="T20" s="15">
        <v>754</v>
      </c>
      <c r="U20" s="16">
        <v>3221</v>
      </c>
    </row>
    <row r="21" spans="1:23" ht="36.75" customHeight="1" x14ac:dyDescent="0.25">
      <c r="A21" s="35">
        <v>11</v>
      </c>
      <c r="B21" s="36" t="s">
        <v>40</v>
      </c>
      <c r="C21" s="37">
        <f t="shared" si="0"/>
        <v>29800</v>
      </c>
      <c r="D21" s="38">
        <f t="shared" si="3"/>
        <v>27100</v>
      </c>
      <c r="E21" s="38">
        <v>0</v>
      </c>
      <c r="F21" s="38">
        <v>0</v>
      </c>
      <c r="G21" s="38">
        <v>5878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1602</v>
      </c>
      <c r="O21" s="38"/>
      <c r="P21" s="38"/>
      <c r="Q21" s="38">
        <v>19620</v>
      </c>
      <c r="R21" s="38">
        <v>0</v>
      </c>
      <c r="S21" s="38">
        <v>0</v>
      </c>
      <c r="T21" s="15">
        <v>1000</v>
      </c>
      <c r="U21" s="16">
        <v>1700</v>
      </c>
    </row>
    <row r="22" spans="1:23" ht="36.75" customHeight="1" x14ac:dyDescent="0.25">
      <c r="A22" s="35">
        <v>12</v>
      </c>
      <c r="B22" s="36" t="s">
        <v>41</v>
      </c>
      <c r="C22" s="37">
        <f t="shared" si="0"/>
        <v>107792</v>
      </c>
      <c r="D22" s="38">
        <f t="shared" si="3"/>
        <v>92739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3394</v>
      </c>
      <c r="N22" s="38">
        <v>27206</v>
      </c>
      <c r="O22" s="38"/>
      <c r="P22" s="38">
        <f>N22</f>
        <v>27206</v>
      </c>
      <c r="Q22" s="38">
        <v>62139</v>
      </c>
      <c r="R22" s="38">
        <v>0</v>
      </c>
      <c r="S22" s="38">
        <v>0</v>
      </c>
      <c r="T22" s="15">
        <v>3210</v>
      </c>
      <c r="U22" s="16">
        <f>11643+200</f>
        <v>11843</v>
      </c>
    </row>
    <row r="23" spans="1:23" ht="36.75" customHeight="1" x14ac:dyDescent="0.25">
      <c r="A23" s="35">
        <v>13</v>
      </c>
      <c r="B23" s="36" t="s">
        <v>42</v>
      </c>
      <c r="C23" s="37">
        <f t="shared" si="0"/>
        <v>4837</v>
      </c>
      <c r="D23" s="38">
        <f t="shared" si="3"/>
        <v>4837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/>
      <c r="P23" s="38"/>
      <c r="Q23" s="38">
        <v>4837</v>
      </c>
      <c r="R23" s="38">
        <v>0</v>
      </c>
      <c r="S23" s="38">
        <v>0</v>
      </c>
      <c r="T23" s="15">
        <v>0</v>
      </c>
      <c r="U23" s="16">
        <v>0</v>
      </c>
    </row>
    <row r="24" spans="1:23" ht="36.75" customHeight="1" x14ac:dyDescent="0.25">
      <c r="A24" s="35">
        <v>14</v>
      </c>
      <c r="B24" s="36" t="s">
        <v>43</v>
      </c>
      <c r="C24" s="37">
        <f t="shared" si="0"/>
        <v>10462</v>
      </c>
      <c r="D24" s="38">
        <f t="shared" si="3"/>
        <v>10462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/>
      <c r="P24" s="38"/>
      <c r="Q24" s="38">
        <v>10462</v>
      </c>
      <c r="R24" s="38">
        <v>0</v>
      </c>
      <c r="S24" s="38">
        <v>0</v>
      </c>
      <c r="T24" s="15">
        <v>0</v>
      </c>
      <c r="U24" s="16">
        <v>0</v>
      </c>
      <c r="V24" s="51"/>
      <c r="W24" s="51"/>
    </row>
    <row r="25" spans="1:23" ht="36.75" customHeight="1" x14ac:dyDescent="0.25">
      <c r="A25" s="35">
        <v>15</v>
      </c>
      <c r="B25" s="36" t="s">
        <v>44</v>
      </c>
      <c r="C25" s="37">
        <f t="shared" si="0"/>
        <v>17636</v>
      </c>
      <c r="D25" s="38">
        <f t="shared" si="3"/>
        <v>17336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4896</v>
      </c>
      <c r="N25" s="38">
        <v>5925</v>
      </c>
      <c r="O25" s="38"/>
      <c r="P25" s="38"/>
      <c r="Q25" s="38">
        <v>6515</v>
      </c>
      <c r="R25" s="38">
        <v>0</v>
      </c>
      <c r="S25" s="38">
        <v>0</v>
      </c>
      <c r="T25" s="15">
        <v>0</v>
      </c>
      <c r="U25" s="16">
        <v>300</v>
      </c>
    </row>
    <row r="26" spans="1:23" ht="36.75" customHeight="1" x14ac:dyDescent="0.25">
      <c r="A26" s="35">
        <v>16</v>
      </c>
      <c r="B26" s="36" t="s">
        <v>45</v>
      </c>
      <c r="C26" s="37">
        <f t="shared" si="0"/>
        <v>15631</v>
      </c>
      <c r="D26" s="38">
        <f t="shared" si="3"/>
        <v>12856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4520</v>
      </c>
      <c r="O26" s="38"/>
      <c r="P26" s="38"/>
      <c r="Q26" s="38">
        <v>8336</v>
      </c>
      <c r="R26" s="38">
        <v>0</v>
      </c>
      <c r="S26" s="38">
        <v>0</v>
      </c>
      <c r="T26" s="15">
        <v>100</v>
      </c>
      <c r="U26" s="16">
        <v>2675</v>
      </c>
    </row>
    <row r="27" spans="1:23" ht="36.75" customHeight="1" x14ac:dyDescent="0.25">
      <c r="A27" s="35">
        <v>17</v>
      </c>
      <c r="B27" s="36" t="s">
        <v>46</v>
      </c>
      <c r="C27" s="37">
        <f t="shared" si="0"/>
        <v>25706</v>
      </c>
      <c r="D27" s="38">
        <f t="shared" si="3"/>
        <v>15390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2006</v>
      </c>
      <c r="O27" s="38"/>
      <c r="P27" s="38"/>
      <c r="Q27" s="38">
        <v>13384</v>
      </c>
      <c r="R27" s="38">
        <v>0</v>
      </c>
      <c r="S27" s="38">
        <v>0</v>
      </c>
      <c r="T27" s="15">
        <v>7776</v>
      </c>
      <c r="U27" s="16">
        <v>2540</v>
      </c>
    </row>
    <row r="28" spans="1:23" ht="36.75" customHeight="1" x14ac:dyDescent="0.25">
      <c r="A28" s="35">
        <v>18</v>
      </c>
      <c r="B28" s="36" t="s">
        <v>47</v>
      </c>
      <c r="C28" s="37">
        <f t="shared" si="0"/>
        <v>57668</v>
      </c>
      <c r="D28" s="38">
        <f t="shared" si="3"/>
        <v>56355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38543</v>
      </c>
      <c r="K28" s="38">
        <v>0</v>
      </c>
      <c r="L28" s="38">
        <v>6110</v>
      </c>
      <c r="M28" s="38">
        <v>0</v>
      </c>
      <c r="N28" s="38">
        <v>2602</v>
      </c>
      <c r="O28" s="38"/>
      <c r="P28" s="38"/>
      <c r="Q28" s="38">
        <v>9100</v>
      </c>
      <c r="R28" s="38">
        <v>0</v>
      </c>
      <c r="S28" s="38">
        <v>0</v>
      </c>
      <c r="T28" s="15">
        <v>150</v>
      </c>
      <c r="U28" s="16">
        <v>1163</v>
      </c>
    </row>
    <row r="29" spans="1:23" ht="36.75" customHeight="1" x14ac:dyDescent="0.25">
      <c r="A29" s="35">
        <v>19</v>
      </c>
      <c r="B29" s="36" t="s">
        <v>48</v>
      </c>
      <c r="C29" s="37">
        <f t="shared" si="0"/>
        <v>7260</v>
      </c>
      <c r="D29" s="38">
        <f t="shared" si="3"/>
        <v>7260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1506</v>
      </c>
      <c r="O29" s="38"/>
      <c r="P29" s="38"/>
      <c r="Q29" s="38">
        <v>5754</v>
      </c>
      <c r="R29" s="38">
        <v>0</v>
      </c>
      <c r="S29" s="38">
        <v>0</v>
      </c>
      <c r="T29" s="15">
        <v>0</v>
      </c>
      <c r="U29" s="16">
        <v>0</v>
      </c>
    </row>
    <row r="30" spans="1:23" ht="36.75" customHeight="1" x14ac:dyDescent="0.25">
      <c r="A30" s="35">
        <v>20</v>
      </c>
      <c r="B30" s="36" t="s">
        <v>49</v>
      </c>
      <c r="C30" s="37">
        <f t="shared" si="0"/>
        <v>316016</v>
      </c>
      <c r="D30" s="38">
        <f t="shared" si="3"/>
        <v>292271</v>
      </c>
      <c r="E30" s="38">
        <v>0</v>
      </c>
      <c r="F30" s="38">
        <v>0</v>
      </c>
      <c r="G30" s="38">
        <v>12284</v>
      </c>
      <c r="H30" s="38">
        <v>0</v>
      </c>
      <c r="I30" s="38">
        <v>268708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/>
      <c r="P30" s="38"/>
      <c r="Q30" s="38">
        <v>10879</v>
      </c>
      <c r="R30" s="38">
        <v>400</v>
      </c>
      <c r="S30" s="38">
        <v>0</v>
      </c>
      <c r="T30" s="15">
        <v>0</v>
      </c>
      <c r="U30" s="16">
        <f>23945-200</f>
        <v>23745</v>
      </c>
    </row>
    <row r="31" spans="1:23" ht="36.75" customHeight="1" x14ac:dyDescent="0.25">
      <c r="A31" s="35">
        <v>21</v>
      </c>
      <c r="B31" s="36" t="s">
        <v>50</v>
      </c>
      <c r="C31" s="37">
        <f t="shared" si="0"/>
        <v>14301</v>
      </c>
      <c r="D31" s="38">
        <f t="shared" si="3"/>
        <v>5878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/>
      <c r="P31" s="38"/>
      <c r="Q31" s="38">
        <v>3962</v>
      </c>
      <c r="R31" s="38">
        <v>1916</v>
      </c>
      <c r="S31" s="38">
        <v>0</v>
      </c>
      <c r="T31" s="15">
        <v>5944</v>
      </c>
      <c r="U31" s="16">
        <f>1925+554</f>
        <v>2479</v>
      </c>
    </row>
    <row r="32" spans="1:23" ht="36.75" customHeight="1" x14ac:dyDescent="0.25">
      <c r="A32" s="35">
        <v>22</v>
      </c>
      <c r="B32" s="36" t="s">
        <v>51</v>
      </c>
      <c r="C32" s="37">
        <f t="shared" si="0"/>
        <v>35032</v>
      </c>
      <c r="D32" s="38">
        <f t="shared" si="3"/>
        <v>35032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35032</v>
      </c>
      <c r="L32" s="38">
        <v>0</v>
      </c>
      <c r="M32" s="38">
        <v>0</v>
      </c>
      <c r="N32" s="38">
        <v>0</v>
      </c>
      <c r="O32" s="38"/>
      <c r="P32" s="38"/>
      <c r="Q32" s="38">
        <v>0</v>
      </c>
      <c r="R32" s="38">
        <v>0</v>
      </c>
      <c r="S32" s="38">
        <v>0</v>
      </c>
      <c r="T32" s="15">
        <v>0</v>
      </c>
      <c r="U32" s="16">
        <v>0</v>
      </c>
    </row>
    <row r="33" spans="1:27" ht="36.75" customHeight="1" x14ac:dyDescent="0.25">
      <c r="A33" s="35">
        <v>23</v>
      </c>
      <c r="B33" s="36" t="s">
        <v>52</v>
      </c>
      <c r="C33" s="37">
        <f t="shared" si="0"/>
        <v>6550</v>
      </c>
      <c r="D33" s="38">
        <f t="shared" si="3"/>
        <v>6550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/>
      <c r="P33" s="38"/>
      <c r="Q33" s="38">
        <v>6550</v>
      </c>
      <c r="R33" s="38">
        <v>0</v>
      </c>
      <c r="S33" s="38">
        <v>0</v>
      </c>
      <c r="T33" s="15">
        <v>0</v>
      </c>
      <c r="U33" s="16">
        <v>0</v>
      </c>
    </row>
    <row r="34" spans="1:27" ht="36.75" customHeight="1" x14ac:dyDescent="0.25">
      <c r="A34" s="35">
        <v>24</v>
      </c>
      <c r="B34" s="36" t="s">
        <v>53</v>
      </c>
      <c r="C34" s="37">
        <f t="shared" si="0"/>
        <v>9542</v>
      </c>
      <c r="D34" s="38">
        <f t="shared" si="3"/>
        <v>9542</v>
      </c>
      <c r="E34" s="38">
        <v>0</v>
      </c>
      <c r="F34" s="38">
        <v>0</v>
      </c>
      <c r="G34" s="38">
        <v>9542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/>
      <c r="P34" s="38"/>
      <c r="Q34" s="38">
        <v>0</v>
      </c>
      <c r="R34" s="38">
        <v>0</v>
      </c>
      <c r="S34" s="38">
        <v>0</v>
      </c>
      <c r="T34" s="15">
        <v>0</v>
      </c>
      <c r="U34" s="16">
        <v>0</v>
      </c>
    </row>
    <row r="35" spans="1:27" ht="36.75" customHeight="1" x14ac:dyDescent="0.25">
      <c r="A35" s="35">
        <v>25</v>
      </c>
      <c r="B35" s="36" t="s">
        <v>54</v>
      </c>
      <c r="C35" s="37">
        <f t="shared" si="0"/>
        <v>21524</v>
      </c>
      <c r="D35" s="38">
        <f t="shared" si="3"/>
        <v>17524</v>
      </c>
      <c r="E35" s="38">
        <v>0</v>
      </c>
      <c r="F35" s="38">
        <v>0</v>
      </c>
      <c r="G35" s="38">
        <v>17524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/>
      <c r="P35" s="38"/>
      <c r="Q35" s="38">
        <v>0</v>
      </c>
      <c r="R35" s="38">
        <v>0</v>
      </c>
      <c r="S35" s="38">
        <v>0</v>
      </c>
      <c r="T35" s="15">
        <v>0</v>
      </c>
      <c r="U35" s="16">
        <v>4000</v>
      </c>
    </row>
    <row r="36" spans="1:27" ht="36.75" customHeight="1" x14ac:dyDescent="0.25">
      <c r="A36" s="35">
        <v>26</v>
      </c>
      <c r="B36" s="36" t="s">
        <v>55</v>
      </c>
      <c r="C36" s="37">
        <f t="shared" si="0"/>
        <v>27529</v>
      </c>
      <c r="D36" s="38">
        <f t="shared" si="3"/>
        <v>22529</v>
      </c>
      <c r="E36" s="38">
        <v>0</v>
      </c>
      <c r="F36" s="38">
        <v>0</v>
      </c>
      <c r="G36" s="38">
        <v>22529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/>
      <c r="P36" s="38"/>
      <c r="Q36" s="38">
        <v>0</v>
      </c>
      <c r="R36" s="38">
        <v>0</v>
      </c>
      <c r="S36" s="38">
        <v>0</v>
      </c>
      <c r="T36" s="15">
        <v>0</v>
      </c>
      <c r="U36" s="16">
        <v>5000</v>
      </c>
    </row>
    <row r="37" spans="1:27" ht="36.75" customHeight="1" x14ac:dyDescent="0.25">
      <c r="A37" s="35">
        <v>27</v>
      </c>
      <c r="B37" s="36" t="s">
        <v>56</v>
      </c>
      <c r="C37" s="37">
        <f t="shared" si="0"/>
        <v>2892</v>
      </c>
      <c r="D37" s="38">
        <f t="shared" si="3"/>
        <v>2792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/>
      <c r="P37" s="38"/>
      <c r="Q37" s="38">
        <v>2792</v>
      </c>
      <c r="R37" s="38">
        <v>0</v>
      </c>
      <c r="S37" s="38">
        <v>0</v>
      </c>
      <c r="T37" s="15">
        <v>100</v>
      </c>
      <c r="U37" s="16">
        <v>0</v>
      </c>
      <c r="V37" s="17"/>
      <c r="W37" s="17"/>
      <c r="X37" s="17"/>
      <c r="Y37" s="17"/>
      <c r="Z37" s="17"/>
      <c r="AA37" s="17"/>
    </row>
    <row r="38" spans="1:27" ht="36.75" customHeight="1" x14ac:dyDescent="0.25">
      <c r="A38" s="35">
        <v>28</v>
      </c>
      <c r="B38" s="36" t="s">
        <v>57</v>
      </c>
      <c r="C38" s="37">
        <f t="shared" si="0"/>
        <v>6315</v>
      </c>
      <c r="D38" s="38">
        <f t="shared" si="3"/>
        <v>5727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/>
      <c r="P38" s="38"/>
      <c r="Q38" s="38">
        <v>5727</v>
      </c>
      <c r="R38" s="38">
        <v>0</v>
      </c>
      <c r="S38" s="38">
        <v>0</v>
      </c>
      <c r="T38" s="15">
        <v>300</v>
      </c>
      <c r="U38" s="16">
        <v>288</v>
      </c>
    </row>
    <row r="39" spans="1:27" ht="36.75" customHeight="1" x14ac:dyDescent="0.25">
      <c r="A39" s="35">
        <v>29</v>
      </c>
      <c r="B39" s="36" t="s">
        <v>58</v>
      </c>
      <c r="C39" s="37">
        <f t="shared" si="0"/>
        <v>9241</v>
      </c>
      <c r="D39" s="38">
        <f t="shared" si="3"/>
        <v>9101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1929</v>
      </c>
      <c r="K39" s="38">
        <v>0</v>
      </c>
      <c r="L39" s="38">
        <v>0</v>
      </c>
      <c r="M39" s="38">
        <v>0</v>
      </c>
      <c r="N39" s="38">
        <v>0</v>
      </c>
      <c r="O39" s="38"/>
      <c r="P39" s="38"/>
      <c r="Q39" s="38">
        <v>7172</v>
      </c>
      <c r="R39" s="38">
        <v>0</v>
      </c>
      <c r="S39" s="38">
        <v>0</v>
      </c>
      <c r="T39" s="15">
        <v>100</v>
      </c>
      <c r="U39" s="16">
        <v>40</v>
      </c>
    </row>
    <row r="40" spans="1:27" ht="36.75" customHeight="1" x14ac:dyDescent="0.25">
      <c r="A40" s="35">
        <v>30</v>
      </c>
      <c r="B40" s="36" t="s">
        <v>59</v>
      </c>
      <c r="C40" s="37">
        <f t="shared" si="0"/>
        <v>5600</v>
      </c>
      <c r="D40" s="38">
        <f t="shared" si="3"/>
        <v>5500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/>
      <c r="P40" s="38"/>
      <c r="Q40" s="38">
        <v>5500</v>
      </c>
      <c r="R40" s="38">
        <v>0</v>
      </c>
      <c r="S40" s="38">
        <v>0</v>
      </c>
      <c r="T40" s="15">
        <v>100</v>
      </c>
      <c r="U40" s="16">
        <v>0</v>
      </c>
    </row>
    <row r="41" spans="1:27" ht="36.75" customHeight="1" x14ac:dyDescent="0.25">
      <c r="A41" s="35">
        <v>31</v>
      </c>
      <c r="B41" s="36" t="s">
        <v>60</v>
      </c>
      <c r="C41" s="37">
        <f t="shared" ref="C41:C70" si="4">D41+T41+U41</f>
        <v>5894</v>
      </c>
      <c r="D41" s="38">
        <f t="shared" si="3"/>
        <v>5554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580</v>
      </c>
      <c r="O41" s="38"/>
      <c r="P41" s="38"/>
      <c r="Q41" s="38">
        <v>4974</v>
      </c>
      <c r="R41" s="38">
        <v>0</v>
      </c>
      <c r="S41" s="38">
        <v>0</v>
      </c>
      <c r="T41" s="15">
        <v>300</v>
      </c>
      <c r="U41" s="16">
        <v>40</v>
      </c>
    </row>
    <row r="42" spans="1:27" ht="36.75" customHeight="1" x14ac:dyDescent="0.25">
      <c r="A42" s="35">
        <v>32</v>
      </c>
      <c r="B42" s="36" t="s">
        <v>61</v>
      </c>
      <c r="C42" s="37">
        <f t="shared" si="4"/>
        <v>15192</v>
      </c>
      <c r="D42" s="38">
        <f t="shared" si="3"/>
        <v>12050</v>
      </c>
      <c r="E42" s="38">
        <v>0</v>
      </c>
      <c r="F42" s="38">
        <v>11950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100</v>
      </c>
      <c r="N42" s="38">
        <v>0</v>
      </c>
      <c r="O42" s="38"/>
      <c r="P42" s="38"/>
      <c r="Q42" s="38">
        <v>0</v>
      </c>
      <c r="R42" s="38">
        <v>0</v>
      </c>
      <c r="S42" s="38">
        <v>0</v>
      </c>
      <c r="T42" s="15">
        <v>0</v>
      </c>
      <c r="U42" s="16">
        <v>3142</v>
      </c>
    </row>
    <row r="43" spans="1:27" ht="36.75" customHeight="1" x14ac:dyDescent="0.25">
      <c r="A43" s="35">
        <v>33</v>
      </c>
      <c r="B43" s="36" t="s">
        <v>62</v>
      </c>
      <c r="C43" s="37">
        <f t="shared" si="4"/>
        <v>25500</v>
      </c>
      <c r="D43" s="38">
        <f t="shared" si="3"/>
        <v>25150</v>
      </c>
      <c r="E43" s="38">
        <v>25150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/>
      <c r="P43" s="38"/>
      <c r="Q43" s="38">
        <v>0</v>
      </c>
      <c r="R43" s="38">
        <v>0</v>
      </c>
      <c r="S43" s="38">
        <v>0</v>
      </c>
      <c r="T43" s="15">
        <v>0</v>
      </c>
      <c r="U43" s="16">
        <v>350</v>
      </c>
    </row>
    <row r="44" spans="1:27" ht="36.75" customHeight="1" x14ac:dyDescent="0.25">
      <c r="A44" s="35">
        <v>34</v>
      </c>
      <c r="B44" s="36" t="s">
        <v>63</v>
      </c>
      <c r="C44" s="37">
        <f t="shared" si="4"/>
        <v>68305</v>
      </c>
      <c r="D44" s="38">
        <f t="shared" si="3"/>
        <v>68305</v>
      </c>
      <c r="E44" s="38">
        <v>64600</v>
      </c>
      <c r="F44" s="38">
        <v>0</v>
      </c>
      <c r="G44" s="38">
        <v>3705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/>
      <c r="P44" s="38"/>
      <c r="Q44" s="38">
        <v>0</v>
      </c>
      <c r="R44" s="38">
        <v>0</v>
      </c>
      <c r="S44" s="38">
        <v>0</v>
      </c>
      <c r="T44" s="15">
        <v>0</v>
      </c>
      <c r="U44" s="16">
        <v>0</v>
      </c>
    </row>
    <row r="45" spans="1:27" ht="36.75" customHeight="1" x14ac:dyDescent="0.25">
      <c r="A45" s="35">
        <v>35</v>
      </c>
      <c r="B45" s="36" t="s">
        <v>64</v>
      </c>
      <c r="C45" s="37">
        <f t="shared" si="4"/>
        <v>44293</v>
      </c>
      <c r="D45" s="38">
        <f t="shared" si="3"/>
        <v>44293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44293</v>
      </c>
      <c r="O45" s="38">
        <f>N45</f>
        <v>44293</v>
      </c>
      <c r="P45" s="38"/>
      <c r="Q45" s="38">
        <v>0</v>
      </c>
      <c r="R45" s="38">
        <v>0</v>
      </c>
      <c r="S45" s="38">
        <v>0</v>
      </c>
      <c r="T45" s="15">
        <v>0</v>
      </c>
      <c r="U45" s="16">
        <v>0</v>
      </c>
    </row>
    <row r="46" spans="1:27" ht="36.75" customHeight="1" x14ac:dyDescent="0.25">
      <c r="A46" s="35">
        <v>36</v>
      </c>
      <c r="B46" s="36" t="s">
        <v>65</v>
      </c>
      <c r="C46" s="37">
        <f t="shared" si="4"/>
        <v>98</v>
      </c>
      <c r="D46" s="38">
        <f t="shared" si="3"/>
        <v>98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98</v>
      </c>
      <c r="N46" s="38">
        <v>0</v>
      </c>
      <c r="O46" s="38"/>
      <c r="P46" s="38"/>
      <c r="Q46" s="38">
        <v>0</v>
      </c>
      <c r="R46" s="38">
        <v>0</v>
      </c>
      <c r="S46" s="38">
        <v>0</v>
      </c>
      <c r="T46" s="15">
        <v>0</v>
      </c>
      <c r="U46" s="16">
        <v>0</v>
      </c>
    </row>
    <row r="47" spans="1:27" ht="36.75" customHeight="1" x14ac:dyDescent="0.25">
      <c r="A47" s="35">
        <v>37</v>
      </c>
      <c r="B47" s="36" t="s">
        <v>66</v>
      </c>
      <c r="C47" s="37">
        <f t="shared" si="4"/>
        <v>50</v>
      </c>
      <c r="D47" s="38">
        <f t="shared" si="3"/>
        <v>50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/>
      <c r="P47" s="38"/>
      <c r="Q47" s="38">
        <v>0</v>
      </c>
      <c r="R47" s="38">
        <v>0</v>
      </c>
      <c r="S47" s="38">
        <v>50</v>
      </c>
      <c r="T47" s="15">
        <v>0</v>
      </c>
      <c r="U47" s="16">
        <v>0</v>
      </c>
    </row>
    <row r="48" spans="1:27" ht="36.75" customHeight="1" x14ac:dyDescent="0.25">
      <c r="A48" s="35">
        <v>38</v>
      </c>
      <c r="B48" s="36" t="s">
        <v>67</v>
      </c>
      <c r="C48" s="37">
        <f t="shared" si="4"/>
        <v>156</v>
      </c>
      <c r="D48" s="38">
        <f t="shared" si="3"/>
        <v>156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156</v>
      </c>
      <c r="O48" s="38"/>
      <c r="P48" s="38"/>
      <c r="Q48" s="38">
        <v>0</v>
      </c>
      <c r="R48" s="38">
        <v>0</v>
      </c>
      <c r="S48" s="38">
        <v>0</v>
      </c>
      <c r="T48" s="15">
        <v>0</v>
      </c>
      <c r="U48" s="16">
        <v>0</v>
      </c>
    </row>
    <row r="49" spans="1:21" ht="36.75" customHeight="1" x14ac:dyDescent="0.25">
      <c r="A49" s="35">
        <v>39</v>
      </c>
      <c r="B49" s="36" t="s">
        <v>68</v>
      </c>
      <c r="C49" s="37">
        <f t="shared" si="4"/>
        <v>500</v>
      </c>
      <c r="D49" s="38">
        <f t="shared" si="3"/>
        <v>500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500</v>
      </c>
      <c r="O49" s="38"/>
      <c r="P49" s="38"/>
      <c r="Q49" s="38">
        <v>0</v>
      </c>
      <c r="R49" s="38">
        <v>0</v>
      </c>
      <c r="S49" s="38">
        <v>0</v>
      </c>
      <c r="T49" s="15">
        <v>0</v>
      </c>
      <c r="U49" s="16">
        <v>0</v>
      </c>
    </row>
    <row r="50" spans="1:21" ht="36.75" customHeight="1" x14ac:dyDescent="0.25">
      <c r="A50" s="35">
        <v>40</v>
      </c>
      <c r="B50" s="36" t="s">
        <v>69</v>
      </c>
      <c r="C50" s="37">
        <f t="shared" si="4"/>
        <v>389718</v>
      </c>
      <c r="D50" s="38">
        <f t="shared" si="3"/>
        <v>389718</v>
      </c>
      <c r="E50" s="38">
        <v>0</v>
      </c>
      <c r="F50" s="38">
        <v>0</v>
      </c>
      <c r="G50" s="38">
        <v>0</v>
      </c>
      <c r="H50" s="38">
        <v>0</v>
      </c>
      <c r="I50" s="38">
        <v>389718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/>
      <c r="P50" s="38"/>
      <c r="Q50" s="38">
        <v>0</v>
      </c>
      <c r="R50" s="38">
        <v>0</v>
      </c>
      <c r="S50" s="38">
        <v>0</v>
      </c>
      <c r="T50" s="15">
        <v>0</v>
      </c>
      <c r="U50" s="16">
        <v>0</v>
      </c>
    </row>
    <row r="51" spans="1:21" ht="36.75" customHeight="1" x14ac:dyDescent="0.25">
      <c r="A51" s="35">
        <v>41</v>
      </c>
      <c r="B51" s="36" t="s">
        <v>70</v>
      </c>
      <c r="C51" s="37">
        <f t="shared" si="4"/>
        <v>3000</v>
      </c>
      <c r="D51" s="38">
        <f t="shared" si="3"/>
        <v>3000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3000</v>
      </c>
      <c r="O51" s="38"/>
      <c r="P51" s="38"/>
      <c r="Q51" s="38">
        <v>0</v>
      </c>
      <c r="R51" s="38">
        <v>0</v>
      </c>
      <c r="S51" s="38">
        <v>0</v>
      </c>
      <c r="T51" s="15">
        <v>0</v>
      </c>
      <c r="U51" s="16">
        <v>0</v>
      </c>
    </row>
    <row r="52" spans="1:21" ht="36.75" customHeight="1" x14ac:dyDescent="0.25">
      <c r="A52" s="35">
        <v>42</v>
      </c>
      <c r="B52" s="36" t="s">
        <v>71</v>
      </c>
      <c r="C52" s="37">
        <f t="shared" si="4"/>
        <v>2300</v>
      </c>
      <c r="D52" s="38">
        <f t="shared" si="3"/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/>
      <c r="P52" s="38"/>
      <c r="Q52" s="38">
        <v>0</v>
      </c>
      <c r="R52" s="38">
        <v>0</v>
      </c>
      <c r="S52" s="38">
        <v>0</v>
      </c>
      <c r="T52" s="15">
        <v>2300</v>
      </c>
      <c r="U52" s="16">
        <v>0</v>
      </c>
    </row>
    <row r="53" spans="1:21" ht="36.75" customHeight="1" x14ac:dyDescent="0.25">
      <c r="A53" s="35">
        <v>43</v>
      </c>
      <c r="B53" s="36" t="s">
        <v>72</v>
      </c>
      <c r="C53" s="37">
        <f t="shared" si="4"/>
        <v>150</v>
      </c>
      <c r="D53" s="38">
        <f t="shared" si="3"/>
        <v>150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/>
      <c r="P53" s="38"/>
      <c r="Q53" s="38">
        <v>0</v>
      </c>
      <c r="R53" s="38">
        <v>0</v>
      </c>
      <c r="S53" s="38">
        <v>150</v>
      </c>
      <c r="T53" s="15">
        <v>0</v>
      </c>
      <c r="U53" s="16">
        <v>0</v>
      </c>
    </row>
    <row r="54" spans="1:21" ht="36.75" customHeight="1" x14ac:dyDescent="0.25">
      <c r="A54" s="35">
        <v>44</v>
      </c>
      <c r="B54" s="36" t="s">
        <v>73</v>
      </c>
      <c r="C54" s="37">
        <f t="shared" si="4"/>
        <v>50</v>
      </c>
      <c r="D54" s="38">
        <f t="shared" si="3"/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/>
      <c r="P54" s="38"/>
      <c r="Q54" s="38">
        <v>0</v>
      </c>
      <c r="R54" s="38">
        <v>0</v>
      </c>
      <c r="S54" s="38">
        <v>0</v>
      </c>
      <c r="T54" s="15">
        <v>0</v>
      </c>
      <c r="U54" s="16">
        <v>50</v>
      </c>
    </row>
    <row r="55" spans="1:21" ht="36.75" customHeight="1" x14ac:dyDescent="0.25">
      <c r="A55" s="35">
        <v>45</v>
      </c>
      <c r="B55" s="40" t="s">
        <v>74</v>
      </c>
      <c r="C55" s="37">
        <f t="shared" si="4"/>
        <v>50</v>
      </c>
      <c r="D55" s="38">
        <f t="shared" si="3"/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/>
      <c r="P55" s="38"/>
      <c r="Q55" s="38">
        <v>0</v>
      </c>
      <c r="R55" s="38">
        <v>0</v>
      </c>
      <c r="S55" s="38">
        <v>0</v>
      </c>
      <c r="T55" s="15">
        <v>0</v>
      </c>
      <c r="U55" s="16">
        <v>50</v>
      </c>
    </row>
    <row r="56" spans="1:21" ht="36.75" customHeight="1" x14ac:dyDescent="0.25">
      <c r="A56" s="35">
        <v>46</v>
      </c>
      <c r="B56" s="40" t="s">
        <v>75</v>
      </c>
      <c r="C56" s="37">
        <f t="shared" si="4"/>
        <v>13980</v>
      </c>
      <c r="D56" s="38">
        <f t="shared" si="3"/>
        <v>13980</v>
      </c>
      <c r="E56" s="38"/>
      <c r="F56" s="38"/>
      <c r="G56" s="38"/>
      <c r="H56" s="38"/>
      <c r="I56" s="38"/>
      <c r="J56" s="38"/>
      <c r="K56" s="38"/>
      <c r="L56" s="38"/>
      <c r="M56" s="38"/>
      <c r="N56" s="38">
        <v>13980</v>
      </c>
      <c r="O56" s="38"/>
      <c r="P56" s="38"/>
      <c r="Q56" s="38"/>
      <c r="R56" s="38"/>
      <c r="S56" s="38"/>
      <c r="T56" s="15"/>
      <c r="U56" s="16"/>
    </row>
    <row r="57" spans="1:21" ht="36.75" customHeight="1" x14ac:dyDescent="0.25">
      <c r="A57" s="35">
        <v>47</v>
      </c>
      <c r="B57" s="40" t="s">
        <v>76</v>
      </c>
      <c r="C57" s="37">
        <f t="shared" si="4"/>
        <v>605</v>
      </c>
      <c r="D57" s="38">
        <f t="shared" si="3"/>
        <v>605</v>
      </c>
      <c r="E57" s="38"/>
      <c r="F57" s="38"/>
      <c r="G57" s="38"/>
      <c r="H57" s="38"/>
      <c r="I57" s="38"/>
      <c r="J57" s="38"/>
      <c r="K57" s="38"/>
      <c r="L57" s="38"/>
      <c r="M57" s="38"/>
      <c r="N57" s="38">
        <v>605</v>
      </c>
      <c r="O57" s="38"/>
      <c r="P57" s="38"/>
      <c r="Q57" s="38"/>
      <c r="R57" s="38"/>
      <c r="S57" s="38"/>
      <c r="T57" s="15"/>
      <c r="U57" s="16"/>
    </row>
    <row r="58" spans="1:21" s="14" customFormat="1" ht="36.75" customHeight="1" x14ac:dyDescent="0.25">
      <c r="A58" s="41" t="s">
        <v>77</v>
      </c>
      <c r="B58" s="42" t="s">
        <v>78</v>
      </c>
      <c r="C58" s="43">
        <f t="shared" si="4"/>
        <v>14763</v>
      </c>
      <c r="D58" s="43">
        <f t="shared" si="3"/>
        <v>14183</v>
      </c>
      <c r="E58" s="43">
        <f>SUM(E59:E70)</f>
        <v>0</v>
      </c>
      <c r="F58" s="43">
        <f t="shared" ref="F58:U58" si="5">SUM(F59:F70)</f>
        <v>0</v>
      </c>
      <c r="G58" s="43">
        <f t="shared" si="5"/>
        <v>0</v>
      </c>
      <c r="H58" s="43">
        <f t="shared" si="5"/>
        <v>190</v>
      </c>
      <c r="I58" s="43">
        <f t="shared" si="5"/>
        <v>0</v>
      </c>
      <c r="J58" s="43">
        <f t="shared" si="5"/>
        <v>0</v>
      </c>
      <c r="K58" s="43">
        <f t="shared" si="5"/>
        <v>0</v>
      </c>
      <c r="L58" s="43">
        <f t="shared" si="5"/>
        <v>0</v>
      </c>
      <c r="M58" s="43">
        <f t="shared" si="5"/>
        <v>0</v>
      </c>
      <c r="N58" s="43">
        <f t="shared" si="5"/>
        <v>0</v>
      </c>
      <c r="O58" s="43">
        <f t="shared" si="5"/>
        <v>0</v>
      </c>
      <c r="P58" s="43">
        <f t="shared" si="5"/>
        <v>0</v>
      </c>
      <c r="Q58" s="43">
        <f t="shared" si="5"/>
        <v>13993</v>
      </c>
      <c r="R58" s="43">
        <f t="shared" si="5"/>
        <v>0</v>
      </c>
      <c r="S58" s="43">
        <f t="shared" si="5"/>
        <v>0</v>
      </c>
      <c r="T58" s="18">
        <f t="shared" si="5"/>
        <v>0</v>
      </c>
      <c r="U58" s="19">
        <f t="shared" si="5"/>
        <v>580</v>
      </c>
    </row>
    <row r="59" spans="1:21" ht="36.75" customHeight="1" x14ac:dyDescent="0.25">
      <c r="A59" s="35">
        <v>1</v>
      </c>
      <c r="B59" s="36" t="s">
        <v>79</v>
      </c>
      <c r="C59" s="37">
        <f t="shared" si="4"/>
        <v>3079</v>
      </c>
      <c r="D59" s="38">
        <f t="shared" si="3"/>
        <v>3079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>
        <v>3079</v>
      </c>
      <c r="R59" s="38"/>
      <c r="S59" s="38"/>
      <c r="T59" s="15"/>
      <c r="U59" s="16">
        <v>0</v>
      </c>
    </row>
    <row r="60" spans="1:21" ht="36.75" customHeight="1" x14ac:dyDescent="0.25">
      <c r="A60" s="35">
        <v>2</v>
      </c>
      <c r="B60" s="36" t="s">
        <v>80</v>
      </c>
      <c r="C60" s="37">
        <f t="shared" si="4"/>
        <v>2481</v>
      </c>
      <c r="D60" s="38">
        <f t="shared" si="3"/>
        <v>1996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>
        <v>1996</v>
      </c>
      <c r="R60" s="38"/>
      <c r="S60" s="38"/>
      <c r="T60" s="15"/>
      <c r="U60" s="16">
        <v>485</v>
      </c>
    </row>
    <row r="61" spans="1:21" ht="36.75" customHeight="1" x14ac:dyDescent="0.25">
      <c r="A61" s="35">
        <v>3</v>
      </c>
      <c r="B61" s="36" t="s">
        <v>81</v>
      </c>
      <c r="C61" s="37">
        <f t="shared" si="4"/>
        <v>142</v>
      </c>
      <c r="D61" s="38">
        <f t="shared" si="3"/>
        <v>142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>
        <v>142</v>
      </c>
      <c r="R61" s="38"/>
      <c r="S61" s="38"/>
      <c r="T61" s="15"/>
      <c r="U61" s="16">
        <v>0</v>
      </c>
    </row>
    <row r="62" spans="1:21" ht="36.75" customHeight="1" x14ac:dyDescent="0.25">
      <c r="A62" s="35">
        <v>4</v>
      </c>
      <c r="B62" s="36" t="s">
        <v>82</v>
      </c>
      <c r="C62" s="37">
        <f t="shared" si="4"/>
        <v>431</v>
      </c>
      <c r="D62" s="38">
        <f t="shared" si="3"/>
        <v>431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>
        <v>431</v>
      </c>
      <c r="R62" s="38"/>
      <c r="S62" s="38"/>
      <c r="T62" s="15"/>
      <c r="U62" s="16">
        <v>0</v>
      </c>
    </row>
    <row r="63" spans="1:21" ht="36.75" customHeight="1" x14ac:dyDescent="0.25">
      <c r="A63" s="35">
        <v>5</v>
      </c>
      <c r="B63" s="40" t="s">
        <v>83</v>
      </c>
      <c r="C63" s="37">
        <f t="shared" si="4"/>
        <v>1424</v>
      </c>
      <c r="D63" s="38">
        <f t="shared" si="3"/>
        <v>1424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>
        <v>1424</v>
      </c>
      <c r="R63" s="38"/>
      <c r="S63" s="38"/>
      <c r="T63" s="15"/>
      <c r="U63" s="16">
        <v>0</v>
      </c>
    </row>
    <row r="64" spans="1:21" ht="36.75" customHeight="1" x14ac:dyDescent="0.25">
      <c r="A64" s="35">
        <v>6</v>
      </c>
      <c r="B64" s="36" t="s">
        <v>84</v>
      </c>
      <c r="C64" s="37">
        <f t="shared" si="4"/>
        <v>1107</v>
      </c>
      <c r="D64" s="38">
        <f t="shared" si="3"/>
        <v>1107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>
        <v>1107</v>
      </c>
      <c r="R64" s="38"/>
      <c r="S64" s="38"/>
      <c r="T64" s="15"/>
      <c r="U64" s="16">
        <v>0</v>
      </c>
    </row>
    <row r="65" spans="1:21" ht="36.75" customHeight="1" x14ac:dyDescent="0.25">
      <c r="A65" s="35">
        <v>7</v>
      </c>
      <c r="B65" s="36" t="s">
        <v>85</v>
      </c>
      <c r="C65" s="37">
        <f t="shared" si="4"/>
        <v>278</v>
      </c>
      <c r="D65" s="38">
        <f t="shared" si="3"/>
        <v>278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>
        <v>278</v>
      </c>
      <c r="R65" s="38"/>
      <c r="S65" s="38"/>
      <c r="T65" s="15"/>
      <c r="U65" s="16">
        <v>0</v>
      </c>
    </row>
    <row r="66" spans="1:21" ht="36.75" customHeight="1" x14ac:dyDescent="0.25">
      <c r="A66" s="35">
        <v>8</v>
      </c>
      <c r="B66" s="36" t="s">
        <v>86</v>
      </c>
      <c r="C66" s="37">
        <f t="shared" si="4"/>
        <v>1431</v>
      </c>
      <c r="D66" s="38">
        <f t="shared" si="3"/>
        <v>1336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>
        <v>1336</v>
      </c>
      <c r="R66" s="38"/>
      <c r="S66" s="38"/>
      <c r="T66" s="15"/>
      <c r="U66" s="16">
        <v>95</v>
      </c>
    </row>
    <row r="67" spans="1:21" ht="36.75" customHeight="1" x14ac:dyDescent="0.25">
      <c r="A67" s="35">
        <v>9</v>
      </c>
      <c r="B67" s="36" t="s">
        <v>87</v>
      </c>
      <c r="C67" s="37">
        <f t="shared" si="4"/>
        <v>446</v>
      </c>
      <c r="D67" s="38">
        <f t="shared" si="3"/>
        <v>446</v>
      </c>
      <c r="E67" s="38"/>
      <c r="F67" s="38"/>
      <c r="G67" s="38"/>
      <c r="H67" s="38">
        <v>190</v>
      </c>
      <c r="I67" s="38"/>
      <c r="J67" s="38"/>
      <c r="K67" s="38"/>
      <c r="L67" s="38"/>
      <c r="M67" s="38"/>
      <c r="N67" s="38"/>
      <c r="O67" s="38"/>
      <c r="P67" s="38"/>
      <c r="Q67" s="38">
        <f>446-190</f>
        <v>256</v>
      </c>
      <c r="R67" s="38"/>
      <c r="S67" s="38"/>
      <c r="T67" s="15"/>
      <c r="U67" s="16">
        <v>0</v>
      </c>
    </row>
    <row r="68" spans="1:21" ht="36.75" customHeight="1" x14ac:dyDescent="0.25">
      <c r="A68" s="35">
        <v>10</v>
      </c>
      <c r="B68" s="36" t="s">
        <v>88</v>
      </c>
      <c r="C68" s="37">
        <f t="shared" si="4"/>
        <v>467</v>
      </c>
      <c r="D68" s="38">
        <f t="shared" si="3"/>
        <v>467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>
        <v>467</v>
      </c>
      <c r="R68" s="38"/>
      <c r="S68" s="38"/>
      <c r="T68" s="15"/>
      <c r="U68" s="16">
        <v>0</v>
      </c>
    </row>
    <row r="69" spans="1:21" ht="28.5" customHeight="1" x14ac:dyDescent="0.25">
      <c r="A69" s="35">
        <v>11</v>
      </c>
      <c r="B69" s="36" t="s">
        <v>89</v>
      </c>
      <c r="C69" s="37">
        <f t="shared" si="4"/>
        <v>3070</v>
      </c>
      <c r="D69" s="38">
        <f t="shared" si="3"/>
        <v>3070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>
        <f>2570+500</f>
        <v>3070</v>
      </c>
      <c r="R69" s="38"/>
      <c r="S69" s="38"/>
      <c r="T69" s="15"/>
      <c r="U69" s="16">
        <v>0</v>
      </c>
    </row>
    <row r="70" spans="1:21" ht="37.5" x14ac:dyDescent="0.3">
      <c r="A70" s="35">
        <v>12</v>
      </c>
      <c r="B70" s="39" t="s">
        <v>90</v>
      </c>
      <c r="C70" s="37">
        <f t="shared" si="4"/>
        <v>407</v>
      </c>
      <c r="D70" s="38">
        <f t="shared" si="3"/>
        <v>407</v>
      </c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>
        <v>407</v>
      </c>
      <c r="R70" s="44"/>
      <c r="S70" s="44"/>
      <c r="T70" s="20"/>
      <c r="U70" s="21">
        <v>0</v>
      </c>
    </row>
    <row r="71" spans="1:21" ht="18.75" x14ac:dyDescent="0.3">
      <c r="A71" s="45"/>
      <c r="B71" s="45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22"/>
      <c r="U71" s="23"/>
    </row>
    <row r="72" spans="1:21" ht="22.5" customHeight="1" x14ac:dyDescent="0.25"/>
  </sheetData>
  <mergeCells count="28">
    <mergeCell ref="O1:U1"/>
    <mergeCell ref="A2:U2"/>
    <mergeCell ref="A3:U3"/>
    <mergeCell ref="P4:U4"/>
    <mergeCell ref="A5:A7"/>
    <mergeCell ref="B5:B7"/>
    <mergeCell ref="C5:C7"/>
    <mergeCell ref="T5:T7"/>
    <mergeCell ref="I6:I7"/>
    <mergeCell ref="J6:J7"/>
    <mergeCell ref="K6:K7"/>
    <mergeCell ref="L6:L7"/>
    <mergeCell ref="A1:B1"/>
    <mergeCell ref="D6:D7"/>
    <mergeCell ref="E6:E7"/>
    <mergeCell ref="F6:F7"/>
    <mergeCell ref="G6:G7"/>
    <mergeCell ref="H6:H7"/>
    <mergeCell ref="V9:W9"/>
    <mergeCell ref="V24:W24"/>
    <mergeCell ref="M6:M7"/>
    <mergeCell ref="N6:N7"/>
    <mergeCell ref="O6:P6"/>
    <mergeCell ref="Q6:Q7"/>
    <mergeCell ref="R6:R7"/>
    <mergeCell ref="S6:S7"/>
    <mergeCell ref="U5:U7"/>
    <mergeCell ref="G5:R5"/>
  </mergeCells>
  <printOptions horizontalCentered="1"/>
  <pageMargins left="0.2" right="0.2" top="0.5" bottom="0.25" header="0.5" footer="0.25"/>
  <pageSetup paperSize="9" scale="7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26C311-BA15-4D23-95D2-1A0CAF841C92}"/>
</file>

<file path=customXml/itemProps2.xml><?xml version="1.0" encoding="utf-8"?>
<ds:datastoreItem xmlns:ds="http://schemas.openxmlformats.org/officeDocument/2006/customXml" ds:itemID="{6CA08C9C-4289-4A39-9FDF-3ED20AE6D0A2}"/>
</file>

<file path=customXml/itemProps3.xml><?xml version="1.0" encoding="utf-8"?>
<ds:datastoreItem xmlns:ds="http://schemas.openxmlformats.org/officeDocument/2006/customXml" ds:itemID="{F24E00C1-271C-48F5-AF41-DAA103B76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53</vt:lpstr>
      <vt:lpstr>'53'!Print_Area</vt:lpstr>
      <vt:lpstr>'53'!Print_Titles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2019-12-18T02:11:02Z</cp:lastPrinted>
  <dcterms:created xsi:type="dcterms:W3CDTF">2019-12-13T03:27:16Z</dcterms:created>
  <dcterms:modified xsi:type="dcterms:W3CDTF">2019-12-31T09:23:33Z</dcterms:modified>
</cp:coreProperties>
</file>