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drawings/drawing12.xml" ContentType="application/vnd.openxmlformats-officedocument.drawing+xml"/>
  <Override PartName="/xl/drawings/drawing13.xml" ContentType="application/vnd.openxmlformats-officedocument.drawing+xml"/>
  <Override PartName="/xl/worksheets/sheet3.xml" ContentType="application/vnd.openxmlformats-officedocument.spreadsheetml.worksheet+xml"/>
  <Override PartName="/xl/worksheets/sheet2.xml" ContentType="application/vnd.openxmlformats-officedocument.spreadsheetml.worksheet+xml"/>
  <Override PartName="/xl/drawings/drawing11.xml" ContentType="application/vnd.openxmlformats-officedocument.drawing+xml"/>
  <Override PartName="/xl/drawings/drawing10.xml" ContentType="application/vnd.openxmlformats-officedocument.drawing+xml"/>
  <Override PartName="/xl/drawings/drawing9.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worksheets/sheet1.xml" ContentType="application/vnd.openxmlformats-officedocument.spreadsheetml.worksheet+xml"/>
  <Override PartName="/xl/drawings/drawing4.xml" ContentType="application/vnd.openxmlformats-officedocument.drawing+xml"/>
  <Override PartName="/xl/drawings/drawing8.xml" ContentType="application/vnd.openxmlformats-officedocument.drawing+xml"/>
  <Override PartName="/xl/styles.xml" ContentType="application/vnd.openxmlformats-officedocument.spreadsheetml.styles+xml"/>
  <Override PartName="/xl/drawings/drawing1.xml" ContentType="application/vnd.openxmlformats-officedocument.drawing+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worksheets/sheet11.xml" ContentType="application/vnd.openxmlformats-officedocument.spreadsheetml.worksheet+xml"/>
  <Override PartName="/xl/drawings/drawing3.xml" ContentType="application/vnd.openxmlformats-officedocument.drawing+xml"/>
  <Override PartName="/xl/worksheets/sheet10.xml" ContentType="application/vnd.openxmlformats-officedocument.spreadsheetml.worksheet+xml"/>
  <Override PartName="/xl/worksheets/sheet13.xml" ContentType="application/vnd.openxmlformats-officedocument.spreadsheetml.worksheet+xml"/>
  <Override PartName="/xl/drawings/drawing2.xml" ContentType="application/vnd.openxmlformats-officedocument.drawing+xml"/>
  <Override PartName="/xl/worksheets/sheet1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6.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docProps/app.xml" ContentType="application/vnd.openxmlformats-officedocument.extended-properties+xml"/>
  <Override PartName="/docProps/core.xml" ContentType="application/vnd.openxmlformats-package.core-properties+xml"/>
  <Override PartName="/xl/calcChain.xml" ContentType="application/vnd.openxmlformats-officedocument.spreadsheetml.calcChain+xml"/>
  <Override PartName="/xl/externalLinks/externalLink3.xml" ContentType="application/vnd.openxmlformats-officedocument.spreadsheetml.externalLink+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NHUNG\Google Drive\NĂM 2020\CÔNG KHAI NGÂN SÁCH\DỰ TOÁN SAU PHÊ DUYỆT\"/>
    </mc:Choice>
  </mc:AlternateContent>
  <bookViews>
    <workbookView xWindow="0" yWindow="0" windowWidth="20490" windowHeight="7755" firstSheet="1" activeTab="3"/>
  </bookViews>
  <sheets>
    <sheet name="DT-2020-N-B46-TT343-75" sheetId="1" r:id="rId1"/>
    <sheet name="DT-2020-N-B47-TT343-75" sheetId="2" r:id="rId2"/>
    <sheet name="DT-2020-N-B48-TT343-75" sheetId="3" r:id="rId3"/>
    <sheet name="DT-2020-N-B49-TT343-75" sheetId="4" r:id="rId4"/>
    <sheet name="DT-2020-N-B50-TT343-75" sheetId="5" r:id="rId5"/>
    <sheet name="DT-2020-N-B51-TT343-75" sheetId="6" r:id="rId6"/>
    <sheet name="DT-2020-N-B52-TT343-75" sheetId="7" r:id="rId7"/>
    <sheet name="DT-2020-N-B53-TT343-75" sheetId="8" r:id="rId8"/>
    <sheet name="DT-2020-N-B54-TT343-75" sheetId="9" r:id="rId9"/>
    <sheet name="DT-2020-N-B55-TT343-75" sheetId="10" r:id="rId10"/>
    <sheet name="DT-2020-N-B56-TT343-75" sheetId="11" r:id="rId11"/>
    <sheet name="DT-2020-N-B57-TT343-75" sheetId="12" r:id="rId12"/>
    <sheet name="DT-2020-N-B58-TT343-75" sheetId="13" r:id="rId13"/>
  </sheets>
  <externalReferences>
    <externalReference r:id="rId14"/>
    <externalReference r:id="rId15"/>
    <externalReference r:id="rId16"/>
    <externalReference r:id="rId17"/>
    <externalReference r:id="rId18"/>
    <externalReference r:id="rId19"/>
  </externalReferences>
  <definedNames>
    <definedName name="_xlnm._FilterDatabase" localSheetId="6" hidden="1">'DT-2020-N-B52-TT343-75'!$B$1:$B$111</definedName>
    <definedName name="_xlnm.Print_Titles" localSheetId="1">'DT-2020-N-B47-TT343-75'!$9:$9</definedName>
    <definedName name="_xlnm.Print_Titles" localSheetId="2">'DT-2020-N-B48-TT343-75'!$9:$10</definedName>
    <definedName name="_xlnm.Print_Titles" localSheetId="3">'DT-2020-N-B49-TT343-75'!$9:$11</definedName>
    <definedName name="_xlnm.Print_Titles" localSheetId="4">'DT-2020-N-B50-TT343-75'!$9:$9</definedName>
    <definedName name="_xlnm.Print_Titles" localSheetId="5">'DT-2020-N-B51-TT343-75'!$9:$10</definedName>
    <definedName name="_xlnm.Print_Titles" localSheetId="6">'DT-2020-N-B52-TT343-75'!$9:$11</definedName>
    <definedName name="_xlnm.Print_Titles" localSheetId="7">'DT-2020-N-B53-TT343-75'!$9:$11</definedName>
    <definedName name="_xlnm.Print_Titles" localSheetId="9">'DT-2020-N-B55-TT343-75'!$9:$11</definedName>
    <definedName name="_xlnm.Print_Titles" localSheetId="12">'DT-2020-N-B58-TT343-75'!$9:$12</definedName>
  </definedName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118" i="7" l="1"/>
  <c r="F118" i="7"/>
  <c r="H118" i="7"/>
  <c r="I118" i="7"/>
  <c r="J118" i="7"/>
  <c r="K118" i="7"/>
  <c r="L118" i="7"/>
  <c r="M118" i="7"/>
  <c r="N118" i="7"/>
  <c r="D118" i="7"/>
  <c r="E116" i="7"/>
  <c r="F116" i="7"/>
  <c r="G116" i="7"/>
  <c r="H116" i="7"/>
  <c r="I116" i="7"/>
  <c r="J116" i="7"/>
  <c r="L116" i="7"/>
  <c r="M116" i="7"/>
  <c r="N116" i="7"/>
  <c r="D116" i="7"/>
  <c r="E114" i="7"/>
  <c r="F114" i="7"/>
  <c r="G114" i="7"/>
  <c r="H114" i="7"/>
  <c r="I114" i="7"/>
  <c r="J114" i="7"/>
  <c r="L114" i="7"/>
  <c r="M114" i="7"/>
  <c r="N114" i="7"/>
  <c r="D114" i="7"/>
  <c r="E112" i="7"/>
  <c r="F112" i="7"/>
  <c r="G112" i="7"/>
  <c r="H112" i="7"/>
  <c r="I112" i="7"/>
  <c r="J112" i="7"/>
  <c r="K112" i="7"/>
  <c r="L112" i="7"/>
  <c r="N112" i="7"/>
  <c r="D112" i="7"/>
  <c r="D110" i="7"/>
  <c r="B95" i="7"/>
  <c r="N75" i="7"/>
  <c r="B75" i="7"/>
  <c r="N74" i="7"/>
  <c r="B74" i="7"/>
  <c r="N73" i="7"/>
  <c r="B73" i="7"/>
  <c r="N72" i="7"/>
  <c r="B72" i="7"/>
  <c r="N71" i="7"/>
  <c r="B71" i="7"/>
  <c r="N70" i="7"/>
  <c r="B70" i="7"/>
  <c r="N111" i="7"/>
  <c r="C111" i="7" s="1"/>
  <c r="B111" i="7"/>
  <c r="I79" i="7"/>
  <c r="B79" i="7"/>
  <c r="I69" i="7"/>
  <c r="B69" i="7"/>
  <c r="I68" i="7"/>
  <c r="B68" i="7"/>
  <c r="I104" i="7"/>
  <c r="B104" i="7"/>
  <c r="H67" i="7"/>
  <c r="B67" i="7"/>
  <c r="H66" i="7"/>
  <c r="B66" i="7"/>
  <c r="E65" i="7"/>
  <c r="B65" i="7"/>
  <c r="E64" i="7"/>
  <c r="B64" i="7"/>
  <c r="E63" i="7"/>
  <c r="B63" i="7"/>
  <c r="E62" i="7"/>
  <c r="B62" i="7"/>
  <c r="E61" i="7"/>
  <c r="B61" i="7"/>
  <c r="E60" i="7"/>
  <c r="B60" i="7"/>
  <c r="G81" i="7"/>
  <c r="B81" i="7"/>
  <c r="G59" i="7"/>
  <c r="B59" i="7"/>
  <c r="G58" i="7"/>
  <c r="B58" i="7"/>
  <c r="G57" i="7"/>
  <c r="B57" i="7"/>
  <c r="G56" i="7"/>
  <c r="B56" i="7"/>
  <c r="G109" i="7"/>
  <c r="B109" i="7"/>
  <c r="G119" i="7"/>
  <c r="C119" i="7" s="1"/>
  <c r="B119" i="7"/>
  <c r="G55" i="7"/>
  <c r="B55" i="7"/>
  <c r="G54" i="7"/>
  <c r="B54" i="7"/>
  <c r="G53" i="7"/>
  <c r="B53" i="7"/>
  <c r="G52" i="7"/>
  <c r="B52" i="7"/>
  <c r="G51" i="7"/>
  <c r="B51" i="7"/>
  <c r="G50" i="7"/>
  <c r="B50" i="7"/>
  <c r="G49" i="7"/>
  <c r="B49" i="7"/>
  <c r="G48" i="7"/>
  <c r="B48" i="7"/>
  <c r="G47" i="7"/>
  <c r="B47" i="7"/>
  <c r="G46" i="7"/>
  <c r="B46" i="7"/>
  <c r="G45" i="7"/>
  <c r="B45" i="7"/>
  <c r="G118" i="7" l="1"/>
  <c r="C118" i="7" s="1"/>
  <c r="N44" i="7"/>
  <c r="B44" i="7"/>
  <c r="N43" i="7"/>
  <c r="B43" i="7"/>
  <c r="N42" i="7"/>
  <c r="B42" i="7"/>
  <c r="N41" i="7"/>
  <c r="B41" i="7"/>
  <c r="N40" i="7"/>
  <c r="B40" i="7"/>
  <c r="N39" i="7"/>
  <c r="B39" i="7"/>
  <c r="N38" i="7"/>
  <c r="B38" i="7"/>
  <c r="N37" i="7"/>
  <c r="B37" i="7"/>
  <c r="N36" i="7"/>
  <c r="B36" i="7"/>
  <c r="N35" i="7"/>
  <c r="B35" i="7"/>
  <c r="N34" i="7"/>
  <c r="B34" i="7"/>
  <c r="F84" i="7"/>
  <c r="B84" i="7"/>
  <c r="F107" i="7"/>
  <c r="B107" i="7"/>
  <c r="D105" i="7"/>
  <c r="B105" i="7"/>
  <c r="D103" i="7"/>
  <c r="B103" i="7"/>
  <c r="D99" i="7"/>
  <c r="B99" i="7"/>
  <c r="D102" i="7"/>
  <c r="B102" i="7"/>
  <c r="D101" i="7"/>
  <c r="B101" i="7"/>
  <c r="D98" i="7"/>
  <c r="B98" i="7"/>
  <c r="K117" i="7"/>
  <c r="B117" i="7"/>
  <c r="B116" i="7"/>
  <c r="K115" i="7"/>
  <c r="B115" i="7"/>
  <c r="B114" i="7"/>
  <c r="K33" i="7"/>
  <c r="B33" i="7"/>
  <c r="K96" i="7"/>
  <c r="K95" i="7"/>
  <c r="B96" i="7"/>
  <c r="K32" i="7"/>
  <c r="B32" i="7"/>
  <c r="K94" i="7"/>
  <c r="B94" i="7"/>
  <c r="B29" i="7"/>
  <c r="L31" i="7"/>
  <c r="B31" i="7"/>
  <c r="L30" i="7"/>
  <c r="B30" i="7"/>
  <c r="L29" i="7"/>
  <c r="L28" i="7"/>
  <c r="B28" i="7"/>
  <c r="L27" i="7"/>
  <c r="B27" i="7"/>
  <c r="L26" i="7"/>
  <c r="B26" i="7"/>
  <c r="L25" i="7"/>
  <c r="B25" i="7"/>
  <c r="L24" i="7"/>
  <c r="B24" i="7"/>
  <c r="M23" i="7"/>
  <c r="B23" i="7"/>
  <c r="M113" i="7"/>
  <c r="B113" i="7"/>
  <c r="M92" i="7"/>
  <c r="B92" i="7"/>
  <c r="M90" i="7"/>
  <c r="B90" i="7"/>
  <c r="M88" i="7"/>
  <c r="B88" i="7"/>
  <c r="M22" i="7"/>
  <c r="B22" i="7"/>
  <c r="M86" i="7"/>
  <c r="B86" i="7"/>
  <c r="M83" i="7"/>
  <c r="J21" i="7"/>
  <c r="J20" i="7"/>
  <c r="J77" i="7"/>
  <c r="J19" i="7"/>
  <c r="J18" i="7"/>
  <c r="C22" i="11"/>
  <c r="D22" i="11"/>
  <c r="E21" i="11"/>
  <c r="D21" i="11"/>
  <c r="D20" i="11"/>
  <c r="C20" i="11" s="1"/>
  <c r="D19" i="11"/>
  <c r="C19" i="11" s="1"/>
  <c r="D18" i="11"/>
  <c r="C18" i="11" s="1"/>
  <c r="D17" i="11"/>
  <c r="C17" i="11" s="1"/>
  <c r="E16" i="11"/>
  <c r="D16" i="11"/>
  <c r="D15" i="11"/>
  <c r="C15" i="11" s="1"/>
  <c r="D14" i="11"/>
  <c r="C14" i="11" s="1"/>
  <c r="E13" i="11"/>
  <c r="E11" i="11" s="1"/>
  <c r="D13" i="11"/>
  <c r="D12" i="11"/>
  <c r="C12" i="11" s="1"/>
  <c r="V246" i="13"/>
  <c r="S246" i="13" s="1"/>
  <c r="S244" i="13"/>
  <c r="S243" i="13"/>
  <c r="S242" i="13"/>
  <c r="S241" i="13"/>
  <c r="S240" i="13"/>
  <c r="S239" i="13"/>
  <c r="S238" i="13"/>
  <c r="S237" i="13"/>
  <c r="S236" i="13"/>
  <c r="S235" i="13"/>
  <c r="S234" i="13"/>
  <c r="S233" i="13"/>
  <c r="S232" i="13"/>
  <c r="S231" i="13"/>
  <c r="S230" i="13"/>
  <c r="S229" i="13"/>
  <c r="S228" i="13"/>
  <c r="S227" i="13"/>
  <c r="S226" i="13"/>
  <c r="S225" i="13"/>
  <c r="S224" i="13"/>
  <c r="S223" i="13"/>
  <c r="S222" i="13"/>
  <c r="S221" i="13"/>
  <c r="S220" i="13"/>
  <c r="S219" i="13"/>
  <c r="S218" i="13"/>
  <c r="S217" i="13"/>
  <c r="S216" i="13"/>
  <c r="S215" i="13"/>
  <c r="S214" i="13"/>
  <c r="S213" i="13"/>
  <c r="S212" i="13"/>
  <c r="S211" i="13"/>
  <c r="S210" i="13"/>
  <c r="S209" i="13"/>
  <c r="S208" i="13"/>
  <c r="S207" i="13"/>
  <c r="S206" i="13"/>
  <c r="S205" i="13"/>
  <c r="S204" i="13"/>
  <c r="S203" i="13"/>
  <c r="S202" i="13"/>
  <c r="S201" i="13"/>
  <c r="S200" i="13"/>
  <c r="S199" i="13"/>
  <c r="S198" i="13"/>
  <c r="S197" i="13"/>
  <c r="S196" i="13"/>
  <c r="S195" i="13"/>
  <c r="S194" i="13"/>
  <c r="S193" i="13"/>
  <c r="S192" i="13"/>
  <c r="S191" i="13"/>
  <c r="S190" i="13"/>
  <c r="S189" i="13"/>
  <c r="S188" i="13"/>
  <c r="S187" i="13"/>
  <c r="S186" i="13"/>
  <c r="S185" i="13"/>
  <c r="S184" i="13"/>
  <c r="S183" i="13"/>
  <c r="S182" i="13"/>
  <c r="S181" i="13"/>
  <c r="S180" i="13"/>
  <c r="S179" i="13"/>
  <c r="S178" i="13"/>
  <c r="S177" i="13"/>
  <c r="S176" i="13"/>
  <c r="S174" i="13"/>
  <c r="S173" i="13"/>
  <c r="S172" i="13"/>
  <c r="S171" i="13"/>
  <c r="S170" i="13"/>
  <c r="S169" i="13"/>
  <c r="S168" i="13"/>
  <c r="V167" i="13"/>
  <c r="S167" i="13" s="1"/>
  <c r="S166" i="13"/>
  <c r="S165" i="13"/>
  <c r="S164" i="13"/>
  <c r="S163" i="13"/>
  <c r="S162" i="13"/>
  <c r="S161" i="13"/>
  <c r="S160" i="13"/>
  <c r="S159" i="13"/>
  <c r="S158" i="13"/>
  <c r="S157" i="13"/>
  <c r="S156" i="13"/>
  <c r="S155" i="13"/>
  <c r="S154" i="13"/>
  <c r="S153" i="13"/>
  <c r="S152" i="13"/>
  <c r="S151" i="13"/>
  <c r="S150" i="13"/>
  <c r="S149" i="13"/>
  <c r="S148" i="13"/>
  <c r="S147" i="13"/>
  <c r="S146" i="13"/>
  <c r="S145" i="13"/>
  <c r="S144" i="13"/>
  <c r="S143" i="13"/>
  <c r="S142" i="13"/>
  <c r="S141" i="13"/>
  <c r="S140" i="13"/>
  <c r="S139" i="13"/>
  <c r="S138" i="13"/>
  <c r="S137" i="13"/>
  <c r="S136" i="13"/>
  <c r="S135" i="13"/>
  <c r="S134" i="13"/>
  <c r="S133" i="13"/>
  <c r="S132" i="13"/>
  <c r="S131" i="13"/>
  <c r="S130" i="13"/>
  <c r="S129" i="13"/>
  <c r="S128" i="13"/>
  <c r="S127" i="13"/>
  <c r="S126" i="13"/>
  <c r="S125" i="13"/>
  <c r="S124" i="13"/>
  <c r="S123" i="13"/>
  <c r="S122" i="13"/>
  <c r="S121" i="13"/>
  <c r="S120" i="13"/>
  <c r="S119" i="13"/>
  <c r="S118" i="13"/>
  <c r="S117" i="13"/>
  <c r="S116" i="13"/>
  <c r="S115" i="13"/>
  <c r="S114" i="13"/>
  <c r="S113" i="13"/>
  <c r="S112" i="13"/>
  <c r="S111" i="13"/>
  <c r="S110" i="13"/>
  <c r="S109" i="13"/>
  <c r="S108" i="13"/>
  <c r="S107" i="13"/>
  <c r="S106" i="13"/>
  <c r="S105" i="13"/>
  <c r="S104" i="13"/>
  <c r="S103" i="13"/>
  <c r="S102" i="13"/>
  <c r="S101" i="13"/>
  <c r="S100" i="13"/>
  <c r="S99" i="13"/>
  <c r="S98" i="13"/>
  <c r="S97" i="13"/>
  <c r="S96" i="13"/>
  <c r="S95" i="13"/>
  <c r="S94" i="13"/>
  <c r="S93" i="13"/>
  <c r="S92" i="13"/>
  <c r="S91" i="13"/>
  <c r="S90" i="13"/>
  <c r="S89" i="13"/>
  <c r="S88" i="13"/>
  <c r="S87" i="13"/>
  <c r="S86" i="13"/>
  <c r="S85" i="13"/>
  <c r="S84" i="13"/>
  <c r="S83" i="13"/>
  <c r="S82" i="13"/>
  <c r="S81" i="13"/>
  <c r="S80" i="13"/>
  <c r="S79" i="13"/>
  <c r="S78" i="13"/>
  <c r="S77" i="13"/>
  <c r="S76" i="13"/>
  <c r="S75" i="13"/>
  <c r="S74" i="13"/>
  <c r="S73" i="13"/>
  <c r="S72" i="13"/>
  <c r="S71" i="13"/>
  <c r="S70" i="13"/>
  <c r="S69" i="13"/>
  <c r="S68" i="13"/>
  <c r="S67" i="13"/>
  <c r="S66" i="13"/>
  <c r="S65" i="13"/>
  <c r="S64" i="13"/>
  <c r="S63" i="13"/>
  <c r="S62" i="13"/>
  <c r="S61" i="13"/>
  <c r="S60" i="13"/>
  <c r="S59" i="13"/>
  <c r="S58" i="13"/>
  <c r="S57" i="13"/>
  <c r="S56" i="13"/>
  <c r="S55" i="13"/>
  <c r="S54" i="13"/>
  <c r="S53" i="13"/>
  <c r="S52" i="13"/>
  <c r="S51" i="13"/>
  <c r="S50" i="13"/>
  <c r="S49" i="13"/>
  <c r="S48" i="13"/>
  <c r="S47" i="13"/>
  <c r="S46" i="13"/>
  <c r="S45" i="13"/>
  <c r="S44" i="13"/>
  <c r="S43" i="13"/>
  <c r="S42" i="13"/>
  <c r="S41" i="13"/>
  <c r="S40" i="13"/>
  <c r="S39" i="13"/>
  <c r="S38" i="13"/>
  <c r="S37" i="13"/>
  <c r="S36" i="13"/>
  <c r="S35" i="13"/>
  <c r="S34" i="13"/>
  <c r="S33" i="13"/>
  <c r="S32" i="13"/>
  <c r="S31" i="13"/>
  <c r="S30" i="13"/>
  <c r="S29" i="13"/>
  <c r="S28" i="13"/>
  <c r="S27" i="13"/>
  <c r="S26" i="13"/>
  <c r="S25" i="13"/>
  <c r="S24" i="13"/>
  <c r="S23" i="13"/>
  <c r="S22" i="13"/>
  <c r="S21" i="13"/>
  <c r="S20" i="13"/>
  <c r="S19" i="13"/>
  <c r="S18" i="13"/>
  <c r="S17" i="13"/>
  <c r="V16" i="13"/>
  <c r="S16" i="13"/>
  <c r="V15" i="13"/>
  <c r="S15" i="13"/>
  <c r="AC17" i="12"/>
  <c r="AB17" i="12" s="1"/>
  <c r="E17" i="12"/>
  <c r="R16" i="12"/>
  <c r="Q16" i="12" s="1"/>
  <c r="E16" i="12" s="1"/>
  <c r="N16" i="12"/>
  <c r="D16" i="12"/>
  <c r="AN15" i="12"/>
  <c r="AL15" i="12" s="1"/>
  <c r="V15" i="12"/>
  <c r="U15" i="12" s="1"/>
  <c r="T15" i="12" s="1"/>
  <c r="H15" i="12"/>
  <c r="G15" i="12" s="1"/>
  <c r="X14" i="12"/>
  <c r="E13" i="8"/>
  <c r="F13" i="8"/>
  <c r="G13" i="8"/>
  <c r="H13" i="8"/>
  <c r="I13" i="8"/>
  <c r="J13" i="8"/>
  <c r="K13" i="8"/>
  <c r="L13" i="8"/>
  <c r="M13" i="8"/>
  <c r="N13" i="8"/>
  <c r="D13" i="8"/>
  <c r="C21" i="11" l="1"/>
  <c r="C13" i="11"/>
  <c r="C16" i="11"/>
  <c r="V14" i="12"/>
  <c r="U14" i="12" s="1"/>
  <c r="T14" i="12" s="1"/>
  <c r="C117" i="7"/>
  <c r="K116" i="7"/>
  <c r="C116" i="7" s="1"/>
  <c r="C115" i="7"/>
  <c r="K114" i="7"/>
  <c r="C114" i="7" s="1"/>
  <c r="C113" i="7"/>
  <c r="M112" i="7"/>
  <c r="C112" i="7" s="1"/>
  <c r="E15" i="12"/>
  <c r="E14" i="12" s="1"/>
  <c r="AH15" i="12"/>
  <c r="AC14" i="12"/>
  <c r="AB14" i="12" s="1"/>
  <c r="AA14" i="12" s="1"/>
  <c r="M16" i="12"/>
  <c r="AN14" i="12"/>
  <c r="AL14" i="12" s="1"/>
  <c r="AH14" i="12" s="1"/>
  <c r="D11" i="11"/>
  <c r="C11" i="11" s="1"/>
  <c r="V245" i="13"/>
  <c r="D15" i="12"/>
  <c r="F15" i="12"/>
  <c r="C16" i="12"/>
  <c r="D17" i="12"/>
  <c r="C17" i="12" s="1"/>
  <c r="AA17" i="12"/>
  <c r="V175" i="13" l="1"/>
  <c r="S245" i="13"/>
  <c r="C15" i="12"/>
  <c r="D14" i="12"/>
  <c r="C14" i="12" s="1"/>
  <c r="S175" i="13" l="1"/>
  <c r="V14" i="13"/>
  <c r="S14" i="13" s="1"/>
  <c r="D13" i="6" l="1"/>
  <c r="C24" i="10" l="1"/>
  <c r="C23" i="10"/>
  <c r="C22" i="10"/>
  <c r="C21" i="10"/>
  <c r="C20" i="10"/>
  <c r="C19" i="10"/>
  <c r="C18" i="10"/>
  <c r="C17" i="10"/>
  <c r="C16" i="10"/>
  <c r="C15" i="10"/>
  <c r="C14" i="10"/>
  <c r="O24" i="10"/>
  <c r="O23" i="10"/>
  <c r="O22" i="10"/>
  <c r="O21" i="10"/>
  <c r="O20" i="10"/>
  <c r="O19" i="10"/>
  <c r="O18" i="10"/>
  <c r="O17" i="10"/>
  <c r="O16" i="10"/>
  <c r="O15" i="10"/>
  <c r="O14" i="10"/>
  <c r="N24" i="10"/>
  <c r="N23" i="10"/>
  <c r="N22" i="10"/>
  <c r="N21" i="10"/>
  <c r="N20" i="10"/>
  <c r="N19" i="10"/>
  <c r="N18" i="10"/>
  <c r="N17" i="10"/>
  <c r="N16" i="10"/>
  <c r="N15" i="10"/>
  <c r="N14" i="10"/>
  <c r="M24" i="10"/>
  <c r="M23" i="10"/>
  <c r="M22" i="10"/>
  <c r="M21" i="10"/>
  <c r="M20" i="10"/>
  <c r="M19" i="10"/>
  <c r="M18" i="10"/>
  <c r="M17" i="10"/>
  <c r="M16" i="10"/>
  <c r="M15" i="10"/>
  <c r="M14" i="10"/>
  <c r="L24" i="10"/>
  <c r="L23" i="10"/>
  <c r="L22" i="10"/>
  <c r="L21" i="10"/>
  <c r="L20" i="10"/>
  <c r="L19" i="10"/>
  <c r="L18" i="10"/>
  <c r="L17" i="10"/>
  <c r="J17" i="10" s="1"/>
  <c r="L16" i="10"/>
  <c r="L15" i="10"/>
  <c r="L14" i="10"/>
  <c r="K16" i="10"/>
  <c r="K15" i="10"/>
  <c r="K24" i="10"/>
  <c r="K23" i="10"/>
  <c r="K22" i="10"/>
  <c r="K21" i="10"/>
  <c r="K20" i="10"/>
  <c r="K19" i="10"/>
  <c r="K18" i="10"/>
  <c r="K17" i="10"/>
  <c r="K14" i="10"/>
  <c r="I14" i="10"/>
  <c r="I24" i="10"/>
  <c r="I23" i="10"/>
  <c r="I22" i="10"/>
  <c r="I21" i="10"/>
  <c r="I20" i="10"/>
  <c r="I19" i="10"/>
  <c r="I18" i="10"/>
  <c r="I17" i="10"/>
  <c r="I16" i="10"/>
  <c r="I15" i="10"/>
  <c r="H23" i="10"/>
  <c r="H14" i="10"/>
  <c r="F22" i="10"/>
  <c r="F21" i="10"/>
  <c r="F20" i="10"/>
  <c r="F19" i="10"/>
  <c r="F18" i="10"/>
  <c r="F17" i="10"/>
  <c r="F16" i="10"/>
  <c r="F15" i="10"/>
  <c r="F14" i="10"/>
  <c r="F24" i="10"/>
  <c r="F23" i="10"/>
  <c r="E24" i="10"/>
  <c r="E23" i="10"/>
  <c r="E22" i="10"/>
  <c r="E21" i="10"/>
  <c r="E20" i="10"/>
  <c r="E19" i="10"/>
  <c r="E18" i="10"/>
  <c r="E17" i="10"/>
  <c r="E16" i="10"/>
  <c r="E15" i="10"/>
  <c r="E14" i="10"/>
  <c r="K84" i="6"/>
  <c r="K12" i="6" s="1"/>
  <c r="J12" i="6" s="1"/>
  <c r="M82" i="6"/>
  <c r="I81" i="6"/>
  <c r="H80" i="6"/>
  <c r="G79" i="6"/>
  <c r="F78" i="6"/>
  <c r="J21" i="10" l="1"/>
  <c r="N13" i="10"/>
  <c r="J18" i="10"/>
  <c r="J23" i="10"/>
  <c r="J16" i="10"/>
  <c r="M13" i="10"/>
  <c r="J14" i="10"/>
  <c r="J24" i="10"/>
  <c r="J22" i="10"/>
  <c r="J20" i="10"/>
  <c r="J19" i="10"/>
  <c r="J15" i="10"/>
  <c r="C11" i="5" l="1"/>
  <c r="C45" i="5"/>
  <c r="C44" i="5"/>
  <c r="C43" i="5"/>
  <c r="C42" i="5"/>
  <c r="C41" i="5"/>
  <c r="C40" i="5"/>
  <c r="C39" i="5"/>
  <c r="C38" i="5"/>
  <c r="C37" i="5"/>
  <c r="C35" i="5"/>
  <c r="C34" i="5"/>
  <c r="C33" i="5"/>
  <c r="C32" i="5"/>
  <c r="C30" i="5"/>
  <c r="C14" i="5"/>
  <c r="E32" i="4"/>
  <c r="E31" i="4"/>
  <c r="D32" i="4"/>
  <c r="D31" i="4"/>
  <c r="D30" i="4"/>
  <c r="D29" i="4"/>
  <c r="D28" i="4"/>
  <c r="E27" i="4"/>
  <c r="D27" i="4"/>
  <c r="E25" i="4"/>
  <c r="D25" i="4"/>
  <c r="E14" i="4"/>
  <c r="D14" i="4"/>
  <c r="E21" i="4"/>
  <c r="D21" i="4"/>
  <c r="E20" i="4"/>
  <c r="D20" i="4"/>
  <c r="D25" i="3"/>
  <c r="D52" i="3"/>
  <c r="D51" i="3"/>
  <c r="D50" i="3"/>
  <c r="D44" i="3"/>
  <c r="D41" i="3"/>
  <c r="D39" i="3"/>
  <c r="D38" i="3"/>
  <c r="D35" i="3"/>
  <c r="C53" i="3"/>
  <c r="C52" i="3"/>
  <c r="C51" i="3"/>
  <c r="C50" i="3"/>
  <c r="C49" i="3"/>
  <c r="C47" i="3"/>
  <c r="C46" i="3"/>
  <c r="C44" i="3"/>
  <c r="C41" i="3"/>
  <c r="C40" i="3"/>
  <c r="C39" i="3"/>
  <c r="C38" i="3"/>
  <c r="C35" i="3"/>
  <c r="C34" i="3"/>
  <c r="C33" i="3"/>
  <c r="C32" i="3"/>
  <c r="C31" i="3"/>
  <c r="C30" i="3"/>
  <c r="C27" i="3"/>
  <c r="C26" i="3"/>
  <c r="C25" i="3"/>
  <c r="C24" i="3"/>
  <c r="C22" i="3"/>
  <c r="C21" i="3"/>
  <c r="C20" i="3"/>
  <c r="C19" i="3"/>
  <c r="C17" i="3"/>
  <c r="C16" i="3"/>
  <c r="C15" i="3"/>
  <c r="C14" i="3"/>
  <c r="D14" i="3" s="1"/>
  <c r="C35" i="2"/>
  <c r="C33" i="2"/>
  <c r="C31" i="2"/>
  <c r="C30" i="2"/>
  <c r="C28" i="2"/>
  <c r="C23" i="2"/>
  <c r="C22" i="2"/>
  <c r="C20" i="2"/>
  <c r="C18" i="2"/>
  <c r="C17" i="2"/>
  <c r="C15" i="2"/>
  <c r="C12" i="2"/>
  <c r="C32" i="1"/>
  <c r="C29" i="1"/>
  <c r="C28" i="1"/>
  <c r="C27" i="1"/>
  <c r="C26" i="1"/>
  <c r="C25" i="1"/>
  <c r="C19" i="1"/>
  <c r="C20" i="1"/>
  <c r="C24" i="1"/>
  <c r="C16" i="1"/>
  <c r="C13" i="1"/>
  <c r="C12" i="1"/>
  <c r="E100" i="7" l="1"/>
  <c r="F100" i="7"/>
  <c r="G100" i="7"/>
  <c r="H100" i="7"/>
  <c r="I100" i="7"/>
  <c r="J100" i="7"/>
  <c r="K100" i="7"/>
  <c r="L100" i="7"/>
  <c r="M100" i="7"/>
  <c r="E97" i="7"/>
  <c r="F97" i="7"/>
  <c r="G97" i="7"/>
  <c r="H97" i="7"/>
  <c r="I97" i="7"/>
  <c r="J97" i="7"/>
  <c r="K97" i="7"/>
  <c r="L97" i="7"/>
  <c r="M97" i="7"/>
  <c r="N97" i="7"/>
  <c r="E93" i="7"/>
  <c r="F93" i="7"/>
  <c r="G93" i="7"/>
  <c r="H93" i="7"/>
  <c r="I93" i="7"/>
  <c r="J93" i="7"/>
  <c r="L93" i="7"/>
  <c r="M93" i="7"/>
  <c r="D93" i="7"/>
  <c r="E82" i="7"/>
  <c r="G82" i="7"/>
  <c r="H82" i="7"/>
  <c r="I82" i="7"/>
  <c r="J82" i="7"/>
  <c r="K82" i="7"/>
  <c r="L82" i="7"/>
  <c r="M82" i="7"/>
  <c r="N82" i="7"/>
  <c r="D82" i="7"/>
  <c r="E76" i="7"/>
  <c r="F76" i="7"/>
  <c r="G76" i="7"/>
  <c r="H76" i="7"/>
  <c r="I76" i="7"/>
  <c r="L76" i="7"/>
  <c r="D76" i="7"/>
  <c r="I14" i="7"/>
  <c r="D14" i="7"/>
  <c r="N100" i="7"/>
  <c r="N76" i="7"/>
  <c r="N93" i="7"/>
  <c r="K93" i="7"/>
  <c r="D78" i="7"/>
  <c r="E78" i="7"/>
  <c r="F78" i="7"/>
  <c r="G78" i="7"/>
  <c r="H78" i="7"/>
  <c r="I78" i="7"/>
  <c r="J78" i="7"/>
  <c r="K78" i="7"/>
  <c r="M78" i="7"/>
  <c r="N78" i="7"/>
  <c r="K76" i="7"/>
  <c r="M76" i="7"/>
  <c r="F14" i="7"/>
  <c r="K14" i="7"/>
  <c r="M14" i="7" l="1"/>
  <c r="G14" i="7"/>
  <c r="H14" i="7"/>
  <c r="J76" i="7"/>
  <c r="D97" i="7"/>
  <c r="D100" i="7"/>
  <c r="F82" i="7"/>
  <c r="E14" i="7"/>
  <c r="C14" i="7" s="1"/>
  <c r="N14" i="7"/>
  <c r="J14" i="7"/>
  <c r="L14" i="7"/>
  <c r="C78" i="7"/>
  <c r="I13" i="10" l="1"/>
  <c r="H13" i="10"/>
  <c r="G15" i="10"/>
  <c r="G16" i="10"/>
  <c r="G17" i="10"/>
  <c r="G18" i="10"/>
  <c r="G19" i="10"/>
  <c r="G20" i="10"/>
  <c r="G21" i="10"/>
  <c r="G22" i="10"/>
  <c r="G23" i="10"/>
  <c r="G24" i="10"/>
  <c r="G14" i="10"/>
  <c r="G13" i="10" l="1"/>
  <c r="D14" i="10"/>
  <c r="D15" i="10"/>
  <c r="D16" i="10"/>
  <c r="D17" i="10"/>
  <c r="D18" i="10"/>
  <c r="D19" i="10"/>
  <c r="D20" i="10"/>
  <c r="D21" i="10"/>
  <c r="D22" i="10"/>
  <c r="D23" i="10"/>
  <c r="D24" i="10"/>
  <c r="C73" i="8" l="1"/>
  <c r="C72" i="8"/>
  <c r="C71" i="8"/>
  <c r="C70" i="8"/>
  <c r="C69" i="8"/>
  <c r="C68" i="8"/>
  <c r="C67" i="8"/>
  <c r="C66" i="8"/>
  <c r="C65" i="8"/>
  <c r="C64" i="8"/>
  <c r="C63" i="8"/>
  <c r="C62" i="8"/>
  <c r="C61" i="8"/>
  <c r="C60" i="8"/>
  <c r="C59" i="8"/>
  <c r="C58" i="8"/>
  <c r="C57" i="8"/>
  <c r="C56" i="8"/>
  <c r="C55" i="8"/>
  <c r="C54" i="8"/>
  <c r="C53" i="8"/>
  <c r="C52" i="8"/>
  <c r="C51" i="8"/>
  <c r="C50" i="8"/>
  <c r="C49" i="8"/>
  <c r="C48" i="8"/>
  <c r="C47" i="8"/>
  <c r="C46" i="8"/>
  <c r="C45" i="8"/>
  <c r="C44" i="8"/>
  <c r="C43" i="8"/>
  <c r="C42" i="8"/>
  <c r="C41" i="8"/>
  <c r="C40" i="8"/>
  <c r="C39" i="8"/>
  <c r="C38" i="8"/>
  <c r="C37" i="8"/>
  <c r="C36" i="8"/>
  <c r="C35" i="8"/>
  <c r="C34" i="8"/>
  <c r="C33" i="8"/>
  <c r="C32" i="8"/>
  <c r="C31" i="8"/>
  <c r="C30" i="8"/>
  <c r="C29" i="8"/>
  <c r="C28" i="8"/>
  <c r="C27" i="8"/>
  <c r="C26" i="8"/>
  <c r="C25" i="8"/>
  <c r="C24" i="8"/>
  <c r="C23" i="8"/>
  <c r="C22" i="8"/>
  <c r="C21" i="8"/>
  <c r="C20" i="8"/>
  <c r="C19" i="8"/>
  <c r="C18" i="8"/>
  <c r="C17" i="8"/>
  <c r="C16" i="8"/>
  <c r="C15" i="8"/>
  <c r="C14" i="8"/>
  <c r="C13" i="8" l="1"/>
  <c r="C55" i="3" l="1"/>
  <c r="C54" i="3"/>
  <c r="C48" i="3"/>
  <c r="C45" i="3"/>
  <c r="C34" i="2" l="1"/>
  <c r="C14" i="2"/>
  <c r="C33" i="1" l="1"/>
  <c r="C15" i="1"/>
  <c r="O13" i="10" l="1"/>
  <c r="L13" i="10"/>
  <c r="K13" i="10"/>
  <c r="F13" i="10"/>
  <c r="J13" i="10" l="1"/>
  <c r="C13" i="10"/>
  <c r="D13" i="10"/>
  <c r="E13" i="10"/>
  <c r="N110" i="7" l="1"/>
  <c r="M110" i="7"/>
  <c r="L110" i="7"/>
  <c r="K110" i="7"/>
  <c r="J110" i="7"/>
  <c r="I110" i="7"/>
  <c r="H110" i="7"/>
  <c r="G110" i="7"/>
  <c r="F110" i="7"/>
  <c r="E110" i="7"/>
  <c r="N108" i="7"/>
  <c r="M108" i="7"/>
  <c r="L108" i="7"/>
  <c r="K108" i="7"/>
  <c r="J108" i="7"/>
  <c r="I108" i="7"/>
  <c r="H108" i="7"/>
  <c r="G108" i="7"/>
  <c r="F108" i="7"/>
  <c r="E108" i="7"/>
  <c r="D108" i="7"/>
  <c r="N106" i="7"/>
  <c r="M106" i="7"/>
  <c r="L106" i="7"/>
  <c r="K106" i="7"/>
  <c r="J106" i="7"/>
  <c r="I106" i="7"/>
  <c r="H106" i="7"/>
  <c r="G106" i="7"/>
  <c r="F106" i="7"/>
  <c r="E106" i="7"/>
  <c r="D106" i="7"/>
  <c r="N91" i="7"/>
  <c r="M91" i="7"/>
  <c r="K91" i="7"/>
  <c r="J91" i="7"/>
  <c r="I91" i="7"/>
  <c r="H91" i="7"/>
  <c r="G91" i="7"/>
  <c r="F91" i="7"/>
  <c r="E91" i="7"/>
  <c r="D91" i="7"/>
  <c r="N89" i="7"/>
  <c r="M89" i="7"/>
  <c r="L89" i="7"/>
  <c r="K89" i="7"/>
  <c r="J89" i="7"/>
  <c r="I89" i="7"/>
  <c r="H89" i="7"/>
  <c r="G89" i="7"/>
  <c r="F89" i="7"/>
  <c r="E89" i="7"/>
  <c r="D89" i="7"/>
  <c r="N87" i="7"/>
  <c r="M87" i="7"/>
  <c r="K87" i="7"/>
  <c r="J87" i="7"/>
  <c r="I87" i="7"/>
  <c r="H87" i="7"/>
  <c r="G87" i="7"/>
  <c r="F87" i="7"/>
  <c r="E87" i="7"/>
  <c r="D87" i="7"/>
  <c r="N85" i="7"/>
  <c r="M85" i="7"/>
  <c r="K85" i="7"/>
  <c r="J85" i="7"/>
  <c r="I85" i="7"/>
  <c r="H85" i="7"/>
  <c r="G85" i="7"/>
  <c r="F85" i="7"/>
  <c r="E85" i="7"/>
  <c r="D85" i="7"/>
  <c r="N80" i="7"/>
  <c r="M80" i="7"/>
  <c r="K80" i="7"/>
  <c r="J80" i="7"/>
  <c r="I80" i="7"/>
  <c r="H80" i="7"/>
  <c r="H13" i="7" s="1"/>
  <c r="G80" i="7"/>
  <c r="F80" i="7"/>
  <c r="E80" i="7"/>
  <c r="D80" i="7"/>
  <c r="D13" i="7" s="1"/>
  <c r="M13" i="7" l="1"/>
  <c r="E13" i="7"/>
  <c r="I13" i="7"/>
  <c r="N13" i="7"/>
  <c r="C110" i="7"/>
  <c r="F13" i="7"/>
  <c r="J13" i="7"/>
  <c r="L13" i="7"/>
  <c r="G13" i="7"/>
  <c r="K13" i="7"/>
  <c r="C76" i="7"/>
  <c r="C93" i="7"/>
  <c r="C87" i="7"/>
  <c r="C100" i="7"/>
  <c r="C106" i="7"/>
  <c r="C91" i="7"/>
  <c r="C108" i="7"/>
  <c r="C97" i="7"/>
  <c r="C89" i="7"/>
  <c r="C85" i="7"/>
  <c r="C82" i="7"/>
  <c r="C80" i="7"/>
  <c r="C13" i="7" l="1"/>
  <c r="C83" i="6"/>
  <c r="C82" i="6"/>
  <c r="C81" i="6"/>
  <c r="C80" i="6"/>
  <c r="C79" i="6"/>
  <c r="C78" i="6"/>
  <c r="D12" i="6"/>
  <c r="M12" i="6"/>
  <c r="L12" i="6"/>
  <c r="I12" i="6"/>
  <c r="H12" i="6"/>
  <c r="G12" i="6"/>
  <c r="F12" i="6"/>
  <c r="C12" i="6" l="1"/>
  <c r="E13" i="6"/>
  <c r="E12" i="6" s="1"/>
  <c r="C13" i="6" l="1"/>
  <c r="C12" i="5" l="1"/>
  <c r="C10" i="5" s="1"/>
  <c r="C38" i="4"/>
  <c r="C37" i="4"/>
  <c r="C36" i="4"/>
  <c r="C35" i="4"/>
  <c r="C34" i="4"/>
  <c r="E33" i="4"/>
  <c r="D33" i="4"/>
  <c r="C32" i="4"/>
  <c r="C31" i="4"/>
  <c r="C30" i="4"/>
  <c r="C29" i="4"/>
  <c r="C28" i="4"/>
  <c r="C27" i="4"/>
  <c r="C26" i="4"/>
  <c r="C25" i="4"/>
  <c r="C24" i="4"/>
  <c r="C21" i="4"/>
  <c r="C20" i="4"/>
  <c r="C18" i="4"/>
  <c r="C17" i="4"/>
  <c r="C16" i="4"/>
  <c r="C15" i="4"/>
  <c r="E13" i="4"/>
  <c r="E12" i="4" s="1"/>
  <c r="D13" i="4"/>
  <c r="C33" i="4" l="1"/>
  <c r="C14" i="4"/>
  <c r="D12" i="4"/>
  <c r="C12" i="4" s="1"/>
  <c r="C13" i="4"/>
  <c r="D53" i="3" l="1"/>
  <c r="D49" i="3"/>
  <c r="D48" i="3"/>
  <c r="D47" i="3"/>
  <c r="D46" i="3"/>
  <c r="D45" i="3"/>
  <c r="D34" i="3"/>
  <c r="D33" i="3"/>
  <c r="D32" i="3"/>
  <c r="D31" i="3"/>
  <c r="D30" i="3"/>
  <c r="C29" i="3"/>
  <c r="D28" i="3"/>
  <c r="D27" i="3"/>
  <c r="D26" i="3"/>
  <c r="D24" i="3"/>
  <c r="C23" i="3"/>
  <c r="D22" i="3"/>
  <c r="D21" i="3"/>
  <c r="D20" i="3"/>
  <c r="D19" i="3"/>
  <c r="C18" i="3"/>
  <c r="D17" i="3"/>
  <c r="D16" i="3"/>
  <c r="D15" i="3"/>
  <c r="C13" i="3"/>
  <c r="C12" i="3" l="1"/>
  <c r="C11" i="3" s="1"/>
  <c r="D13" i="3"/>
  <c r="D29" i="3"/>
  <c r="D23" i="3"/>
  <c r="D18" i="3"/>
  <c r="D12" i="3" l="1"/>
  <c r="D11" i="3" s="1"/>
  <c r="C29" i="2"/>
  <c r="C27" i="2" s="1"/>
  <c r="C21" i="2"/>
  <c r="C19" i="2" s="1"/>
  <c r="C13" i="2"/>
  <c r="C11" i="2" s="1"/>
  <c r="C37" i="1" l="1"/>
  <c r="C23" i="1"/>
  <c r="C11" i="1" l="1"/>
  <c r="C14" i="1"/>
  <c r="C30" i="1"/>
  <c r="C22" i="1" s="1"/>
  <c r="C10" i="1" l="1"/>
</calcChain>
</file>

<file path=xl/sharedStrings.xml><?xml version="1.0" encoding="utf-8"?>
<sst xmlns="http://schemas.openxmlformats.org/spreadsheetml/2006/main" count="1377" uniqueCount="623">
  <si>
    <t>Biểu số 46/CK-NSNN</t>
  </si>
  <si>
    <t>Đơn vị: Triệu đồng</t>
  </si>
  <si>
    <t>STT</t>
  </si>
  <si>
    <t>NỘI DUNG</t>
  </si>
  <si>
    <t>DỰ TOÁN</t>
  </si>
  <si>
    <t>A</t>
  </si>
  <si>
    <t>TỔNG NGUỒN THU NSĐP</t>
  </si>
  <si>
    <t>I</t>
  </si>
  <si>
    <t>Thu NSĐP được hưởng theo phân cấp</t>
  </si>
  <si>
    <t>Thu NSĐP được hưởng 100%</t>
  </si>
  <si>
    <t xml:space="preserve">Thu NSĐP hưởng từ các khoản thu phân chia </t>
  </si>
  <si>
    <t>II</t>
  </si>
  <si>
    <t>Thu bổ sung từ NSTW</t>
  </si>
  <si>
    <t>Thu bổ sung cân đối</t>
  </si>
  <si>
    <t>Thu bổ sung có mục tiêu</t>
  </si>
  <si>
    <t>III</t>
  </si>
  <si>
    <t>Thu từ quỹ dự trữ tài chính</t>
  </si>
  <si>
    <t>IV</t>
  </si>
  <si>
    <t>Thu kết dư</t>
  </si>
  <si>
    <t>V</t>
  </si>
  <si>
    <t>Thu chuyển nguồn từ năm trước chuyển sang</t>
  </si>
  <si>
    <t>B</t>
  </si>
  <si>
    <t>TỔNG CHI NSĐP</t>
  </si>
  <si>
    <t> I</t>
  </si>
  <si>
    <t>Tổng chi cân đối NSĐP</t>
  </si>
  <si>
    <t>Chi đầu tư phát triển</t>
  </si>
  <si>
    <t>Chi thường xuyên</t>
  </si>
  <si>
    <t>Chi trả nợ lãi các khoản do chính quyền địa phương vay</t>
  </si>
  <si>
    <t>Chi bổ sung quỹ dự trữ tài chính</t>
  </si>
  <si>
    <t>Dự phòng ngân sách</t>
  </si>
  <si>
    <t>Chi tạo nguồn, điều chỉnh tiền lương</t>
  </si>
  <si>
    <t>Chi các chương trình mục tiêu</t>
  </si>
  <si>
    <t>Chi các chương trình mục tiêu quốc gia</t>
  </si>
  <si>
    <t>Chi các chương trình mục tiêu, nhiệm vụ</t>
  </si>
  <si>
    <t>C</t>
  </si>
  <si>
    <t>BỘI CHI NSĐP/ BỘI THU NSĐP</t>
  </si>
  <si>
    <t>D</t>
  </si>
  <si>
    <t>CHI TRẢ NỢ GỐC CỦA NSĐP</t>
  </si>
  <si>
    <t xml:space="preserve">Từ nguồn vay để trả nợ gốc </t>
  </si>
  <si>
    <t>2 </t>
  </si>
  <si>
    <t>Từ nguồn bội thu, tăng thu, tiết kiệm chi, kết dư ngân sách cấp tỉnh</t>
  </si>
  <si>
    <t>Đ</t>
  </si>
  <si>
    <t>TỔNG MỨC VAY CỦA NSĐP</t>
  </si>
  <si>
    <t>Vay để bù đắp bội chi</t>
  </si>
  <si>
    <t>Vay để trả nợ gốc</t>
  </si>
  <si>
    <t xml:space="preserve">          ỦY BAN NHÂN DÂN</t>
  </si>
  <si>
    <t xml:space="preserve">             TỈNH ĐỒNG NAI</t>
  </si>
  <si>
    <t>Thu bội chi ngân sách</t>
  </si>
  <si>
    <t>VI</t>
  </si>
  <si>
    <t xml:space="preserve">            ỦY BAN NHÂN DÂN</t>
  </si>
  <si>
    <t>Biểu số 47/CK-NSNN</t>
  </si>
  <si>
    <t xml:space="preserve">DỰ TOÁN </t>
  </si>
  <si>
    <t>NGÂN SÁCH CẤP TỈNH</t>
  </si>
  <si>
    <t>Nguồn thu ngân sách</t>
  </si>
  <si>
    <t>Thu ngân sách được hưởng theo phân cấp</t>
  </si>
  <si>
    <t>-</t>
  </si>
  <si>
    <t>Chi ngân sách</t>
  </si>
  <si>
    <t>Chi thuộc nhiệm vụ của ngân sách cấp tỉnh</t>
  </si>
  <si>
    <t>Chi bổ sung cho ngân sách huyện</t>
  </si>
  <si>
    <t> -</t>
  </si>
  <si>
    <t>Chi bổ sung cân đối</t>
  </si>
  <si>
    <t>Chi bổ sung có mục tiêu</t>
  </si>
  <si>
    <t>Chi chuyển nguồn sang năm sau</t>
  </si>
  <si>
    <t>Bội chi NSĐP/Bội thu NSĐP</t>
  </si>
  <si>
    <t>NGÂN SÁCH HUYỆN (BAO GỒM NGÂN SÁCH CẤP HUYỆN VÀ NGÂN SÁCH XÃ)</t>
  </si>
  <si>
    <t>Thu ngân sách huyện được hưởng theo phân cấp</t>
  </si>
  <si>
    <t>Thu bổ sung từ ngân sách cấp tỉnh</t>
  </si>
  <si>
    <t>- </t>
  </si>
  <si>
    <t>Biểu số 48/CK-NSNN</t>
  </si>
  <si>
    <t>Đơn vị: triệu đồng</t>
  </si>
  <si>
    <t>TỔNG THU NSNN</t>
  </si>
  <si>
    <t xml:space="preserve"> THU NSĐP</t>
  </si>
  <si>
    <t>TỔNG THU NGÂN SÁCH NHÀ NƯỚC</t>
  </si>
  <si>
    <t>Thu nội địa</t>
  </si>
  <si>
    <t>Thu từ khu vực DNNN do Trung ương quản lý</t>
  </si>
  <si>
    <t xml:space="preserve">Thuế giá trị gia tăng </t>
  </si>
  <si>
    <t>Thuế tiêu thụ đặc biệt hàng nội địa</t>
  </si>
  <si>
    <t>Thuế thu nhập doanh nghiệp</t>
  </si>
  <si>
    <t>Thuế tài nguyên</t>
  </si>
  <si>
    <t xml:space="preserve">Thu từ khu vực DNNN do địa phương quản lý </t>
  </si>
  <si>
    <t xml:space="preserve">Thu từ khu vực doanh nghiệp có vốn đầu tư nước ngoài </t>
  </si>
  <si>
    <t>Tiền thuê mặt đất, mặt nước</t>
  </si>
  <si>
    <t xml:space="preserve">Thu từ khu vực kinh tế ngoài quốc doanh </t>
  </si>
  <si>
    <t>Thuế thu nhập cá nhân</t>
  </si>
  <si>
    <t>Thuế bảo vệ môi trường</t>
  </si>
  <si>
    <t>Thuế BVMT thu từ hàng hóa sản xuất, kinh doanh trong nước</t>
  </si>
  <si>
    <t>Thuế BVMT thu từ hàng hóa nhập khẩu</t>
  </si>
  <si>
    <t>Lệ phí trước bạ</t>
  </si>
  <si>
    <t>Thu phí, lệ phí</t>
  </si>
  <si>
    <t>Phí và lệ phí trung ương</t>
  </si>
  <si>
    <t>Phí và lệ phí địa phương</t>
  </si>
  <si>
    <t>Phí và lệ phí huyện</t>
  </si>
  <si>
    <t>Phí và lệ phí xã, phường</t>
  </si>
  <si>
    <t>Thuế sử dụng đất nông nghiệp</t>
  </si>
  <si>
    <t>Thuế sử dụng đất phi nông nghiệp</t>
  </si>
  <si>
    <t>Tiền cho thuê đất, thuê mặt nước</t>
  </si>
  <si>
    <t>Thu tiền sử dụng đất</t>
  </si>
  <si>
    <t>Tiền cho thuê và tiền bán nhà ở thuộc sở hữu nhà nước</t>
  </si>
  <si>
    <t xml:space="preserve">Thu từ hoạt động xổ số kiến thiết </t>
  </si>
  <si>
    <t>Thu tiền cấp quyền khai thác khoáng sản</t>
  </si>
  <si>
    <t>Thu khác ngân sách</t>
  </si>
  <si>
    <t>Thu từ quỹ đất công ích, hoa lợi công sản khác</t>
  </si>
  <si>
    <t>Thu hồi vốn, thu cổ tức, lợi nhuận được chia của Nhà nước và lợi nhuận sau thuế còn lại sau khi trích lập các quỹ của doanh nghiệp nhà nước</t>
  </si>
  <si>
    <t>Thu từ dầu thô</t>
  </si>
  <si>
    <t>Thu từ hoạt động xuất, nhập khẩu</t>
  </si>
  <si>
    <t>Thuế giá trị gia tăng thu từ hàng hóa nhập khẩu</t>
  </si>
  <si>
    <t>Thuế xuất khẩu</t>
  </si>
  <si>
    <t>Thuế nhập khẩu</t>
  </si>
  <si>
    <t>Thuế tiêu thụ đặc biệt thu từ hàng hóa nhập khẩu</t>
  </si>
  <si>
    <t>Thuế bảo vệ môi trường thu từ hàng hóa nhập khẩu</t>
  </si>
  <si>
    <t>Thu khác</t>
  </si>
  <si>
    <t>Thu viện trợ</t>
  </si>
  <si>
    <t>Tỷ lệ điều tiết</t>
  </si>
  <si>
    <t xml:space="preserve">ỦY BAN NHÂN DÂN </t>
  </si>
  <si>
    <t>Biếu số 49/CK-NSNN</t>
  </si>
  <si>
    <t>TỈNH ĐỒNG NAI</t>
  </si>
  <si>
    <t>NGÂN SÁCH ĐỊA PHƯƠNG</t>
  </si>
  <si>
    <t>CHIA RA</t>
  </si>
  <si>
    <t>NGÂN SÁCH HUYỆN</t>
  </si>
  <si>
    <t>TỔNG CHI NGÂN SÁCH ĐỊA PHƯƠNG</t>
  </si>
  <si>
    <t>CHI CÂN ĐỐI NGÂN SÁCH ĐỊA PHƯƠNG</t>
  </si>
  <si>
    <t>Chi đầu tư cho các dự án</t>
  </si>
  <si>
    <t>Trong đó chia theo lĩnh vực:</t>
  </si>
  <si>
    <t>Chi giáo dục - đào tạo và dạy nghề</t>
  </si>
  <si>
    <t>Chi khoa học và công nghệ</t>
  </si>
  <si>
    <t>Trong đó chia theo nguồn vốn:</t>
  </si>
  <si>
    <t>Chi đầu tư từ nguồn thu tiền sử dụng đất</t>
  </si>
  <si>
    <t>Chi đầu tư từ nguồn thu xổ số kiến thiết</t>
  </si>
  <si>
    <t>Chi đầu tư và hỗ trợ vốn cho doanh nghiệp cung cấp sản phẩm, dịch vụ công ích do Nhà nước đặt hàng, các tổ chức kinh tế, các tổ chức tài chính của địa phương theo quy định của pháp luật</t>
  </si>
  <si>
    <t>Chi đầu tư phát triển khác</t>
  </si>
  <si>
    <t>Bội chi ngân sách</t>
  </si>
  <si>
    <t>Trong đó:</t>
  </si>
  <si>
    <t>CHI CÁC CHƯƠNG TRÌNH MỤC TIÊU</t>
  </si>
  <si>
    <t>(Chi tiết theo từng Chương trình mục tiêu quốc gia)</t>
  </si>
  <si>
    <t>(Chi tiết theo từng chương trình mục tiêu nhiệm vụ)</t>
  </si>
  <si>
    <t>CHI CHUYỂN NGUỒN SANG NĂM SAU</t>
  </si>
  <si>
    <t>Biểu số 50/CK-NSNN</t>
  </si>
  <si>
    <t xml:space="preserve">            TỈNH ĐỒNG NAI</t>
  </si>
  <si>
    <t xml:space="preserve">CHI BỔ SUNG CHO NGÂN SÁCH HUYỆN </t>
  </si>
  <si>
    <t>CHI NGÂN SÁCH CẤP TỈNH THEO LĨNH VỰC</t>
  </si>
  <si>
    <t>Chi y tế, dân số và gia đình</t>
  </si>
  <si>
    <t>Chi văn hóa thông tin</t>
  </si>
  <si>
    <t>Chi phát thanh, truyền hình, thông tấn</t>
  </si>
  <si>
    <t>Chi thể dục thể thao</t>
  </si>
  <si>
    <t>Chi bảo vệ môi trường</t>
  </si>
  <si>
    <t>Chi các hoạt động kinh tế</t>
  </si>
  <si>
    <t>Chi hoạt động của cơ quan quản lý nhà nước, đảng, đoàn thể</t>
  </si>
  <si>
    <t>Chi bảo đảm xã hội</t>
  </si>
  <si>
    <t xml:space="preserve">Dự phòng ngân sách </t>
  </si>
  <si>
    <t xml:space="preserve">Chi tạo nguồn, điều chỉnh tiền lương </t>
  </si>
  <si>
    <t>ỦY BAN NHÂN DÂN</t>
  </si>
  <si>
    <t>Biểu số 51/CK-NSNN</t>
  </si>
  <si>
    <t>TÊN ĐƠN VỊ</t>
  </si>
  <si>
    <t xml:space="preserve">TỔNG SỐ </t>
  </si>
  <si>
    <t>Chi đầu tư phát triển (không kể chương trình mục tiêu)</t>
  </si>
  <si>
    <t>Chi thường xuyên (không kể chương trình mục tiêu)</t>
  </si>
  <si>
    <t>Chi trả nợ các khoản vay do địa phương vay</t>
  </si>
  <si>
    <t>Chi dự phòng ngân sách</t>
  </si>
  <si>
    <t>CHI CHƯƠNG TRÌNH MTQG</t>
  </si>
  <si>
    <t>Chi bổ sung  ngân sách cấp huyện</t>
  </si>
  <si>
    <t>TỔNG SỐ</t>
  </si>
  <si>
    <t>CHI ĐẦU TƯ PHÁT TRIỂN</t>
  </si>
  <si>
    <t>CHI THƯỜNG XUYÊN</t>
  </si>
  <si>
    <t>CÁC CƠ QUAN, TỔ CHỨC</t>
  </si>
  <si>
    <t>Văn phòng HĐND tỉnh</t>
  </si>
  <si>
    <t>Văn phòng UBND tỉnh</t>
  </si>
  <si>
    <t>Sở Tài chính</t>
  </si>
  <si>
    <t>Sở Kế hoạch Đầu tư</t>
  </si>
  <si>
    <t>Sở Nội vụ</t>
  </si>
  <si>
    <t>Sở Ngoại vụ</t>
  </si>
  <si>
    <t>Sở Thông tin Truyền thông</t>
  </si>
  <si>
    <t>Sở Khoa học Công nghệ</t>
  </si>
  <si>
    <t>Sở Công thương</t>
  </si>
  <si>
    <t>Sở Tài nguyên Môi trường</t>
  </si>
  <si>
    <t>Sở Tư pháp</t>
  </si>
  <si>
    <t>Sở Nông nghiệp PTNT</t>
  </si>
  <si>
    <t>Sở Giao thông vận tải</t>
  </si>
  <si>
    <t xml:space="preserve">Sở Y tế </t>
  </si>
  <si>
    <t>Sở Văn hóa, Thể thao và Du lịch</t>
  </si>
  <si>
    <t>Sở Xây dựng</t>
  </si>
  <si>
    <t>Sở Lao động TBXH</t>
  </si>
  <si>
    <t>Sở Giáo dục đào tạo</t>
  </si>
  <si>
    <t>Thanh tra tỉnh</t>
  </si>
  <si>
    <t>Công an tỉnh</t>
  </si>
  <si>
    <t>Bộ chỉ huy Quân sự tỉnh</t>
  </si>
  <si>
    <t>Đại học Đồng Nai</t>
  </si>
  <si>
    <t>Trường Chính trị tỉnh</t>
  </si>
  <si>
    <t>Cao đẳng nghề Đồng Nai</t>
  </si>
  <si>
    <t>Cao đẳng Y tế Đồng Nai</t>
  </si>
  <si>
    <t>Trường Cao đằng nghề công nghệ cao</t>
  </si>
  <si>
    <t>Ban Quản lý các KCN</t>
  </si>
  <si>
    <t>Ban Dân tộc</t>
  </si>
  <si>
    <t>Tỉnh Ủy</t>
  </si>
  <si>
    <t>Hội chữ thập đỏ</t>
  </si>
  <si>
    <t>Hội người mù</t>
  </si>
  <si>
    <t>Hội cựu thanh niên xung phong</t>
  </si>
  <si>
    <t>Hội nạn nhân chất độc da cam</t>
  </si>
  <si>
    <t>Hội người cao tuổi</t>
  </si>
  <si>
    <t>Hội chiến sĩ cánh mạng bị địch bắt, tù đày</t>
  </si>
  <si>
    <t>Hội hỗ trợ gia đình liệt sỹ</t>
  </si>
  <si>
    <t>UBMT Tổ quốc tỉnh</t>
  </si>
  <si>
    <t>Tỉnh đoàn</t>
  </si>
  <si>
    <t>Hội phụ nữ</t>
  </si>
  <si>
    <t>Hội nông dân</t>
  </si>
  <si>
    <t>Hội cựu chiến binh</t>
  </si>
  <si>
    <t>Hội nhà báo</t>
  </si>
  <si>
    <t>Hội văn học nghệ thuật</t>
  </si>
  <si>
    <t>Liên minh Hợp tác xã</t>
  </si>
  <si>
    <t>Hội Luật gia</t>
  </si>
  <si>
    <t>Liên hiệp các hội KHKT</t>
  </si>
  <si>
    <t>Hội khuyến học</t>
  </si>
  <si>
    <t>Hội sinh viên</t>
  </si>
  <si>
    <t>Liên hiệp các tổ chức hữu nghị</t>
  </si>
  <si>
    <t>Dự phòng</t>
  </si>
  <si>
    <t>CHI KHÁC</t>
  </si>
  <si>
    <t>Báo Đồng Nai</t>
  </si>
  <si>
    <t>Công ty TNHH MTV Khai thác công trình thủy lợi</t>
  </si>
  <si>
    <t>CHI TRẢ NỢ LÃI CÁC KHOẢN DO CHÍNH QUYỀN ĐỊA PHƯƠNG VAY</t>
  </si>
  <si>
    <t>CHI BỔ SUNG QUỸ DỰ TRỮ TÀI CHÍNH</t>
  </si>
  <si>
    <t>CHI DỰ PHÒNG NGÂN SÁCH</t>
  </si>
  <si>
    <t>CHI TẠO NGUỒN, ĐIỀU CHỈNH TIỀN LƯƠNG</t>
  </si>
  <si>
    <t xml:space="preserve">CHI BỔ SUNG CÓ MỤC TIÊU CHO NGÂN SÁCH HUYỆN </t>
  </si>
  <si>
    <t>VII</t>
  </si>
  <si>
    <t>CHI CHUYỂN NGUỒN SANG NGÂN SÁCH NĂM SAU</t>
  </si>
  <si>
    <t>Biểu số 52/CK-NSNN</t>
  </si>
  <si>
    <t>TRONG ĐÓ</t>
  </si>
  <si>
    <t>CHI AN NINH, QUỐC PHÒNG</t>
  </si>
  <si>
    <t>CHI GIÁO DỤC - ĐÀO TẠO VÀ DẠY NGHỀ</t>
  </si>
  <si>
    <t>CHI KHOA HỌC VÀ CÔNG NGHỆ</t>
  </si>
  <si>
    <t>CHI Y TẾ, DÂN SỐ VÀ GIA ĐÌNH</t>
  </si>
  <si>
    <t>CHI VĂN HÓA THÔNG TIN</t>
  </si>
  <si>
    <t>CHI THỂ DỤC THỂ THAO</t>
  </si>
  <si>
    <t>CHI BẢO VỆ MÔI TRƯỜNG</t>
  </si>
  <si>
    <t>CHI CÁC HOẠT ĐỘNG KINH TẾ</t>
  </si>
  <si>
    <t>CHI HOẠT ĐỘNG CỦA CƠ QUAN QUẢN LÝ ĐỊA PHƯƠNG, ĐẢNG, ĐOÀN THỂ</t>
  </si>
  <si>
    <t>Sự nghiệp giao thông</t>
  </si>
  <si>
    <t>Sự nghiệp Nông - lâm - thủy lợi</t>
  </si>
  <si>
    <t>Hạ tầng công cộng</t>
  </si>
  <si>
    <t>Đường song hành phía Đông quốc lộ 20 huyện Thống Nhất (kể cả bồi thường giải phóng mặt bằng)</t>
  </si>
  <si>
    <t>Dự án hệ thống thủy lợi cánh đồng 78A, 78B xã lộ 25 huyện Thống Nhất</t>
  </si>
  <si>
    <t>Nâng cấp tuyến đường Suối Chồn - Bàu Cối, thị xã Long Khánh (ngân sách thị xã chi bồi thường 15,9 tỷ)</t>
  </si>
  <si>
    <t xml:space="preserve">Đường qua khu đô thị mới từ đường Nguyễn Trãi đến đường Lê Hồng Phong </t>
  </si>
  <si>
    <t xml:space="preserve">Nâng cấp, mở rộng Hồ chứa nước Suối Tre </t>
  </si>
  <si>
    <t xml:space="preserve">Hồ chứa nước Cầu Dầu, thị xã Long Khánh </t>
  </si>
  <si>
    <t>Thoát nước lũ xã Xuân Lập</t>
  </si>
  <si>
    <t>Công viên cây xanh thị xã Long Khánh</t>
  </si>
  <si>
    <t>Dự án hạ tầng điểm dân cư số 6 xã Hiếu Liêm</t>
  </si>
  <si>
    <t>Dự án hệ thống cấp nước sạch nông thôn xã Phú Lý, huyện Vĩnh Cửu</t>
  </si>
  <si>
    <t>Hồ chứa nước Cà Ròn xã Gia Canh (kể cả chi phí BTGPMB)</t>
  </si>
  <si>
    <t>Trạm bơm ấp 7 Phú Tân huyện Định Quán</t>
  </si>
  <si>
    <t>Dự án Sửa chữa, nâng cấp trụ sở Ban Chỉ huy Quân sự huyện thành Trụ sở làm việc Huyện ủy Tân Phú</t>
  </si>
  <si>
    <t>Đường Nguyễn Thị Minh Khai (kể cả bồi thường giải phóng mặt bằng)</t>
  </si>
  <si>
    <t>Sửa chữa, cải tạo nâng cấp Trụ sở làm việc UBND huyện Nhơn Trạch</t>
  </si>
  <si>
    <t>Ban Quản lý dự án đầu tư xây dựng tỉnh</t>
  </si>
  <si>
    <t>Đường 319B  đoạn qua KCN Nhơn Trạch (đoạn còn lại)</t>
  </si>
  <si>
    <t>Dự án xây dựng đoạn 3 tuyến đường Cao Cang , huyện Định Quán (kể cả bồi thường giải phóng mặt bằng)</t>
  </si>
  <si>
    <t>Xây dựng Nhà làm việc các cơ quan khối Đảng Tỉnh Đồng Nai</t>
  </si>
  <si>
    <t>Tuyến thoát nước từ Khu công nghiệp I ra rạch Bà Ký, huyện Nhơn Trạch</t>
  </si>
  <si>
    <t>Dự án đầu tư xây dựng trung tâm tin học và thông tin khoa học công nghệ, Chi cục tiêu chuẩn đo lường chất lượng, quỹ đầu tư phát triển khoa học công nghệ, ban quản lý dự án thuộc Sở Khoa hoc và Công nghệ</t>
  </si>
  <si>
    <t>Xây dựng Trường THPT Chu Văn An</t>
  </si>
  <si>
    <t>Xây dựng Trường THPT Lê Hồng Phong</t>
  </si>
  <si>
    <t>Dự án đầu tư thí điểm trường học tiên tiến hiện đại tỉnh Đồng Nai giai đoạn 2016-2020</t>
  </si>
  <si>
    <t>Cải tạo, nâng cấp cơ sở vật chất Trường THPT Long Khánh thành Trường THPT chuyên Long Khánh</t>
  </si>
  <si>
    <t>Xây dựng mới Cơ sở điều trị nghiện ma túy tỉnh Đồng Nai</t>
  </si>
  <si>
    <t>Khu bảo tồn thiên nhiên văn hóa Đồng Nai</t>
  </si>
  <si>
    <t>Đường nhựa từ ngã ba Bà Hào đi bia di tích Trung ương cục miền Nam huyện VC</t>
  </si>
  <si>
    <t>Sở Y tế</t>
  </si>
  <si>
    <t>Dự án an toàn thông tin mạng trên địa bàn tỉnh Đồng Nai triển khai thực hiện cho các cơ quan trực thuộc tỉnh</t>
  </si>
  <si>
    <t>Hội nông dân tỉnh</t>
  </si>
  <si>
    <t>Xây dựng mới trụ sở làm việc hội nông dân tỉnh</t>
  </si>
  <si>
    <t>Ban Tôn giáo Tỉnh ủy</t>
  </si>
  <si>
    <t>Trụ sở làm việc Ủy ban đoàn kết công giáo</t>
  </si>
  <si>
    <t>Sở Lao động Thương binh Xã hội</t>
  </si>
  <si>
    <t>Xây dựng trụ sở làm việc Sở Lao động, thương binh và xã hội</t>
  </si>
  <si>
    <t>Sửa chữa, nạo vét lòng hồ công trình hồ Suối Vọng</t>
  </si>
  <si>
    <t>Tiêu thoát lũ xã Bình Lộc thị xã Long Khánh (kể cả bồi thường giải phóng mặt bằng)</t>
  </si>
  <si>
    <t>Dự án cải tạo và xây dựng Trụ sở Công an huyện Nhơn Trạch (tỉnh 50%, Bộ CA 40%, huyện 10%)</t>
  </si>
  <si>
    <t>Bộ chỉ huy quân sự tỉnh</t>
  </si>
  <si>
    <t>Trung tâm giáo dục quốc phòng và an ninh tỉnh</t>
  </si>
  <si>
    <t xml:space="preserve">Dự án Nhà làm việc, nhà phục vụ Bộ Chỉ huy quân sự tỉnh Đồng Nai </t>
  </si>
  <si>
    <t>Sở Khoa học và công nghệ</t>
  </si>
  <si>
    <t>Trung tâm chiếu xạ Sở khoa học Công nghệ (ngân sách tỉnh 70%)</t>
  </si>
  <si>
    <t>Khối điều trị bệnh viện Thống Nhất</t>
  </si>
  <si>
    <t>Trường Đại học Đồng Nai</t>
  </si>
  <si>
    <t>Hệ thống thoát nước khu vực Trung tâm xã Thạnh phú, huyện Vĩnh Cửu</t>
  </si>
  <si>
    <t>Nâng cấp, mở rộng hệ thống cấp nước tập trung xã Hàng Gòn, thị xã Long Khánh</t>
  </si>
  <si>
    <t>Hệ thống cấp nước tập trung xã Nam Cát Tiên, huyện Tân Phú</t>
  </si>
  <si>
    <t>Dự án xây dựng mới Cầu Mít trên đường Hương lộ 12, huyện Nhơn Trạch (NSH thực hiện bồi thường)</t>
  </si>
  <si>
    <t>Dự án chống ngập úng khu vực Suối Cải (Ngân sách thị xã chi bồi thường 55,4 tỷ</t>
  </si>
  <si>
    <t>Dự án Xây dựng trung tâm tích hợp dữ liệu tỉnh Đồng Nai giai đoạn 2</t>
  </si>
  <si>
    <t>Trạm Y tế xã Phước Tân - Tp. Biên Hòa</t>
  </si>
  <si>
    <t>Trạm Y tế xã Tân Hạnh - Tp. Biên Hòa</t>
  </si>
  <si>
    <t>Trạm Y tế P. An Bình - TP. Biên Hòa</t>
  </si>
  <si>
    <t>Trạm Y tế Phường Thống Nhất - Tp. Biên Hòa,</t>
  </si>
  <si>
    <t>Trạm Y tế Phường Bình Đa - Tp. Biên Hòa</t>
  </si>
  <si>
    <t>Trạm Y tế xã An Hòa - Tp. Biên Hòa</t>
  </si>
  <si>
    <t>Trạm Y tế xã Suối Cao - huyện Xuân Lộc</t>
  </si>
  <si>
    <t>Trạm Y tế xã Bảo Quang - thị xã Long Khánh</t>
  </si>
  <si>
    <t>Trạm Y tế xã Bảo Vinh - thị xã Long Khánh</t>
  </si>
  <si>
    <t>Trạm Y tế xã Thanh Bình - huyện Trảng Bom</t>
  </si>
  <si>
    <t>Trạm Y tế xã Phú Lâm - huyện Tân Phú</t>
  </si>
  <si>
    <t>Trạm Y tế xã Phú Trung - huyện Tân Phú</t>
  </si>
  <si>
    <t>Trạm Y tế xã Nam Cát Tiên - huyện Tân Phú</t>
  </si>
  <si>
    <t>Trạm Y tế xã Tà Lài - huyện Tân Phú</t>
  </si>
  <si>
    <t>Trạm Y tế xã La Ngà - huyện Định Quán</t>
  </si>
  <si>
    <t>Trạm Y tế xã Long Thọ - Nhơn Trạch</t>
  </si>
  <si>
    <t>Trạm y tế xã Thanh Sơn huyện Định Quán</t>
  </si>
  <si>
    <t>Trạm Y tế xã Phước An - huyện Nhơn Trạch</t>
  </si>
  <si>
    <t>Trạm Y tế xã Mã Đà - huyện Vĩnh Cửu</t>
  </si>
  <si>
    <t>Dự án Trang thiết bị phục hồi chức năng vật lý trị liệu của Ban bảo vệ chăm sóc sức khỏe cán bộ tỉnh</t>
  </si>
  <si>
    <t>E</t>
  </si>
  <si>
    <t>Bố trí vốn thanh toán sau quyết toán đối với các dự án thuộc ngành giáo dục, đào tạo; y tế; văn hóa xã hội</t>
  </si>
  <si>
    <t>Biểu số 53/CK-NSNN</t>
  </si>
  <si>
    <t>CHI BẢO ĐẢM XÃ HỘI</t>
  </si>
  <si>
    <t>Biểu số 54/CK-NSNN</t>
  </si>
  <si>
    <t>Đơn vị: %</t>
  </si>
  <si>
    <t>Tên đơn vị</t>
  </si>
  <si>
    <t>Chia theo sắc thuế</t>
  </si>
  <si>
    <t>Tiền sử dụng đất</t>
  </si>
  <si>
    <t>Phí, lệ phí</t>
  </si>
  <si>
    <t>Thuế giá trị gia tăng</t>
  </si>
  <si>
    <t>Thuế Tiêu thụ đặc biệt từ hàng nội địa</t>
  </si>
  <si>
    <t>Thành phố Biên Hòa</t>
  </si>
  <si>
    <t>Huyện Xuân Lộc</t>
  </si>
  <si>
    <t>Huyện Cẩm Mỹ</t>
  </si>
  <si>
    <t>Huyện Tân Phú</t>
  </si>
  <si>
    <t>Huyện Định Quán</t>
  </si>
  <si>
    <t>Huyện Thống Nhất</t>
  </si>
  <si>
    <t xml:space="preserve">Huyện Trảng Bom </t>
  </si>
  <si>
    <t>Huyện Vĩnh Cửu</t>
  </si>
  <si>
    <t>Huyện Long Thành</t>
  </si>
  <si>
    <t>Huyện Nhơn Trạch</t>
  </si>
  <si>
    <t>Biểu số 55/CK-NSNN</t>
  </si>
  <si>
    <t>Tổng thu NSNN trên địa bàn</t>
  </si>
  <si>
    <t>Thu ngân sách huyện hưởng theo phân cấp</t>
  </si>
  <si>
    <t>Số bổ sung cân đối từ ngân sách cấp tỉnh</t>
  </si>
  <si>
    <t>Tiền sử dụng đất ngân sách huyện được hưởng chưa tính vào cân đối ngân sách</t>
  </si>
  <si>
    <t>Tổng chi cân đối ngân sách huyện</t>
  </si>
  <si>
    <t>Tổng số</t>
  </si>
  <si>
    <t xml:space="preserve">Chia ra </t>
  </si>
  <si>
    <t>Chia ra</t>
  </si>
  <si>
    <t>Thu ngân sách huyện hưởng 100%</t>
  </si>
  <si>
    <t>Thu ngân sách huyện hưởng từ các khoản thu phân chia</t>
  </si>
  <si>
    <t>Cân đối</t>
  </si>
  <si>
    <t>Có mục tiêu</t>
  </si>
  <si>
    <t>Biểu số 56/CK-NSNN</t>
  </si>
  <si>
    <t>1=2+3</t>
  </si>
  <si>
    <t>Biểu số 57/CK-NSNN</t>
  </si>
  <si>
    <t xml:space="preserve">  TỈNH ĐỒNG NAI</t>
  </si>
  <si>
    <t>Trong đó</t>
  </si>
  <si>
    <t>Đầu tư phát triển</t>
  </si>
  <si>
    <t>Kinh phí sự nghiệp</t>
  </si>
  <si>
    <t>Vốn trong nước</t>
  </si>
  <si>
    <t>Vốn ngoài nước</t>
  </si>
  <si>
    <t>2</t>
  </si>
  <si>
    <t>3</t>
  </si>
  <si>
    <t>4=5+8</t>
  </si>
  <si>
    <t>5=6+7</t>
  </si>
  <si>
    <t>8=9+10</t>
  </si>
  <si>
    <t>11=12+15</t>
  </si>
  <si>
    <t>12=13+14</t>
  </si>
  <si>
    <t>15=16+17</t>
  </si>
  <si>
    <t>Biểu số 58/CK-NSNN</t>
  </si>
  <si>
    <t>Danh mục dự án</t>
  </si>
  <si>
    <t>Địa điểm xây dựng</t>
  </si>
  <si>
    <t>Năng lực thiết kế</t>
  </si>
  <si>
    <t>Thời gian khởi công - hoàn thành</t>
  </si>
  <si>
    <t xml:space="preserve">Giao thông </t>
  </si>
  <si>
    <t>a</t>
  </si>
  <si>
    <t>TB</t>
  </si>
  <si>
    <t>2018-2020</t>
  </si>
  <si>
    <t>TN</t>
  </si>
  <si>
    <t>2018-2023</t>
  </si>
  <si>
    <t>BH</t>
  </si>
  <si>
    <t>2018-2022</t>
  </si>
  <si>
    <t>LK</t>
  </si>
  <si>
    <t>b</t>
  </si>
  <si>
    <t>VC</t>
  </si>
  <si>
    <t>2016-2019</t>
  </si>
  <si>
    <t>2016-2018</t>
  </si>
  <si>
    <t>ĐQ</t>
  </si>
  <si>
    <t>NT</t>
  </si>
  <si>
    <t>2017-2020</t>
  </si>
  <si>
    <t>TP</t>
  </si>
  <si>
    <t>2017-2021</t>
  </si>
  <si>
    <t>2017-2019</t>
  </si>
  <si>
    <t>CM</t>
  </si>
  <si>
    <t>LT</t>
  </si>
  <si>
    <t>XL</t>
  </si>
  <si>
    <t>c</t>
  </si>
  <si>
    <t xml:space="preserve">Quản lí nhà nước </t>
  </si>
  <si>
    <t xml:space="preserve">Hạ tầng Công Cộng  </t>
  </si>
  <si>
    <t>BH - LT</t>
  </si>
  <si>
    <t>2016-2020</t>
  </si>
  <si>
    <t>2017-2022</t>
  </si>
  <si>
    <t>theo tiến độ Hiệp định</t>
  </si>
  <si>
    <t>Nông - Lâm -Thủy lợi</t>
  </si>
  <si>
    <t>2018-2021</t>
  </si>
  <si>
    <t xml:space="preserve">An ninh quốc phòng </t>
  </si>
  <si>
    <t xml:space="preserve">Khoa học công nghệ </t>
  </si>
  <si>
    <t>Nạo vét Suối Săn Máu đoạn đầu của nhánh suối chính (xuất phát từ phường Tân Hòa) đến cầu Xóm Mai</t>
  </si>
  <si>
    <t>2019-2021</t>
  </si>
  <si>
    <t>2019-2022</t>
  </si>
  <si>
    <t>2019-2023</t>
  </si>
  <si>
    <t xml:space="preserve">Thực hiện dự án </t>
  </si>
  <si>
    <t>Y tế</t>
  </si>
  <si>
    <t>Giáo dục - đào tạo</t>
  </si>
  <si>
    <t>ĐN</t>
  </si>
  <si>
    <t>Văn hóa xã hội</t>
  </si>
  <si>
    <t>Lập chủ trương đầu tư và chuẩn bị đầu tư</t>
  </si>
  <si>
    <t>Chi thuộc nhiệm vụ của ngân sách cấp huyện</t>
  </si>
  <si>
    <t>Chi bổ sung cho ngân sách cấp xã</t>
  </si>
  <si>
    <t>Cao đẳng kỹ thuật Đồng Nai</t>
  </si>
  <si>
    <t>Khu bảo tồn thiên nhiên văn hóa tỉnh</t>
  </si>
  <si>
    <t>Nhà xuất bản Đồng Nai</t>
  </si>
  <si>
    <t>Huyện Trảng Bom</t>
  </si>
  <si>
    <t>Huyện hưởng từ nhiệm vụ tỉnh thu CTN-NQD</t>
  </si>
  <si>
    <t>Quyết định đầu tư</t>
  </si>
  <si>
    <t>Giá trị khối lượng thực hiện từ khởi công đến 31/12/…</t>
  </si>
  <si>
    <t>Lũy kế vốn đã bố trí đến 31/12/…</t>
  </si>
  <si>
    <t>Số Quyết định, ngày, tháng, năm ban hành</t>
  </si>
  <si>
    <t>Tổng mức đầu tư được duyệt</t>
  </si>
  <si>
    <r>
      <t xml:space="preserve">Tổng số </t>
    </r>
    <r>
      <rPr>
        <sz val="10"/>
        <rFont val="Times New Roman"/>
        <family val="1"/>
      </rPr>
      <t>(tất cả các nguồn vốn)</t>
    </r>
  </si>
  <si>
    <t>Chia theo nguồn vốn</t>
  </si>
  <si>
    <t>Ngoài nước</t>
  </si>
  <si>
    <t>Ngân sách trung ương</t>
  </si>
  <si>
    <t>…</t>
  </si>
  <si>
    <t>Ngân sách địa phương</t>
  </si>
  <si>
    <t>Thực hiện dự án</t>
  </si>
  <si>
    <t>XL-ĐQ</t>
  </si>
  <si>
    <t>Hệ thống thoát nước khu vực Suối nước Trong huyện Long Thành</t>
  </si>
  <si>
    <t>Trạm bơm Đắc Lua</t>
  </si>
  <si>
    <t>2020-2024</t>
  </si>
  <si>
    <t>Hệ thống thoát nước và xử lý nước thải thị trấn Long Thành giai đoạn ưu tiên</t>
  </si>
  <si>
    <t>Hệ thống thoát nước và xử lý nước thải thị trấn Trảng Bom giai đoạn ưu tiên</t>
  </si>
  <si>
    <t>Trung tâm công tác xã hội tổng hợp Đồng Nai (vốn TW đã TB 15 tỷ)</t>
  </si>
  <si>
    <t>Đường vào Khu công nghiệp Ông Kèo, huyện Nhơn Trạch</t>
  </si>
  <si>
    <t>Cải tạo nâng cấp mở rộng đường Trảng Bom - Cây Gáo, huyện Trảng Bom (ngân sách tỉnh 50%) (kể cả chi phí chuẩn bị đầu tư)</t>
  </si>
  <si>
    <t>Dự án Nút giao thông giữa đường ĐT 765 với Quốc lộ 1 (ngã ba Suối Cát), huyện Xuân Lộc (kể cả chi phí chuẩn bị đầu tư)</t>
  </si>
  <si>
    <t>Dự án xây dựng Tuyến thoát nước ngoài hàng rào khu công nghiệp Dầu Giây huyện Thống Nhất (kể cả chi phí chuẩn bị đầu tư)</t>
  </si>
  <si>
    <t>Dự án phát triển lâm nghiệp của Ban Quản lý rừng phòng hộ Tân Phú, giai đoạn 2016-2020 (kể cả chi phí chuẩn bị đầu tư)</t>
  </si>
  <si>
    <t>Dự án Trụ sở Ban chỉ huy quân sự huyện Định Quán</t>
  </si>
  <si>
    <t>tối đa 3 năm</t>
  </si>
  <si>
    <t>Bệnh viện Da liễu Đồng Nai</t>
  </si>
  <si>
    <t xml:space="preserve">LẬP CHỦ TRƯƠNG VÀ CHUẨN BỊ ĐẦU TƯ </t>
  </si>
  <si>
    <t>CÂN ĐỐI NGÂN SÁCH ĐỊA PHƯƠNG NĂM 2020</t>
  </si>
  <si>
    <t>(Đính kèm Quyết định số                /QĐ-UBND ngày         /12/2019 của UBND tỉnh)</t>
  </si>
  <si>
    <t>CÂN ĐỐI NGUỒN THU, CHI 
DỰ TOÁN NGÂN SÁCH CẤP TỈNH VÀ NGÂN SÁCH HUYỆN NĂM 2020</t>
  </si>
  <si>
    <t>(Đính kèm Quyết định số          /QĐ-UBND ngày      12/2019 của UBND tỉnh)</t>
  </si>
  <si>
    <t>DỰ TOÁN THU NGÂN SÁCH NHÀ NƯỚC NĂM 2020</t>
  </si>
  <si>
    <t>(Đính kèm Quyết định số              /QĐ-UBND ngày       12/2019 của UBND tỉnh)</t>
  </si>
  <si>
    <t>DỰ TOÁN CHI NGÂN SÁCH ĐỊA PHƯƠNG, CHI NGÂN SÁCH CẤP TỈNH VÀ 
CHI NGÂN SÁCH HUYỆN THEO CƠ CẤU CHI NĂM 2020</t>
  </si>
  <si>
    <t>(Đính kèm Quyết định số                 /QĐ-UBND ngày          / 12/2019 của UBND tỉnh)</t>
  </si>
  <si>
    <t>DỰ TOÁN CHI NGÂN SÁCH CẤP TỈNH THEO TỪNG LĨNH VỰC 
NĂM 2020</t>
  </si>
  <si>
    <t>(Đính kèm Quyết định số                /QĐ-UBND  ngày      /12/2019 của UBND tỉnh)</t>
  </si>
  <si>
    <t>DỰ TOÁN CHI NGÂN SÁCH CẤP TỈNH CHO TỪNG CƠ QUAN, TỔ CHỨC NĂM 2020</t>
  </si>
  <si>
    <t>(Đính kèm Quyết định số             /QĐ-UBND ngày          /12/2019 của UBND tỉnh)</t>
  </si>
  <si>
    <t>Liên đoàn Lao động tỉnh</t>
  </si>
  <si>
    <t>Ban Quản lý đầu tư xây dựng</t>
  </si>
  <si>
    <t>Trường Năng khiếu thể thao</t>
  </si>
  <si>
    <t>Trường Trung cấp Văn hóa nghệ thuật</t>
  </si>
  <si>
    <t>Nhà hát nghệ thuật Đồng Nai</t>
  </si>
  <si>
    <t>Trung tâm Huấn luyện và Thi đấu TDTT</t>
  </si>
  <si>
    <t>Ban Quản lý Khu công nghệ cao Công nghệ sinh học</t>
  </si>
  <si>
    <t>Trung tâm Ứng dụng Công nghệ sinh học</t>
  </si>
  <si>
    <t>Khu dự trữ sinh quyển Đồng Nai</t>
  </si>
  <si>
    <t>Công ty TNHH MTV khai thác công tình thủy lợi</t>
  </si>
  <si>
    <t>CHI CHƯƠNG TRÌNH MỤC TIÊU QUỐC GIA</t>
  </si>
  <si>
    <t>VIII</t>
  </si>
  <si>
    <t>DỰ TOÁN CHI ĐẦU TƯ PHÁT TRIỂN CỦA NGÂN SÁCH CẤP TỈNH CHO TỪNG CƠ QUAN, TỔ CHỨC THEO LĨNH VỰC NĂM 2020</t>
  </si>
  <si>
    <t>(Đính kèm Quyết định số          /QĐ-UBND ngày        12/2019 của UBND tỉnh)</t>
  </si>
  <si>
    <t>TỶ LỆ PHẦN TRĂM (%) CÁC KHOẢN THU PHÂN CHIA 
GIỮA NGÂN SÁCH CÁC CẤP CHÍNH QUYỀN ĐỊA PHƯƠNG NĂM 2020</t>
  </si>
  <si>
    <t>(Đính kèm Quyết định số            /QĐ-UBND ngày         /12/2019 của UBND tỉnh)</t>
  </si>
  <si>
    <t>Thành phố Long Khánh</t>
  </si>
  <si>
    <t>SỐ BỔ SUNG TỪ NGÂN SÁCH CẤP TỈNH CHO NGÂN SÁCH CÁC HUYỆN , THÀNH PHỐ 
TỈNH ĐỒNG NAI NĂM 2020</t>
  </si>
  <si>
    <t>(Đính kèm Quyết định số               /QĐ-UBND ngày         /12/2019 của UBND tỉnh)</t>
  </si>
  <si>
    <t>DỰ TOÁN CHI BỔ SUNG CÓ MỤC TIÊU TỪ NGÂN SÁCH CẤP TỈNH CHO NGÂN SÁCH TỪNG HUYỆN NĂM 2020</t>
  </si>
  <si>
    <t>(Đính kèm Quyết định số               /QĐ-UBND ngày          /12/2019 của UBND tỉnh)</t>
  </si>
  <si>
    <t>DỰ TOÁN CHI CHƯƠNG TRÌNH MỤC TIÊU NGÂN SÁCH CẤP TỈNH 
VÀ NGÂN SÁCH HUYỆN NĂM 2020</t>
  </si>
  <si>
    <t xml:space="preserve">DANH MỤC CÁC CHƯƠNG TRÌNH, DỰ ÁN SỬ DỤNG VỐN NGÂN SÁCH NHÀ NƯỚC NĂM 2020
</t>
  </si>
  <si>
    <t>Bổ sung từ nguồn CCTL của tỉnh</t>
  </si>
  <si>
    <t>1=2+3+4</t>
  </si>
  <si>
    <t>Chương trình mục tiêu quốc gia 
Phát triển kinh tế - xã hội các vùng</t>
  </si>
  <si>
    <t>Chương trình mục tiêu quốc gia 
 Phát triển lâm nghiệp bền vững</t>
  </si>
  <si>
    <t>Chương trình mục tiêu quốc gia 
 Phát triển hệ thống trợ giúp xã hội</t>
  </si>
  <si>
    <t>Chương trình mục tiêu quốc gia 
Dự án quan trọng quốc gia</t>
  </si>
  <si>
    <t>Chương trình mục tiêu quốc gia khác</t>
  </si>
  <si>
    <t>2=5+12</t>
  </si>
  <si>
    <t>3=8+15</t>
  </si>
  <si>
    <t>Ngân sách cấp tỉnh</t>
  </si>
  <si>
    <t>Ban quản lý dự án đầu tư xây dựng tỉnh</t>
  </si>
  <si>
    <t>Chi cục Kiểm lâm</t>
  </si>
  <si>
    <t>UBND tỉnh</t>
  </si>
  <si>
    <t>Ngân sách huyện</t>
  </si>
  <si>
    <t>(Đính kèm Quyết định số            /QĐ-UBND ngày          /12/2019 của UBND tỉnh)</t>
  </si>
  <si>
    <t>(Đính kèm Quyết định số              /QĐ-UBND ngày        /12/2019 của UBND tỉnh)</t>
  </si>
  <si>
    <t>Kế hoạch vốn năm 2020</t>
  </si>
  <si>
    <t>NGUỒN VỐN NS TẬP TRUNG VÀ TIỀN ĐẤU GIÁ SỬ DỤNG ĐẤT</t>
  </si>
  <si>
    <t>Thực hiện dự án  (Chuyển tiếp)</t>
  </si>
  <si>
    <t>Dự án chuyển tiếp</t>
  </si>
  <si>
    <t>Đường Nguyễn Hữu Cảnh (đoạn song hành QL1A từ đường Đinh Tiên Hoàng đến ngã ba Cây Gáo; ngân sách tỉnh 70% TMĐT)</t>
  </si>
  <si>
    <t>Xây dựng Nút giao thông ngã tư Tân Phong</t>
  </si>
  <si>
    <t>Đường Sông Nhạn - Dầu Giây (từ Hương lộ 10 đến ĐT769), kể cả Bồi thường giải phóng mặt bằng do huyện Long Thành thực hiện)</t>
  </si>
  <si>
    <t>Trung tâm hành chính huyện Long Thành (5 tuyến đã xong giải phóng mặt bằng có dự toán là 70 tỷ đông)</t>
  </si>
  <si>
    <t>Nút giao thông giữa đường Hùng Vương với Quốc lộ 1 A (NSH thực hiện BTGPMB)</t>
  </si>
  <si>
    <t>Dự án Đường kết nối vào cảng Phước An (đoạn từ đường 319 đến nút giao cắt với đường cao tốc Bến Lức – Long Thành), huyện Nhơn Trạch (kể cả thanh toán bồi thường do Cty Cảng Phước An thực hiện)</t>
  </si>
  <si>
    <t>Dự án Kè sông Vàm Mương - Long Tàu đoạn qua khu vực ấp 2, xã Phước Khánh, huyện Nhơn Trạch (kể cả bồi thường giải phóng mặt bằng)</t>
  </si>
  <si>
    <t>Dự án Khởi công mới</t>
  </si>
  <si>
    <t>Dự án cải tạo đường Hùng vương – thành phố long khánh (ngân sách tỉnh 50%)</t>
  </si>
  <si>
    <t>Dự án đầu tư Xây dựng cầu Thanh Sơn, huyện Định Quán (kể cả chi phí BTGPMB do UBND huyện Định Quán làm Chủ đầu tư là 13 tỷ đồng)</t>
  </si>
  <si>
    <t>Xây dựng cầu Thanh Sơn, huyện Định Quán do Ban Quản lý dự án làm chủ đầu tư</t>
  </si>
  <si>
    <t>Bồi thường giải phóng mặt bằng do UBND huyện Định Quán thực hiện</t>
  </si>
  <si>
    <t>Đường Xuân Mỹ đi Bảo Bình, huyện Cẩm Mỹ  (kể cả chi phí chuẩn bị đầu tư)</t>
  </si>
  <si>
    <t>Duy tu, sửa chữa các tuyến đường xung quanh Hồ cầu Dầu, thành phố Long Khánh</t>
  </si>
  <si>
    <t>2020-2022</t>
  </si>
  <si>
    <t>Dự án đầu tư nâng cấp tuyến đường Hồ Thị Hương (đoạn giao Quốc lộ 1 đến đoạn giao đường Hồng Thập Tự), thành phố Long Khánh (NST hỗ trợ 100% chi phí xây lắp)</t>
  </si>
  <si>
    <t>Dự án đường Hùng Vương nối dài, thị trấn Tân Phú huyện Tân Phú (kể cả chi phí chuẩn bị đầu tư)</t>
  </si>
  <si>
    <t>Dự án xây dựng đường Nguyễn Du thị trấn Tân Phú (kể cả chi phí chuẩn bị đầu tư)</t>
  </si>
  <si>
    <t>Đường đê bao Đồng Hiệp, huyện Tân Phú (kể cả chi phí chuẩn bị đầu tư)</t>
  </si>
  <si>
    <t>Dự án Mở rộng đường từ Quốc lộ 20 vào Trung tâm Đức Mẹ Núi Cúi (ngân sách tỉnh hỗ trợ 50% TMĐT) (kể cả chi phí chuẩn bị đầu tư)</t>
  </si>
  <si>
    <t>Dự án đường Hương lộ 7, huyện Vĩnh Cửu (kể cả chi phí chuẩn bị đầu tư)</t>
  </si>
  <si>
    <t>Dự án đường Hương lộ 9, huyện Vĩnh Cửu (kể cả chi phí chuẩn bị đầu tư)</t>
  </si>
  <si>
    <t>Dự án Tuyến đường Bình Lộc – Tín Nghĩa, thị xã Long Khánh (ngân sách tỉnh hỗ trợ 50% TMĐT) (kể cả chi phí chuẩn bị đầu tư)</t>
  </si>
  <si>
    <t xml:space="preserve">Dự án Xây dựng Trụ sở làm việc Báo Đồng Nai </t>
  </si>
  <si>
    <t>Xây dựng Trung tâm kiểm định và tư vấn xây dựng Đồng Nai (NST hỗ trợ bồi thường và 50% xây lắp)</t>
  </si>
  <si>
    <t>Kho lưu trữ UBND huyện Long Thành (kể cả chi phí chuẩn bị đầu tư) (NST hỗ trợ xây lắp, không hỗ trợ thiết bị)</t>
  </si>
  <si>
    <t>Dự án đầu tư xây mới Nhà làm việc Ủy ban Mặt trận Tổ quốc Việt Nam và các đoàn thể chính trị - xã hội huyện Nhơn Trạch + sửa chữa, cải tạo Trụ sở làm việc Huyện ủy Nhơn Trạch (NST hỗ trợ hỗ trợ khoảng 8,3 tỷ XD Nhà làm việc UBMTTQ và các đoàn thể)</t>
  </si>
  <si>
    <t>Dự án tuyến thoát nước dải cây xanh (kể cả BTGPMB )</t>
  </si>
  <si>
    <t>Chống ngập úng khu vực Suối Chùa, suối Bà Lúa, suối Cầu Quan (kể cả BTGPMB do UBND thành phố Biên Hòa thực hiện)</t>
  </si>
  <si>
    <t>Chống ngập úng khu vực Suối Chùa, suối Bà Lúa, suối Cầu Quan do Ban Quản lý dự án làm chủ đầu tư</t>
  </si>
  <si>
    <t>Bồi thường giải phóng mặt bằng do UBND thành phố Biên Hòa thực hiện</t>
  </si>
  <si>
    <t>Hệ thống thoát nước và xử lý nước thải thành phố Biên Hòa (vốn đối ứng theo Hiệp định), trong đó đã bao gồm chi phí BTGPMB do Trung tâm phát triển quỹ đất tỉnh làm chủ đầu tư</t>
  </si>
  <si>
    <t>Hệ thống cấp nước tập trung xã Phú Lợi - Phú Tân, huyện Định Quán</t>
  </si>
  <si>
    <t>Dự án Nâng cấp hệ thống cấp nước xã Thừa Đức, huyện Cẩm Mỹ</t>
  </si>
  <si>
    <t>Dự án Nâng cấp hệ thống cấp nước xã Sông Nhạn, huyện Cẩm Mỹ</t>
  </si>
  <si>
    <t>Dự án Cấp nước sạch cho 03 xã La Ngà, Phú Ngọc, Ngọc Định (kể cả chi phí chuẩn bị đầu tư)</t>
  </si>
  <si>
    <t xml:space="preserve">Dự án lập hồ sơ thiết kế bản vẽ thi công, dự toán xây dựng công trình </t>
  </si>
  <si>
    <t>Kè gia cố bờ sông Đồng Nai đoạn từ Đình Phước Lư đến khu dân cư dọc sông Rạch Cát (kể cả chi phí chuẩn bị đầu tư)</t>
  </si>
  <si>
    <t>Dự án Thủy lợi phục vụ tưới vùng mía Định Quán tỉnh Đồng Nai (chưa bao gồm vốn ngân sách TW hỗ trợ) ngân sách tỉnh 109,503 tỷ</t>
  </si>
  <si>
    <r>
      <t>Dự án kè gia cố bờ sông Đồng Nai; đoạn từ khu dân cư Cầu Rạch Cát phường Thống Nhất đến Nhà máy xử lý nước thải số 2 phường Tam Hiệp, thành phố Biên Hòa</t>
    </r>
    <r>
      <rPr>
        <b/>
        <sz val="10"/>
        <rFont val="Times New Roman"/>
        <family val="1"/>
      </rPr>
      <t xml:space="preserve">-dự án đối ứng theo cam kết với Jica khi triển khai dự án TNXLNT tp BH giai đoạn 1 từ vốn ODA </t>
    </r>
    <r>
      <rPr>
        <sz val="10"/>
        <rFont val="Times New Roman"/>
        <family val="1"/>
      </rPr>
      <t>(kể cả bồi thường giải phóng mặt bằng do TP Biên Hòa thực hiện)</t>
    </r>
  </si>
  <si>
    <t>Dự án kè gia cố bờ sông Đồng Nai; đoạn từ khu dân cư Cầu Rạch Cát phường Thống Nhất đến Nhà máy xử lý nước thải số 2 phường Tam Hiệp, thành phố Biên Hòa</t>
  </si>
  <si>
    <t>Dự án Nạo vét và gia cố bờ suối Quán Thủ, huyện Long Thành (kể cả BTGPMB)</t>
  </si>
  <si>
    <t>Nạo vét Rạch mọi xã Bình Hoà</t>
  </si>
  <si>
    <t>Dự án xây dựng một số hạng mục tiếp theo bổ sung dự án Khẩn cấp bảo tồn Voi tỉnh Đồng Nai giai đoạn 2014-2020 (kể cả chi phí chuẩn bị đầu tư)</t>
  </si>
  <si>
    <t xml:space="preserve">Dự án Trung tâm chỉ huy Công an tỉnh Đồng Nai </t>
  </si>
  <si>
    <t>Dự án Khu nhà nghỉ cán bộ của Bộ Chỉ huy Quân sự tỉnh  (kể cả chi phí chuẩn bị đầu tư)</t>
  </si>
  <si>
    <t>Dự án Quốc phòng ĐA2 (Dự án mật) (kể cả chi phí chuẩn bị đầu tư)</t>
  </si>
  <si>
    <t>Hỗ trợ có mục tiêu cho ngân sách cấp huyện + dự phòng thanh toán bồi thường và kinh phí quy hoạch</t>
  </si>
  <si>
    <t>Kinh phí lập, thẩm định, phê duyệt và công bố quy hoạch (VB 2465/UBND-KT ngày 08/3/2019)</t>
  </si>
  <si>
    <t>Dự phòng hỗ trợ có mục tiêu các dự án khi đủ điều kiện về hồ sơ</t>
  </si>
  <si>
    <t>Dự phòng thanh toán bồi thường đối với dự án vốn ngân sách tỉnh (kể cả Dự án Đoạn 2 - đường 25C) và các dự án còn thiếu nguồn (kể cả chi phí chuẩn bị đầu tư)</t>
  </si>
  <si>
    <t xml:space="preserve">Bố trí vốn thanh toán cho các dự án đã quyết toán nhưng còn thiếu vốn kế hoạch </t>
  </si>
  <si>
    <t>Chi phí chuẩn bị đầu tư và chủ trương đầu tư</t>
  </si>
  <si>
    <t>Các dự án đã có Chủ trương đầu tư được duyệt</t>
  </si>
  <si>
    <t>Dự án Đường một chiều từ chân lên đỉnh đồi núi Cúi (ngân sách tỉnh hỗ trợ 50% TMĐT) (kể cả chi phí chuẩn bị đầu tư)</t>
  </si>
  <si>
    <t>Đường Thừa Đức đi thị xã Long Khánh (kể cả chi phí chuẩn bị đầu tư)</t>
  </si>
  <si>
    <t>tối đa 5 năm</t>
  </si>
  <si>
    <t>Dự án Đường tránh ngã tư Dầu Giây nối tỉnh lộ 769 (kể cả chi phí chuẩn bị đầu tư)</t>
  </si>
  <si>
    <t>Đoạn 2 (từ đầu đường số 9 đến Hương lộ 19) thuộc Dự án đường 25 C giai đoạn 1 (đoạn từ Hương lộ 19 đến đường 319), huyện Nhơn Trạch (trước đây là Đường 25C huyện Nhơn Trạch, đoạn còn lại), huyện đã đầu tư đường số 9 đến đường số 2</t>
  </si>
  <si>
    <t>Dự án Nạo vét Rạch Đông, huyện Vĩnh Cửu</t>
  </si>
  <si>
    <t>Dự phòng bố trí bổ sung (khi có quyết định phê duyệt chi phí chuẩn bị dầu tư), giao UBND tỉnh phân bổ chuẩn bị đầu tư theo danh trung hạn 2016-2020 khi đủ điều kiện</t>
  </si>
  <si>
    <t>Các dự án đã được UBND tỉnh chấp thuận lập hồ sơ chủ trương đầu tư (theo danh mục trung hạn 2016-2020)</t>
  </si>
  <si>
    <t>Các dự án triển khai từ nguồn đấu giá đất (bố trí vốn NSTT để lập hồ sơ dự án đầu tư, thiết kế bản vẽ thi công ) - chỉ thực hiện khi có nguồn vốn đấu giá đất và nguồn vốn khác</t>
  </si>
  <si>
    <t>Nâng cấp đường ĐT 763 từ Km 0+000 đến Km 29+500  (kể cả bồi thường giải phóng mặt bằng do UBND huyện Định Quán và huyện Xuân Lộc)- đoạn Km0-Km8+300 và Km15+000 đến Km24+000</t>
  </si>
  <si>
    <t>Nâng cấp đường ĐT 763 từ Km 0+000 đến Km 29+500 do Ban Quản lý dự án đầu tư xây dựng tỉnh thực hiện</t>
  </si>
  <si>
    <t>Bồi thường giải phóng mặt bằng do UBND huyện Xuân Lộc thực hiện</t>
  </si>
  <si>
    <t>Đường Hương 2 - Đoạn 1 (kể cả bồi thường do UBND thành phố Biên Hòa thực hiện)</t>
  </si>
  <si>
    <t>Đường Hương 2 - Đoạn 1 do Ban Quản lý dự án đầu tư xây dựng tỉnh thực hiện</t>
  </si>
  <si>
    <t>Bồi thường giải phóng mặt bằng do UBND thành phố thực hiện</t>
  </si>
  <si>
    <t>Xây dựng cầu Vàm Cái Sứt trên đường Hương lộ 2 nối dài (kể cả bồi thường giải phóng mặt bằng do UBND TP Biên Hòa thực hiện)</t>
  </si>
  <si>
    <t>Xây dựng cầu Vàm Cái Sứt trên đường Hương lộ 2 nối dài do Ban Quản lý dự án đầu tư xây dựng tỉnh thực hiện</t>
  </si>
  <si>
    <t>Cải tạo nâng cấp đường ĐT,768 đoạn từ cầu Vượt Thủ Biên đến giao với đường ĐT,767, thị trấn Vĩnh An, huyện Vĩnh Cửu (kể cả chi phí chuẩn bị đầu tư), gồm chi phí bồi thường do huyện Vĩnh Cửu thực hiện</t>
  </si>
  <si>
    <t>Cải tạo nâng cấp đường ĐT,768 đoạn từ cầu Vượt Thủ Biên đến giao với đường ĐT,767, thị trấn Vĩnh An, huyện Vĩnh Cửu do Ban Quản lý dự án đầu tư xây dựng tỉnh thực hiện</t>
  </si>
  <si>
    <t>Bồi thường giải phóng mặt bằng do UBND huyện Vĩnh Cửu thực hiện</t>
  </si>
  <si>
    <t>Chi phí chuẩn bị đầu tư</t>
  </si>
  <si>
    <t>Các dự án đã phê duyệt chủ trương đầu tư</t>
  </si>
  <si>
    <t>Nâng cấp đường Bảo Hòa - Long Khánh (ngân sách huyện thực hiện BTGPMB) - chỉ thực hiện khi đấu giá hai bên tuyến đường</t>
  </si>
  <si>
    <t>Dự án đường ven sông Đồng Nai, thành phố Biên Hòa (từ cầu Hóa An đến giáp ranh huyện Vĩnh Cửu)</t>
  </si>
  <si>
    <t>Dự án xây dựng Công viên và kè sông Đồng Nai, thành phố Biên Hòa (từ cầu Hóa An đến giáp ranh huyện Vĩnh Cửu)</t>
  </si>
  <si>
    <t>Lập chủ trương đầu tư</t>
  </si>
  <si>
    <t>Hỗ trợ ngân sách cấp  huyện</t>
  </si>
  <si>
    <t>Hỗ trợ BTGPMB đường Nam Kỳ Khởi Nghĩa, thị trấn Trảng Bom</t>
  </si>
  <si>
    <t>Xây dựng đường vào Cụm công nghiệp Long Giao, huyện Cẩm Mỹ</t>
  </si>
  <si>
    <t>Dự án mở rộng vỉa hè đường Võ Thị Sáu, thành phố Biên Hòa</t>
  </si>
  <si>
    <t>Dự án đường vào Cụm công nghiệp Long Phước, huyện Long Thành</t>
  </si>
  <si>
    <t>Đường 600B (giai đoạn 2) - huyện Tân Phú</t>
  </si>
  <si>
    <t>Đường Phú Trung - Phú An (giai đoạn 2) - huyện Tân Phú</t>
  </si>
  <si>
    <t>Mở rộng đường và xây dựng hệ thống chiếu sáng đường Tà Lài (đoạn từ Km13 đến cầu Tà Lài) - huyện Tân Phú</t>
  </si>
  <si>
    <t>NGUỒN VỐN XỔ SỐ KIẾN THIẾT</t>
  </si>
  <si>
    <t>Dự án xây dựng khu khám và thẩm mỹ Bệnh viện Da liễu Đồng Nai (kể cả chi phí chuẩn bị đầu tư)</t>
  </si>
  <si>
    <t>Dự án khởi công mới</t>
  </si>
  <si>
    <t>Dự án cải tạo, nâng cấp Bệnh viện Nhi đồng Đồng Nai</t>
  </si>
  <si>
    <t>Dự án sửa chữa, cải tạo, nâng cấp Bệnh viện Phổi tỉnh Đồng Nai (kể cả chi phí chuẩn bị đầu tư)</t>
  </si>
  <si>
    <t>Dự án Một số giải pháp tăng cường năng lực kiểm nghiệm thực phẩm cho Trung tâm Kiểm nghiệm tỉnh Đồng Nai (kể cả chi phí chuẩn bị đầu tư)</t>
  </si>
  <si>
    <t xml:space="preserve">Dự án Sửa chữa, cải tạo nâng cấp cơ sở vật chất Trường THPT Vĩnh Cửu, huyện Vĩnh Cửu </t>
  </si>
  <si>
    <t>Sửa chữa, cải tạo trường THPT Phú Ngọc</t>
  </si>
  <si>
    <t>Dự án mở rộng, tu bổ tôn tạo di tích đền thờ Nguyễn Hữu Cảnh</t>
  </si>
  <si>
    <t>Làng Văn hoá Đồng bào Chơro xã Bảo Vinh</t>
  </si>
  <si>
    <t>Khu văn hóa thể dục thể thao huyện Tân Phú (đã đầu tư 1 số hạng mục Nhà thi đấu, san nền, cổng tường rào), NST đầu tư xây lắp + thiết bị khoảng 40 tỷ, phần còn lại kêu gọi XHH (hồ bơi, sân bóng đá, đường chạy, khu nhảy cao, nhảy xa…)</t>
  </si>
  <si>
    <t>Xây dựng nhà ở và hạ tầng khu khu đồng bào dân tộc xã Phú Sơn</t>
  </si>
  <si>
    <t>Dự án Trung tâm tổ chức sự kiện huyện Tân Phú</t>
  </si>
  <si>
    <t>Xây dựng Đền thờ liệt sỹ huyện Xuân Lộc (NST 17,378 tỷ + NSH + XHH) (kể cả chi phí chuẩn bị đầu tư)</t>
  </si>
  <si>
    <t>Các lĩnh vực khác</t>
  </si>
  <si>
    <t>Đường giao thông vào ấp Bằng Lăng, xã Xuân Tâm huyện Xuân Lộc (kể cả chi phí chuẩn bị đầu tư)</t>
  </si>
  <si>
    <t>Dự án xây dựng bổ sung, nâng cấp hạ tầng công nghệ thông tin, hệ thống mạng tại Bộ chỉ huy Quân sự tỉnh Đồng Nai (kể cả chi phí chuẩn bị đầu tư)</t>
  </si>
  <si>
    <t>Dự án Cải tạo, nâng cấp tuyến đường Nguyễn Trãi, thị xã Long Khánh (NST 50% + NSH 50%) (kể cả chi phí chuẩn bị đầu tư)</t>
  </si>
  <si>
    <t>Dự án đầu tư Đoạn 1, 2 tuyến đường Cao Cang, huyện Định Quán (kể cả chi phí chuẩn bị đầu tư)</t>
  </si>
  <si>
    <t>Dự ánNâng cấp Đường Tà Lài - Trà Cổ từ km1+600 đến km7+300 huyện Tân Phú và Định Quán (kể cả chi phí chuẩn bị đầu tư)</t>
  </si>
  <si>
    <t>TP+ĐQ</t>
  </si>
  <si>
    <t>Dự án xây dựng văn phòng ổn định nơi làm việc một số đơn vị trực thuộc Sở Giao thông Vận tải (kể cả chi phí chuẩn bị đầu tư)</t>
  </si>
  <si>
    <t>Lập dự án đầu tư</t>
  </si>
  <si>
    <t>Dự án xây dựng, cải tạo, nâng cấp đường nội bộ, vỉa hè, mương thoát nước và sân khu dạy học trường Đại học Đồng Nai</t>
  </si>
  <si>
    <t>Lập Chủ trương đầu tư</t>
  </si>
  <si>
    <t>Dự phòng bổ sung các dự án cấp bách, thiếu vốn kế hoạch</t>
  </si>
  <si>
    <t>Dự phòng hỗ trợ có mục tiêu cho ngân sách cấp huyện đầu tư các dự án giáo dục khi đủ điều kiện hồ sơ</t>
  </si>
  <si>
    <t>Trường mầm non Long Giao huyện Cẩm Mỹ</t>
  </si>
  <si>
    <t>Bổ sung vốn đầu tư để thực hiện các chương trình mục tiêu, nhiệm vụ</t>
  </si>
  <si>
    <t>Bổ sung vốn sự nghiệp để thực hiện các chế độ, chính sách, nhiệm vụ</t>
  </si>
  <si>
    <t>Trung tâm Giám định chất lượng xây dựng</t>
  </si>
  <si>
    <t>Bệnh viện Đa khoa Đồng Nai</t>
  </si>
  <si>
    <t>SỰ NGHIỆP KHÁC</t>
  </si>
  <si>
    <t>(Đính kèm Quyết định số            /QĐ-UBND ngày           /12/2019 của UBND tỉnh Đồng Nai)</t>
  </si>
  <si>
    <t>DỰ TOÁN CHI THƯỜNG XUYÊN CỦA NGÂN SÁCH CẤP TỈNH CHO TỪNG CƠ QUAN, TỔ CHỨC THEO LĨNH VỰC NĂM 2020</t>
  </si>
</sst>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43" formatCode="_(* #,##0.00_);_(* \(#,##0.00\);_(* &quot;-&quot;??_);_(@_)"/>
    <numFmt numFmtId="164" formatCode="_(* #,##0_);_(* \(#,##0\);_(* &quot;-&quot;??_);_(@_)"/>
    <numFmt numFmtId="165" formatCode="_(* #,##0.00_);_(* \(#,##0.00\);_(* \-??_);_(@_)"/>
    <numFmt numFmtId="166" formatCode="_(* #,##0_);_(* \(#,##0\);_(* \-??_);_(@_)"/>
  </numFmts>
  <fonts count="47" x14ac:knownFonts="1">
    <font>
      <sz val="11"/>
      <color theme="1"/>
      <name val="Calibri"/>
      <family val="2"/>
      <scheme val="minor"/>
    </font>
    <font>
      <sz val="11"/>
      <color theme="1"/>
      <name val="Times New Roman"/>
      <family val="1"/>
    </font>
    <font>
      <b/>
      <sz val="11"/>
      <color rgb="FF000000"/>
      <name val="Times New Roman"/>
      <family val="1"/>
    </font>
    <font>
      <i/>
      <sz val="11"/>
      <color rgb="FF000000"/>
      <name val="Times New Roman"/>
      <family val="1"/>
    </font>
    <font>
      <b/>
      <sz val="11"/>
      <name val="Times New Roman"/>
      <family val="1"/>
    </font>
    <font>
      <sz val="11"/>
      <name val="Times New Roman"/>
      <family val="1"/>
    </font>
    <font>
      <b/>
      <sz val="13"/>
      <color rgb="FF000000"/>
      <name val="Times New Roman"/>
      <family val="1"/>
    </font>
    <font>
      <sz val="13"/>
      <color theme="1"/>
      <name val="Times New Roman"/>
      <family val="1"/>
    </font>
    <font>
      <i/>
      <sz val="11"/>
      <color theme="1"/>
      <name val="Times New Roman"/>
      <family val="1"/>
    </font>
    <font>
      <sz val="11"/>
      <color theme="1"/>
      <name val="Calibri"/>
      <family val="2"/>
      <scheme val="minor"/>
    </font>
    <font>
      <b/>
      <sz val="11"/>
      <color theme="1"/>
      <name val="Calibri"/>
      <family val="2"/>
      <scheme val="minor"/>
    </font>
    <font>
      <b/>
      <sz val="11"/>
      <color theme="1"/>
      <name val="Times New Roman"/>
      <family val="1"/>
    </font>
    <font>
      <i/>
      <sz val="10"/>
      <color theme="1"/>
      <name val="Times New Roman"/>
      <family val="1"/>
    </font>
    <font>
      <b/>
      <sz val="12"/>
      <color rgb="FF000000"/>
      <name val="Times New Roman"/>
      <family val="1"/>
    </font>
    <font>
      <b/>
      <sz val="14"/>
      <color rgb="FF000000"/>
      <name val="Times New Roman"/>
      <family val="1"/>
    </font>
    <font>
      <i/>
      <sz val="11"/>
      <name val="Times New Roman"/>
      <family val="1"/>
    </font>
    <font>
      <b/>
      <sz val="12"/>
      <color theme="1"/>
      <name val="Times New Roman"/>
      <family val="1"/>
    </font>
    <font>
      <i/>
      <sz val="12"/>
      <color theme="1"/>
      <name val="Times New Roman"/>
      <family val="1"/>
    </font>
    <font>
      <sz val="12"/>
      <color theme="1"/>
      <name val="Calibri"/>
      <family val="2"/>
      <scheme val="minor"/>
    </font>
    <font>
      <sz val="12"/>
      <color theme="1"/>
      <name val="Times New Roman"/>
      <family val="1"/>
    </font>
    <font>
      <b/>
      <sz val="10"/>
      <color theme="1"/>
      <name val="Times New Roman"/>
      <family val="1"/>
    </font>
    <font>
      <sz val="10"/>
      <color theme="1"/>
      <name val="Times New Roman"/>
      <family val="1"/>
    </font>
    <font>
      <i/>
      <sz val="10"/>
      <color rgb="FF000000"/>
      <name val="Times New Roman"/>
      <family val="1"/>
    </font>
    <font>
      <b/>
      <i/>
      <sz val="11"/>
      <name val="Times New Roman"/>
      <family val="1"/>
    </font>
    <font>
      <sz val="11"/>
      <color indexed="8"/>
      <name val="Calibri"/>
      <family val="2"/>
    </font>
    <font>
      <b/>
      <sz val="10"/>
      <name val="Times New Roman"/>
      <family val="1"/>
    </font>
    <font>
      <sz val="10"/>
      <name val="Times New Roman"/>
      <family val="1"/>
    </font>
    <font>
      <sz val="10"/>
      <name val="Arial"/>
      <family val="2"/>
    </font>
    <font>
      <sz val="12"/>
      <name val="VNI-Times"/>
    </font>
    <font>
      <sz val="11"/>
      <color rgb="FF000000"/>
      <name val="Times New Roman"/>
      <family val="1"/>
    </font>
    <font>
      <sz val="14"/>
      <color theme="1"/>
      <name val="Calibri"/>
      <family val="2"/>
      <scheme val="minor"/>
    </font>
    <font>
      <sz val="12"/>
      <color rgb="FF000000"/>
      <name val="Times New Roman"/>
      <family val="1"/>
    </font>
    <font>
      <i/>
      <sz val="12"/>
      <color rgb="FF000000"/>
      <name val="Times New Roman"/>
      <family val="1"/>
    </font>
    <font>
      <b/>
      <sz val="12"/>
      <name val="Times New Roman"/>
      <family val="1"/>
    </font>
    <font>
      <sz val="12"/>
      <name val="Times New Roman"/>
      <family val="1"/>
    </font>
    <font>
      <sz val="9"/>
      <color theme="1"/>
      <name val="Times New Roman"/>
      <family val="1"/>
    </font>
    <font>
      <b/>
      <sz val="9"/>
      <color theme="1"/>
      <name val="Times New Roman"/>
      <family val="1"/>
    </font>
    <font>
      <i/>
      <sz val="11"/>
      <color theme="1"/>
      <name val="Calibri"/>
      <family val="2"/>
      <scheme val="minor"/>
    </font>
    <font>
      <i/>
      <sz val="10"/>
      <color theme="1"/>
      <name val="Calibri"/>
      <family val="2"/>
      <scheme val="minor"/>
    </font>
    <font>
      <sz val="13"/>
      <name val=".VnTime"/>
      <family val="2"/>
    </font>
    <font>
      <sz val="9"/>
      <name val="Times New Roman"/>
      <family val="1"/>
    </font>
    <font>
      <sz val="10"/>
      <color theme="1"/>
      <name val="Calibri"/>
      <family val="2"/>
      <scheme val="minor"/>
    </font>
    <font>
      <b/>
      <sz val="9"/>
      <color rgb="FF000000"/>
      <name val="Times New Roman"/>
      <family val="1"/>
    </font>
    <font>
      <sz val="9"/>
      <color rgb="FF000000"/>
      <name val="Times New Roman"/>
      <family val="1"/>
    </font>
    <font>
      <sz val="8"/>
      <color rgb="FF000000"/>
      <name val="Times New Roman"/>
      <family val="1"/>
    </font>
    <font>
      <b/>
      <sz val="10"/>
      <name val="Times New Roman"/>
      <family val="1"/>
      <charset val="163"/>
    </font>
    <font>
      <sz val="10"/>
      <name val="Times New Roman"/>
      <family val="1"/>
      <charset val="163"/>
    </font>
  </fonts>
  <fills count="2">
    <fill>
      <patternFill patternType="none"/>
    </fill>
    <fill>
      <patternFill patternType="gray125"/>
    </fill>
  </fills>
  <borders count="10">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8"/>
      </left>
      <right style="thin">
        <color indexed="8"/>
      </right>
      <top style="dashed">
        <color indexed="8"/>
      </top>
      <bottom style="dashed">
        <color indexed="8"/>
      </bottom>
      <diagonal/>
    </border>
  </borders>
  <cellStyleXfs count="11">
    <xf numFmtId="0" fontId="0" fillId="0" borderId="0"/>
    <xf numFmtId="43" fontId="9" fillId="0" borderId="0" applyFont="0" applyFill="0" applyBorder="0" applyAlignment="0" applyProtection="0"/>
    <xf numFmtId="9" fontId="9" fillId="0" borderId="0" applyFont="0" applyFill="0" applyBorder="0" applyAlignment="0" applyProtection="0"/>
    <xf numFmtId="0" fontId="24" fillId="0" borderId="0"/>
    <xf numFmtId="0" fontId="27" fillId="0" borderId="0"/>
    <xf numFmtId="0" fontId="27" fillId="0" borderId="0"/>
    <xf numFmtId="0" fontId="28" fillId="0" borderId="0"/>
    <xf numFmtId="0" fontId="27" fillId="0" borderId="0"/>
    <xf numFmtId="0" fontId="27" fillId="0" borderId="0"/>
    <xf numFmtId="165" fontId="24" fillId="0" borderId="0"/>
    <xf numFmtId="0" fontId="39" fillId="0" borderId="0"/>
  </cellStyleXfs>
  <cellXfs count="324">
    <xf numFmtId="0" fontId="0" fillId="0" borderId="0" xfId="0"/>
    <xf numFmtId="0" fontId="1" fillId="0" borderId="0" xfId="0" applyFont="1"/>
    <xf numFmtId="0" fontId="4" fillId="0" borderId="1" xfId="0" applyFont="1" applyBorder="1" applyAlignment="1">
      <alignment horizontal="center" vertical="center" wrapText="1"/>
    </xf>
    <xf numFmtId="0" fontId="4" fillId="0" borderId="1" xfId="0" applyFont="1" applyBorder="1" applyAlignment="1">
      <alignment vertical="center" wrapText="1"/>
    </xf>
    <xf numFmtId="0" fontId="5" fillId="0" borderId="1" xfId="0" applyFont="1" applyBorder="1" applyAlignment="1">
      <alignment horizontal="center" vertical="center" wrapText="1"/>
    </xf>
    <xf numFmtId="0" fontId="5" fillId="0" borderId="1" xfId="0" applyFont="1" applyBorder="1" applyAlignment="1">
      <alignment vertical="center" wrapText="1"/>
    </xf>
    <xf numFmtId="0" fontId="7" fillId="0" borderId="0" xfId="0" applyFont="1"/>
    <xf numFmtId="0" fontId="1" fillId="0" borderId="0" xfId="0" applyFont="1" applyAlignment="1">
      <alignment vertical="top"/>
    </xf>
    <xf numFmtId="164" fontId="8" fillId="0" borderId="0" xfId="1" applyNumberFormat="1" applyFont="1"/>
    <xf numFmtId="164" fontId="1" fillId="0" borderId="0" xfId="1" applyNumberFormat="1" applyFont="1" applyAlignment="1">
      <alignment vertical="top"/>
    </xf>
    <xf numFmtId="164" fontId="3" fillId="0" borderId="0" xfId="1" applyNumberFormat="1" applyFont="1" applyAlignment="1">
      <alignment horizontal="right" vertical="center"/>
    </xf>
    <xf numFmtId="164" fontId="4" fillId="0" borderId="1" xfId="1" applyNumberFormat="1" applyFont="1" applyBorder="1" applyAlignment="1">
      <alignment horizontal="center" vertical="center" wrapText="1"/>
    </xf>
    <xf numFmtId="164" fontId="4" fillId="0" borderId="1" xfId="1" applyNumberFormat="1" applyFont="1" applyBorder="1" applyAlignment="1">
      <alignment vertical="center" wrapText="1"/>
    </xf>
    <xf numFmtId="164" fontId="5" fillId="0" borderId="1" xfId="1" applyNumberFormat="1" applyFont="1" applyBorder="1" applyAlignment="1">
      <alignment vertical="center" wrapText="1"/>
    </xf>
    <xf numFmtId="164" fontId="1" fillId="0" borderId="0" xfId="1" applyNumberFormat="1" applyFont="1"/>
    <xf numFmtId="164" fontId="1" fillId="0" borderId="0" xfId="0" applyNumberFormat="1" applyFont="1"/>
    <xf numFmtId="0" fontId="3" fillId="0" borderId="0" xfId="0" applyFont="1" applyAlignment="1">
      <alignment horizontal="center" vertical="center"/>
    </xf>
    <xf numFmtId="0" fontId="2" fillId="0" borderId="0" xfId="0" applyFont="1" applyAlignment="1">
      <alignment horizontal="left" vertical="top"/>
    </xf>
    <xf numFmtId="164" fontId="5" fillId="0" borderId="1" xfId="1" applyNumberFormat="1" applyFont="1" applyBorder="1" applyAlignment="1">
      <alignment horizontal="center" vertical="center" wrapText="1"/>
    </xf>
    <xf numFmtId="164" fontId="5" fillId="0" borderId="1" xfId="1" applyNumberFormat="1" applyFont="1" applyFill="1" applyBorder="1" applyAlignment="1">
      <alignment horizontal="center" vertical="center" wrapText="1"/>
    </xf>
    <xf numFmtId="0" fontId="11" fillId="0" borderId="0" xfId="0" applyFont="1" applyAlignment="1"/>
    <xf numFmtId="0" fontId="11" fillId="0" borderId="0" xfId="0" applyFont="1" applyAlignment="1">
      <alignment vertical="top"/>
    </xf>
    <xf numFmtId="164" fontId="1" fillId="0" borderId="0" xfId="1" applyNumberFormat="1" applyFont="1" applyAlignment="1">
      <alignment horizontal="center" vertical="center"/>
    </xf>
    <xf numFmtId="164" fontId="11" fillId="0" borderId="1" xfId="1" applyNumberFormat="1" applyFont="1" applyBorder="1" applyAlignment="1">
      <alignment horizontal="center" vertical="center" wrapText="1"/>
    </xf>
    <xf numFmtId="0" fontId="15" fillId="0" borderId="1" xfId="0" applyFont="1" applyBorder="1" applyAlignment="1">
      <alignment horizontal="center" vertical="center" wrapText="1"/>
    </xf>
    <xf numFmtId="0" fontId="15" fillId="0" borderId="1" xfId="0" applyFont="1" applyBorder="1" applyAlignment="1">
      <alignment vertical="center" wrapText="1"/>
    </xf>
    <xf numFmtId="164" fontId="15" fillId="0" borderId="1" xfId="1" applyNumberFormat="1" applyFont="1" applyBorder="1" applyAlignment="1">
      <alignment horizontal="center" vertical="center" wrapText="1"/>
    </xf>
    <xf numFmtId="0" fontId="5" fillId="0" borderId="1" xfId="0" quotePrefix="1" applyFont="1" applyBorder="1" applyAlignment="1">
      <alignment horizontal="center" vertical="center" wrapText="1"/>
    </xf>
    <xf numFmtId="164" fontId="1" fillId="0" borderId="1" xfId="1" applyNumberFormat="1" applyFont="1" applyBorder="1" applyAlignment="1">
      <alignment horizontal="center" vertical="center"/>
    </xf>
    <xf numFmtId="164" fontId="8" fillId="0" borderId="1" xfId="1" applyNumberFormat="1" applyFont="1" applyBorder="1" applyAlignment="1">
      <alignment horizontal="center" vertical="center"/>
    </xf>
    <xf numFmtId="9" fontId="1" fillId="0" borderId="1" xfId="2" applyFont="1" applyBorder="1"/>
    <xf numFmtId="9" fontId="8" fillId="0" borderId="1" xfId="2" applyFont="1" applyBorder="1"/>
    <xf numFmtId="0" fontId="16" fillId="0" borderId="0" xfId="0" applyFont="1" applyAlignment="1"/>
    <xf numFmtId="0" fontId="18" fillId="0" borderId="0" xfId="0" applyFont="1"/>
    <xf numFmtId="0" fontId="19" fillId="0" borderId="0" xfId="0" applyFont="1" applyAlignment="1"/>
    <xf numFmtId="0" fontId="11" fillId="0" borderId="0" xfId="0" applyFont="1" applyAlignment="1">
      <alignment horizontal="left" vertical="top"/>
    </xf>
    <xf numFmtId="164" fontId="17" fillId="0" borderId="0" xfId="1" applyNumberFormat="1" applyFont="1"/>
    <xf numFmtId="164" fontId="19" fillId="0" borderId="0" xfId="1" applyNumberFormat="1" applyFont="1"/>
    <xf numFmtId="164" fontId="15" fillId="0" borderId="1" xfId="1" applyNumberFormat="1" applyFont="1" applyBorder="1" applyAlignment="1">
      <alignment vertical="center" wrapText="1"/>
    </xf>
    <xf numFmtId="164" fontId="11" fillId="0" borderId="1" xfId="1" applyNumberFormat="1" applyFont="1" applyBorder="1"/>
    <xf numFmtId="0" fontId="11" fillId="0" borderId="0" xfId="0" applyFont="1" applyAlignment="1">
      <alignment horizontal="center" vertical="top"/>
    </xf>
    <xf numFmtId="164" fontId="4" fillId="0" borderId="1" xfId="1" applyNumberFormat="1" applyFont="1" applyFill="1" applyBorder="1" applyAlignment="1">
      <alignment horizontal="center" vertical="center" wrapText="1"/>
    </xf>
    <xf numFmtId="0" fontId="11" fillId="0" borderId="0" xfId="0" applyFont="1" applyAlignment="1">
      <alignment horizontal="left" vertical="top" wrapText="1"/>
    </xf>
    <xf numFmtId="164" fontId="4" fillId="0" borderId="1" xfId="0" applyNumberFormat="1" applyFont="1" applyBorder="1" applyAlignment="1">
      <alignment horizontal="center" vertical="center" wrapText="1"/>
    </xf>
    <xf numFmtId="164" fontId="5" fillId="0" borderId="1" xfId="0" applyNumberFormat="1" applyFont="1" applyBorder="1" applyAlignment="1">
      <alignment horizontal="center" vertical="center" wrapText="1"/>
    </xf>
    <xf numFmtId="164" fontId="23" fillId="0" borderId="1" xfId="1" applyNumberFormat="1" applyFont="1" applyBorder="1" applyAlignment="1">
      <alignment horizontal="center" vertical="center" wrapText="1"/>
    </xf>
    <xf numFmtId="0" fontId="1" fillId="0" borderId="1" xfId="0" applyFont="1" applyBorder="1" applyAlignment="1">
      <alignment vertical="center" wrapText="1"/>
    </xf>
    <xf numFmtId="164" fontId="21" fillId="0" borderId="0" xfId="1" applyNumberFormat="1" applyFont="1" applyFill="1" applyAlignment="1">
      <alignment horizontal="center" vertical="center"/>
    </xf>
    <xf numFmtId="164" fontId="21" fillId="0" borderId="0" xfId="1" applyNumberFormat="1" applyFont="1" applyFill="1" applyAlignment="1">
      <alignment horizontal="center" vertical="top"/>
    </xf>
    <xf numFmtId="0" fontId="20" fillId="0" borderId="0" xfId="0" applyFont="1" applyFill="1" applyAlignment="1">
      <alignment horizontal="center" vertical="center"/>
    </xf>
    <xf numFmtId="0" fontId="21" fillId="0" borderId="0" xfId="0" applyFont="1" applyFill="1" applyAlignment="1">
      <alignment vertical="center"/>
    </xf>
    <xf numFmtId="164" fontId="22" fillId="0" borderId="0" xfId="1" applyNumberFormat="1" applyFont="1" applyFill="1" applyAlignment="1">
      <alignment horizontal="center" vertical="center"/>
    </xf>
    <xf numFmtId="0" fontId="26" fillId="0" borderId="1" xfId="0" applyFont="1" applyFill="1" applyBorder="1" applyAlignment="1">
      <alignment horizontal="center" vertical="center" wrapText="1"/>
    </xf>
    <xf numFmtId="164" fontId="26" fillId="0" borderId="1" xfId="1" applyNumberFormat="1" applyFont="1" applyFill="1" applyBorder="1" applyAlignment="1">
      <alignment horizontal="center" vertical="center" wrapText="1"/>
    </xf>
    <xf numFmtId="0" fontId="25" fillId="0" borderId="1" xfId="0" quotePrefix="1" applyFont="1" applyFill="1" applyBorder="1" applyAlignment="1">
      <alignment horizontal="center" vertical="center" wrapText="1"/>
    </xf>
    <xf numFmtId="0" fontId="26" fillId="0" borderId="1" xfId="3" applyNumberFormat="1" applyFont="1" applyFill="1" applyBorder="1" applyAlignment="1">
      <alignment horizontal="left" vertical="center" wrapText="1"/>
    </xf>
    <xf numFmtId="164" fontId="21" fillId="0" borderId="1" xfId="1" applyNumberFormat="1" applyFont="1" applyFill="1" applyBorder="1" applyAlignment="1">
      <alignment horizontal="center" vertical="center"/>
    </xf>
    <xf numFmtId="0" fontId="26" fillId="0" borderId="1" xfId="0" applyFont="1" applyFill="1" applyBorder="1" applyAlignment="1">
      <alignment vertical="center" wrapText="1"/>
    </xf>
    <xf numFmtId="0" fontId="20" fillId="0" borderId="1" xfId="0" applyFont="1" applyFill="1" applyBorder="1" applyAlignment="1">
      <alignment vertical="center"/>
    </xf>
    <xf numFmtId="164" fontId="20" fillId="0" borderId="1" xfId="1" applyNumberFormat="1" applyFont="1" applyFill="1" applyBorder="1" applyAlignment="1">
      <alignment horizontal="center" vertical="center"/>
    </xf>
    <xf numFmtId="0" fontId="21" fillId="0" borderId="1" xfId="0" applyFont="1" applyFill="1" applyBorder="1" applyAlignment="1">
      <alignment vertical="center" wrapText="1"/>
    </xf>
    <xf numFmtId="0" fontId="26" fillId="0" borderId="1" xfId="4" applyFont="1" applyFill="1" applyBorder="1" applyAlignment="1">
      <alignment horizontal="left" vertical="center" wrapText="1"/>
    </xf>
    <xf numFmtId="0" fontId="20" fillId="0" borderId="1" xfId="0" applyFont="1" applyFill="1" applyBorder="1" applyAlignment="1">
      <alignment vertical="center" wrapText="1"/>
    </xf>
    <xf numFmtId="0" fontId="26" fillId="0" borderId="1" xfId="0" applyNumberFormat="1" applyFont="1" applyFill="1" applyBorder="1" applyAlignment="1">
      <alignment horizontal="left" vertical="center" wrapText="1"/>
    </xf>
    <xf numFmtId="164" fontId="26" fillId="0" borderId="1" xfId="1" applyNumberFormat="1" applyFont="1" applyFill="1" applyBorder="1" applyAlignment="1" applyProtection="1">
      <alignment horizontal="center" vertical="center" wrapText="1"/>
    </xf>
    <xf numFmtId="3" fontId="26" fillId="0" borderId="1" xfId="3" applyNumberFormat="1" applyFont="1" applyFill="1" applyBorder="1" applyAlignment="1">
      <alignment vertical="center" wrapText="1"/>
    </xf>
    <xf numFmtId="3" fontId="26" fillId="0" borderId="1" xfId="3" applyNumberFormat="1" applyFont="1" applyFill="1" applyBorder="1" applyAlignment="1">
      <alignment horizontal="left" vertical="center" wrapText="1"/>
    </xf>
    <xf numFmtId="0" fontId="20" fillId="0" borderId="1" xfId="0" applyFont="1" applyFill="1" applyBorder="1" applyAlignment="1">
      <alignment horizontal="center" vertical="center"/>
    </xf>
    <xf numFmtId="0" fontId="20" fillId="0" borderId="1" xfId="0" quotePrefix="1" applyFont="1" applyFill="1" applyBorder="1" applyAlignment="1">
      <alignment horizontal="center" vertical="center"/>
    </xf>
    <xf numFmtId="0" fontId="3" fillId="0" borderId="0" xfId="0" applyFont="1" applyAlignment="1">
      <alignment horizontal="right" vertical="center"/>
    </xf>
    <xf numFmtId="0" fontId="26" fillId="0" borderId="1" xfId="0" applyFont="1" applyBorder="1" applyAlignment="1">
      <alignment horizontal="center" vertical="center" wrapText="1"/>
    </xf>
    <xf numFmtId="164" fontId="26" fillId="0" borderId="1" xfId="1" applyNumberFormat="1" applyFont="1" applyBorder="1" applyAlignment="1">
      <alignment horizontal="center" vertical="center" wrapText="1"/>
    </xf>
    <xf numFmtId="0" fontId="25" fillId="0" borderId="1" xfId="0" applyFont="1" applyBorder="1" applyAlignment="1">
      <alignment horizontal="center" vertical="center" wrapText="1"/>
    </xf>
    <xf numFmtId="0" fontId="8" fillId="0" borderId="0" xfId="0" applyFont="1" applyAlignment="1"/>
    <xf numFmtId="0" fontId="29" fillId="0" borderId="1" xfId="0" applyFont="1" applyBorder="1" applyAlignment="1">
      <alignment horizontal="center" vertical="center" wrapText="1"/>
    </xf>
    <xf numFmtId="0" fontId="1" fillId="0" borderId="1" xfId="0" applyFont="1" applyBorder="1" applyAlignment="1">
      <alignment horizontal="center" vertical="center" wrapText="1"/>
    </xf>
    <xf numFmtId="0" fontId="29" fillId="0" borderId="1" xfId="0" applyFont="1" applyBorder="1" applyAlignment="1">
      <alignment vertical="center" wrapText="1"/>
    </xf>
    <xf numFmtId="0" fontId="1" fillId="0" borderId="1" xfId="0" applyFont="1" applyBorder="1" applyAlignment="1">
      <alignment vertical="center"/>
    </xf>
    <xf numFmtId="0" fontId="1" fillId="0" borderId="0" xfId="0" applyFont="1" applyAlignment="1">
      <alignment horizontal="center" vertical="center"/>
    </xf>
    <xf numFmtId="0" fontId="8" fillId="0" borderId="0" xfId="0" applyFont="1" applyAlignment="1">
      <alignment horizontal="center" vertical="center"/>
    </xf>
    <xf numFmtId="0" fontId="1" fillId="0" borderId="1" xfId="0" applyFont="1" applyBorder="1" applyAlignment="1">
      <alignment horizontal="center" vertical="center"/>
    </xf>
    <xf numFmtId="0" fontId="0" fillId="0" borderId="0" xfId="0" applyAlignment="1">
      <alignment horizontal="center" vertical="center"/>
    </xf>
    <xf numFmtId="164" fontId="29" fillId="0" borderId="1" xfId="1" applyNumberFormat="1" applyFont="1" applyBorder="1" applyAlignment="1">
      <alignment horizontal="center" vertical="center" wrapText="1"/>
    </xf>
    <xf numFmtId="0" fontId="3" fillId="0" borderId="1" xfId="0" applyFont="1" applyBorder="1" applyAlignment="1">
      <alignment horizontal="center" vertical="center" wrapText="1"/>
    </xf>
    <xf numFmtId="0" fontId="2" fillId="0" borderId="1" xfId="0" applyFont="1" applyBorder="1" applyAlignment="1">
      <alignment vertical="center" wrapText="1"/>
    </xf>
    <xf numFmtId="164" fontId="2" fillId="0" borderId="1" xfId="1" applyNumberFormat="1" applyFont="1" applyBorder="1" applyAlignment="1">
      <alignment vertical="center" wrapText="1"/>
    </xf>
    <xf numFmtId="164" fontId="29" fillId="0" borderId="1" xfId="1" applyNumberFormat="1" applyFont="1" applyBorder="1" applyAlignment="1">
      <alignment vertical="center" wrapText="1"/>
    </xf>
    <xf numFmtId="164" fontId="1" fillId="0" borderId="0" xfId="1" applyNumberFormat="1" applyFont="1" applyAlignment="1"/>
    <xf numFmtId="164" fontId="3" fillId="0" borderId="1" xfId="1" applyNumberFormat="1" applyFont="1" applyBorder="1" applyAlignment="1">
      <alignment vertical="center" wrapText="1"/>
    </xf>
    <xf numFmtId="0" fontId="0" fillId="0" borderId="0" xfId="0" applyAlignment="1"/>
    <xf numFmtId="0" fontId="1" fillId="0" borderId="0" xfId="0" applyFont="1" applyAlignment="1">
      <alignment horizontal="center"/>
    </xf>
    <xf numFmtId="0" fontId="0" fillId="0" borderId="0" xfId="0" applyAlignment="1">
      <alignment horizontal="center"/>
    </xf>
    <xf numFmtId="164" fontId="1" fillId="0" borderId="0" xfId="1" applyNumberFormat="1" applyFont="1" applyAlignment="1">
      <alignment horizontal="left"/>
    </xf>
    <xf numFmtId="0" fontId="1" fillId="0" borderId="0" xfId="0" applyFont="1" applyAlignment="1">
      <alignment horizontal="left"/>
    </xf>
    <xf numFmtId="0" fontId="0" fillId="0" borderId="0" xfId="0" applyAlignment="1">
      <alignment horizontal="left"/>
    </xf>
    <xf numFmtId="0" fontId="3" fillId="0" borderId="0" xfId="0" applyFont="1" applyAlignment="1">
      <alignment horizontal="left" vertical="center"/>
    </xf>
    <xf numFmtId="0" fontId="1" fillId="0" borderId="0" xfId="0" applyFont="1" applyBorder="1"/>
    <xf numFmtId="0" fontId="1" fillId="0" borderId="0" xfId="0" applyFont="1" applyBorder="1" applyAlignment="1">
      <alignment vertical="top"/>
    </xf>
    <xf numFmtId="0" fontId="16" fillId="0" borderId="0" xfId="0" applyFont="1" applyFill="1" applyAlignment="1">
      <alignment horizontal="center" vertical="top"/>
    </xf>
    <xf numFmtId="0" fontId="3" fillId="0" borderId="0" xfId="0" applyFont="1" applyFill="1" applyAlignment="1">
      <alignment horizontal="center" vertical="center"/>
    </xf>
    <xf numFmtId="0" fontId="30" fillId="0" borderId="0" xfId="0" applyFont="1"/>
    <xf numFmtId="0" fontId="17" fillId="0" borderId="0" xfId="0" applyFont="1" applyFill="1" applyAlignment="1">
      <alignment horizontal="center" vertical="center"/>
    </xf>
    <xf numFmtId="0" fontId="19" fillId="0" borderId="0" xfId="0" applyFont="1"/>
    <xf numFmtId="164" fontId="19" fillId="0" borderId="0" xfId="1" applyNumberFormat="1" applyFont="1" applyAlignment="1">
      <alignment vertical="top"/>
    </xf>
    <xf numFmtId="0" fontId="19" fillId="0" borderId="0" xfId="0" applyFont="1" applyAlignment="1">
      <alignment vertical="top"/>
    </xf>
    <xf numFmtId="164" fontId="32" fillId="0" borderId="0" xfId="1" applyNumberFormat="1" applyFont="1" applyAlignment="1">
      <alignment horizontal="right" vertical="center"/>
    </xf>
    <xf numFmtId="0" fontId="33" fillId="0" borderId="1" xfId="0" applyFont="1" applyBorder="1" applyAlignment="1">
      <alignment horizontal="center" vertical="center" wrapText="1"/>
    </xf>
    <xf numFmtId="164" fontId="33" fillId="0" borderId="1" xfId="1" applyNumberFormat="1" applyFont="1" applyBorder="1" applyAlignment="1">
      <alignment horizontal="center" vertical="center" wrapText="1"/>
    </xf>
    <xf numFmtId="164" fontId="33" fillId="0" borderId="1" xfId="1" applyNumberFormat="1" applyFont="1" applyBorder="1" applyAlignment="1">
      <alignment vertical="center" wrapText="1"/>
    </xf>
    <xf numFmtId="0" fontId="33" fillId="0" borderId="1" xfId="0" applyFont="1" applyBorder="1" applyAlignment="1">
      <alignment vertical="center" wrapText="1"/>
    </xf>
    <xf numFmtId="0" fontId="34" fillId="0" borderId="1" xfId="0" applyFont="1" applyBorder="1" applyAlignment="1">
      <alignment horizontal="center" vertical="center" wrapText="1"/>
    </xf>
    <xf numFmtId="0" fontId="34" fillId="0" borderId="1" xfId="0" applyFont="1" applyBorder="1" applyAlignment="1">
      <alignment vertical="center" wrapText="1"/>
    </xf>
    <xf numFmtId="164" fontId="34" fillId="0" borderId="1" xfId="1" applyNumberFormat="1" applyFont="1" applyBorder="1" applyAlignment="1">
      <alignment vertical="center" wrapText="1"/>
    </xf>
    <xf numFmtId="0" fontId="5" fillId="0" borderId="1" xfId="0" applyFont="1" applyFill="1" applyBorder="1" applyAlignment="1">
      <alignment vertical="center" wrapText="1"/>
    </xf>
    <xf numFmtId="0" fontId="5" fillId="0" borderId="1" xfId="0" applyFont="1" applyFill="1" applyBorder="1" applyAlignment="1">
      <alignment horizontal="center" vertical="center" wrapText="1"/>
    </xf>
    <xf numFmtId="0" fontId="18" fillId="0" borderId="0" xfId="0" applyFont="1" applyAlignment="1"/>
    <xf numFmtId="164" fontId="19" fillId="0" borderId="0" xfId="1" applyNumberFormat="1" applyFont="1" applyAlignment="1">
      <alignment horizontal="center"/>
    </xf>
    <xf numFmtId="164" fontId="34" fillId="0" borderId="1" xfId="1" applyNumberFormat="1" applyFont="1" applyBorder="1" applyAlignment="1">
      <alignment horizontal="center" vertical="center" wrapText="1"/>
    </xf>
    <xf numFmtId="164" fontId="1" fillId="0" borderId="1" xfId="1" applyNumberFormat="1" applyFont="1" applyBorder="1" applyAlignment="1">
      <alignment vertical="center"/>
    </xf>
    <xf numFmtId="164" fontId="0" fillId="0" borderId="0" xfId="0" applyNumberFormat="1"/>
    <xf numFmtId="164" fontId="21" fillId="0" borderId="1" xfId="1" applyNumberFormat="1" applyFont="1" applyBorder="1" applyAlignment="1">
      <alignment horizontal="center"/>
    </xf>
    <xf numFmtId="0" fontId="22" fillId="0" borderId="1" xfId="0" applyFont="1" applyBorder="1" applyAlignment="1">
      <alignment horizontal="center" vertical="center" wrapText="1"/>
    </xf>
    <xf numFmtId="0" fontId="38" fillId="0" borderId="0" xfId="0" applyFont="1"/>
    <xf numFmtId="0" fontId="5" fillId="0" borderId="1" xfId="10" applyNumberFormat="1" applyFont="1" applyBorder="1" applyAlignment="1">
      <alignment vertical="center"/>
    </xf>
    <xf numFmtId="1" fontId="0" fillId="0" borderId="0" xfId="0" applyNumberFormat="1" applyAlignment="1"/>
    <xf numFmtId="0" fontId="37" fillId="0" borderId="0" xfId="0" applyFont="1" applyAlignment="1">
      <alignment horizontal="center"/>
    </xf>
    <xf numFmtId="0" fontId="40" fillId="0" borderId="1" xfId="0" applyFont="1" applyFill="1" applyBorder="1" applyAlignment="1">
      <alignment vertical="center" wrapText="1"/>
    </xf>
    <xf numFmtId="164" fontId="35" fillId="0" borderId="1" xfId="1" applyNumberFormat="1" applyFont="1" applyBorder="1"/>
    <xf numFmtId="0" fontId="10" fillId="0" borderId="0" xfId="0" applyFont="1"/>
    <xf numFmtId="0" fontId="40" fillId="0" borderId="1" xfId="0" applyFont="1" applyFill="1" applyBorder="1" applyAlignment="1">
      <alignment horizontal="center" vertical="center" wrapText="1"/>
    </xf>
    <xf numFmtId="0" fontId="3" fillId="0" borderId="0" xfId="0" applyFont="1" applyAlignment="1">
      <alignment horizontal="center" vertical="center"/>
    </xf>
    <xf numFmtId="0" fontId="29" fillId="0" borderId="1" xfId="0" applyFont="1" applyBorder="1" applyAlignment="1">
      <alignment horizontal="center" vertical="center" wrapText="1"/>
    </xf>
    <xf numFmtId="0" fontId="41" fillId="0" borderId="0" xfId="0" applyFont="1"/>
    <xf numFmtId="164" fontId="25" fillId="0" borderId="1" xfId="1" applyNumberFormat="1" applyFont="1" applyFill="1" applyBorder="1" applyAlignment="1">
      <alignment horizontal="center" vertical="center" wrapText="1"/>
    </xf>
    <xf numFmtId="0" fontId="22" fillId="0" borderId="0" xfId="0" applyFont="1" applyFill="1" applyAlignment="1">
      <alignment horizontal="center" vertical="center"/>
    </xf>
    <xf numFmtId="3" fontId="26" fillId="0" borderId="1" xfId="6" applyNumberFormat="1" applyFont="1" applyFill="1" applyBorder="1" applyAlignment="1">
      <alignment horizontal="justify" vertical="center" wrapText="1"/>
    </xf>
    <xf numFmtId="3" fontId="21" fillId="0" borderId="1" xfId="0" applyNumberFormat="1" applyFont="1" applyFill="1" applyBorder="1" applyAlignment="1">
      <alignment vertical="center" wrapText="1"/>
    </xf>
    <xf numFmtId="0" fontId="0" fillId="0" borderId="0" xfId="0" applyFill="1"/>
    <xf numFmtId="3" fontId="26" fillId="0" borderId="1" xfId="4" applyNumberFormat="1" applyFont="1" applyFill="1" applyBorder="1" applyAlignment="1">
      <alignment horizontal="left" vertical="center" wrapText="1"/>
    </xf>
    <xf numFmtId="3" fontId="26" fillId="0" borderId="1" xfId="0" applyNumberFormat="1" applyFont="1" applyFill="1" applyBorder="1" applyAlignment="1">
      <alignment horizontal="left" vertical="center" wrapText="1"/>
    </xf>
    <xf numFmtId="0" fontId="3" fillId="0" borderId="0" xfId="0" applyFont="1" applyAlignment="1">
      <alignment horizontal="center" vertical="center"/>
    </xf>
    <xf numFmtId="0" fontId="4" fillId="0" borderId="1" xfId="0" applyFont="1" applyBorder="1" applyAlignment="1">
      <alignment horizontal="center" vertical="center" wrapText="1"/>
    </xf>
    <xf numFmtId="164" fontId="4" fillId="0" borderId="1" xfId="1" applyNumberFormat="1" applyFont="1" applyBorder="1" applyAlignment="1">
      <alignment horizontal="center" vertical="center" wrapText="1"/>
    </xf>
    <xf numFmtId="164" fontId="2" fillId="0" borderId="1" xfId="1" applyNumberFormat="1" applyFont="1" applyBorder="1" applyAlignment="1">
      <alignment horizontal="center" vertical="center" wrapText="1"/>
    </xf>
    <xf numFmtId="0" fontId="25" fillId="0" borderId="1" xfId="0" applyFont="1" applyFill="1" applyBorder="1" applyAlignment="1">
      <alignment horizontal="center" vertical="center" wrapText="1"/>
    </xf>
    <xf numFmtId="164" fontId="25" fillId="0" borderId="1" xfId="1" applyNumberFormat="1" applyFont="1" applyFill="1" applyBorder="1" applyAlignment="1">
      <alignment horizontal="center" vertical="center" wrapText="1"/>
    </xf>
    <xf numFmtId="0" fontId="22" fillId="0" borderId="0" xfId="0" applyFont="1" applyFill="1" applyAlignment="1">
      <alignment horizontal="center" vertical="center"/>
    </xf>
    <xf numFmtId="0" fontId="25" fillId="0" borderId="1" xfId="0" applyFont="1" applyBorder="1" applyAlignment="1">
      <alignment horizontal="center" vertical="center" wrapText="1"/>
    </xf>
    <xf numFmtId="164" fontId="25" fillId="0" borderId="1" xfId="1" applyNumberFormat="1" applyFont="1" applyBorder="1" applyAlignment="1">
      <alignment horizontal="center" vertical="center" wrapText="1"/>
    </xf>
    <xf numFmtId="0" fontId="11" fillId="0" borderId="0" xfId="0" applyFont="1" applyFill="1" applyAlignment="1">
      <alignment horizontal="center" vertical="center"/>
    </xf>
    <xf numFmtId="0" fontId="22" fillId="0" borderId="0" xfId="0" applyFont="1" applyFill="1" applyAlignment="1">
      <alignment horizontal="center" vertical="center"/>
    </xf>
    <xf numFmtId="0" fontId="25" fillId="0" borderId="1" xfId="0" applyFont="1" applyFill="1" applyBorder="1" applyAlignment="1">
      <alignment horizontal="center" vertical="center" wrapText="1"/>
    </xf>
    <xf numFmtId="164" fontId="25" fillId="0" borderId="1" xfId="1" applyNumberFormat="1" applyFont="1" applyFill="1" applyBorder="1" applyAlignment="1">
      <alignment horizontal="center" vertical="center" wrapText="1"/>
    </xf>
    <xf numFmtId="164" fontId="3" fillId="0" borderId="0" xfId="1" applyNumberFormat="1" applyFont="1" applyAlignment="1">
      <alignment horizontal="center" vertical="center"/>
    </xf>
    <xf numFmtId="164" fontId="0" fillId="0" borderId="0" xfId="1" applyNumberFormat="1" applyFont="1"/>
    <xf numFmtId="164" fontId="26" fillId="0" borderId="1" xfId="1" applyNumberFormat="1" applyFont="1" applyFill="1" applyBorder="1" applyAlignment="1">
      <alignment vertical="center" wrapText="1"/>
    </xf>
    <xf numFmtId="164" fontId="21" fillId="0" borderId="1" xfId="1" applyNumberFormat="1" applyFont="1" applyFill="1" applyBorder="1" applyAlignment="1">
      <alignment vertical="center"/>
    </xf>
    <xf numFmtId="164" fontId="26" fillId="0" borderId="1" xfId="1" applyNumberFormat="1" applyFont="1" applyBorder="1" applyAlignment="1">
      <alignment vertical="center" wrapText="1"/>
    </xf>
    <xf numFmtId="164" fontId="21" fillId="0" borderId="1" xfId="1" applyNumberFormat="1" applyFont="1" applyBorder="1" applyAlignment="1">
      <alignment vertical="center"/>
    </xf>
    <xf numFmtId="164" fontId="41" fillId="0" borderId="1" xfId="1" applyNumberFormat="1" applyFont="1" applyBorder="1"/>
    <xf numFmtId="164" fontId="21" fillId="0" borderId="1" xfId="1" applyNumberFormat="1" applyFont="1" applyBorder="1"/>
    <xf numFmtId="164" fontId="26" fillId="0" borderId="1" xfId="1" applyNumberFormat="1" applyFont="1" applyFill="1" applyBorder="1" applyAlignment="1">
      <alignment horizontal="center" vertical="center" wrapText="1"/>
    </xf>
    <xf numFmtId="0" fontId="26" fillId="0" borderId="1" xfId="0" applyFont="1" applyBorder="1" applyAlignment="1">
      <alignment vertical="center" wrapText="1"/>
    </xf>
    <xf numFmtId="0" fontId="21" fillId="0" borderId="1" xfId="0" applyFont="1" applyBorder="1" applyAlignment="1">
      <alignment vertical="center"/>
    </xf>
    <xf numFmtId="0" fontId="21" fillId="0" borderId="1" xfId="0" applyFont="1" applyBorder="1" applyAlignment="1">
      <alignment vertical="center" wrapText="1"/>
    </xf>
    <xf numFmtId="0" fontId="43" fillId="0" borderId="1" xfId="0" applyFont="1" applyBorder="1" applyAlignment="1">
      <alignment horizontal="center" vertical="center" wrapText="1"/>
    </xf>
    <xf numFmtId="164" fontId="43" fillId="0" borderId="1" xfId="1" applyNumberFormat="1" applyFont="1" applyBorder="1" applyAlignment="1">
      <alignment horizontal="center" vertical="center" wrapText="1"/>
    </xf>
    <xf numFmtId="0" fontId="44" fillId="0" borderId="1" xfId="0" applyFont="1" applyBorder="1" applyAlignment="1">
      <alignment horizontal="center" vertical="center" wrapText="1"/>
    </xf>
    <xf numFmtId="0" fontId="42" fillId="0" borderId="1" xfId="0" applyFont="1" applyBorder="1" applyAlignment="1">
      <alignment horizontal="center" vertical="center" wrapText="1"/>
    </xf>
    <xf numFmtId="0" fontId="42" fillId="0" borderId="1" xfId="0" applyFont="1" applyBorder="1" applyAlignment="1">
      <alignment vertical="center" wrapText="1"/>
    </xf>
    <xf numFmtId="164" fontId="42" fillId="0" borderId="1" xfId="1" applyNumberFormat="1" applyFont="1" applyBorder="1" applyAlignment="1">
      <alignment horizontal="center" vertical="center" wrapText="1"/>
    </xf>
    <xf numFmtId="0" fontId="35" fillId="0" borderId="1" xfId="0" applyFont="1" applyBorder="1"/>
    <xf numFmtId="164" fontId="42" fillId="0" borderId="1" xfId="0" applyNumberFormat="1" applyFont="1" applyBorder="1" applyAlignment="1">
      <alignment horizontal="center" vertical="center" wrapText="1"/>
    </xf>
    <xf numFmtId="164" fontId="43" fillId="0" borderId="1" xfId="0" applyNumberFormat="1" applyFont="1" applyBorder="1" applyAlignment="1">
      <alignment horizontal="center" vertical="center" wrapText="1"/>
    </xf>
    <xf numFmtId="164" fontId="35" fillId="0" borderId="1" xfId="0" applyNumberFormat="1" applyFont="1" applyBorder="1"/>
    <xf numFmtId="0" fontId="40" fillId="0" borderId="1" xfId="0" applyFont="1" applyBorder="1" applyAlignment="1">
      <alignment horizontal="center" vertical="center" wrapText="1"/>
    </xf>
    <xf numFmtId="0" fontId="40" fillId="0" borderId="1" xfId="0" applyFont="1" applyBorder="1" applyAlignment="1">
      <alignment vertical="center" wrapText="1"/>
    </xf>
    <xf numFmtId="3" fontId="42" fillId="0" borderId="1" xfId="0" applyNumberFormat="1" applyFont="1" applyBorder="1" applyAlignment="1">
      <alignment horizontal="center" vertical="center" wrapText="1"/>
    </xf>
    <xf numFmtId="3" fontId="43" fillId="0" borderId="1" xfId="0" applyNumberFormat="1" applyFont="1" applyBorder="1" applyAlignment="1">
      <alignment horizontal="center" vertical="center" wrapText="1"/>
    </xf>
    <xf numFmtId="3" fontId="35" fillId="0" borderId="1" xfId="0" applyNumberFormat="1" applyFont="1" applyBorder="1"/>
    <xf numFmtId="0" fontId="40" fillId="0" borderId="1" xfId="10" applyNumberFormat="1" applyFont="1" applyBorder="1" applyAlignment="1">
      <alignment vertical="center"/>
    </xf>
    <xf numFmtId="0" fontId="8" fillId="0" borderId="0" xfId="0" applyFont="1"/>
    <xf numFmtId="164" fontId="36" fillId="0" borderId="1" xfId="0" applyNumberFormat="1" applyFont="1" applyBorder="1" applyAlignment="1">
      <alignment vertical="center"/>
    </xf>
    <xf numFmtId="164" fontId="35" fillId="0" borderId="1" xfId="0" applyNumberFormat="1" applyFont="1" applyBorder="1" applyAlignment="1">
      <alignment vertical="center"/>
    </xf>
    <xf numFmtId="164" fontId="35" fillId="0" borderId="1" xfId="1" applyNumberFormat="1" applyFont="1" applyBorder="1" applyAlignment="1">
      <alignment vertical="center"/>
    </xf>
    <xf numFmtId="0" fontId="36" fillId="0" borderId="1" xfId="0" applyFont="1" applyBorder="1" applyAlignment="1">
      <alignment vertical="center"/>
    </xf>
    <xf numFmtId="0" fontId="0" fillId="0" borderId="0" xfId="0" applyAlignment="1">
      <alignment vertical="center"/>
    </xf>
    <xf numFmtId="0" fontId="20" fillId="0" borderId="1" xfId="0" applyFont="1" applyBorder="1" applyAlignment="1">
      <alignment vertical="center"/>
    </xf>
    <xf numFmtId="3" fontId="36" fillId="0" borderId="1" xfId="0" applyNumberFormat="1" applyFont="1" applyBorder="1" applyAlignment="1">
      <alignment vertical="center"/>
    </xf>
    <xf numFmtId="3" fontId="35" fillId="0" borderId="1" xfId="0" applyNumberFormat="1" applyFont="1" applyBorder="1" applyAlignment="1">
      <alignment vertical="center"/>
    </xf>
    <xf numFmtId="164" fontId="25" fillId="0" borderId="1" xfId="1" applyNumberFormat="1" applyFont="1" applyBorder="1" applyAlignment="1">
      <alignment horizontal="left" vertical="center" wrapText="1"/>
    </xf>
    <xf numFmtId="164" fontId="25" fillId="0" borderId="1" xfId="1" applyNumberFormat="1" applyFont="1" applyBorder="1" applyAlignment="1">
      <alignment horizontal="right" vertical="center" wrapText="1"/>
    </xf>
    <xf numFmtId="0" fontId="25" fillId="0" borderId="1" xfId="3" applyFont="1" applyFill="1" applyBorder="1" applyAlignment="1">
      <alignment horizontal="center" vertical="center" wrapText="1"/>
    </xf>
    <xf numFmtId="164" fontId="26" fillId="0" borderId="1" xfId="1" applyNumberFormat="1" applyFont="1" applyFill="1" applyBorder="1" applyAlignment="1">
      <alignment horizontal="right" vertical="center" wrapText="1"/>
    </xf>
    <xf numFmtId="3" fontId="25" fillId="0" borderId="1" xfId="3" applyNumberFormat="1" applyFont="1" applyFill="1" applyBorder="1" applyAlignment="1">
      <alignment horizontal="center" vertical="center" wrapText="1"/>
    </xf>
    <xf numFmtId="164" fontId="25" fillId="0" borderId="1" xfId="1" applyNumberFormat="1" applyFont="1" applyFill="1" applyBorder="1" applyAlignment="1">
      <alignment vertical="center" wrapText="1"/>
    </xf>
    <xf numFmtId="0" fontId="26" fillId="0" borderId="1" xfId="3" applyFont="1" applyFill="1" applyBorder="1" applyAlignment="1">
      <alignment horizontal="left" vertical="center" wrapText="1"/>
    </xf>
    <xf numFmtId="0" fontId="26" fillId="0" borderId="1" xfId="3" applyFont="1" applyFill="1" applyBorder="1" applyAlignment="1">
      <alignment horizontal="center" vertical="center" wrapText="1"/>
    </xf>
    <xf numFmtId="3" fontId="26" fillId="0" borderId="1" xfId="9" applyNumberFormat="1" applyFont="1" applyFill="1" applyBorder="1" applyAlignment="1">
      <alignment horizontal="center" vertical="center" wrapText="1"/>
    </xf>
    <xf numFmtId="0" fontId="26" fillId="0" borderId="1" xfId="9" applyNumberFormat="1" applyFont="1" applyFill="1" applyBorder="1" applyAlignment="1">
      <alignment horizontal="center" vertical="center" wrapText="1"/>
    </xf>
    <xf numFmtId="0" fontId="26" fillId="0" borderId="1" xfId="6" applyFont="1" applyFill="1" applyBorder="1" applyAlignment="1">
      <alignment horizontal="justify" vertical="center" wrapText="1"/>
    </xf>
    <xf numFmtId="0" fontId="26" fillId="0" borderId="1" xfId="0" applyFont="1" applyFill="1" applyBorder="1" applyAlignment="1">
      <alignment horizontal="left" vertical="center" wrapText="1"/>
    </xf>
    <xf numFmtId="0" fontId="26" fillId="0" borderId="1" xfId="8" applyFont="1" applyFill="1" applyBorder="1" applyAlignment="1">
      <alignment horizontal="center" vertical="center" wrapText="1"/>
    </xf>
    <xf numFmtId="0" fontId="26" fillId="0" borderId="1" xfId="6" applyFont="1" applyFill="1" applyBorder="1" applyAlignment="1">
      <alignment horizontal="left" vertical="center" wrapText="1"/>
    </xf>
    <xf numFmtId="3" fontId="26" fillId="0" borderId="1" xfId="3" applyNumberFormat="1" applyFont="1" applyFill="1" applyBorder="1" applyAlignment="1">
      <alignment horizontal="center" vertical="center" wrapText="1"/>
    </xf>
    <xf numFmtId="3" fontId="25" fillId="0" borderId="1" xfId="3" applyNumberFormat="1" applyFont="1" applyFill="1" applyBorder="1" applyAlignment="1">
      <alignment vertical="center" wrapText="1"/>
    </xf>
    <xf numFmtId="164" fontId="25" fillId="0" borderId="1" xfId="1" applyNumberFormat="1" applyFont="1" applyFill="1" applyBorder="1" applyAlignment="1">
      <alignment horizontal="right" vertical="center" wrapText="1"/>
    </xf>
    <xf numFmtId="164" fontId="26" fillId="0" borderId="1" xfId="1" applyNumberFormat="1" applyFont="1" applyFill="1" applyBorder="1" applyAlignment="1">
      <alignment horizontal="right" vertical="center"/>
    </xf>
    <xf numFmtId="0" fontId="25" fillId="0" borderId="1" xfId="3" applyFont="1" applyFill="1" applyBorder="1" applyAlignment="1">
      <alignment horizontal="left" vertical="center" wrapText="1"/>
    </xf>
    <xf numFmtId="3" fontId="26" fillId="0" borderId="1" xfId="5" applyNumberFormat="1" applyFont="1" applyFill="1" applyBorder="1" applyAlignment="1">
      <alignment vertical="center" wrapText="1"/>
    </xf>
    <xf numFmtId="0" fontId="26" fillId="0" borderId="1" xfId="7" applyFont="1" applyFill="1" applyBorder="1" applyAlignment="1">
      <alignment horizontal="left" vertical="center" wrapText="1"/>
    </xf>
    <xf numFmtId="0" fontId="25" fillId="0" borderId="1" xfId="6" applyFont="1" applyFill="1" applyBorder="1" applyAlignment="1">
      <alignment horizontal="justify" vertical="center" wrapText="1"/>
    </xf>
    <xf numFmtId="0" fontId="20" fillId="0" borderId="1" xfId="0" applyFont="1" applyBorder="1" applyAlignment="1">
      <alignment horizontal="center"/>
    </xf>
    <xf numFmtId="0" fontId="20" fillId="0" borderId="1" xfId="0" applyFont="1" applyBorder="1" applyAlignment="1">
      <alignment horizontal="center" vertical="center"/>
    </xf>
    <xf numFmtId="164" fontId="20" fillId="0" borderId="1" xfId="1" applyNumberFormat="1" applyFont="1" applyBorder="1" applyAlignment="1">
      <alignment horizontal="center" vertical="center"/>
    </xf>
    <xf numFmtId="0" fontId="4" fillId="0" borderId="1" xfId="3" applyFont="1" applyFill="1" applyBorder="1" applyAlignment="1">
      <alignment horizontal="center" vertical="center" wrapText="1"/>
    </xf>
    <xf numFmtId="164" fontId="4" fillId="0" borderId="1" xfId="1" applyNumberFormat="1" applyFont="1" applyFill="1" applyBorder="1" applyAlignment="1">
      <alignment horizontal="right" vertical="center" wrapText="1"/>
    </xf>
    <xf numFmtId="164" fontId="20" fillId="0" borderId="1" xfId="1" applyNumberFormat="1" applyFont="1" applyBorder="1" applyAlignment="1">
      <alignment vertical="center"/>
    </xf>
    <xf numFmtId="3" fontId="26" fillId="0" borderId="1" xfId="0" applyNumberFormat="1" applyFont="1" applyFill="1" applyBorder="1" applyAlignment="1">
      <alignment horizontal="center" vertical="center" wrapText="1"/>
    </xf>
    <xf numFmtId="3" fontId="25" fillId="0" borderId="1" xfId="0" applyNumberFormat="1" applyFont="1" applyFill="1" applyBorder="1" applyAlignment="1">
      <alignment horizontal="center" vertical="center" wrapText="1"/>
    </xf>
    <xf numFmtId="0" fontId="25" fillId="0" borderId="1" xfId="0" applyFont="1" applyFill="1" applyBorder="1" applyAlignment="1">
      <alignment horizontal="left" vertical="center" wrapText="1"/>
    </xf>
    <xf numFmtId="0" fontId="26" fillId="0" borderId="1" xfId="3" applyFont="1" applyFill="1" applyBorder="1" applyAlignment="1">
      <alignment vertical="center" wrapText="1"/>
    </xf>
    <xf numFmtId="3" fontId="26" fillId="0" borderId="1" xfId="8" applyNumberFormat="1" applyFont="1" applyFill="1" applyBorder="1" applyAlignment="1">
      <alignment horizontal="center" vertical="center" wrapText="1"/>
    </xf>
    <xf numFmtId="3" fontId="25" fillId="0" borderId="1" xfId="8" applyNumberFormat="1" applyFont="1" applyFill="1" applyBorder="1" applyAlignment="1">
      <alignment horizontal="center" vertical="center" wrapText="1"/>
    </xf>
    <xf numFmtId="3" fontId="25" fillId="0" borderId="1" xfId="5" applyNumberFormat="1" applyFont="1" applyFill="1" applyBorder="1" applyAlignment="1">
      <alignment vertical="center" wrapText="1"/>
    </xf>
    <xf numFmtId="0" fontId="20" fillId="0" borderId="1" xfId="0" applyFont="1" applyBorder="1"/>
    <xf numFmtId="3" fontId="26" fillId="0" borderId="1" xfId="3" applyNumberFormat="1" applyFont="1" applyBorder="1" applyAlignment="1">
      <alignment horizontal="center" vertical="center" wrapText="1"/>
    </xf>
    <xf numFmtId="0" fontId="26" fillId="0" borderId="1" xfId="3" applyFont="1" applyBorder="1" applyAlignment="1">
      <alignment horizontal="left" vertical="center" wrapText="1"/>
    </xf>
    <xf numFmtId="3" fontId="45" fillId="0" borderId="1" xfId="3" applyNumberFormat="1" applyFont="1" applyFill="1" applyBorder="1" applyAlignment="1">
      <alignment horizontal="center" vertical="center" wrapText="1"/>
    </xf>
    <xf numFmtId="3" fontId="46" fillId="0" borderId="1" xfId="3" applyNumberFormat="1" applyFont="1" applyFill="1" applyBorder="1" applyAlignment="1">
      <alignment horizontal="center" vertical="center" wrapText="1"/>
    </xf>
    <xf numFmtId="3" fontId="46" fillId="0" borderId="1" xfId="8" applyNumberFormat="1" applyFont="1" applyFill="1" applyBorder="1" applyAlignment="1">
      <alignment horizontal="center" vertical="center" wrapText="1"/>
    </xf>
    <xf numFmtId="3" fontId="46" fillId="0" borderId="1" xfId="0" applyNumberFormat="1" applyFont="1" applyFill="1" applyBorder="1" applyAlignment="1">
      <alignment horizontal="center" vertical="center" wrapText="1"/>
    </xf>
    <xf numFmtId="0" fontId="46" fillId="0" borderId="1" xfId="3" applyFont="1" applyFill="1" applyBorder="1" applyAlignment="1">
      <alignment horizontal="center" vertical="center" wrapText="1"/>
    </xf>
    <xf numFmtId="0" fontId="45" fillId="0" borderId="1" xfId="3" applyFont="1" applyFill="1" applyBorder="1" applyAlignment="1">
      <alignment horizontal="center" vertical="center" wrapText="1"/>
    </xf>
    <xf numFmtId="166" fontId="5" fillId="0" borderId="1" xfId="1" applyNumberFormat="1" applyFont="1" applyFill="1" applyBorder="1" applyAlignment="1">
      <alignment vertical="center" wrapText="1"/>
    </xf>
    <xf numFmtId="0" fontId="26" fillId="0" borderId="1" xfId="3" applyFont="1" applyBorder="1" applyAlignment="1">
      <alignment horizontal="center" vertical="center" wrapText="1"/>
    </xf>
    <xf numFmtId="0" fontId="13" fillId="0" borderId="1" xfId="0" applyFont="1" applyBorder="1" applyAlignment="1">
      <alignment horizontal="center" vertical="center" wrapText="1"/>
    </xf>
    <xf numFmtId="164" fontId="13" fillId="0" borderId="1" xfId="1" applyNumberFormat="1" applyFont="1" applyBorder="1" applyAlignment="1">
      <alignment horizontal="center" vertical="center" wrapText="1"/>
    </xf>
    <xf numFmtId="0" fontId="31" fillId="0" borderId="1" xfId="0" applyFont="1" applyBorder="1" applyAlignment="1">
      <alignment horizontal="center" vertical="center" wrapText="1"/>
    </xf>
    <xf numFmtId="164" fontId="31" fillId="0" borderId="1" xfId="1" applyNumberFormat="1" applyFont="1" applyBorder="1" applyAlignment="1">
      <alignment horizontal="center" vertical="center" wrapText="1"/>
    </xf>
    <xf numFmtId="164" fontId="31" fillId="0" borderId="1" xfId="1" quotePrefix="1" applyNumberFormat="1" applyFont="1" applyBorder="1" applyAlignment="1">
      <alignment horizontal="center" vertical="center" wrapText="1"/>
    </xf>
    <xf numFmtId="0" fontId="13" fillId="0" borderId="1" xfId="0" applyFont="1" applyBorder="1" applyAlignment="1">
      <alignment vertical="center" wrapText="1"/>
    </xf>
    <xf numFmtId="164" fontId="13" fillId="0" borderId="1" xfId="1" applyNumberFormat="1" applyFont="1" applyBorder="1" applyAlignment="1">
      <alignment vertical="center" wrapText="1"/>
    </xf>
    <xf numFmtId="0" fontId="34" fillId="0" borderId="1" xfId="10" applyNumberFormat="1" applyFont="1" applyBorder="1" applyAlignment="1">
      <alignment vertical="center"/>
    </xf>
    <xf numFmtId="164" fontId="31" fillId="0" borderId="1" xfId="1" applyNumberFormat="1" applyFont="1" applyBorder="1" applyAlignment="1">
      <alignment vertical="center" wrapText="1"/>
    </xf>
    <xf numFmtId="0" fontId="20" fillId="0" borderId="0" xfId="0" applyFont="1" applyFill="1" applyAlignment="1">
      <alignment horizontal="center" vertical="top"/>
    </xf>
    <xf numFmtId="0" fontId="46" fillId="0" borderId="9" xfId="6" applyFont="1" applyFill="1" applyBorder="1" applyAlignment="1">
      <alignment horizontal="justify" vertical="center" wrapText="1"/>
    </xf>
    <xf numFmtId="3" fontId="46" fillId="0" borderId="9" xfId="3" applyNumberFormat="1" applyFont="1" applyFill="1" applyBorder="1" applyAlignment="1">
      <alignment vertical="center" wrapText="1"/>
    </xf>
    <xf numFmtId="3" fontId="46" fillId="0" borderId="9" xfId="3" applyNumberFormat="1" applyFont="1" applyFill="1" applyBorder="1" applyAlignment="1">
      <alignment horizontal="left" vertical="center" wrapText="1"/>
    </xf>
    <xf numFmtId="0" fontId="46" fillId="0" borderId="9" xfId="0" applyFont="1" applyFill="1" applyBorder="1" applyAlignment="1">
      <alignment vertical="center" wrapText="1"/>
    </xf>
    <xf numFmtId="164" fontId="10" fillId="0" borderId="0" xfId="1" applyNumberFormat="1" applyFont="1"/>
    <xf numFmtId="164" fontId="20" fillId="0" borderId="1" xfId="1" applyNumberFormat="1" applyFont="1" applyFill="1" applyBorder="1" applyAlignment="1">
      <alignment vertical="center" wrapText="1"/>
    </xf>
    <xf numFmtId="164" fontId="20" fillId="0" borderId="1" xfId="1" applyNumberFormat="1" applyFont="1" applyFill="1" applyBorder="1"/>
    <xf numFmtId="0" fontId="21" fillId="0" borderId="1" xfId="0" applyFont="1" applyBorder="1" applyAlignment="1">
      <alignment horizontal="center" vertical="center"/>
    </xf>
    <xf numFmtId="164" fontId="20" fillId="0" borderId="1" xfId="1" applyNumberFormat="1" applyFont="1" applyFill="1" applyBorder="1" applyAlignment="1">
      <alignment vertical="center"/>
    </xf>
    <xf numFmtId="164" fontId="10" fillId="0" borderId="0" xfId="1" applyNumberFormat="1" applyFont="1" applyAlignment="1">
      <alignment vertical="center"/>
    </xf>
    <xf numFmtId="164" fontId="0" fillId="0" borderId="0" xfId="1" applyNumberFormat="1" applyFont="1" applyAlignment="1">
      <alignment vertical="center"/>
    </xf>
    <xf numFmtId="0" fontId="21" fillId="0" borderId="1" xfId="0" applyFont="1" applyBorder="1" applyAlignment="1">
      <alignment horizontal="left" vertical="center" wrapText="1"/>
    </xf>
    <xf numFmtId="0" fontId="21" fillId="0" borderId="1" xfId="0" applyFont="1" applyFill="1" applyBorder="1" applyAlignment="1">
      <alignment vertical="center"/>
    </xf>
    <xf numFmtId="3" fontId="21" fillId="0" borderId="1" xfId="0" applyNumberFormat="1" applyFont="1" applyBorder="1" applyAlignment="1">
      <alignment vertical="center" wrapText="1"/>
    </xf>
    <xf numFmtId="0" fontId="14" fillId="0" borderId="0" xfId="0" applyFont="1" applyAlignment="1">
      <alignment horizontal="center" vertical="center"/>
    </xf>
    <xf numFmtId="0" fontId="32" fillId="0" borderId="0" xfId="0" applyFont="1" applyAlignment="1">
      <alignment horizontal="center" vertical="center"/>
    </xf>
    <xf numFmtId="0" fontId="31" fillId="0" borderId="0" xfId="0" applyFont="1" applyAlignment="1">
      <alignment horizontal="left" vertical="center" wrapText="1"/>
    </xf>
    <xf numFmtId="0" fontId="13" fillId="0" borderId="0" xfId="0" applyFont="1" applyAlignment="1">
      <alignment horizontal="left" vertical="top"/>
    </xf>
    <xf numFmtId="0" fontId="19" fillId="0" borderId="0" xfId="0" applyFont="1" applyAlignment="1">
      <alignment horizontal="left"/>
    </xf>
    <xf numFmtId="0" fontId="16" fillId="0" borderId="0" xfId="0" applyFont="1" applyAlignment="1">
      <alignment horizontal="left" vertical="top"/>
    </xf>
    <xf numFmtId="0" fontId="6" fillId="0" borderId="0" xfId="0" applyFont="1" applyAlignment="1">
      <alignment horizontal="center" vertical="center" wrapText="1"/>
    </xf>
    <xf numFmtId="0" fontId="6" fillId="0" borderId="0" xfId="0" applyFont="1" applyAlignment="1">
      <alignment horizontal="center" vertical="center"/>
    </xf>
    <xf numFmtId="9" fontId="11" fillId="0" borderId="1" xfId="2" applyFont="1" applyBorder="1" applyAlignment="1">
      <alignment horizontal="center" vertical="center" wrapText="1"/>
    </xf>
    <xf numFmtId="164" fontId="17" fillId="0" borderId="0" xfId="1" applyNumberFormat="1" applyFont="1" applyAlignment="1">
      <alignment horizontal="center"/>
    </xf>
    <xf numFmtId="0" fontId="3" fillId="0" borderId="0" xfId="0" applyFont="1" applyAlignment="1">
      <alignment horizontal="center" vertical="center"/>
    </xf>
    <xf numFmtId="164" fontId="8" fillId="0" borderId="2" xfId="1" applyNumberFormat="1" applyFont="1" applyBorder="1" applyAlignment="1">
      <alignment horizontal="center" vertical="center"/>
    </xf>
    <xf numFmtId="0" fontId="4" fillId="0" borderId="1" xfId="0" applyFont="1" applyBorder="1" applyAlignment="1">
      <alignment horizontal="center" vertical="center" wrapText="1"/>
    </xf>
    <xf numFmtId="164" fontId="4" fillId="0" borderId="1" xfId="1" applyNumberFormat="1" applyFont="1" applyBorder="1" applyAlignment="1">
      <alignment horizontal="center" vertical="center" wrapText="1"/>
    </xf>
    <xf numFmtId="0" fontId="19" fillId="0" borderId="0" xfId="0" applyFont="1" applyAlignment="1">
      <alignment horizontal="center"/>
    </xf>
    <xf numFmtId="0" fontId="16" fillId="0" borderId="0" xfId="0" applyFont="1" applyAlignment="1">
      <alignment horizontal="center" vertical="top"/>
    </xf>
    <xf numFmtId="0" fontId="14" fillId="0" borderId="0" xfId="0" applyFont="1" applyAlignment="1">
      <alignment horizontal="center" wrapText="1"/>
    </xf>
    <xf numFmtId="0" fontId="14" fillId="0" borderId="0" xfId="0" applyFont="1" applyAlignment="1">
      <alignment horizontal="center"/>
    </xf>
    <xf numFmtId="0" fontId="1" fillId="0" borderId="0" xfId="0" applyFont="1" applyAlignment="1">
      <alignment horizontal="left" wrapText="1"/>
    </xf>
    <xf numFmtId="0" fontId="11" fillId="0" borderId="0" xfId="0" applyFont="1" applyAlignment="1">
      <alignment horizontal="left" vertical="top" wrapText="1"/>
    </xf>
    <xf numFmtId="0" fontId="14" fillId="0" borderId="0" xfId="0" applyFont="1" applyAlignment="1">
      <alignment horizontal="center" vertical="center" wrapText="1"/>
    </xf>
    <xf numFmtId="164" fontId="3" fillId="0" borderId="2" xfId="1" applyNumberFormat="1" applyFont="1" applyBorder="1" applyAlignment="1">
      <alignment horizontal="center" vertical="center"/>
    </xf>
    <xf numFmtId="0" fontId="25" fillId="0" borderId="1" xfId="0" applyFont="1" applyFill="1" applyBorder="1" applyAlignment="1">
      <alignment horizontal="center" vertical="center" wrapText="1"/>
    </xf>
    <xf numFmtId="164" fontId="25" fillId="0" borderId="1" xfId="1" applyNumberFormat="1" applyFont="1" applyFill="1" applyBorder="1" applyAlignment="1">
      <alignment horizontal="center" vertical="center" wrapText="1"/>
    </xf>
    <xf numFmtId="164" fontId="20" fillId="0" borderId="1" xfId="1" applyNumberFormat="1" applyFont="1" applyFill="1" applyBorder="1" applyAlignment="1">
      <alignment horizontal="center" vertical="center" wrapText="1"/>
    </xf>
    <xf numFmtId="0" fontId="11" fillId="0" borderId="0" xfId="0" applyFont="1" applyFill="1" applyAlignment="1">
      <alignment horizontal="center" vertical="center"/>
    </xf>
    <xf numFmtId="164" fontId="12" fillId="0" borderId="0" xfId="1" applyNumberFormat="1" applyFont="1" applyFill="1" applyAlignment="1">
      <alignment horizontal="center" vertical="center"/>
    </xf>
    <xf numFmtId="0" fontId="11" fillId="0" borderId="0" xfId="0" applyFont="1" applyFill="1" applyAlignment="1">
      <alignment horizontal="center" vertical="top"/>
    </xf>
    <xf numFmtId="0" fontId="13" fillId="0" borderId="0" xfId="0" applyFont="1" applyFill="1" applyAlignment="1">
      <alignment horizontal="center" vertical="center"/>
    </xf>
    <xf numFmtId="0" fontId="22" fillId="0" borderId="0" xfId="0" applyFont="1" applyFill="1" applyAlignment="1">
      <alignment horizontal="center" vertical="center"/>
    </xf>
    <xf numFmtId="0" fontId="25" fillId="0" borderId="1" xfId="0" applyFont="1" applyBorder="1" applyAlignment="1">
      <alignment horizontal="center" vertical="center" wrapText="1"/>
    </xf>
    <xf numFmtId="164" fontId="25" fillId="0" borderId="1" xfId="1" applyNumberFormat="1" applyFont="1" applyBorder="1" applyAlignment="1">
      <alignment horizontal="center" vertical="center" wrapText="1"/>
    </xf>
    <xf numFmtId="164" fontId="26" fillId="0" borderId="1" xfId="1" applyNumberFormat="1" applyFont="1" applyFill="1" applyBorder="1" applyAlignment="1">
      <alignment horizontal="center" vertical="center" wrapText="1"/>
    </xf>
    <xf numFmtId="0" fontId="11" fillId="0" borderId="0" xfId="0" applyFont="1" applyAlignment="1">
      <alignment horizontal="center"/>
    </xf>
    <xf numFmtId="164" fontId="8" fillId="0" borderId="0" xfId="1" applyNumberFormat="1" applyFont="1" applyAlignment="1">
      <alignment horizontal="center"/>
    </xf>
    <xf numFmtId="0" fontId="11" fillId="0" borderId="0" xfId="0" applyFont="1" applyAlignment="1">
      <alignment horizontal="center" vertical="top"/>
    </xf>
    <xf numFmtId="0" fontId="13" fillId="0" borderId="0" xfId="0" applyFont="1" applyAlignment="1">
      <alignment horizontal="center" vertical="center"/>
    </xf>
    <xf numFmtId="0" fontId="11" fillId="0" borderId="1" xfId="0" applyFont="1" applyBorder="1" applyAlignment="1">
      <alignment horizontal="center" vertical="center" wrapText="1"/>
    </xf>
    <xf numFmtId="0" fontId="1" fillId="0" borderId="0" xfId="0" applyFont="1" applyAlignment="1">
      <alignment horizontal="center"/>
    </xf>
    <xf numFmtId="0" fontId="8" fillId="0" borderId="0" xfId="0" applyFont="1" applyAlignment="1">
      <alignment horizontal="center" vertical="center"/>
    </xf>
    <xf numFmtId="0" fontId="2" fillId="0" borderId="1" xfId="0" applyFont="1" applyBorder="1" applyAlignment="1">
      <alignment horizontal="center" vertical="center" wrapText="1"/>
    </xf>
    <xf numFmtId="0" fontId="8" fillId="0" borderId="0" xfId="0" applyFont="1" applyAlignment="1"/>
    <xf numFmtId="164" fontId="2" fillId="0" borderId="1" xfId="1" applyNumberFormat="1" applyFont="1" applyBorder="1" applyAlignment="1">
      <alignment horizontal="center" vertical="center" wrapText="1"/>
    </xf>
    <xf numFmtId="164" fontId="8" fillId="0" borderId="0" xfId="1" applyNumberFormat="1" applyFont="1" applyBorder="1" applyAlignment="1">
      <alignment horizontal="center"/>
    </xf>
    <xf numFmtId="164" fontId="8" fillId="0" borderId="2" xfId="1" applyNumberFormat="1" applyFont="1" applyBorder="1" applyAlignment="1">
      <alignment horizontal="center"/>
    </xf>
    <xf numFmtId="164" fontId="2" fillId="0" borderId="5" xfId="1" applyNumberFormat="1" applyFont="1" applyBorder="1" applyAlignment="1">
      <alignment horizontal="center" vertical="center" wrapText="1"/>
    </xf>
    <xf numFmtId="164" fontId="29" fillId="0" borderId="1" xfId="1" applyNumberFormat="1" applyFont="1" applyBorder="1" applyAlignment="1">
      <alignment horizontal="center" vertical="center" wrapText="1"/>
    </xf>
    <xf numFmtId="164" fontId="2" fillId="0" borderId="7" xfId="1" applyNumberFormat="1" applyFont="1" applyBorder="1" applyAlignment="1">
      <alignment horizontal="center" vertical="center" wrapText="1"/>
    </xf>
    <xf numFmtId="164" fontId="2" fillId="0" borderId="8" xfId="1" applyNumberFormat="1" applyFont="1" applyBorder="1" applyAlignment="1">
      <alignment horizontal="center" vertical="center" wrapText="1"/>
    </xf>
    <xf numFmtId="164" fontId="2" fillId="0" borderId="3" xfId="1" applyNumberFormat="1" applyFont="1" applyBorder="1" applyAlignment="1">
      <alignment horizontal="center" vertical="center" wrapText="1"/>
    </xf>
    <xf numFmtId="164" fontId="2" fillId="0" borderId="6" xfId="1" applyNumberFormat="1" applyFont="1" applyBorder="1" applyAlignment="1">
      <alignment horizontal="center" vertical="center" wrapText="1"/>
    </xf>
    <xf numFmtId="164" fontId="2" fillId="0" borderId="4" xfId="1" applyNumberFormat="1" applyFont="1" applyBorder="1" applyAlignment="1">
      <alignment horizontal="center" vertical="center" wrapText="1"/>
    </xf>
    <xf numFmtId="164" fontId="8" fillId="0" borderId="0" xfId="1" applyNumberFormat="1" applyFont="1" applyAlignment="1">
      <alignment horizontal="left"/>
    </xf>
    <xf numFmtId="0" fontId="43" fillId="0" borderId="1" xfId="0" applyFont="1" applyBorder="1" applyAlignment="1">
      <alignment horizontal="center" vertical="center" wrapText="1"/>
    </xf>
    <xf numFmtId="0" fontId="42" fillId="0" borderId="1" xfId="0" applyFont="1" applyBorder="1" applyAlignment="1">
      <alignment horizontal="center" vertical="center" wrapText="1"/>
    </xf>
    <xf numFmtId="0" fontId="8" fillId="0" borderId="0" xfId="0" applyFont="1" applyAlignment="1">
      <alignment horizontal="center"/>
    </xf>
    <xf numFmtId="164" fontId="43" fillId="0" borderId="1" xfId="1" applyNumberFormat="1" applyFont="1" applyBorder="1" applyAlignment="1">
      <alignment horizontal="center" vertical="center" wrapText="1"/>
    </xf>
    <xf numFmtId="0" fontId="25" fillId="0" borderId="1" xfId="0" applyFont="1" applyBorder="1" applyAlignment="1">
      <alignment horizontal="left" vertical="center" wrapText="1"/>
    </xf>
    <xf numFmtId="0" fontId="20" fillId="0" borderId="1" xfId="0" applyFont="1" applyBorder="1" applyAlignment="1">
      <alignment horizontal="left"/>
    </xf>
    <xf numFmtId="0" fontId="19" fillId="0" borderId="0" xfId="0" applyFont="1" applyFill="1" applyAlignment="1">
      <alignment horizontal="center" vertical="center"/>
    </xf>
    <xf numFmtId="0" fontId="16" fillId="0" borderId="0" xfId="0" applyFont="1" applyFill="1" applyAlignment="1">
      <alignment horizontal="center" vertical="top"/>
    </xf>
    <xf numFmtId="0" fontId="14" fillId="0" borderId="0" xfId="0" applyFont="1" applyFill="1" applyAlignment="1">
      <alignment horizontal="center" vertical="top" wrapText="1"/>
    </xf>
    <xf numFmtId="0" fontId="32" fillId="0" borderId="0" xfId="0" applyFont="1" applyFill="1" applyAlignment="1">
      <alignment horizontal="center" vertical="center"/>
    </xf>
    <xf numFmtId="0" fontId="8" fillId="0" borderId="2" xfId="0" applyFont="1" applyBorder="1" applyAlignment="1">
      <alignment horizontal="center"/>
    </xf>
  </cellXfs>
  <cellStyles count="11">
    <cellStyle name="Comma" xfId="1" builtinId="3"/>
    <cellStyle name="Excel Built-in Comma" xfId="9"/>
    <cellStyle name="Excel Built-in Normal" xfId="3"/>
    <cellStyle name="Normal" xfId="0" builtinId="0"/>
    <cellStyle name="Normal 3 2" xfId="4"/>
    <cellStyle name="Normal 4" xfId="10"/>
    <cellStyle name="Normal_2011 2" xfId="8"/>
    <cellStyle name="Normal_Ke hoach dau nam 2011" xfId="5"/>
    <cellStyle name="Normal_Nguon XDCB 2007 con ton" xfId="7"/>
    <cellStyle name="Normal_Sheet1" xfId="6"/>
    <cellStyle name="Percent" xfId="2"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5.xml"/><Relationship Id="rId26" Type="http://schemas.openxmlformats.org/officeDocument/2006/relationships/customXml" Target="../customXml/item3.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4.xml"/><Relationship Id="rId25"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externalLink" Target="externalLinks/externalLink3.xml"/><Relationship Id="rId20"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externalLink" Target="externalLinks/externalLink2.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externalLink" Target="externalLinks/externalLink6.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1.xml"/><Relationship Id="rId22"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xdr:col>
      <xdr:colOff>333375</xdr:colOff>
      <xdr:row>1</xdr:row>
      <xdr:rowOff>200025</xdr:rowOff>
    </xdr:from>
    <xdr:to>
      <xdr:col>1</xdr:col>
      <xdr:colOff>1143000</xdr:colOff>
      <xdr:row>1</xdr:row>
      <xdr:rowOff>200025</xdr:rowOff>
    </xdr:to>
    <xdr:cxnSp macro="">
      <xdr:nvCxnSpPr>
        <xdr:cNvPr id="3" name="Straight Connector 2"/>
        <xdr:cNvCxnSpPr/>
      </xdr:nvCxnSpPr>
      <xdr:spPr>
        <a:xfrm>
          <a:off x="676275" y="390525"/>
          <a:ext cx="809625"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0.xml><?xml version="1.0" encoding="utf-8"?>
<xdr:wsDr xmlns:xdr="http://schemas.openxmlformats.org/drawingml/2006/spreadsheetDrawing" xmlns:a="http://schemas.openxmlformats.org/drawingml/2006/main">
  <xdr:twoCellAnchor>
    <xdr:from>
      <xdr:col>1</xdr:col>
      <xdr:colOff>314325</xdr:colOff>
      <xdr:row>1</xdr:row>
      <xdr:rowOff>209550</xdr:rowOff>
    </xdr:from>
    <xdr:to>
      <xdr:col>1</xdr:col>
      <xdr:colOff>933450</xdr:colOff>
      <xdr:row>1</xdr:row>
      <xdr:rowOff>209550</xdr:rowOff>
    </xdr:to>
    <xdr:cxnSp macro="">
      <xdr:nvCxnSpPr>
        <xdr:cNvPr id="2" name="Straight Connector 1"/>
        <xdr:cNvCxnSpPr/>
      </xdr:nvCxnSpPr>
      <xdr:spPr>
        <a:xfrm>
          <a:off x="638175" y="400050"/>
          <a:ext cx="619125"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1.xml><?xml version="1.0" encoding="utf-8"?>
<xdr:wsDr xmlns:xdr="http://schemas.openxmlformats.org/drawingml/2006/spreadsheetDrawing" xmlns:a="http://schemas.openxmlformats.org/drawingml/2006/main">
  <xdr:twoCellAnchor>
    <xdr:from>
      <xdr:col>1</xdr:col>
      <xdr:colOff>533400</xdr:colOff>
      <xdr:row>1</xdr:row>
      <xdr:rowOff>171450</xdr:rowOff>
    </xdr:from>
    <xdr:to>
      <xdr:col>1</xdr:col>
      <xdr:colOff>1219200</xdr:colOff>
      <xdr:row>1</xdr:row>
      <xdr:rowOff>171450</xdr:rowOff>
    </xdr:to>
    <xdr:cxnSp macro="">
      <xdr:nvCxnSpPr>
        <xdr:cNvPr id="2" name="Straight Connector 1"/>
        <xdr:cNvCxnSpPr/>
      </xdr:nvCxnSpPr>
      <xdr:spPr>
        <a:xfrm>
          <a:off x="981075" y="361950"/>
          <a:ext cx="685800"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2.xml><?xml version="1.0" encoding="utf-8"?>
<xdr:wsDr xmlns:xdr="http://schemas.openxmlformats.org/drawingml/2006/spreadsheetDrawing" xmlns:a="http://schemas.openxmlformats.org/drawingml/2006/main">
  <xdr:twoCellAnchor>
    <xdr:from>
      <xdr:col>1</xdr:col>
      <xdr:colOff>304800</xdr:colOff>
      <xdr:row>1</xdr:row>
      <xdr:rowOff>209550</xdr:rowOff>
    </xdr:from>
    <xdr:to>
      <xdr:col>1</xdr:col>
      <xdr:colOff>1019175</xdr:colOff>
      <xdr:row>1</xdr:row>
      <xdr:rowOff>209550</xdr:rowOff>
    </xdr:to>
    <xdr:cxnSp macro="">
      <xdr:nvCxnSpPr>
        <xdr:cNvPr id="4" name="Straight Connector 3"/>
        <xdr:cNvCxnSpPr/>
      </xdr:nvCxnSpPr>
      <xdr:spPr>
        <a:xfrm>
          <a:off x="628650" y="400050"/>
          <a:ext cx="714375"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13.xml><?xml version="1.0" encoding="utf-8"?>
<xdr:wsDr xmlns:xdr="http://schemas.openxmlformats.org/drawingml/2006/spreadsheetDrawing" xmlns:a="http://schemas.openxmlformats.org/drawingml/2006/main">
  <xdr:twoCellAnchor>
    <xdr:from>
      <xdr:col>1</xdr:col>
      <xdr:colOff>866775</xdr:colOff>
      <xdr:row>1</xdr:row>
      <xdr:rowOff>190500</xdr:rowOff>
    </xdr:from>
    <xdr:to>
      <xdr:col>1</xdr:col>
      <xdr:colOff>1447800</xdr:colOff>
      <xdr:row>1</xdr:row>
      <xdr:rowOff>190500</xdr:rowOff>
    </xdr:to>
    <xdr:cxnSp macro="">
      <xdr:nvCxnSpPr>
        <xdr:cNvPr id="4" name="Straight Connector 3"/>
        <xdr:cNvCxnSpPr/>
      </xdr:nvCxnSpPr>
      <xdr:spPr>
        <a:xfrm>
          <a:off x="1266825" y="390525"/>
          <a:ext cx="581025"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342900</xdr:colOff>
      <xdr:row>1</xdr:row>
      <xdr:rowOff>180975</xdr:rowOff>
    </xdr:from>
    <xdr:to>
      <xdr:col>1</xdr:col>
      <xdr:colOff>1009650</xdr:colOff>
      <xdr:row>1</xdr:row>
      <xdr:rowOff>180975</xdr:rowOff>
    </xdr:to>
    <xdr:cxnSp macro="">
      <xdr:nvCxnSpPr>
        <xdr:cNvPr id="2" name="Straight Connector 1"/>
        <xdr:cNvCxnSpPr/>
      </xdr:nvCxnSpPr>
      <xdr:spPr>
        <a:xfrm>
          <a:off x="723900" y="371475"/>
          <a:ext cx="666750"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361950</xdr:colOff>
      <xdr:row>1</xdr:row>
      <xdr:rowOff>190500</xdr:rowOff>
    </xdr:from>
    <xdr:to>
      <xdr:col>1</xdr:col>
      <xdr:colOff>1038225</xdr:colOff>
      <xdr:row>1</xdr:row>
      <xdr:rowOff>190500</xdr:rowOff>
    </xdr:to>
    <xdr:cxnSp macro="">
      <xdr:nvCxnSpPr>
        <xdr:cNvPr id="3" name="Straight Connector 2"/>
        <xdr:cNvCxnSpPr/>
      </xdr:nvCxnSpPr>
      <xdr:spPr>
        <a:xfrm>
          <a:off x="733425" y="457200"/>
          <a:ext cx="676275"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4.xml><?xml version="1.0" encoding="utf-8"?>
<xdr:wsDr xmlns:xdr="http://schemas.openxmlformats.org/drawingml/2006/spreadsheetDrawing" xmlns:a="http://schemas.openxmlformats.org/drawingml/2006/main">
  <xdr:twoCellAnchor>
    <xdr:from>
      <xdr:col>1</xdr:col>
      <xdr:colOff>923925</xdr:colOff>
      <xdr:row>1</xdr:row>
      <xdr:rowOff>190500</xdr:rowOff>
    </xdr:from>
    <xdr:to>
      <xdr:col>1</xdr:col>
      <xdr:colOff>1619250</xdr:colOff>
      <xdr:row>1</xdr:row>
      <xdr:rowOff>190500</xdr:rowOff>
    </xdr:to>
    <xdr:cxnSp macro="">
      <xdr:nvCxnSpPr>
        <xdr:cNvPr id="2" name="Straight Connector 1"/>
        <xdr:cNvCxnSpPr/>
      </xdr:nvCxnSpPr>
      <xdr:spPr>
        <a:xfrm>
          <a:off x="1238250" y="381000"/>
          <a:ext cx="695325"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285750</xdr:colOff>
      <xdr:row>1</xdr:row>
      <xdr:rowOff>190500</xdr:rowOff>
    </xdr:from>
    <xdr:to>
      <xdr:col>1</xdr:col>
      <xdr:colOff>933450</xdr:colOff>
      <xdr:row>1</xdr:row>
      <xdr:rowOff>190500</xdr:rowOff>
    </xdr:to>
    <xdr:cxnSp macro="">
      <xdr:nvCxnSpPr>
        <xdr:cNvPr id="2" name="Straight Connector 1"/>
        <xdr:cNvCxnSpPr/>
      </xdr:nvCxnSpPr>
      <xdr:spPr>
        <a:xfrm>
          <a:off x="704850" y="381000"/>
          <a:ext cx="647700" cy="0"/>
        </a:xfrm>
        <a:prstGeom prst="line">
          <a:avLst/>
        </a:prstGeom>
        <a:ln>
          <a:solidFill>
            <a:schemeClr val="tx1"/>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6.xml><?xml version="1.0" encoding="utf-8"?>
<xdr:wsDr xmlns:xdr="http://schemas.openxmlformats.org/drawingml/2006/spreadsheetDrawing" xmlns:a="http://schemas.openxmlformats.org/drawingml/2006/main">
  <xdr:twoCellAnchor>
    <xdr:from>
      <xdr:col>1</xdr:col>
      <xdr:colOff>581025</xdr:colOff>
      <xdr:row>1</xdr:row>
      <xdr:rowOff>190500</xdr:rowOff>
    </xdr:from>
    <xdr:to>
      <xdr:col>1</xdr:col>
      <xdr:colOff>1181100</xdr:colOff>
      <xdr:row>1</xdr:row>
      <xdr:rowOff>190500</xdr:rowOff>
    </xdr:to>
    <xdr:cxnSp macro="">
      <xdr:nvCxnSpPr>
        <xdr:cNvPr id="2" name="Straight Connector 1"/>
        <xdr:cNvCxnSpPr/>
      </xdr:nvCxnSpPr>
      <xdr:spPr>
        <a:xfrm>
          <a:off x="971550" y="381000"/>
          <a:ext cx="600075"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7.xml><?xml version="1.0" encoding="utf-8"?>
<xdr:wsDr xmlns:xdr="http://schemas.openxmlformats.org/drawingml/2006/spreadsheetDrawing" xmlns:a="http://schemas.openxmlformats.org/drawingml/2006/main">
  <xdr:twoCellAnchor>
    <xdr:from>
      <xdr:col>1</xdr:col>
      <xdr:colOff>523875</xdr:colOff>
      <xdr:row>1</xdr:row>
      <xdr:rowOff>171450</xdr:rowOff>
    </xdr:from>
    <xdr:to>
      <xdr:col>1</xdr:col>
      <xdr:colOff>1162050</xdr:colOff>
      <xdr:row>1</xdr:row>
      <xdr:rowOff>171450</xdr:rowOff>
    </xdr:to>
    <xdr:cxnSp macro="">
      <xdr:nvCxnSpPr>
        <xdr:cNvPr id="2" name="Straight Connector 1"/>
        <xdr:cNvCxnSpPr/>
      </xdr:nvCxnSpPr>
      <xdr:spPr>
        <a:xfrm>
          <a:off x="819150" y="352425"/>
          <a:ext cx="638175"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8.xml><?xml version="1.0" encoding="utf-8"?>
<xdr:wsDr xmlns:xdr="http://schemas.openxmlformats.org/drawingml/2006/spreadsheetDrawing" xmlns:a="http://schemas.openxmlformats.org/drawingml/2006/main">
  <xdr:twoCellAnchor>
    <xdr:from>
      <xdr:col>1</xdr:col>
      <xdr:colOff>323850</xdr:colOff>
      <xdr:row>1</xdr:row>
      <xdr:rowOff>180975</xdr:rowOff>
    </xdr:from>
    <xdr:to>
      <xdr:col>1</xdr:col>
      <xdr:colOff>1000125</xdr:colOff>
      <xdr:row>1</xdr:row>
      <xdr:rowOff>180975</xdr:rowOff>
    </xdr:to>
    <xdr:cxnSp macro="">
      <xdr:nvCxnSpPr>
        <xdr:cNvPr id="2" name="Straight Connector 1"/>
        <xdr:cNvCxnSpPr/>
      </xdr:nvCxnSpPr>
      <xdr:spPr>
        <a:xfrm>
          <a:off x="609600" y="371475"/>
          <a:ext cx="676275"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drawings/drawing9.xml><?xml version="1.0" encoding="utf-8"?>
<xdr:wsDr xmlns:xdr="http://schemas.openxmlformats.org/drawingml/2006/spreadsheetDrawing" xmlns:a="http://schemas.openxmlformats.org/drawingml/2006/main">
  <xdr:twoCellAnchor>
    <xdr:from>
      <xdr:col>1</xdr:col>
      <xdr:colOff>228600</xdr:colOff>
      <xdr:row>1</xdr:row>
      <xdr:rowOff>190500</xdr:rowOff>
    </xdr:from>
    <xdr:to>
      <xdr:col>1</xdr:col>
      <xdr:colOff>885825</xdr:colOff>
      <xdr:row>1</xdr:row>
      <xdr:rowOff>190500</xdr:rowOff>
    </xdr:to>
    <xdr:cxnSp macro="">
      <xdr:nvCxnSpPr>
        <xdr:cNvPr id="2" name="Straight Connector 1"/>
        <xdr:cNvCxnSpPr/>
      </xdr:nvCxnSpPr>
      <xdr:spPr>
        <a:xfrm>
          <a:off x="571500" y="381000"/>
          <a:ext cx="657225" cy="0"/>
        </a:xfrm>
        <a:prstGeom prst="line">
          <a:avLst/>
        </a:prstGeom>
        <a:ln>
          <a:solidFill>
            <a:sysClr val="windowText" lastClr="000000"/>
          </a:solidFill>
        </a:ln>
      </xdr:spPr>
      <xdr:style>
        <a:lnRef idx="1">
          <a:schemeClr val="accent1"/>
        </a:lnRef>
        <a:fillRef idx="0">
          <a:schemeClr val="accent1"/>
        </a:fillRef>
        <a:effectRef idx="0">
          <a:schemeClr val="accent1"/>
        </a:effectRef>
        <a:fontRef idx="minor">
          <a:schemeClr val="tx1"/>
        </a:fontRef>
      </xdr:style>
    </xdr:cxn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NHUNG/Google%20Drive/N&#258;M%202020/D&#7920;%20TO&#193;N%202020/3.%20PH&#7908;%20LUC%20202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NHUNG/Google%20Drive/N&#258;M%202019/C&#212;NG%20KHAI%20NSNN/D&#7920;%20TO&#193;N%20TR&#431;&#7898;C%20PH&#202;%20DUY&#7878;T/CK%20TR&#431;&#7898;C%20D&#7920;%20TO&#193;N/BI&#7874;U%2033.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NHUNG/Google%20Drive/N&#258;M%202019/C&#212;NG%20KHAI%20NSNN/D&#7920;%20TO&#193;N%20TR&#431;&#7898;C%20PH&#202;%20DUY&#7878;T/CK%20TR&#431;&#7898;C%20D&#7920;%20TO&#193;N/BI&#7874;U%2034.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NHUNG/Google%20Drive/N&#258;M%202019/C&#212;NG%20KHAI%20NSNN/D&#7920;%20TO&#193;N%20TR&#431;&#7898;C%20PH&#202;%20DUY&#7878;T/CK%20TR&#431;&#7898;C%20D&#7920;%20TO&#193;N/Bi&#7875;u%20s&#7889;%2035.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NHUNG/Google%20Drive/N&#258;M%202020/D&#7920;%20TO&#193;N%202020/PL%202020%20gui%20Tong%20hop%20ra%20QD%20chinh%20thuc%20SKH&#272;T.xls"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NHUNG/Google%20Drive/N&#258;M%202020/D&#7920;%20TO&#193;N%202020/PH&#7908;%20L&#7908;C%20D&#7920;%20TO&#193;N%202020%20(S&#416;N%20CH&#7880;NH%20L&#7840;I%20C&#212;NG%20TH&#7912;C)%20-%2014.11%20CUOI.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5"/>
      <sheetName val="16"/>
      <sheetName val="17"/>
      <sheetName val="30"/>
      <sheetName val="32"/>
      <sheetName val="33"/>
      <sheetName val="37"/>
      <sheetName val="39"/>
      <sheetName val="41"/>
      <sheetName val="42"/>
      <sheetName val="III Chi_Tinh"/>
      <sheetName val="IV Thu_Huyen"/>
      <sheetName val="V Chi_Huyen"/>
      <sheetName val="VI BS_Huyen"/>
      <sheetName val="I TTR THU"/>
      <sheetName val="II TTR CHI"/>
    </sheetNames>
    <sheetDataSet>
      <sheetData sheetId="0">
        <row r="11">
          <cell r="E11">
            <v>7806000</v>
          </cell>
        </row>
        <row r="12">
          <cell r="E12">
            <v>12597504</v>
          </cell>
        </row>
        <row r="15">
          <cell r="E15">
            <v>7064767</v>
          </cell>
        </row>
        <row r="16">
          <cell r="E16">
            <v>1137779</v>
          </cell>
        </row>
        <row r="17">
          <cell r="E17">
            <v>500000</v>
          </cell>
        </row>
        <row r="21">
          <cell r="E21">
            <v>7471652</v>
          </cell>
        </row>
        <row r="22">
          <cell r="E22">
            <v>13498657.883365655</v>
          </cell>
        </row>
        <row r="23">
          <cell r="E23">
            <v>3500</v>
          </cell>
        </row>
        <row r="24">
          <cell r="E24">
            <v>2910</v>
          </cell>
        </row>
        <row r="25">
          <cell r="E25">
            <v>450000</v>
          </cell>
        </row>
        <row r="26">
          <cell r="E26">
            <v>785395</v>
          </cell>
        </row>
        <row r="29">
          <cell r="E29">
            <v>6893935</v>
          </cell>
        </row>
      </sheetData>
      <sheetData sheetId="1">
        <row r="13">
          <cell r="F13">
            <v>1170000</v>
          </cell>
        </row>
        <row r="14">
          <cell r="F14">
            <v>0</v>
          </cell>
        </row>
        <row r="15">
          <cell r="F15">
            <v>473000</v>
          </cell>
        </row>
        <row r="16">
          <cell r="F16">
            <v>440000</v>
          </cell>
        </row>
        <row r="18">
          <cell r="F18">
            <v>760000</v>
          </cell>
        </row>
        <row r="19">
          <cell r="F19">
            <v>750000</v>
          </cell>
        </row>
        <row r="20">
          <cell r="F20">
            <v>550000</v>
          </cell>
        </row>
        <row r="21">
          <cell r="F21">
            <v>55000</v>
          </cell>
        </row>
        <row r="23">
          <cell r="F23">
            <v>3895000</v>
          </cell>
        </row>
        <row r="24">
          <cell r="F24">
            <v>400000</v>
          </cell>
          <cell r="G24">
            <v>107724</v>
          </cell>
        </row>
        <row r="26">
          <cell r="F26">
            <v>7780000</v>
          </cell>
        </row>
        <row r="27">
          <cell r="F27">
            <v>10000</v>
          </cell>
        </row>
        <row r="29">
          <cell r="F29">
            <v>3416000</v>
          </cell>
        </row>
        <row r="30">
          <cell r="F30">
            <v>40000</v>
          </cell>
        </row>
        <row r="31">
          <cell r="F31">
            <v>1698000</v>
          </cell>
        </row>
        <row r="32">
          <cell r="F32">
            <v>100000</v>
          </cell>
        </row>
        <row r="33">
          <cell r="F33">
            <v>5800000</v>
          </cell>
        </row>
        <row r="34">
          <cell r="F34">
            <v>1580000</v>
          </cell>
          <cell r="G34">
            <v>1580000</v>
          </cell>
        </row>
        <row r="35">
          <cell r="F35">
            <v>570000</v>
          </cell>
          <cell r="G35">
            <v>99640</v>
          </cell>
        </row>
        <row r="38">
          <cell r="F38">
            <v>550000</v>
          </cell>
          <cell r="G38">
            <v>395000</v>
          </cell>
        </row>
        <row r="39">
          <cell r="F39">
            <v>155000</v>
          </cell>
        </row>
        <row r="40">
          <cell r="F40">
            <v>395000</v>
          </cell>
          <cell r="G40">
            <v>395000</v>
          </cell>
        </row>
        <row r="42">
          <cell r="F42">
            <v>62000</v>
          </cell>
          <cell r="G42">
            <v>62000</v>
          </cell>
        </row>
        <row r="43">
          <cell r="F43">
            <v>1200000</v>
          </cell>
        </row>
        <row r="45">
          <cell r="F45">
            <v>1500000</v>
          </cell>
        </row>
        <row r="47">
          <cell r="F47">
            <v>1000</v>
          </cell>
          <cell r="G47">
            <v>1000</v>
          </cell>
        </row>
        <row r="48">
          <cell r="F48">
            <v>800000</v>
          </cell>
          <cell r="G48">
            <v>470000</v>
          </cell>
        </row>
        <row r="52">
          <cell r="F52">
            <v>300000</v>
          </cell>
        </row>
        <row r="54">
          <cell r="F54">
            <v>200000</v>
          </cell>
          <cell r="G54">
            <v>167100</v>
          </cell>
        </row>
        <row r="57">
          <cell r="F57">
            <v>1540000</v>
          </cell>
        </row>
      </sheetData>
      <sheetData sheetId="2" refreshError="1"/>
      <sheetData sheetId="3">
        <row r="11">
          <cell r="E11">
            <v>14407847</v>
          </cell>
        </row>
        <row r="14">
          <cell r="E14">
            <v>7064767</v>
          </cell>
        </row>
        <row r="16">
          <cell r="E16">
            <v>500000</v>
          </cell>
        </row>
        <row r="17">
          <cell r="E17">
            <v>792831</v>
          </cell>
        </row>
        <row r="19">
          <cell r="E19">
            <v>17396061.279425073</v>
          </cell>
        </row>
        <row r="21">
          <cell r="E21">
            <v>4181858.5208656522</v>
          </cell>
        </row>
        <row r="22">
          <cell r="E22">
            <v>1187525.720574928</v>
          </cell>
        </row>
        <row r="27">
          <cell r="E27">
            <v>5995657</v>
          </cell>
        </row>
        <row r="29">
          <cell r="E29">
            <v>4181858.5208656522</v>
          </cell>
        </row>
        <row r="30">
          <cell r="E30">
            <v>1187525.720574928</v>
          </cell>
        </row>
        <row r="32">
          <cell r="E32">
            <v>344948</v>
          </cell>
        </row>
        <row r="34">
          <cell r="E34">
            <v>11709989.010671349</v>
          </cell>
        </row>
      </sheetData>
      <sheetData sheetId="4" refreshError="1"/>
      <sheetData sheetId="5">
        <row r="11">
          <cell r="D11">
            <v>4504427.2794250725</v>
          </cell>
          <cell r="E11">
            <v>2967224.720574928</v>
          </cell>
        </row>
        <row r="14">
          <cell r="D14">
            <v>950000</v>
          </cell>
          <cell r="E14">
            <v>1050000</v>
          </cell>
        </row>
        <row r="16">
          <cell r="D16">
            <v>960475.27942507213</v>
          </cell>
          <cell r="E16">
            <v>579524.72057492787</v>
          </cell>
        </row>
        <row r="20">
          <cell r="D20">
            <v>5271143</v>
          </cell>
          <cell r="E20">
            <v>8227514.8833656525</v>
          </cell>
        </row>
        <row r="22">
          <cell r="D22">
            <v>1362827</v>
          </cell>
          <cell r="E22">
            <v>3993824.3286956521</v>
          </cell>
        </row>
        <row r="23">
          <cell r="D23">
            <v>1209132</v>
          </cell>
        </row>
        <row r="24">
          <cell r="D24">
            <v>110694</v>
          </cell>
        </row>
        <row r="25">
          <cell r="D25">
            <v>101486</v>
          </cell>
        </row>
        <row r="26">
          <cell r="D26">
            <v>92030</v>
          </cell>
        </row>
        <row r="28">
          <cell r="D28">
            <v>422824</v>
          </cell>
        </row>
        <row r="29">
          <cell r="D29">
            <v>807093</v>
          </cell>
        </row>
        <row r="30">
          <cell r="D30">
            <v>175455</v>
          </cell>
        </row>
        <row r="31">
          <cell r="D31">
            <v>734728</v>
          </cell>
        </row>
        <row r="33">
          <cell r="D33">
            <v>554481</v>
          </cell>
          <cell r="E33">
            <v>230914</v>
          </cell>
        </row>
        <row r="34">
          <cell r="D34">
            <v>165665</v>
          </cell>
          <cell r="E34">
            <v>284335</v>
          </cell>
        </row>
        <row r="35">
          <cell r="D35">
            <v>2910</v>
          </cell>
        </row>
        <row r="36">
          <cell r="D36">
            <v>3500</v>
          </cell>
        </row>
        <row r="41">
          <cell r="D41">
            <v>6893935</v>
          </cell>
        </row>
      </sheetData>
      <sheetData sheetId="6" refreshError="1"/>
      <sheetData sheetId="7">
        <row r="10">
          <cell r="C10">
            <v>3215000</v>
          </cell>
          <cell r="E10">
            <v>969000</v>
          </cell>
          <cell r="F10">
            <v>999690</v>
          </cell>
          <cell r="H10">
            <v>25000</v>
          </cell>
          <cell r="I10">
            <v>411250</v>
          </cell>
          <cell r="M10">
            <v>2557027.769230769</v>
          </cell>
          <cell r="O10">
            <v>0</v>
          </cell>
          <cell r="P10">
            <v>0</v>
          </cell>
          <cell r="Q10">
            <v>166028.84595635429</v>
          </cell>
        </row>
        <row r="11">
          <cell r="C11">
            <v>324350</v>
          </cell>
          <cell r="E11">
            <v>86550</v>
          </cell>
          <cell r="F11">
            <v>105750</v>
          </cell>
          <cell r="I11">
            <v>5640</v>
          </cell>
          <cell r="M11">
            <v>683330.5</v>
          </cell>
          <cell r="O11">
            <v>0</v>
          </cell>
          <cell r="P11">
            <v>427479.5</v>
          </cell>
          <cell r="Q11">
            <v>67000</v>
          </cell>
        </row>
        <row r="12">
          <cell r="C12">
            <v>689000</v>
          </cell>
          <cell r="E12">
            <v>354500</v>
          </cell>
          <cell r="F12">
            <v>149695</v>
          </cell>
          <cell r="I12">
            <v>98700</v>
          </cell>
          <cell r="M12">
            <v>809804.5</v>
          </cell>
          <cell r="O12">
            <v>0</v>
          </cell>
          <cell r="P12">
            <v>177506.5</v>
          </cell>
          <cell r="Q12">
            <v>29243.933668637823</v>
          </cell>
        </row>
        <row r="13">
          <cell r="C13">
            <v>185950</v>
          </cell>
          <cell r="E13">
            <v>71750</v>
          </cell>
          <cell r="F13">
            <v>50055</v>
          </cell>
          <cell r="I13">
            <v>2350</v>
          </cell>
          <cell r="M13">
            <v>599587.15925999999</v>
          </cell>
          <cell r="O13">
            <v>41223</v>
          </cell>
          <cell r="P13">
            <v>413046.15925999999</v>
          </cell>
          <cell r="Q13">
            <v>52172.604389823013</v>
          </cell>
        </row>
        <row r="14">
          <cell r="C14">
            <v>179500</v>
          </cell>
          <cell r="E14">
            <v>27200</v>
          </cell>
          <cell r="F14">
            <v>64484</v>
          </cell>
          <cell r="I14">
            <v>0</v>
          </cell>
          <cell r="M14">
            <v>925225.68169</v>
          </cell>
          <cell r="O14">
            <v>73605</v>
          </cell>
          <cell r="P14">
            <v>694650.68169</v>
          </cell>
          <cell r="Q14">
            <v>67000</v>
          </cell>
        </row>
        <row r="15">
          <cell r="C15">
            <v>85700</v>
          </cell>
          <cell r="E15">
            <v>15700</v>
          </cell>
          <cell r="F15">
            <v>29281</v>
          </cell>
          <cell r="I15">
            <v>2350</v>
          </cell>
          <cell r="M15">
            <v>844405.81938</v>
          </cell>
          <cell r="O15">
            <v>90330</v>
          </cell>
          <cell r="P15">
            <v>695947.81938</v>
          </cell>
          <cell r="Q15">
            <v>62000</v>
          </cell>
        </row>
        <row r="16">
          <cell r="C16">
            <v>255680</v>
          </cell>
          <cell r="E16">
            <v>55280</v>
          </cell>
          <cell r="F16">
            <v>82015</v>
          </cell>
          <cell r="I16">
            <v>7050</v>
          </cell>
          <cell r="M16">
            <v>665771</v>
          </cell>
          <cell r="O16">
            <v>20505</v>
          </cell>
          <cell r="P16">
            <v>474230.99999999994</v>
          </cell>
          <cell r="Q16">
            <v>41213.416023064463</v>
          </cell>
        </row>
        <row r="17">
          <cell r="C17">
            <v>340950</v>
          </cell>
          <cell r="E17">
            <v>131950</v>
          </cell>
          <cell r="F17">
            <v>88830</v>
          </cell>
          <cell r="I17">
            <v>37600</v>
          </cell>
          <cell r="M17">
            <v>866000</v>
          </cell>
          <cell r="O17">
            <v>52718</v>
          </cell>
          <cell r="P17">
            <v>526512</v>
          </cell>
          <cell r="Q17">
            <v>27000</v>
          </cell>
        </row>
        <row r="18">
          <cell r="C18">
            <v>186700</v>
          </cell>
          <cell r="E18">
            <v>88500</v>
          </cell>
          <cell r="F18">
            <v>44039</v>
          </cell>
          <cell r="I18">
            <v>2020.9999999999998</v>
          </cell>
          <cell r="M18">
            <v>743999.86053565203</v>
          </cell>
          <cell r="O18">
            <v>63232</v>
          </cell>
          <cell r="P18">
            <v>514299.86053565197</v>
          </cell>
          <cell r="Q18">
            <v>29343.423977777304</v>
          </cell>
        </row>
        <row r="19">
          <cell r="C19">
            <v>713450</v>
          </cell>
          <cell r="E19">
            <v>105950</v>
          </cell>
          <cell r="F19">
            <v>273540</v>
          </cell>
          <cell r="H19">
            <v>9000</v>
          </cell>
          <cell r="I19">
            <v>134420</v>
          </cell>
          <cell r="M19">
            <v>725642</v>
          </cell>
          <cell r="O19">
            <v>9721</v>
          </cell>
          <cell r="P19">
            <v>165946</v>
          </cell>
          <cell r="Q19">
            <v>227624.11309160545</v>
          </cell>
        </row>
        <row r="20">
          <cell r="C20">
            <v>639700</v>
          </cell>
          <cell r="E20">
            <v>78600</v>
          </cell>
          <cell r="F20">
            <v>252625</v>
          </cell>
          <cell r="I20">
            <v>178600</v>
          </cell>
          <cell r="M20">
            <v>659670</v>
          </cell>
          <cell r="O20">
            <v>26667</v>
          </cell>
          <cell r="P20">
            <v>92239.000000000116</v>
          </cell>
          <cell r="Q20">
            <v>40898.383467665568</v>
          </cell>
        </row>
        <row r="21">
          <cell r="N21">
            <v>5369384.2414405812</v>
          </cell>
        </row>
      </sheetData>
      <sheetData sheetId="8" refreshError="1"/>
      <sheetData sheetId="9" refreshError="1"/>
      <sheetData sheetId="10" refreshError="1"/>
      <sheetData sheetId="11">
        <row r="45">
          <cell r="D45">
            <v>5369384.2414405802</v>
          </cell>
        </row>
        <row r="55">
          <cell r="E55">
            <v>282000</v>
          </cell>
          <cell r="F55">
            <v>42000</v>
          </cell>
          <cell r="G55">
            <v>120000</v>
          </cell>
          <cell r="H55">
            <v>21000</v>
          </cell>
          <cell r="I55">
            <v>21000</v>
          </cell>
          <cell r="J55">
            <v>7200</v>
          </cell>
          <cell r="K55">
            <v>46800</v>
          </cell>
          <cell r="L55">
            <v>18000</v>
          </cell>
          <cell r="M55">
            <v>12000</v>
          </cell>
          <cell r="N55">
            <v>210000</v>
          </cell>
          <cell r="O55">
            <v>120000</v>
          </cell>
        </row>
      </sheetData>
      <sheetData sheetId="12" refreshError="1"/>
      <sheetData sheetId="13" refreshError="1"/>
      <sheetData sheetId="14" refreshError="1"/>
      <sheetData sheetId="15"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10">
          <cell r="E10">
            <v>6630787</v>
          </cell>
        </row>
        <row r="13">
          <cell r="E13">
            <v>0</v>
          </cell>
        </row>
        <row r="28">
          <cell r="E28">
            <v>0</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10">
          <cell r="E10">
            <v>15329076.990976129</v>
          </cell>
        </row>
        <row r="12">
          <cell r="E12">
            <v>0</v>
          </cell>
        </row>
      </sheetData>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s>
    <sheetDataSet>
      <sheetData sheetId="0">
        <row r="12">
          <cell r="E12">
            <v>1324400</v>
          </cell>
        </row>
        <row r="43">
          <cell r="E43">
            <v>0</v>
          </cell>
        </row>
        <row r="46">
          <cell r="E46">
            <v>0</v>
          </cell>
        </row>
        <row r="53">
          <cell r="E53">
            <v>0</v>
          </cell>
        </row>
      </sheetData>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Tong nguon 2020)"/>
      <sheetName val="2,NSTT20"/>
      <sheetName val="3. XSKT20"/>
      <sheetName val="4, hỖ TRỢ CẤP HUYỆN-20"/>
      <sheetName val="5. HTMT-20"/>
      <sheetName val="6 Nguon H 20"/>
    </sheetNames>
    <sheetDataSet>
      <sheetData sheetId="0">
        <row r="8">
          <cell r="D8">
            <v>4403627</v>
          </cell>
        </row>
      </sheetData>
      <sheetData sheetId="1">
        <row r="21">
          <cell r="F21">
            <v>38200</v>
          </cell>
        </row>
        <row r="24">
          <cell r="F24">
            <v>2500</v>
          </cell>
        </row>
        <row r="25">
          <cell r="F25">
            <v>500</v>
          </cell>
        </row>
        <row r="26">
          <cell r="F26">
            <v>16738</v>
          </cell>
        </row>
        <row r="32">
          <cell r="F32">
            <v>29000</v>
          </cell>
        </row>
        <row r="46">
          <cell r="F46">
            <v>2000</v>
          </cell>
        </row>
        <row r="47">
          <cell r="B47" t="str">
            <v>Xây dựng mới trụ sở làm việc hội nông dân tỉnh</v>
          </cell>
          <cell r="F47">
            <v>2300</v>
          </cell>
        </row>
        <row r="48">
          <cell r="B48" t="str">
            <v>Xây dựng Nhà làm việc các cơ quan khối Đảng Tỉnh Đồng Nai</v>
          </cell>
          <cell r="F48">
            <v>4000</v>
          </cell>
        </row>
        <row r="49">
          <cell r="B49" t="str">
            <v>Trụ sở làm việc Ủy ban đoàn kết công giáo</v>
          </cell>
          <cell r="F49">
            <v>7500</v>
          </cell>
        </row>
        <row r="50">
          <cell r="B50" t="str">
            <v>Xây dựng trụ sở làm việc Sở Lao động, thương binh và xã hội</v>
          </cell>
          <cell r="F50">
            <v>30000</v>
          </cell>
        </row>
        <row r="52">
          <cell r="B52" t="str">
            <v xml:space="preserve">Dự án Xây dựng Trụ sở làm việc Báo Đồng Nai </v>
          </cell>
          <cell r="F52">
            <v>14500</v>
          </cell>
        </row>
        <row r="55">
          <cell r="B55" t="str">
            <v>Xây dựng Trung tâm kiểm định và tư vấn xây dựng Đồng Nai (NST hỗ trợ bồi thường và 50% xây lắp)</v>
          </cell>
          <cell r="F55">
            <v>10000</v>
          </cell>
        </row>
        <row r="56">
          <cell r="B56" t="str">
            <v>Trung tâm công tác xã hội tổng hợp Đồng Nai (vốn TW đã TB 15 tỷ)</v>
          </cell>
          <cell r="F56">
            <v>2200</v>
          </cell>
        </row>
        <row r="61">
          <cell r="B61" t="str">
            <v>Dự án tuyến thoát nước dải cây xanh (kể cả BTGPMB )</v>
          </cell>
          <cell r="F61">
            <v>25000</v>
          </cell>
        </row>
        <row r="64">
          <cell r="B64" t="str">
            <v>Chống ngập úng khu vực Suối Chùa, suối Bà Lúa, suối Cầu Quan do Ban Quản lý dự án làm chủ đầu tư</v>
          </cell>
          <cell r="F64">
            <v>20000</v>
          </cell>
        </row>
        <row r="67">
          <cell r="B67" t="str">
            <v>Tuyến thoát nước từ Khu công nghiệp I ra rạch Bà Ký, huyện Nhơn Trạch</v>
          </cell>
          <cell r="F67">
            <v>9200</v>
          </cell>
        </row>
        <row r="68">
          <cell r="B68" t="str">
            <v>Hệ thống thoát nước khu vực Suối nước Trong huyện Long Thành</v>
          </cell>
          <cell r="F68">
            <v>110000</v>
          </cell>
        </row>
        <row r="69">
          <cell r="B69" t="str">
            <v>Hệ thống thoát nước và xử lý nước thải thành phố Biên Hòa (vốn đối ứng theo Hiệp định), trong đó đã bao gồm chi phí BTGPMB do Trung tâm phát triển quỹ đất tỉnh làm chủ đầu tư</v>
          </cell>
          <cell r="F69">
            <v>21000</v>
          </cell>
        </row>
        <row r="71">
          <cell r="B71" t="str">
            <v>Nâng cấp, mở rộng hệ thống cấp nước tập trung xã Hàng Gòn, thị xã Long Khánh</v>
          </cell>
          <cell r="F71">
            <v>13500</v>
          </cell>
        </row>
        <row r="72">
          <cell r="B72" t="str">
            <v>Hệ thống cấp nước tập trung xã Nam Cát Tiên, huyện Tân Phú</v>
          </cell>
          <cell r="F72">
            <v>14100</v>
          </cell>
        </row>
        <row r="74">
          <cell r="B74" t="str">
            <v>Hệ thống cấp nước tập trung xã Phú Lợi - Phú Tân, huyện Định Quán</v>
          </cell>
          <cell r="F74">
            <v>9500</v>
          </cell>
        </row>
        <row r="80">
          <cell r="B80" t="str">
            <v>Trạm bơm Đắc Lua</v>
          </cell>
          <cell r="F80">
            <v>5560</v>
          </cell>
        </row>
        <row r="81">
          <cell r="B81" t="str">
            <v>Kè gia cố bờ sông Đồng Nai đoạn từ Đình Phước Lư đến khu dân cư dọc sông Rạch Cát (kể cả chi phí chuẩn bị đầu tư)</v>
          </cell>
          <cell r="F81">
            <v>2000</v>
          </cell>
        </row>
        <row r="83">
          <cell r="B83" t="str">
            <v>Sửa chữa, nạo vét lòng hồ công trình hồ Suối Vọng</v>
          </cell>
          <cell r="F83">
            <v>14100</v>
          </cell>
        </row>
        <row r="84">
          <cell r="B84" t="str">
            <v>Dự án Thủy lợi phục vụ tưới vùng mía Định Quán tỉnh Đồng Nai (chưa bao gồm vốn ngân sách TW hỗ trợ) ngân sách tỉnh 109,503 tỷ</v>
          </cell>
          <cell r="F84">
            <v>72000</v>
          </cell>
        </row>
        <row r="88">
          <cell r="B88" t="str">
            <v>Dự án kè gia cố bờ sông Đồng Nai; đoạn từ khu dân cư Cầu Rạch Cát phường Thống Nhất đến Nhà máy xử lý nước thải số 2 phường Tam Hiệp, thành phố Biên Hòa</v>
          </cell>
          <cell r="F88">
            <v>112000</v>
          </cell>
        </row>
        <row r="95">
          <cell r="B95" t="str">
            <v>Tiêu thoát lũ xã Bình Lộc thị xã Long Khánh (kể cả bồi thường giải phóng mặt bằng)</v>
          </cell>
          <cell r="F95">
            <v>18000</v>
          </cell>
          <cell r="I95" t="str">
            <v>Chi cục trồng trọt, bảo vệ thực vật và thủy lợi</v>
          </cell>
        </row>
        <row r="100">
          <cell r="B100" t="str">
            <v>Dự án xây dựng một số hạng mục tiếp theo bổ sung dự án Khẩn cấp bảo tồn Voi tỉnh Đồng Nai giai đoạn 2014-2020 (kể cả chi phí chuẩn bị đầu tư)</v>
          </cell>
          <cell r="F100">
            <v>10000</v>
          </cell>
          <cell r="I100" t="str">
            <v>Chi cục Kiểm lâm</v>
          </cell>
        </row>
        <row r="103">
          <cell r="B103" t="str">
            <v>Dự án cải tạo và xây dựng Trụ sở Công an huyện Nhơn Trạch (tỉnh 50%, Bộ CA 40%, huyện 10%)</v>
          </cell>
          <cell r="F103">
            <v>7600</v>
          </cell>
        </row>
        <row r="104">
          <cell r="B104" t="str">
            <v>Trung tâm giáo dục quốc phòng và an ninh tỉnh</v>
          </cell>
          <cell r="F104">
            <v>66000</v>
          </cell>
        </row>
        <row r="105">
          <cell r="B105" t="str">
            <v xml:space="preserve">Dự án Nhà làm việc, nhà phục vụ Bộ Chỉ huy quân sự tỉnh Đồng Nai </v>
          </cell>
          <cell r="F105">
            <v>6000</v>
          </cell>
        </row>
        <row r="106">
          <cell r="B106" t="str">
            <v xml:space="preserve">Dự án Trung tâm chỉ huy Công an tỉnh Đồng Nai </v>
          </cell>
          <cell r="F106">
            <v>220000</v>
          </cell>
        </row>
        <row r="108">
          <cell r="B108" t="str">
            <v>Dự án Khu nhà nghỉ cán bộ của Bộ Chỉ huy Quân sự tỉnh  (kể cả chi phí chuẩn bị đầu tư)</v>
          </cell>
          <cell r="F108">
            <v>8600</v>
          </cell>
        </row>
        <row r="109">
          <cell r="B109" t="str">
            <v>Dự án Quốc phòng ĐA2 (Dự án mật) (kể cả chi phí chuẩn bị đầu tư)</v>
          </cell>
          <cell r="F109">
            <v>28192</v>
          </cell>
        </row>
        <row r="112">
          <cell r="B112" t="str">
            <v>Trung tâm chiếu xạ Sở khoa học Công nghệ (ngân sách tỉnh 70%)</v>
          </cell>
          <cell r="F112">
            <v>28000</v>
          </cell>
        </row>
        <row r="113">
          <cell r="B113" t="str">
            <v>Dự án Xây dựng trung tâm tích hợp dữ liệu tỉnh Đồng Nai giai đoạn 2</v>
          </cell>
          <cell r="F113">
            <v>20000</v>
          </cell>
        </row>
        <row r="126">
          <cell r="B126" t="str">
            <v>Nạo vét Suối Săn Máu đoạn đầu của nhánh suối chính (xuất phát từ phường Tân Hòa) đến cầu Xóm Mai</v>
          </cell>
          <cell r="F126">
            <v>675</v>
          </cell>
        </row>
        <row r="127">
          <cell r="B127" t="str">
            <v>Dự án đầu tư xây dựng trung tâm tin học và thông tin khoa học công nghệ, Chi cục tiêu chuẩn đo lường chất lượng, quỹ đầu tư phát triển khoa học công nghệ, ban quản lý dự án thuộc Sở Khoa hoc và Công nghệ</v>
          </cell>
          <cell r="F127">
            <v>100</v>
          </cell>
        </row>
        <row r="128">
          <cell r="B128" t="str">
            <v>Hệ thống thoát nước và xử lý nước thải thị trấn Trảng Bom giai đoạn ưu tiên</v>
          </cell>
          <cell r="F128">
            <v>1000</v>
          </cell>
        </row>
        <row r="129">
          <cell r="B129" t="str">
            <v>Hệ thống thoát nước và xử lý nước thải thị trấn Long Thành giai đoạn ưu tiên</v>
          </cell>
          <cell r="F129">
            <v>1000</v>
          </cell>
        </row>
        <row r="130">
          <cell r="B130" t="str">
            <v>Hệ thống thoát nước khu vực Trung tâm xã Thạnh phú, huyện Vĩnh Cửu</v>
          </cell>
          <cell r="F130">
            <v>200</v>
          </cell>
        </row>
        <row r="131">
          <cell r="B131" t="str">
            <v>Dự án Nạo vét Rạch Đông, huyện Vĩnh Cửu</v>
          </cell>
          <cell r="F131">
            <v>1000</v>
          </cell>
        </row>
        <row r="139">
          <cell r="B139" t="str">
            <v>Nâng cấp đường ĐT 763 từ Km 0+000 đến Km 29+500 do Ban Quản lý dự án đầu tư xây dựng tỉnh thực hiện</v>
          </cell>
          <cell r="F139">
            <v>70000</v>
          </cell>
        </row>
        <row r="145">
          <cell r="B145" t="str">
            <v>Đường Hương 2 - Đoạn 1 do Ban Quản lý dự án đầu tư xây dựng tỉnh thực hiện</v>
          </cell>
          <cell r="F145">
            <v>20000</v>
          </cell>
        </row>
        <row r="149">
          <cell r="B149" t="str">
            <v>Xây dựng cầu Vàm Cái Sứt trên đường Hương lộ 2 nối dài do Ban Quản lý dự án đầu tư xây dựng tỉnh thực hiện</v>
          </cell>
          <cell r="F149">
            <v>50000</v>
          </cell>
        </row>
        <row r="151">
          <cell r="B151" t="str">
            <v>Cải tạo nâng cấp đường ĐT,768 đoạn từ cầu Vượt Thủ Biên đến giao với đường ĐT,767, thị trấn Vĩnh An, huyện Vĩnh Cửu (kể cả chi phí chuẩn bị đầu tư), gồm chi phí bồi thường do huyện Vĩnh Cửu thực hiện</v>
          </cell>
          <cell r="F151">
            <v>170000</v>
          </cell>
        </row>
        <row r="154">
          <cell r="B154" t="str">
            <v>Bồi thường giải phóng mặt bằng do UBND huyện Vĩnh Cửu thực hiện</v>
          </cell>
          <cell r="F154">
            <v>100000</v>
          </cell>
        </row>
      </sheetData>
      <sheetData sheetId="2">
        <row r="14">
          <cell r="B14" t="str">
            <v>Trạm Y tế xã Suối Cao - huyện Xuân Lộc</v>
          </cell>
          <cell r="F14">
            <v>2795</v>
          </cell>
        </row>
        <row r="15">
          <cell r="B15" t="str">
            <v>Trạm Y tế xã Bảo Vinh - thị xã Long Khánh</v>
          </cell>
          <cell r="F15">
            <v>4637</v>
          </cell>
        </row>
        <row r="16">
          <cell r="B16" t="str">
            <v>Trạm Y tế xã Thanh Bình - huyện Trảng Bom</v>
          </cell>
          <cell r="F16">
            <v>3600</v>
          </cell>
        </row>
        <row r="17">
          <cell r="B17" t="str">
            <v>Trạm Y tế xã Tân Hạnh - Tp. Biên Hòa</v>
          </cell>
          <cell r="F17">
            <v>3240</v>
          </cell>
        </row>
        <row r="18">
          <cell r="B18" t="str">
            <v>Trạm Y tế xã Nam Cát Tiên - huyện Tân Phú</v>
          </cell>
          <cell r="F18">
            <v>3967</v>
          </cell>
        </row>
        <row r="19">
          <cell r="B19" t="str">
            <v>Trạm Y tế xã Tà Lài - huyện Tân Phú</v>
          </cell>
          <cell r="F19">
            <v>5724</v>
          </cell>
        </row>
        <row r="20">
          <cell r="B20" t="str">
            <v>Trạm Y tế xã La Ngà - huyện Định Quán</v>
          </cell>
          <cell r="F20">
            <v>4693</v>
          </cell>
        </row>
        <row r="21">
          <cell r="B21" t="str">
            <v>Trạm Y tế xã Long Thọ - Nhơn Trạch</v>
          </cell>
          <cell r="F21">
            <v>2700</v>
          </cell>
        </row>
        <row r="22">
          <cell r="B22" t="str">
            <v>Trạm y tế xã Thanh Sơn huyện Định Quán</v>
          </cell>
          <cell r="F22">
            <v>6400</v>
          </cell>
        </row>
        <row r="23">
          <cell r="B23" t="str">
            <v>Trạm Y tế xã Mã Đà - huyện Vĩnh Cửu</v>
          </cell>
          <cell r="F23">
            <v>4900</v>
          </cell>
        </row>
        <row r="24">
          <cell r="B24" t="str">
            <v>Dự án Trang thiết bị phục hồi chức năng vật lý trị liệu của Ban bảo vệ chăm sóc sức khỏe cán bộ tỉnh</v>
          </cell>
          <cell r="F24">
            <v>6700</v>
          </cell>
        </row>
        <row r="25">
          <cell r="B25" t="str">
            <v>Dự án xây dựng khu khám và thẩm mỹ Bệnh viện Da liễu Đồng Nai (kể cả chi phí chuẩn bị đầu tư)</v>
          </cell>
          <cell r="F25">
            <v>20000</v>
          </cell>
        </row>
        <row r="27">
          <cell r="B27" t="str">
            <v>Trạm Y tế P. An Bình - TP. Biên Hòa</v>
          </cell>
          <cell r="F27">
            <v>9466</v>
          </cell>
        </row>
        <row r="28">
          <cell r="B28" t="str">
            <v>Trạm Y tế xã Bảo Quang - thị xã Long Khánh</v>
          </cell>
          <cell r="F28">
            <v>9500</v>
          </cell>
        </row>
        <row r="29">
          <cell r="B29" t="str">
            <v>Dự án cải tạo, nâng cấp Bệnh viện Nhi đồng Đồng Nai</v>
          </cell>
          <cell r="F29">
            <v>12000</v>
          </cell>
        </row>
        <row r="30">
          <cell r="B30" t="str">
            <v>Dự án sửa chữa, cải tạo, nâng cấp Bệnh viện Phổi tỉnh Đồng Nai (kể cả chi phí chuẩn bị đầu tư)</v>
          </cell>
          <cell r="F30">
            <v>15000</v>
          </cell>
        </row>
        <row r="31">
          <cell r="B31" t="str">
            <v>Trạm Y tế xã Phú Lâm - huyện Tân Phú</v>
          </cell>
          <cell r="F31">
            <v>12270</v>
          </cell>
        </row>
        <row r="32">
          <cell r="B32" t="str">
            <v>Dự án Một số giải pháp tăng cường năng lực kiểm nghiệm thực phẩm cho Trung tâm Kiểm nghiệm tỉnh Đồng Nai (kể cả chi phí chuẩn bị đầu tư)</v>
          </cell>
          <cell r="F32">
            <v>70000</v>
          </cell>
        </row>
        <row r="35">
          <cell r="B35" t="str">
            <v>Xây dựng Trường THPT Chu Văn An</v>
          </cell>
          <cell r="F35">
            <v>4000</v>
          </cell>
        </row>
        <row r="36">
          <cell r="B36" t="str">
            <v>Xây dựng Trường THPT Lê Hồng Phong</v>
          </cell>
          <cell r="F36">
            <v>5000</v>
          </cell>
        </row>
        <row r="37">
          <cell r="B37" t="str">
            <v>Dự án đầu tư thí điểm trường học tiên tiến hiện đại tỉnh Đồng Nai giai đoạn 2016-2020</v>
          </cell>
          <cell r="F37">
            <v>9000</v>
          </cell>
        </row>
        <row r="38">
          <cell r="B38" t="str">
            <v xml:space="preserve">Dự án Sửa chữa, cải tạo nâng cấp cơ sở vật chất Trường THPT Vĩnh Cửu, huyện Vĩnh Cửu </v>
          </cell>
          <cell r="F38">
            <v>14000</v>
          </cell>
        </row>
        <row r="39">
          <cell r="B39" t="str">
            <v>Sửa chữa, cải tạo trường THPT Phú Ngọc</v>
          </cell>
          <cell r="F39">
            <v>4500</v>
          </cell>
        </row>
        <row r="40">
          <cell r="B40" t="str">
            <v>Cải tạo, nâng cấp cơ sở vật chất Trường THPT Long Khánh thành Trường THPT chuyên Long Khánh</v>
          </cell>
          <cell r="F40">
            <v>3500</v>
          </cell>
        </row>
        <row r="43">
          <cell r="B43" t="str">
            <v>Dự án mở rộng, tu bổ tôn tạo di tích đền thờ Nguyễn Hữu Cảnh</v>
          </cell>
          <cell r="F43">
            <v>57000</v>
          </cell>
        </row>
        <row r="46">
          <cell r="B46" t="str">
            <v>Xây dựng mới Cơ sở điều trị nghiện ma túy tỉnh Đồng Nai</v>
          </cell>
          <cell r="F46">
            <v>40000</v>
          </cell>
        </row>
        <row r="59">
          <cell r="B59" t="str">
            <v>Dự án xây dựng bổ sung, nâng cấp hạ tầng công nghệ thông tin, hệ thống mạng tại Bộ chỉ huy Quân sự tỉnh Đồng Nai (kể cả chi phí chuẩn bị đầu tư)</v>
          </cell>
          <cell r="F59">
            <v>9000</v>
          </cell>
        </row>
        <row r="61">
          <cell r="B61" t="str">
            <v>Dự án đầu tư Đoạn 1, 2 tuyến đường Cao Cang, huyện Định Quán (kể cả chi phí chuẩn bị đầu tư)</v>
          </cell>
          <cell r="F61">
            <v>15000</v>
          </cell>
        </row>
        <row r="62">
          <cell r="B62" t="str">
            <v>Dự ánNâng cấp Đường Tà Lài - Trà Cổ từ km1+600 đến km7+300 huyện Tân Phú và Định Quán (kể cả chi phí chuẩn bị đầu tư)</v>
          </cell>
          <cell r="F62">
            <v>15000</v>
          </cell>
        </row>
        <row r="64">
          <cell r="B64" t="str">
            <v>Dự án xây dựng văn phòng ổn định nơi làm việc một số đơn vị trực thuộc Sở Giao thông Vận tải (kể cả chi phí chuẩn bị đầu tư)</v>
          </cell>
          <cell r="F64">
            <v>22000</v>
          </cell>
        </row>
        <row r="68">
          <cell r="B68" t="str">
            <v>Dự án xây dựng, cải tạo, nâng cấp đường nội bộ, vỉa hè, mương thoát nước và sân khu dạy học trường Đại học Đồng Nai</v>
          </cell>
          <cell r="F68">
            <v>700</v>
          </cell>
        </row>
        <row r="69">
          <cell r="B69" t="str">
            <v>Trạm Y tế xã Phước An - huyện Nhơn Trạch</v>
          </cell>
          <cell r="F69">
            <v>100</v>
          </cell>
        </row>
        <row r="70">
          <cell r="B70" t="str">
            <v>Trạm Y tế Phường Thống Nhất - Tp. Biên Hòa,</v>
          </cell>
          <cell r="F70">
            <v>100</v>
          </cell>
        </row>
        <row r="71">
          <cell r="B71" t="str">
            <v>Trạm Y tế Phường Bình Đa - Tp. Biên Hòa</v>
          </cell>
          <cell r="F71">
            <v>100</v>
          </cell>
        </row>
        <row r="72">
          <cell r="B72" t="str">
            <v>Trạm Y tế xã An Hòa - Tp. Biên Hòa</v>
          </cell>
          <cell r="F72">
            <v>100</v>
          </cell>
        </row>
        <row r="73">
          <cell r="B73" t="str">
            <v>Trạm Y tế xã Phú Trung - huyện Tân Phú</v>
          </cell>
          <cell r="F73">
            <v>100</v>
          </cell>
        </row>
        <row r="74">
          <cell r="B74" t="str">
            <v>Trạm Y tế xã Phước Tân - Tp. Biên Hòa</v>
          </cell>
          <cell r="F74">
            <v>100</v>
          </cell>
        </row>
      </sheetData>
      <sheetData sheetId="3">
        <row r="19">
          <cell r="E19">
            <v>20800</v>
          </cell>
        </row>
      </sheetData>
      <sheetData sheetId="4">
        <row r="10">
          <cell r="F10">
            <v>6893935</v>
          </cell>
        </row>
        <row r="15">
          <cell r="F15">
            <v>5000</v>
          </cell>
        </row>
        <row r="17">
          <cell r="F17">
            <v>10000</v>
          </cell>
        </row>
        <row r="19">
          <cell r="F19">
            <v>12800</v>
          </cell>
        </row>
        <row r="22">
          <cell r="F22">
            <v>6705035</v>
          </cell>
        </row>
        <row r="24">
          <cell r="F24">
            <v>161100</v>
          </cell>
        </row>
      </sheetData>
      <sheetData sheetId="5"/>
    </sheetDataSet>
  </externalBook>
</externalLink>
</file>

<file path=xl/externalLinks/externalLink6.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5"/>
      <sheetName val="16"/>
      <sheetName val="17"/>
      <sheetName val="18"/>
      <sheetName val="30"/>
      <sheetName val="31"/>
      <sheetName val="32"/>
      <sheetName val="33"/>
      <sheetName val="34"/>
      <sheetName val="35"/>
      <sheetName val="37"/>
      <sheetName val="38"/>
      <sheetName val="39"/>
      <sheetName val="41"/>
      <sheetName val="42"/>
      <sheetName val="I Thu"/>
      <sheetName val="II Chi"/>
      <sheetName val="III Chi_Tinh"/>
      <sheetName val="IV Thu_Huyen"/>
      <sheetName val="V Chi_Huyen"/>
      <sheetName val="VI BS_Huyen"/>
      <sheetName val="I TTR THU"/>
      <sheetName val="II TTR CHI"/>
      <sheetName val="Giao_Thu"/>
      <sheetName val="Giao_Chi"/>
      <sheetName val="LV_THU_H"/>
      <sheetName val="LV_CHI_H"/>
      <sheetName val="S"/>
      <sheetName val="Tab_Thu"/>
      <sheetName val="Tab_Chi"/>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row r="31">
          <cell r="C31">
            <v>3500</v>
          </cell>
        </row>
      </sheetData>
      <sheetData sheetId="17">
        <row r="10">
          <cell r="E10">
            <v>5292543</v>
          </cell>
        </row>
      </sheetData>
      <sheetData sheetId="18">
        <row r="11">
          <cell r="E11">
            <v>3215000</v>
          </cell>
        </row>
        <row r="48">
          <cell r="E48">
            <v>166028.84595635429</v>
          </cell>
          <cell r="F48">
            <v>27000</v>
          </cell>
          <cell r="G48">
            <v>29243.933668637823</v>
          </cell>
          <cell r="H48">
            <v>52172.604389823013</v>
          </cell>
          <cell r="I48">
            <v>27000</v>
          </cell>
          <cell r="J48">
            <v>62000</v>
          </cell>
          <cell r="K48">
            <v>41213.416023064463</v>
          </cell>
          <cell r="L48">
            <v>27000</v>
          </cell>
          <cell r="M48">
            <v>29343.423977777304</v>
          </cell>
          <cell r="N48">
            <v>77624.113091605454</v>
          </cell>
          <cell r="O48">
            <v>40898.383467665568</v>
          </cell>
        </row>
        <row r="49">
          <cell r="F49">
            <v>40000</v>
          </cell>
          <cell r="I49">
            <v>40000</v>
          </cell>
          <cell r="N49">
            <v>150000</v>
          </cell>
        </row>
      </sheetData>
      <sheetData sheetId="19">
        <row r="11">
          <cell r="D11">
            <v>2557027.769230769</v>
          </cell>
        </row>
      </sheetData>
      <sheetData sheetId="20">
        <row r="22">
          <cell r="L22">
            <v>4181858.5208656522</v>
          </cell>
        </row>
      </sheetData>
      <sheetData sheetId="21">
        <row r="15">
          <cell r="E15">
            <v>1250000</v>
          </cell>
        </row>
      </sheetData>
      <sheetData sheetId="22">
        <row r="13">
          <cell r="E13">
            <v>6978860</v>
          </cell>
        </row>
      </sheetData>
      <sheetData sheetId="23"/>
      <sheetData sheetId="24"/>
      <sheetData sheetId="25"/>
      <sheetData sheetId="26"/>
      <sheetData sheetId="27"/>
      <sheetData sheetId="28"/>
      <sheetData sheetId="2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39"/>
  <sheetViews>
    <sheetView topLeftCell="A10" workbookViewId="0">
      <selection activeCell="G10" sqref="G10"/>
    </sheetView>
  </sheetViews>
  <sheetFormatPr defaultRowHeight="15" x14ac:dyDescent="0.25"/>
  <cols>
    <col min="1" max="1" width="5.140625" style="1" customWidth="1"/>
    <col min="2" max="2" width="60.5703125" style="1" customWidth="1"/>
    <col min="3" max="3" width="25.140625" style="14" customWidth="1"/>
    <col min="4" max="4" width="11.28515625" style="1" bestFit="1" customWidth="1"/>
    <col min="5" max="16384" width="9.140625" style="1"/>
  </cols>
  <sheetData>
    <row r="1" spans="1:3" s="102" customFormat="1" ht="15.75" x14ac:dyDescent="0.25">
      <c r="A1" s="262" t="s">
        <v>45</v>
      </c>
      <c r="B1" s="262"/>
      <c r="C1" s="36" t="s">
        <v>0</v>
      </c>
    </row>
    <row r="2" spans="1:3" s="104" customFormat="1" ht="21.75" customHeight="1" x14ac:dyDescent="0.25">
      <c r="A2" s="263" t="s">
        <v>46</v>
      </c>
      <c r="B2" s="263"/>
      <c r="C2" s="103"/>
    </row>
    <row r="3" spans="1:3" s="7" customFormat="1" ht="21.75" customHeight="1" x14ac:dyDescent="0.25">
      <c r="A3" s="17"/>
      <c r="B3" s="17"/>
      <c r="C3" s="9"/>
    </row>
    <row r="4" spans="1:3" s="6" customFormat="1" ht="18.75" x14ac:dyDescent="0.25">
      <c r="A4" s="260" t="s">
        <v>445</v>
      </c>
      <c r="B4" s="260"/>
      <c r="C4" s="260"/>
    </row>
    <row r="5" spans="1:3" ht="17.25" customHeight="1" x14ac:dyDescent="0.25">
      <c r="A5" s="261" t="s">
        <v>446</v>
      </c>
      <c r="B5" s="261"/>
      <c r="C5" s="261"/>
    </row>
    <row r="6" spans="1:3" ht="17.25" customHeight="1" x14ac:dyDescent="0.25">
      <c r="A6" s="16"/>
      <c r="B6" s="16"/>
      <c r="C6" s="16"/>
    </row>
    <row r="7" spans="1:3" ht="17.25" customHeight="1" x14ac:dyDescent="0.25">
      <c r="A7" s="16"/>
      <c r="B7" s="16"/>
      <c r="C7" s="16"/>
    </row>
    <row r="8" spans="1:3" ht="15.75" x14ac:dyDescent="0.25">
      <c r="A8" s="102"/>
      <c r="B8" s="102"/>
      <c r="C8" s="105" t="s">
        <v>1</v>
      </c>
    </row>
    <row r="9" spans="1:3" ht="15.75" x14ac:dyDescent="0.25">
      <c r="A9" s="106" t="s">
        <v>2</v>
      </c>
      <c r="B9" s="106" t="s">
        <v>3</v>
      </c>
      <c r="C9" s="107" t="s">
        <v>4</v>
      </c>
    </row>
    <row r="10" spans="1:3" ht="15.75" x14ac:dyDescent="0.25">
      <c r="A10" s="106" t="s">
        <v>5</v>
      </c>
      <c r="B10" s="106" t="s">
        <v>6</v>
      </c>
      <c r="C10" s="108">
        <f>+C11+C14+C18+C19+C20+C21</f>
        <v>29106050</v>
      </c>
    </row>
    <row r="11" spans="1:3" ht="15.75" x14ac:dyDescent="0.25">
      <c r="A11" s="106" t="s">
        <v>7</v>
      </c>
      <c r="B11" s="109" t="s">
        <v>8</v>
      </c>
      <c r="C11" s="108">
        <f>+C12+C13</f>
        <v>20403504</v>
      </c>
    </row>
    <row r="12" spans="1:3" ht="15.75" x14ac:dyDescent="0.25">
      <c r="A12" s="110">
        <v>1</v>
      </c>
      <c r="B12" s="111" t="s">
        <v>9</v>
      </c>
      <c r="C12" s="112">
        <f>+'[1]15'!$E$11</f>
        <v>7806000</v>
      </c>
    </row>
    <row r="13" spans="1:3" ht="15.75" x14ac:dyDescent="0.25">
      <c r="A13" s="110">
        <v>2</v>
      </c>
      <c r="B13" s="111" t="s">
        <v>10</v>
      </c>
      <c r="C13" s="112">
        <f>+'[1]15'!$E$12</f>
        <v>12597504</v>
      </c>
    </row>
    <row r="14" spans="1:3" ht="15.75" x14ac:dyDescent="0.25">
      <c r="A14" s="106" t="s">
        <v>11</v>
      </c>
      <c r="B14" s="109" t="s">
        <v>12</v>
      </c>
      <c r="C14" s="108">
        <f>+C15+C16+C17</f>
        <v>7064767</v>
      </c>
    </row>
    <row r="15" spans="1:3" ht="15.75" x14ac:dyDescent="0.25">
      <c r="A15" s="110">
        <v>1</v>
      </c>
      <c r="B15" s="111" t="s">
        <v>13</v>
      </c>
      <c r="C15" s="112">
        <f>+[2]Sheet1!$E$13</f>
        <v>0</v>
      </c>
    </row>
    <row r="16" spans="1:3" ht="15.75" x14ac:dyDescent="0.25">
      <c r="A16" s="110">
        <v>2</v>
      </c>
      <c r="B16" s="111" t="s">
        <v>14</v>
      </c>
      <c r="C16" s="112">
        <f>+'[1]15'!$E$15</f>
        <v>7064767</v>
      </c>
    </row>
    <row r="17" spans="1:4" ht="15.75" hidden="1" x14ac:dyDescent="0.25">
      <c r="A17" s="110"/>
      <c r="B17" s="111"/>
      <c r="C17" s="112"/>
    </row>
    <row r="18" spans="1:4" ht="15.75" x14ac:dyDescent="0.25">
      <c r="A18" s="106" t="s">
        <v>15</v>
      </c>
      <c r="B18" s="109" t="s">
        <v>16</v>
      </c>
      <c r="C18" s="112">
        <v>0</v>
      </c>
    </row>
    <row r="19" spans="1:4" ht="15.75" x14ac:dyDescent="0.25">
      <c r="A19" s="106" t="s">
        <v>17</v>
      </c>
      <c r="B19" s="109" t="s">
        <v>18</v>
      </c>
      <c r="C19" s="112">
        <f>+'[1]15'!$E$17</f>
        <v>500000</v>
      </c>
    </row>
    <row r="20" spans="1:4" ht="15.75" x14ac:dyDescent="0.25">
      <c r="A20" s="106" t="s">
        <v>19</v>
      </c>
      <c r="B20" s="109" t="s">
        <v>20</v>
      </c>
      <c r="C20" s="112">
        <f>+'[1]15'!$E$16</f>
        <v>1137779</v>
      </c>
    </row>
    <row r="21" spans="1:4" ht="15.75" x14ac:dyDescent="0.25">
      <c r="A21" s="106" t="s">
        <v>48</v>
      </c>
      <c r="B21" s="109" t="s">
        <v>47</v>
      </c>
      <c r="C21" s="112"/>
    </row>
    <row r="22" spans="1:4" ht="15.75" x14ac:dyDescent="0.25">
      <c r="A22" s="106" t="s">
        <v>21</v>
      </c>
      <c r="B22" s="106" t="s">
        <v>22</v>
      </c>
      <c r="C22" s="108">
        <f>+C23+C30</f>
        <v>29106049.883365653</v>
      </c>
      <c r="D22" s="15"/>
    </row>
    <row r="23" spans="1:4" ht="15.75" x14ac:dyDescent="0.25">
      <c r="A23" s="106" t="s">
        <v>23</v>
      </c>
      <c r="B23" s="109" t="s">
        <v>24</v>
      </c>
      <c r="C23" s="108">
        <f>SUM(C24:C29)</f>
        <v>22212114.883365653</v>
      </c>
    </row>
    <row r="24" spans="1:4" ht="15.75" x14ac:dyDescent="0.25">
      <c r="A24" s="110">
        <v>1</v>
      </c>
      <c r="B24" s="111" t="s">
        <v>25</v>
      </c>
      <c r="C24" s="112">
        <f>+'[1]15'!$E$21</f>
        <v>7471652</v>
      </c>
    </row>
    <row r="25" spans="1:4" ht="15.75" x14ac:dyDescent="0.25">
      <c r="A25" s="110">
        <v>2</v>
      </c>
      <c r="B25" s="111" t="s">
        <v>26</v>
      </c>
      <c r="C25" s="112">
        <f>+'[1]15'!$E$22</f>
        <v>13498657.883365655</v>
      </c>
    </row>
    <row r="26" spans="1:4" ht="15.75" x14ac:dyDescent="0.25">
      <c r="A26" s="110">
        <v>3</v>
      </c>
      <c r="B26" s="111" t="s">
        <v>27</v>
      </c>
      <c r="C26" s="112">
        <f>+'[1]15'!$E$23</f>
        <v>3500</v>
      </c>
    </row>
    <row r="27" spans="1:4" ht="15.75" x14ac:dyDescent="0.25">
      <c r="A27" s="110">
        <v>4</v>
      </c>
      <c r="B27" s="111" t="s">
        <v>28</v>
      </c>
      <c r="C27" s="112">
        <f>+'[1]15'!$E$24</f>
        <v>2910</v>
      </c>
    </row>
    <row r="28" spans="1:4" ht="15.75" x14ac:dyDescent="0.25">
      <c r="A28" s="110">
        <v>5</v>
      </c>
      <c r="B28" s="111" t="s">
        <v>29</v>
      </c>
      <c r="C28" s="112">
        <f>+'[1]15'!$E$25</f>
        <v>450000</v>
      </c>
    </row>
    <row r="29" spans="1:4" ht="15.75" x14ac:dyDescent="0.25">
      <c r="A29" s="110">
        <v>6</v>
      </c>
      <c r="B29" s="111" t="s">
        <v>30</v>
      </c>
      <c r="C29" s="112">
        <f>+'[1]15'!$E$26</f>
        <v>785395</v>
      </c>
    </row>
    <row r="30" spans="1:4" ht="15.75" x14ac:dyDescent="0.25">
      <c r="A30" s="106" t="s">
        <v>11</v>
      </c>
      <c r="B30" s="109" t="s">
        <v>31</v>
      </c>
      <c r="C30" s="108">
        <f>+C31+C32</f>
        <v>6893935</v>
      </c>
    </row>
    <row r="31" spans="1:4" ht="15.75" x14ac:dyDescent="0.25">
      <c r="A31" s="110">
        <v>1</v>
      </c>
      <c r="B31" s="111" t="s">
        <v>32</v>
      </c>
      <c r="C31" s="112">
        <v>0</v>
      </c>
    </row>
    <row r="32" spans="1:4" ht="15.75" x14ac:dyDescent="0.25">
      <c r="A32" s="110">
        <v>2</v>
      </c>
      <c r="B32" s="111" t="s">
        <v>33</v>
      </c>
      <c r="C32" s="112">
        <f>+'[1]15'!$E$29</f>
        <v>6893935</v>
      </c>
    </row>
    <row r="33" spans="1:3" ht="15.75" x14ac:dyDescent="0.25">
      <c r="A33" s="106" t="s">
        <v>34</v>
      </c>
      <c r="B33" s="106" t="s">
        <v>35</v>
      </c>
      <c r="C33" s="108">
        <f>+[2]Sheet1!$E$28</f>
        <v>0</v>
      </c>
    </row>
    <row r="34" spans="1:3" ht="15.75" x14ac:dyDescent="0.25">
      <c r="A34" s="106" t="s">
        <v>36</v>
      </c>
      <c r="B34" s="106" t="s">
        <v>37</v>
      </c>
      <c r="C34" s="108"/>
    </row>
    <row r="35" spans="1:3" ht="15.75" x14ac:dyDescent="0.25">
      <c r="A35" s="110">
        <v>1</v>
      </c>
      <c r="B35" s="111" t="s">
        <v>38</v>
      </c>
      <c r="C35" s="112"/>
    </row>
    <row r="36" spans="1:3" ht="15.75" x14ac:dyDescent="0.25">
      <c r="A36" s="110" t="s">
        <v>39</v>
      </c>
      <c r="B36" s="111" t="s">
        <v>40</v>
      </c>
      <c r="C36" s="112"/>
    </row>
    <row r="37" spans="1:3" ht="15.75" x14ac:dyDescent="0.25">
      <c r="A37" s="106" t="s">
        <v>41</v>
      </c>
      <c r="B37" s="106" t="s">
        <v>42</v>
      </c>
      <c r="C37" s="108">
        <f>+C38+C39</f>
        <v>0</v>
      </c>
    </row>
    <row r="38" spans="1:3" ht="15.75" x14ac:dyDescent="0.25">
      <c r="A38" s="110">
        <v>1</v>
      </c>
      <c r="B38" s="111" t="s">
        <v>43</v>
      </c>
      <c r="C38" s="112"/>
    </row>
    <row r="39" spans="1:3" ht="15.75" x14ac:dyDescent="0.25">
      <c r="A39" s="110">
        <v>2</v>
      </c>
      <c r="B39" s="111" t="s">
        <v>44</v>
      </c>
      <c r="C39" s="112"/>
    </row>
  </sheetData>
  <mergeCells count="4">
    <mergeCell ref="A4:C4"/>
    <mergeCell ref="A5:C5"/>
    <mergeCell ref="A1:B1"/>
    <mergeCell ref="A2:B2"/>
  </mergeCells>
  <printOptions horizontalCentered="1"/>
  <pageMargins left="0.2" right="0.2"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36"/>
  <sheetViews>
    <sheetView topLeftCell="A13" workbookViewId="0">
      <selection activeCell="C25" sqref="C25"/>
    </sheetView>
  </sheetViews>
  <sheetFormatPr defaultRowHeight="15" x14ac:dyDescent="0.25"/>
  <cols>
    <col min="1" max="1" width="5" customWidth="1"/>
    <col min="2" max="2" width="24.5703125" customWidth="1"/>
    <col min="3" max="3" width="12.28515625" style="89" customWidth="1"/>
    <col min="4" max="4" width="11.42578125" style="89" customWidth="1"/>
    <col min="5" max="5" width="11.140625" style="89" customWidth="1"/>
    <col min="6" max="6" width="11.28515625" style="89" customWidth="1"/>
    <col min="7" max="7" width="10.42578125" style="89" customWidth="1"/>
    <col min="8" max="8" width="10" style="89" customWidth="1"/>
    <col min="9" max="9" width="12.7109375" style="89" customWidth="1"/>
    <col min="10" max="10" width="11.42578125" style="89" customWidth="1"/>
    <col min="11" max="11" width="12.28515625" style="89" customWidth="1"/>
    <col min="12" max="13" width="9.5703125" style="89" customWidth="1"/>
    <col min="14" max="14" width="14" style="89" customWidth="1"/>
    <col min="15" max="15" width="12.5703125" style="89" customWidth="1"/>
  </cols>
  <sheetData>
    <row r="1" spans="1:15" x14ac:dyDescent="0.25">
      <c r="A1" s="298" t="s">
        <v>150</v>
      </c>
      <c r="B1" s="298"/>
      <c r="C1" s="87"/>
      <c r="D1" s="87"/>
      <c r="E1" s="87"/>
      <c r="F1" s="87"/>
      <c r="G1" s="87"/>
      <c r="H1" s="87"/>
      <c r="I1" s="87"/>
      <c r="J1" s="87"/>
      <c r="K1" s="73"/>
      <c r="L1" s="301" t="s">
        <v>332</v>
      </c>
      <c r="M1" s="301"/>
      <c r="N1" s="301"/>
      <c r="O1" s="301"/>
    </row>
    <row r="2" spans="1:15" x14ac:dyDescent="0.25">
      <c r="A2" s="295" t="s">
        <v>115</v>
      </c>
      <c r="B2" s="295"/>
      <c r="C2" s="9"/>
      <c r="D2" s="9"/>
      <c r="E2" s="9"/>
      <c r="F2" s="9"/>
      <c r="G2" s="9"/>
      <c r="H2" s="9"/>
      <c r="I2" s="9"/>
      <c r="J2" s="9"/>
      <c r="K2" s="9"/>
      <c r="L2" s="9"/>
      <c r="M2" s="9"/>
      <c r="N2" s="9"/>
      <c r="O2" s="9"/>
    </row>
    <row r="3" spans="1:15" x14ac:dyDescent="0.25">
      <c r="A3" s="40"/>
      <c r="B3" s="40"/>
      <c r="C3" s="9"/>
      <c r="D3" s="9"/>
      <c r="E3" s="9"/>
      <c r="F3" s="9"/>
      <c r="G3" s="9"/>
      <c r="H3" s="9"/>
      <c r="I3" s="9"/>
      <c r="J3" s="9"/>
      <c r="K3" s="9"/>
      <c r="L3" s="9"/>
      <c r="M3" s="9"/>
      <c r="N3" s="9"/>
      <c r="O3" s="9"/>
    </row>
    <row r="4" spans="1:15" ht="38.25" customHeight="1" x14ac:dyDescent="0.25">
      <c r="A4" s="280" t="s">
        <v>474</v>
      </c>
      <c r="B4" s="280"/>
      <c r="C4" s="280"/>
      <c r="D4" s="280"/>
      <c r="E4" s="280"/>
      <c r="F4" s="280"/>
      <c r="G4" s="280"/>
      <c r="H4" s="280"/>
      <c r="I4" s="280"/>
      <c r="J4" s="280"/>
      <c r="K4" s="280"/>
      <c r="L4" s="280"/>
      <c r="M4" s="280"/>
      <c r="N4" s="280"/>
      <c r="O4" s="280"/>
    </row>
    <row r="5" spans="1:15" ht="15.75" x14ac:dyDescent="0.25">
      <c r="A5" s="261" t="s">
        <v>475</v>
      </c>
      <c r="B5" s="261"/>
      <c r="C5" s="261"/>
      <c r="D5" s="261"/>
      <c r="E5" s="261"/>
      <c r="F5" s="261"/>
      <c r="G5" s="261"/>
      <c r="H5" s="261"/>
      <c r="I5" s="261"/>
      <c r="J5" s="261"/>
      <c r="K5" s="261"/>
      <c r="L5" s="261"/>
      <c r="M5" s="261"/>
      <c r="N5" s="261"/>
      <c r="O5" s="261"/>
    </row>
    <row r="6" spans="1:15" x14ac:dyDescent="0.25">
      <c r="A6" s="16"/>
      <c r="B6" s="16"/>
      <c r="C6" s="16"/>
      <c r="D6" s="16"/>
      <c r="E6" s="16"/>
      <c r="F6" s="16"/>
      <c r="G6" s="16"/>
      <c r="H6" s="16"/>
      <c r="I6" s="16"/>
      <c r="J6" s="16"/>
      <c r="K6" s="16"/>
      <c r="L6" s="16"/>
      <c r="M6" s="140"/>
      <c r="N6" s="16"/>
      <c r="O6" s="16"/>
    </row>
    <row r="7" spans="1:15" x14ac:dyDescent="0.25">
      <c r="A7" s="16"/>
      <c r="B7" s="16"/>
      <c r="C7" s="16"/>
      <c r="D7" s="16"/>
      <c r="E7" s="16"/>
      <c r="F7" s="16"/>
      <c r="G7" s="16"/>
      <c r="H7" s="16"/>
      <c r="I7" s="16"/>
      <c r="J7" s="16"/>
      <c r="K7" s="16"/>
      <c r="L7" s="16"/>
      <c r="M7" s="140"/>
      <c r="N7" s="16"/>
      <c r="O7" s="16"/>
    </row>
    <row r="8" spans="1:15" x14ac:dyDescent="0.25">
      <c r="A8" s="1"/>
      <c r="B8" s="1"/>
      <c r="C8" s="87"/>
      <c r="D8" s="87"/>
      <c r="E8" s="87"/>
      <c r="F8" s="87"/>
      <c r="G8" s="87"/>
      <c r="H8" s="87"/>
      <c r="I8" s="87"/>
      <c r="J8" s="303" t="s">
        <v>69</v>
      </c>
      <c r="K8" s="303"/>
      <c r="L8" s="303"/>
      <c r="M8" s="303"/>
      <c r="N8" s="303"/>
      <c r="O8" s="304"/>
    </row>
    <row r="9" spans="1:15" ht="15" customHeight="1" x14ac:dyDescent="0.25">
      <c r="A9" s="300" t="s">
        <v>2</v>
      </c>
      <c r="B9" s="300" t="s">
        <v>316</v>
      </c>
      <c r="C9" s="302" t="s">
        <v>333</v>
      </c>
      <c r="D9" s="302" t="s">
        <v>334</v>
      </c>
      <c r="E9" s="302"/>
      <c r="F9" s="302"/>
      <c r="G9" s="307" t="s">
        <v>416</v>
      </c>
      <c r="H9" s="308"/>
      <c r="I9" s="305"/>
      <c r="J9" s="302" t="s">
        <v>335</v>
      </c>
      <c r="K9" s="302"/>
      <c r="L9" s="302"/>
      <c r="M9" s="302"/>
      <c r="N9" s="309" t="s">
        <v>336</v>
      </c>
      <c r="O9" s="305" t="s">
        <v>337</v>
      </c>
    </row>
    <row r="10" spans="1:15" x14ac:dyDescent="0.25">
      <c r="A10" s="300"/>
      <c r="B10" s="300"/>
      <c r="C10" s="302"/>
      <c r="D10" s="302" t="s">
        <v>338</v>
      </c>
      <c r="E10" s="306" t="s">
        <v>339</v>
      </c>
      <c r="F10" s="306"/>
      <c r="G10" s="302" t="s">
        <v>338</v>
      </c>
      <c r="H10" s="306" t="s">
        <v>339</v>
      </c>
      <c r="I10" s="306"/>
      <c r="J10" s="302" t="s">
        <v>338</v>
      </c>
      <c r="K10" s="302" t="s">
        <v>340</v>
      </c>
      <c r="L10" s="302"/>
      <c r="M10" s="302"/>
      <c r="N10" s="310"/>
      <c r="O10" s="305"/>
    </row>
    <row r="11" spans="1:15" ht="87.75" customHeight="1" x14ac:dyDescent="0.25">
      <c r="A11" s="300"/>
      <c r="B11" s="300"/>
      <c r="C11" s="302"/>
      <c r="D11" s="302"/>
      <c r="E11" s="82" t="s">
        <v>341</v>
      </c>
      <c r="F11" s="82" t="s">
        <v>342</v>
      </c>
      <c r="G11" s="302"/>
      <c r="H11" s="82" t="s">
        <v>341</v>
      </c>
      <c r="I11" s="82" t="s">
        <v>342</v>
      </c>
      <c r="J11" s="302"/>
      <c r="K11" s="143" t="s">
        <v>343</v>
      </c>
      <c r="L11" s="143" t="s">
        <v>344</v>
      </c>
      <c r="M11" s="143" t="s">
        <v>480</v>
      </c>
      <c r="N11" s="311"/>
      <c r="O11" s="305"/>
    </row>
    <row r="12" spans="1:15" x14ac:dyDescent="0.25">
      <c r="A12" s="83" t="s">
        <v>5</v>
      </c>
      <c r="B12" s="83" t="s">
        <v>21</v>
      </c>
      <c r="C12" s="88">
        <v>1</v>
      </c>
      <c r="D12" s="88">
        <v>2</v>
      </c>
      <c r="E12" s="88">
        <v>3</v>
      </c>
      <c r="F12" s="88">
        <v>4</v>
      </c>
      <c r="G12" s="88"/>
      <c r="H12" s="88"/>
      <c r="I12" s="88"/>
      <c r="J12" s="88">
        <v>5</v>
      </c>
      <c r="K12" s="88">
        <v>6</v>
      </c>
      <c r="L12" s="88">
        <v>7</v>
      </c>
      <c r="M12" s="88"/>
      <c r="N12" s="88">
        <v>8</v>
      </c>
      <c r="O12" s="88">
        <v>9</v>
      </c>
    </row>
    <row r="13" spans="1:15" ht="18.75" customHeight="1" x14ac:dyDescent="0.25">
      <c r="A13" s="84"/>
      <c r="B13" s="84" t="s">
        <v>160</v>
      </c>
      <c r="C13" s="85">
        <f>SUM(C14:C24)</f>
        <v>6815980</v>
      </c>
      <c r="D13" s="85">
        <f t="shared" ref="D13:F13" si="0">SUM(D14:D24)</f>
        <v>4124984</v>
      </c>
      <c r="E13" s="85">
        <f t="shared" si="0"/>
        <v>1984980</v>
      </c>
      <c r="F13" s="85">
        <f t="shared" si="0"/>
        <v>2140004</v>
      </c>
      <c r="G13" s="85">
        <f>+H13+I13</f>
        <v>913981</v>
      </c>
      <c r="H13" s="85">
        <f>SUM(H14:H24)</f>
        <v>34000</v>
      </c>
      <c r="I13" s="85">
        <f>SUM(I14:I24)</f>
        <v>879981</v>
      </c>
      <c r="J13" s="85">
        <f>+K13+L13+M13</f>
        <v>5369384.2414405802</v>
      </c>
      <c r="K13" s="85">
        <f>SUM(K14:K24)</f>
        <v>4181858.5208656522</v>
      </c>
      <c r="L13" s="85">
        <f>SUM(L14:L24)</f>
        <v>809524.72057492787</v>
      </c>
      <c r="M13" s="85">
        <f>SUM(M14:M24)</f>
        <v>378001</v>
      </c>
      <c r="N13" s="85">
        <f>SUM(N14:N24)</f>
        <v>900000</v>
      </c>
      <c r="O13" s="85">
        <f>+SUM(O14:O24)</f>
        <v>10080464.290096421</v>
      </c>
    </row>
    <row r="14" spans="1:15" ht="28.5" customHeight="1" x14ac:dyDescent="0.25">
      <c r="A14" s="74">
        <v>1</v>
      </c>
      <c r="B14" s="123" t="s">
        <v>322</v>
      </c>
      <c r="C14" s="86">
        <f>+'[1]39'!$C$10</f>
        <v>3215000</v>
      </c>
      <c r="D14" s="86">
        <f>+E14+F14</f>
        <v>1968690</v>
      </c>
      <c r="E14" s="86">
        <f>+'[1]39'!$E$10</f>
        <v>969000</v>
      </c>
      <c r="F14" s="86">
        <f>+'[1]39'!$F$10</f>
        <v>999690</v>
      </c>
      <c r="G14" s="86">
        <f>+H14+I14</f>
        <v>436250</v>
      </c>
      <c r="H14" s="86">
        <f>+'[1]39'!$H$10</f>
        <v>25000</v>
      </c>
      <c r="I14" s="86">
        <f>+'[1]39'!$I$10</f>
        <v>411250</v>
      </c>
      <c r="J14" s="85">
        <f t="shared" ref="J14:J24" si="1">+K14+L14+M14</f>
        <v>166028.84595635429</v>
      </c>
      <c r="K14" s="86">
        <f>+'[1]39'!$P$10</f>
        <v>0</v>
      </c>
      <c r="L14" s="86">
        <f>+'[1]39'!$Q$10</f>
        <v>166028.84595635429</v>
      </c>
      <c r="M14" s="86">
        <f>+'[1]39'!$O$10</f>
        <v>0</v>
      </c>
      <c r="N14" s="86">
        <f>+'[1]IV Thu_Huyen'!$E$55</f>
        <v>282000</v>
      </c>
      <c r="O14" s="86">
        <f>+'[1]39'!$M$10</f>
        <v>2557027.769230769</v>
      </c>
    </row>
    <row r="15" spans="1:15" ht="28.5" customHeight="1" x14ac:dyDescent="0.25">
      <c r="A15" s="131">
        <v>2</v>
      </c>
      <c r="B15" s="123" t="s">
        <v>329</v>
      </c>
      <c r="C15" s="86">
        <f>+'[1]39'!$C$11</f>
        <v>324350</v>
      </c>
      <c r="D15" s="86">
        <f t="shared" ref="D15:D24" si="2">+E15+F15</f>
        <v>192300</v>
      </c>
      <c r="E15" s="86">
        <f>+'[1]39'!$E$11</f>
        <v>86550</v>
      </c>
      <c r="F15" s="86">
        <f>+'[1]39'!$F$11</f>
        <v>105750</v>
      </c>
      <c r="G15" s="86">
        <f t="shared" ref="G15:G24" si="3">+H15+I15</f>
        <v>5640</v>
      </c>
      <c r="H15" s="86"/>
      <c r="I15" s="86">
        <f>+'[1]39'!$I$11</f>
        <v>5640</v>
      </c>
      <c r="J15" s="85">
        <f t="shared" si="1"/>
        <v>494479.5</v>
      </c>
      <c r="K15" s="86">
        <f>+'[1]39'!$P$11</f>
        <v>427479.5</v>
      </c>
      <c r="L15" s="86">
        <f>+'[1]39'!$Q$11</f>
        <v>67000</v>
      </c>
      <c r="M15" s="86">
        <f>+'[1]39'!$O$11+'[1]39'!$O$11</f>
        <v>0</v>
      </c>
      <c r="N15" s="86">
        <f>+'[1]IV Thu_Huyen'!$F$55</f>
        <v>42000</v>
      </c>
      <c r="O15" s="86">
        <f>+'[1]39'!$M$11</f>
        <v>683330.5</v>
      </c>
    </row>
    <row r="16" spans="1:15" ht="28.5" customHeight="1" x14ac:dyDescent="0.25">
      <c r="A16" s="131">
        <v>3</v>
      </c>
      <c r="B16" s="123" t="s">
        <v>415</v>
      </c>
      <c r="C16" s="86">
        <f>+'[1]39'!$C$12</f>
        <v>689000</v>
      </c>
      <c r="D16" s="86">
        <f t="shared" si="2"/>
        <v>504195</v>
      </c>
      <c r="E16" s="86">
        <f>+'[1]39'!$E$12</f>
        <v>354500</v>
      </c>
      <c r="F16" s="86">
        <f>+'[1]39'!$F$12</f>
        <v>149695</v>
      </c>
      <c r="G16" s="86">
        <f t="shared" si="3"/>
        <v>98700</v>
      </c>
      <c r="H16" s="86"/>
      <c r="I16" s="86">
        <f>+'[1]39'!$I$12</f>
        <v>98700</v>
      </c>
      <c r="J16" s="85">
        <f t="shared" si="1"/>
        <v>206750.43366863782</v>
      </c>
      <c r="K16" s="86">
        <f>+'[1]39'!$P$12</f>
        <v>177506.5</v>
      </c>
      <c r="L16" s="86">
        <f>+'[1]39'!$Q$12</f>
        <v>29243.933668637823</v>
      </c>
      <c r="M16" s="86">
        <f>+'[1]39'!$O$12</f>
        <v>0</v>
      </c>
      <c r="N16" s="86">
        <f>+'[1]IV Thu_Huyen'!$G$55</f>
        <v>120000</v>
      </c>
      <c r="O16" s="86">
        <f>+'[1]39'!$M$12</f>
        <v>809804.5</v>
      </c>
    </row>
    <row r="17" spans="1:15" ht="28.5" customHeight="1" x14ac:dyDescent="0.25">
      <c r="A17" s="131">
        <v>4</v>
      </c>
      <c r="B17" s="123" t="s">
        <v>327</v>
      </c>
      <c r="C17" s="86">
        <f>+'[1]39'!$C$13</f>
        <v>185950</v>
      </c>
      <c r="D17" s="86">
        <f t="shared" si="2"/>
        <v>121805</v>
      </c>
      <c r="E17" s="86">
        <f>+'[1]39'!$E$13</f>
        <v>71750</v>
      </c>
      <c r="F17" s="86">
        <f>+'[1]39'!$F$13</f>
        <v>50055</v>
      </c>
      <c r="G17" s="86">
        <f t="shared" si="3"/>
        <v>2350</v>
      </c>
      <c r="H17" s="86"/>
      <c r="I17" s="86">
        <f>+'[1]39'!$I$13</f>
        <v>2350</v>
      </c>
      <c r="J17" s="85">
        <f t="shared" si="1"/>
        <v>506441.76364982303</v>
      </c>
      <c r="K17" s="86">
        <f>+'[1]39'!$P$13</f>
        <v>413046.15925999999</v>
      </c>
      <c r="L17" s="86">
        <f>+'[1]39'!$Q$13</f>
        <v>52172.604389823013</v>
      </c>
      <c r="M17" s="86">
        <f>+'[1]39'!$O$13</f>
        <v>41223</v>
      </c>
      <c r="N17" s="86">
        <f>+'[1]IV Thu_Huyen'!$H$55</f>
        <v>21000</v>
      </c>
      <c r="O17" s="86">
        <f>+'[1]39'!$M$13</f>
        <v>599587.15925999999</v>
      </c>
    </row>
    <row r="18" spans="1:15" ht="28.5" customHeight="1" x14ac:dyDescent="0.25">
      <c r="A18" s="131">
        <v>5</v>
      </c>
      <c r="B18" s="123" t="s">
        <v>326</v>
      </c>
      <c r="C18" s="86">
        <f>+'[1]39'!$C$14</f>
        <v>179500</v>
      </c>
      <c r="D18" s="86">
        <f t="shared" si="2"/>
        <v>91684</v>
      </c>
      <c r="E18" s="86">
        <f>+'[1]39'!$E$14</f>
        <v>27200</v>
      </c>
      <c r="F18" s="86">
        <f>+'[1]39'!$F$14</f>
        <v>64484</v>
      </c>
      <c r="G18" s="86">
        <f t="shared" si="3"/>
        <v>0</v>
      </c>
      <c r="H18" s="86"/>
      <c r="I18" s="86">
        <f>+'[1]39'!$I$14</f>
        <v>0</v>
      </c>
      <c r="J18" s="85">
        <f t="shared" si="1"/>
        <v>835255.68169</v>
      </c>
      <c r="K18" s="86">
        <f>+'[1]39'!$P$14</f>
        <v>694650.68169</v>
      </c>
      <c r="L18" s="86">
        <f>+'[1]39'!$Q$14</f>
        <v>67000</v>
      </c>
      <c r="M18" s="86">
        <f>+'[1]39'!$O$14</f>
        <v>73605</v>
      </c>
      <c r="N18" s="86">
        <f>+'[1]IV Thu_Huyen'!$I$55</f>
        <v>21000</v>
      </c>
      <c r="O18" s="86">
        <f>+'[1]39'!$M$14</f>
        <v>925225.68169</v>
      </c>
    </row>
    <row r="19" spans="1:15" ht="28.5" customHeight="1" x14ac:dyDescent="0.25">
      <c r="A19" s="131">
        <v>6</v>
      </c>
      <c r="B19" s="123" t="s">
        <v>325</v>
      </c>
      <c r="C19" s="86">
        <f>+'[1]39'!$C$15</f>
        <v>85700</v>
      </c>
      <c r="D19" s="86">
        <f t="shared" si="2"/>
        <v>44981</v>
      </c>
      <c r="E19" s="86">
        <f>+'[1]39'!$E$15</f>
        <v>15700</v>
      </c>
      <c r="F19" s="86">
        <f>+'[1]39'!$F$15</f>
        <v>29281</v>
      </c>
      <c r="G19" s="86">
        <f t="shared" si="3"/>
        <v>2350</v>
      </c>
      <c r="H19" s="86"/>
      <c r="I19" s="86">
        <f>+'[1]39'!$I$15</f>
        <v>2350</v>
      </c>
      <c r="J19" s="85">
        <f t="shared" si="1"/>
        <v>848277.81938</v>
      </c>
      <c r="K19" s="86">
        <f>+'[1]39'!$P$15</f>
        <v>695947.81938</v>
      </c>
      <c r="L19" s="86">
        <f>+'[1]39'!$Q$15</f>
        <v>62000</v>
      </c>
      <c r="M19" s="86">
        <f>+'[1]39'!$O$15</f>
        <v>90330</v>
      </c>
      <c r="N19" s="86">
        <f>+'[1]IV Thu_Huyen'!$J$55</f>
        <v>7200</v>
      </c>
      <c r="O19" s="86">
        <f>+'[1]39'!$M$15</f>
        <v>844405.81938</v>
      </c>
    </row>
    <row r="20" spans="1:15" ht="28.5" customHeight="1" x14ac:dyDescent="0.25">
      <c r="A20" s="131">
        <v>7</v>
      </c>
      <c r="B20" s="123" t="s">
        <v>473</v>
      </c>
      <c r="C20" s="86">
        <f>+'[1]39'!$C$16</f>
        <v>255680</v>
      </c>
      <c r="D20" s="86">
        <f t="shared" si="2"/>
        <v>137295</v>
      </c>
      <c r="E20" s="86">
        <f>+'[1]39'!$E$16</f>
        <v>55280</v>
      </c>
      <c r="F20" s="86">
        <f>+'[1]39'!$F$16</f>
        <v>82015</v>
      </c>
      <c r="G20" s="86">
        <f t="shared" si="3"/>
        <v>7050</v>
      </c>
      <c r="H20" s="86"/>
      <c r="I20" s="86">
        <f>+'[1]39'!$I$16</f>
        <v>7050</v>
      </c>
      <c r="J20" s="85">
        <f t="shared" si="1"/>
        <v>535949.4160230644</v>
      </c>
      <c r="K20" s="86">
        <f>+'[1]39'!$P$16</f>
        <v>474230.99999999994</v>
      </c>
      <c r="L20" s="86">
        <f>+'[1]39'!$Q$16</f>
        <v>41213.416023064463</v>
      </c>
      <c r="M20" s="86">
        <f>+'[1]39'!$O$16</f>
        <v>20505</v>
      </c>
      <c r="N20" s="86">
        <f>+'[1]IV Thu_Huyen'!$K$55</f>
        <v>46800</v>
      </c>
      <c r="O20" s="86">
        <f>+'[1]39'!$M$16</f>
        <v>665771</v>
      </c>
    </row>
    <row r="21" spans="1:15" ht="28.5" customHeight="1" x14ac:dyDescent="0.25">
      <c r="A21" s="131">
        <v>8</v>
      </c>
      <c r="B21" s="123" t="s">
        <v>323</v>
      </c>
      <c r="C21" s="86">
        <f>+'[1]39'!$C$17</f>
        <v>340950</v>
      </c>
      <c r="D21" s="86">
        <f t="shared" si="2"/>
        <v>220780</v>
      </c>
      <c r="E21" s="86">
        <f>+'[1]39'!$E$17</f>
        <v>131950</v>
      </c>
      <c r="F21" s="86">
        <f>+'[1]39'!$F$17</f>
        <v>88830</v>
      </c>
      <c r="G21" s="86">
        <f t="shared" si="3"/>
        <v>37600</v>
      </c>
      <c r="H21" s="86"/>
      <c r="I21" s="86">
        <f>+'[1]39'!$I$17</f>
        <v>37600</v>
      </c>
      <c r="J21" s="85">
        <f t="shared" si="1"/>
        <v>606230</v>
      </c>
      <c r="K21" s="86">
        <f>+'[1]39'!$P$17</f>
        <v>526512</v>
      </c>
      <c r="L21" s="86">
        <f>+'[1]39'!$Q$17</f>
        <v>27000</v>
      </c>
      <c r="M21" s="86">
        <f>+'[1]39'!$O$17</f>
        <v>52718</v>
      </c>
      <c r="N21" s="86">
        <f>+'[1]IV Thu_Huyen'!$L$55</f>
        <v>18000</v>
      </c>
      <c r="O21" s="86">
        <f>+'[1]39'!$M$17</f>
        <v>866000</v>
      </c>
    </row>
    <row r="22" spans="1:15" ht="28.5" customHeight="1" x14ac:dyDescent="0.25">
      <c r="A22" s="131">
        <v>9</v>
      </c>
      <c r="B22" s="123" t="s">
        <v>324</v>
      </c>
      <c r="C22" s="86">
        <f>+'[1]39'!$C$18</f>
        <v>186700</v>
      </c>
      <c r="D22" s="86">
        <f t="shared" si="2"/>
        <v>132539</v>
      </c>
      <c r="E22" s="86">
        <f>+'[1]39'!$E$18</f>
        <v>88500</v>
      </c>
      <c r="F22" s="86">
        <f>+'[1]39'!$F$18</f>
        <v>44039</v>
      </c>
      <c r="G22" s="86">
        <f t="shared" si="3"/>
        <v>2020.9999999999998</v>
      </c>
      <c r="H22" s="86"/>
      <c r="I22" s="86">
        <f>+'[1]39'!$I$18</f>
        <v>2020.9999999999998</v>
      </c>
      <c r="J22" s="85">
        <f t="shared" si="1"/>
        <v>606875.28451342927</v>
      </c>
      <c r="K22" s="86">
        <f>+'[1]39'!$P$18</f>
        <v>514299.86053565197</v>
      </c>
      <c r="L22" s="86">
        <f>+'[1]39'!$Q$18</f>
        <v>29343.423977777304</v>
      </c>
      <c r="M22" s="86">
        <f>+'[1]39'!$O$18</f>
        <v>63232</v>
      </c>
      <c r="N22" s="86">
        <f>+'[1]IV Thu_Huyen'!$M$55</f>
        <v>12000</v>
      </c>
      <c r="O22" s="86">
        <f>+'[1]39'!$M$18</f>
        <v>743999.86053565203</v>
      </c>
    </row>
    <row r="23" spans="1:15" ht="28.5" customHeight="1" x14ac:dyDescent="0.25">
      <c r="A23" s="131">
        <v>10</v>
      </c>
      <c r="B23" s="123" t="s">
        <v>330</v>
      </c>
      <c r="C23" s="86">
        <f>+'[1]39'!$C$19</f>
        <v>713450</v>
      </c>
      <c r="D23" s="86">
        <f t="shared" si="2"/>
        <v>379490</v>
      </c>
      <c r="E23" s="86">
        <f>+'[1]39'!$E$19</f>
        <v>105950</v>
      </c>
      <c r="F23" s="86">
        <f>+'[1]39'!$F$19</f>
        <v>273540</v>
      </c>
      <c r="G23" s="86">
        <f t="shared" si="3"/>
        <v>143420</v>
      </c>
      <c r="H23" s="86">
        <f>+'[1]39'!$H$19</f>
        <v>9000</v>
      </c>
      <c r="I23" s="86">
        <f>+'[1]39'!$I$19</f>
        <v>134420</v>
      </c>
      <c r="J23" s="85">
        <f t="shared" si="1"/>
        <v>403291.11309160548</v>
      </c>
      <c r="K23" s="86">
        <f>+'[1]39'!$P$19</f>
        <v>165946</v>
      </c>
      <c r="L23" s="86">
        <f>+'[1]39'!$Q$19</f>
        <v>227624.11309160545</v>
      </c>
      <c r="M23" s="86">
        <f>+'[1]39'!$O$19</f>
        <v>9721</v>
      </c>
      <c r="N23" s="86">
        <f>+'[1]IV Thu_Huyen'!$N$55</f>
        <v>210000</v>
      </c>
      <c r="O23" s="86">
        <f>+'[1]39'!$M$19</f>
        <v>725642</v>
      </c>
    </row>
    <row r="24" spans="1:15" ht="28.5" customHeight="1" x14ac:dyDescent="0.25">
      <c r="A24" s="131">
        <v>11</v>
      </c>
      <c r="B24" s="123" t="s">
        <v>331</v>
      </c>
      <c r="C24" s="86">
        <f>+'[1]39'!$C$20</f>
        <v>639700</v>
      </c>
      <c r="D24" s="86">
        <f t="shared" si="2"/>
        <v>331225</v>
      </c>
      <c r="E24" s="86">
        <f>+'[1]39'!$E$20</f>
        <v>78600</v>
      </c>
      <c r="F24" s="86">
        <f>+'[1]39'!$F$20</f>
        <v>252625</v>
      </c>
      <c r="G24" s="86">
        <f t="shared" si="3"/>
        <v>178600</v>
      </c>
      <c r="H24" s="86"/>
      <c r="I24" s="86">
        <f>+'[1]39'!$I$20</f>
        <v>178600</v>
      </c>
      <c r="J24" s="85">
        <f t="shared" si="1"/>
        <v>159804.3834676657</v>
      </c>
      <c r="K24" s="86">
        <f>+'[1]39'!$P$20</f>
        <v>92239.000000000116</v>
      </c>
      <c r="L24" s="86">
        <f>+'[1]39'!$Q$20</f>
        <v>40898.383467665568</v>
      </c>
      <c r="M24" s="86">
        <f>+'[1]39'!$O$20</f>
        <v>26667</v>
      </c>
      <c r="N24" s="86">
        <f>+'[1]IV Thu_Huyen'!$O$55</f>
        <v>120000</v>
      </c>
      <c r="O24" s="86">
        <f>+'[1]39'!$M$20</f>
        <v>659670</v>
      </c>
    </row>
    <row r="26" spans="1:15" x14ac:dyDescent="0.25">
      <c r="C26" s="124"/>
      <c r="D26" s="124"/>
    </row>
    <row r="27" spans="1:15" x14ac:dyDescent="0.25">
      <c r="C27" s="124"/>
      <c r="D27" s="124"/>
    </row>
    <row r="28" spans="1:15" x14ac:dyDescent="0.25">
      <c r="C28" s="124"/>
      <c r="D28" s="124"/>
    </row>
    <row r="29" spans="1:15" x14ac:dyDescent="0.25">
      <c r="C29" s="124"/>
      <c r="D29" s="124"/>
    </row>
    <row r="30" spans="1:15" x14ac:dyDescent="0.25">
      <c r="C30" s="124"/>
      <c r="D30" s="124"/>
    </row>
    <row r="31" spans="1:15" x14ac:dyDescent="0.25">
      <c r="C31" s="124"/>
      <c r="D31" s="124"/>
    </row>
    <row r="32" spans="1:15" x14ac:dyDescent="0.25">
      <c r="C32" s="124"/>
      <c r="D32" s="124"/>
    </row>
    <row r="33" spans="3:4" x14ac:dyDescent="0.25">
      <c r="C33" s="124"/>
      <c r="D33" s="124"/>
    </row>
    <row r="34" spans="3:4" x14ac:dyDescent="0.25">
      <c r="C34" s="124"/>
      <c r="D34" s="124"/>
    </row>
    <row r="35" spans="3:4" x14ac:dyDescent="0.25">
      <c r="C35" s="124"/>
      <c r="D35" s="124"/>
    </row>
    <row r="36" spans="3:4" x14ac:dyDescent="0.25">
      <c r="C36" s="124"/>
      <c r="D36" s="124"/>
    </row>
  </sheetData>
  <mergeCells count="20">
    <mergeCell ref="A9:A11"/>
    <mergeCell ref="B9:B11"/>
    <mergeCell ref="C9:C11"/>
    <mergeCell ref="D9:F9"/>
    <mergeCell ref="J8:O8"/>
    <mergeCell ref="O9:O11"/>
    <mergeCell ref="D10:D11"/>
    <mergeCell ref="E10:F10"/>
    <mergeCell ref="J10:J11"/>
    <mergeCell ref="G9:I9"/>
    <mergeCell ref="G10:G11"/>
    <mergeCell ref="H10:I10"/>
    <mergeCell ref="N9:N11"/>
    <mergeCell ref="J9:M9"/>
    <mergeCell ref="K10:M10"/>
    <mergeCell ref="A1:B1"/>
    <mergeCell ref="L1:O1"/>
    <mergeCell ref="A2:B2"/>
    <mergeCell ref="A4:O4"/>
    <mergeCell ref="A5:O5"/>
  </mergeCells>
  <printOptions horizontalCentered="1"/>
  <pageMargins left="0" right="0" top="0.5" bottom="0.5" header="0.3" footer="0.3"/>
  <pageSetup paperSize="9" scale="80" orientation="landscape"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2"/>
  <sheetViews>
    <sheetView workbookViewId="0">
      <selection activeCell="D25" sqref="D25"/>
    </sheetView>
  </sheetViews>
  <sheetFormatPr defaultRowHeight="15" x14ac:dyDescent="0.25"/>
  <cols>
    <col min="1" max="1" width="6.7109375" style="91" customWidth="1"/>
    <col min="2" max="2" width="32" style="94" customWidth="1"/>
    <col min="3" max="3" width="17.28515625" style="94" customWidth="1"/>
    <col min="4" max="4" width="18.85546875" style="94" customWidth="1"/>
    <col min="5" max="5" width="16.5703125" style="94" customWidth="1"/>
  </cols>
  <sheetData>
    <row r="1" spans="1:5" x14ac:dyDescent="0.25">
      <c r="A1" s="298" t="s">
        <v>150</v>
      </c>
      <c r="B1" s="298"/>
      <c r="C1" s="92"/>
      <c r="D1" s="312" t="s">
        <v>345</v>
      </c>
      <c r="E1" s="312"/>
    </row>
    <row r="2" spans="1:5" x14ac:dyDescent="0.25">
      <c r="A2" s="295" t="s">
        <v>115</v>
      </c>
      <c r="B2" s="295"/>
      <c r="C2" s="92"/>
      <c r="D2" s="92"/>
      <c r="E2" s="92"/>
    </row>
    <row r="3" spans="1:5" x14ac:dyDescent="0.25">
      <c r="A3" s="40"/>
      <c r="B3" s="40"/>
      <c r="C3" s="92"/>
      <c r="D3" s="92"/>
      <c r="E3" s="92"/>
    </row>
    <row r="4" spans="1:5" ht="46.5" customHeight="1" x14ac:dyDescent="0.25">
      <c r="A4" s="280" t="s">
        <v>476</v>
      </c>
      <c r="B4" s="280"/>
      <c r="C4" s="280"/>
      <c r="D4" s="280"/>
      <c r="E4" s="280"/>
    </row>
    <row r="5" spans="1:5" ht="15.75" x14ac:dyDescent="0.25">
      <c r="A5" s="261" t="s">
        <v>477</v>
      </c>
      <c r="B5" s="261"/>
      <c r="C5" s="261"/>
      <c r="D5" s="261"/>
      <c r="E5" s="261"/>
    </row>
    <row r="6" spans="1:5" x14ac:dyDescent="0.25">
      <c r="A6" s="95"/>
      <c r="B6" s="95"/>
      <c r="C6" s="95"/>
      <c r="D6" s="95"/>
      <c r="E6" s="95"/>
    </row>
    <row r="7" spans="1:5" x14ac:dyDescent="0.25">
      <c r="A7" s="95"/>
      <c r="B7" s="95"/>
      <c r="C7" s="95"/>
      <c r="D7" s="95"/>
      <c r="E7" s="95"/>
    </row>
    <row r="8" spans="1:5" x14ac:dyDescent="0.25">
      <c r="A8" s="90"/>
      <c r="B8" s="93"/>
      <c r="C8" s="92"/>
      <c r="D8" s="281" t="s">
        <v>1</v>
      </c>
      <c r="E8" s="281"/>
    </row>
    <row r="9" spans="1:5" s="91" customFormat="1" ht="78.75" x14ac:dyDescent="0.25">
      <c r="A9" s="236" t="s">
        <v>2</v>
      </c>
      <c r="B9" s="236" t="s">
        <v>316</v>
      </c>
      <c r="C9" s="237" t="s">
        <v>338</v>
      </c>
      <c r="D9" s="237" t="s">
        <v>616</v>
      </c>
      <c r="E9" s="237" t="s">
        <v>617</v>
      </c>
    </row>
    <row r="10" spans="1:5" s="125" customFormat="1" ht="15.75" x14ac:dyDescent="0.25">
      <c r="A10" s="238" t="s">
        <v>5</v>
      </c>
      <c r="B10" s="238" t="s">
        <v>21</v>
      </c>
      <c r="C10" s="239" t="s">
        <v>481</v>
      </c>
      <c r="D10" s="240" t="s">
        <v>354</v>
      </c>
      <c r="E10" s="240" t="s">
        <v>355</v>
      </c>
    </row>
    <row r="11" spans="1:5" ht="20.25" customHeight="1" x14ac:dyDescent="0.25">
      <c r="A11" s="241"/>
      <c r="B11" s="241" t="s">
        <v>160</v>
      </c>
      <c r="C11" s="242">
        <f>+D11+E11</f>
        <v>809524.72057492787</v>
      </c>
      <c r="D11" s="242">
        <f>SUM(D12:D22)</f>
        <v>579524.72057492787</v>
      </c>
      <c r="E11" s="242">
        <f>SUM(E12:E22)</f>
        <v>230000</v>
      </c>
    </row>
    <row r="12" spans="1:5" ht="23.25" customHeight="1" x14ac:dyDescent="0.25">
      <c r="A12" s="238">
        <v>1</v>
      </c>
      <c r="B12" s="243" t="s">
        <v>322</v>
      </c>
      <c r="C12" s="244">
        <f>+D12+E12</f>
        <v>166028.84595635429</v>
      </c>
      <c r="D12" s="244">
        <f>+'[6]IV Thu_Huyen'!$E$48</f>
        <v>166028.84595635429</v>
      </c>
      <c r="E12" s="244"/>
    </row>
    <row r="13" spans="1:5" ht="23.25" customHeight="1" x14ac:dyDescent="0.25">
      <c r="A13" s="238">
        <v>2</v>
      </c>
      <c r="B13" s="243" t="s">
        <v>329</v>
      </c>
      <c r="C13" s="244">
        <f t="shared" ref="C13:C22" si="0">+D13+E13</f>
        <v>67000</v>
      </c>
      <c r="D13" s="244">
        <f>+'[6]IV Thu_Huyen'!$F$48</f>
        <v>27000</v>
      </c>
      <c r="E13" s="244">
        <f>+'[6]IV Thu_Huyen'!$F$49</f>
        <v>40000</v>
      </c>
    </row>
    <row r="14" spans="1:5" ht="23.25" customHeight="1" x14ac:dyDescent="0.25">
      <c r="A14" s="238">
        <v>3</v>
      </c>
      <c r="B14" s="243" t="s">
        <v>415</v>
      </c>
      <c r="C14" s="244">
        <f t="shared" si="0"/>
        <v>29243.933668637823</v>
      </c>
      <c r="D14" s="244">
        <f>+'[6]IV Thu_Huyen'!$G$48</f>
        <v>29243.933668637823</v>
      </c>
      <c r="E14" s="244"/>
    </row>
    <row r="15" spans="1:5" ht="23.25" customHeight="1" x14ac:dyDescent="0.25">
      <c r="A15" s="238">
        <v>4</v>
      </c>
      <c r="B15" s="243" t="s">
        <v>327</v>
      </c>
      <c r="C15" s="244">
        <f t="shared" si="0"/>
        <v>52172.604389823013</v>
      </c>
      <c r="D15" s="244">
        <f>+'[6]IV Thu_Huyen'!$H$48</f>
        <v>52172.604389823013</v>
      </c>
      <c r="E15" s="244"/>
    </row>
    <row r="16" spans="1:5" ht="23.25" customHeight="1" x14ac:dyDescent="0.25">
      <c r="A16" s="238">
        <v>5</v>
      </c>
      <c r="B16" s="243" t="s">
        <v>326</v>
      </c>
      <c r="C16" s="244">
        <f t="shared" si="0"/>
        <v>67000</v>
      </c>
      <c r="D16" s="244">
        <f>+'[6]IV Thu_Huyen'!$I$48</f>
        <v>27000</v>
      </c>
      <c r="E16" s="244">
        <f>+'[6]IV Thu_Huyen'!$I$49</f>
        <v>40000</v>
      </c>
    </row>
    <row r="17" spans="1:5" ht="23.25" customHeight="1" x14ac:dyDescent="0.25">
      <c r="A17" s="238">
        <v>6</v>
      </c>
      <c r="B17" s="243" t="s">
        <v>325</v>
      </c>
      <c r="C17" s="244">
        <f t="shared" si="0"/>
        <v>62000</v>
      </c>
      <c r="D17" s="244">
        <f>+'[6]IV Thu_Huyen'!$J$48</f>
        <v>62000</v>
      </c>
      <c r="E17" s="244"/>
    </row>
    <row r="18" spans="1:5" ht="23.25" customHeight="1" x14ac:dyDescent="0.25">
      <c r="A18" s="238">
        <v>7</v>
      </c>
      <c r="B18" s="243" t="s">
        <v>473</v>
      </c>
      <c r="C18" s="244">
        <f t="shared" si="0"/>
        <v>41213.416023064463</v>
      </c>
      <c r="D18" s="244">
        <f>+'[6]IV Thu_Huyen'!$K$48</f>
        <v>41213.416023064463</v>
      </c>
      <c r="E18" s="244"/>
    </row>
    <row r="19" spans="1:5" ht="23.25" customHeight="1" x14ac:dyDescent="0.25">
      <c r="A19" s="238">
        <v>8</v>
      </c>
      <c r="B19" s="243" t="s">
        <v>323</v>
      </c>
      <c r="C19" s="244">
        <f t="shared" si="0"/>
        <v>27000</v>
      </c>
      <c r="D19" s="244">
        <f>+'[6]IV Thu_Huyen'!$L$48</f>
        <v>27000</v>
      </c>
      <c r="E19" s="244"/>
    </row>
    <row r="20" spans="1:5" ht="23.25" customHeight="1" x14ac:dyDescent="0.25">
      <c r="A20" s="238">
        <v>9</v>
      </c>
      <c r="B20" s="243" t="s">
        <v>324</v>
      </c>
      <c r="C20" s="244">
        <f t="shared" si="0"/>
        <v>29343.423977777304</v>
      </c>
      <c r="D20" s="244">
        <f>+'[6]IV Thu_Huyen'!$M$48</f>
        <v>29343.423977777304</v>
      </c>
      <c r="E20" s="244"/>
    </row>
    <row r="21" spans="1:5" ht="23.25" customHeight="1" x14ac:dyDescent="0.25">
      <c r="A21" s="238">
        <v>10</v>
      </c>
      <c r="B21" s="243" t="s">
        <v>330</v>
      </c>
      <c r="C21" s="244">
        <f t="shared" si="0"/>
        <v>227624.11309160545</v>
      </c>
      <c r="D21" s="244">
        <f>+'[6]IV Thu_Huyen'!$N$48</f>
        <v>77624.113091605454</v>
      </c>
      <c r="E21" s="244">
        <f>+'[6]IV Thu_Huyen'!$N$49</f>
        <v>150000</v>
      </c>
    </row>
    <row r="22" spans="1:5" ht="23.25" customHeight="1" x14ac:dyDescent="0.25">
      <c r="A22" s="238">
        <v>11</v>
      </c>
      <c r="B22" s="243" t="s">
        <v>331</v>
      </c>
      <c r="C22" s="244">
        <f t="shared" si="0"/>
        <v>40898.383467665568</v>
      </c>
      <c r="D22" s="244">
        <f>+'[6]IV Thu_Huyen'!$O$48</f>
        <v>40898.383467665568</v>
      </c>
      <c r="E22" s="244"/>
    </row>
  </sheetData>
  <mergeCells count="6">
    <mergeCell ref="D8:E8"/>
    <mergeCell ref="A1:B1"/>
    <mergeCell ref="D1:E1"/>
    <mergeCell ref="A2:B2"/>
    <mergeCell ref="A4:E4"/>
    <mergeCell ref="A5:E5"/>
  </mergeCells>
  <printOptions horizontalCentered="1"/>
  <pageMargins left="0.2" right="0.2" top="0.75" bottom="0.75" header="0.3" footer="0.3"/>
  <pageSetup paperSize="9"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N29"/>
  <sheetViews>
    <sheetView zoomScaleNormal="100" workbookViewId="0">
      <selection activeCell="T13" sqref="T13"/>
    </sheetView>
  </sheetViews>
  <sheetFormatPr defaultRowHeight="15" x14ac:dyDescent="0.25"/>
  <cols>
    <col min="1" max="1" width="5.42578125" customWidth="1"/>
    <col min="2" max="2" width="28.28515625" customWidth="1"/>
    <col min="3" max="3" width="9.7109375" customWidth="1"/>
    <col min="4" max="4" width="9" customWidth="1"/>
    <col min="5" max="5" width="7.28515625" customWidth="1"/>
    <col min="6" max="7" width="0" hidden="1" customWidth="1"/>
    <col min="8" max="8" width="7.85546875" hidden="1" customWidth="1"/>
    <col min="9" max="9" width="8.140625" hidden="1" customWidth="1"/>
    <col min="10" max="10" width="6.85546875" hidden="1" customWidth="1"/>
    <col min="11" max="12" width="0" hidden="1" customWidth="1"/>
    <col min="13" max="13" width="8.7109375" customWidth="1"/>
    <col min="14" max="14" width="9.140625" hidden="1" customWidth="1"/>
    <col min="15" max="16" width="0" hidden="1" customWidth="1"/>
    <col min="24" max="26" width="0" hidden="1" customWidth="1"/>
    <col min="27" max="29" width="10.140625" bestFit="1" customWidth="1"/>
    <col min="31" max="33" width="0" hidden="1" customWidth="1"/>
    <col min="35" max="37" width="0" hidden="1" customWidth="1"/>
  </cols>
  <sheetData>
    <row r="1" spans="1:40" x14ac:dyDescent="0.25">
      <c r="A1" s="96"/>
      <c r="B1" s="20" t="s">
        <v>150</v>
      </c>
      <c r="C1" s="20"/>
      <c r="D1" s="294"/>
      <c r="E1" s="294"/>
      <c r="F1" s="1"/>
      <c r="G1" s="1"/>
      <c r="H1" s="1"/>
      <c r="I1" s="1"/>
      <c r="J1" s="1"/>
      <c r="K1" s="1"/>
      <c r="L1" s="1"/>
      <c r="M1" s="1"/>
      <c r="N1" s="1"/>
      <c r="O1" s="1"/>
      <c r="P1" s="1"/>
      <c r="AL1" s="315" t="s">
        <v>347</v>
      </c>
      <c r="AM1" s="315"/>
      <c r="AN1" s="315"/>
    </row>
    <row r="2" spans="1:40" x14ac:dyDescent="0.25">
      <c r="A2" s="97"/>
      <c r="B2" s="21" t="s">
        <v>348</v>
      </c>
      <c r="C2" s="21"/>
      <c r="D2" s="9"/>
      <c r="E2" s="9"/>
      <c r="F2" s="7"/>
      <c r="G2" s="7"/>
      <c r="H2" s="7"/>
      <c r="I2" s="7"/>
      <c r="J2" s="7"/>
      <c r="K2" s="7"/>
      <c r="L2" s="7"/>
      <c r="M2" s="7"/>
      <c r="N2" s="7"/>
      <c r="O2" s="7"/>
      <c r="P2" s="7"/>
      <c r="Q2" s="7"/>
      <c r="R2" s="7"/>
      <c r="S2" s="7"/>
    </row>
    <row r="3" spans="1:40" x14ac:dyDescent="0.25">
      <c r="A3" s="97"/>
      <c r="B3" s="21"/>
      <c r="C3" s="21"/>
      <c r="D3" s="9"/>
      <c r="E3" s="9"/>
      <c r="F3" s="7"/>
      <c r="G3" s="7"/>
      <c r="H3" s="7"/>
      <c r="I3" s="7"/>
      <c r="J3" s="7"/>
      <c r="K3" s="7"/>
      <c r="L3" s="7"/>
      <c r="M3" s="7"/>
      <c r="N3" s="7"/>
      <c r="O3" s="7"/>
      <c r="P3" s="7"/>
      <c r="Q3" s="7"/>
      <c r="R3" s="7"/>
      <c r="S3" s="7"/>
    </row>
    <row r="4" spans="1:40" ht="40.5" customHeight="1" x14ac:dyDescent="0.25">
      <c r="A4" s="280" t="s">
        <v>478</v>
      </c>
      <c r="B4" s="280"/>
      <c r="C4" s="280"/>
      <c r="D4" s="280"/>
      <c r="E4" s="280"/>
      <c r="F4" s="280"/>
      <c r="G4" s="280"/>
      <c r="H4" s="280"/>
      <c r="I4" s="280"/>
      <c r="J4" s="280"/>
      <c r="K4" s="280"/>
      <c r="L4" s="280"/>
      <c r="M4" s="280"/>
      <c r="N4" s="280"/>
      <c r="O4" s="280"/>
      <c r="P4" s="280"/>
      <c r="Q4" s="280"/>
      <c r="R4" s="280"/>
      <c r="S4" s="280"/>
      <c r="T4" s="280"/>
      <c r="U4" s="280"/>
      <c r="V4" s="280"/>
      <c r="W4" s="280"/>
      <c r="X4" s="280"/>
      <c r="Y4" s="280"/>
      <c r="Z4" s="280"/>
      <c r="AA4" s="280"/>
      <c r="AB4" s="280"/>
      <c r="AC4" s="280"/>
      <c r="AD4" s="280"/>
      <c r="AE4" s="280"/>
      <c r="AF4" s="280"/>
      <c r="AG4" s="280"/>
      <c r="AH4" s="280"/>
      <c r="AI4" s="280"/>
      <c r="AJ4" s="280"/>
      <c r="AK4" s="280"/>
      <c r="AL4" s="280"/>
      <c r="AM4" s="280"/>
      <c r="AN4" s="280"/>
    </row>
    <row r="5" spans="1:40" ht="18" customHeight="1" x14ac:dyDescent="0.25">
      <c r="A5" s="261" t="s">
        <v>494</v>
      </c>
      <c r="B5" s="261"/>
      <c r="C5" s="261"/>
      <c r="D5" s="261"/>
      <c r="E5" s="261"/>
      <c r="F5" s="261"/>
      <c r="G5" s="261"/>
      <c r="H5" s="261"/>
      <c r="I5" s="261"/>
      <c r="J5" s="261"/>
      <c r="K5" s="261"/>
      <c r="L5" s="261"/>
      <c r="M5" s="261"/>
      <c r="N5" s="261"/>
      <c r="O5" s="261"/>
      <c r="P5" s="261"/>
      <c r="Q5" s="261"/>
      <c r="R5" s="261"/>
      <c r="S5" s="261"/>
      <c r="T5" s="261"/>
      <c r="U5" s="261"/>
      <c r="V5" s="261"/>
      <c r="W5" s="261"/>
      <c r="X5" s="261"/>
      <c r="Y5" s="261"/>
      <c r="Z5" s="261"/>
      <c r="AA5" s="261"/>
      <c r="AB5" s="261"/>
      <c r="AC5" s="261"/>
      <c r="AD5" s="261"/>
      <c r="AE5" s="261"/>
      <c r="AF5" s="261"/>
      <c r="AG5" s="261"/>
      <c r="AH5" s="261"/>
      <c r="AI5" s="261"/>
      <c r="AJ5" s="261"/>
      <c r="AK5" s="261"/>
      <c r="AL5" s="261"/>
      <c r="AM5" s="261"/>
      <c r="AN5" s="261"/>
    </row>
    <row r="6" spans="1:40" x14ac:dyDescent="0.25">
      <c r="A6" s="130"/>
      <c r="B6" s="130"/>
      <c r="C6" s="130"/>
      <c r="D6" s="130"/>
      <c r="E6" s="130"/>
      <c r="F6" s="130"/>
      <c r="G6" s="130"/>
      <c r="H6" s="130"/>
      <c r="I6" s="130"/>
      <c r="J6" s="130"/>
      <c r="K6" s="130"/>
      <c r="L6" s="130"/>
      <c r="M6" s="130"/>
      <c r="N6" s="130"/>
      <c r="O6" s="130"/>
      <c r="P6" s="130"/>
      <c r="Q6" s="130"/>
      <c r="R6" s="130"/>
      <c r="S6" s="130"/>
    </row>
    <row r="7" spans="1:40" x14ac:dyDescent="0.25">
      <c r="A7" s="130"/>
      <c r="B7" s="130"/>
      <c r="C7" s="130"/>
      <c r="D7" s="130"/>
      <c r="E7" s="130"/>
      <c r="F7" s="130"/>
      <c r="G7" s="130"/>
      <c r="H7" s="130"/>
      <c r="I7" s="130"/>
      <c r="J7" s="130"/>
      <c r="K7" s="130"/>
      <c r="L7" s="130"/>
      <c r="M7" s="130"/>
      <c r="N7" s="130"/>
      <c r="O7" s="130"/>
      <c r="P7" s="130"/>
      <c r="Q7" s="130"/>
      <c r="R7" s="130"/>
      <c r="S7" s="130"/>
    </row>
    <row r="8" spans="1:40" x14ac:dyDescent="0.25">
      <c r="A8" s="96"/>
      <c r="B8" s="1"/>
      <c r="C8" s="14"/>
      <c r="D8" s="14"/>
      <c r="E8" s="8"/>
      <c r="F8" s="1"/>
      <c r="G8" s="1"/>
      <c r="H8" s="1"/>
      <c r="I8" s="1"/>
      <c r="J8" s="1"/>
      <c r="K8" s="1"/>
      <c r="L8" s="1"/>
      <c r="M8" s="1"/>
      <c r="N8" s="1"/>
      <c r="O8" s="1"/>
      <c r="P8" s="1"/>
      <c r="Q8" s="1"/>
      <c r="R8" s="69"/>
      <c r="S8" s="1"/>
      <c r="AH8" s="181" t="s">
        <v>1</v>
      </c>
      <c r="AI8" s="181"/>
      <c r="AJ8" s="181"/>
      <c r="AK8" s="181"/>
      <c r="AL8" s="181"/>
    </row>
    <row r="9" spans="1:40" ht="25.5" customHeight="1" x14ac:dyDescent="0.25">
      <c r="A9" s="314" t="s">
        <v>2</v>
      </c>
      <c r="B9" s="314" t="s">
        <v>316</v>
      </c>
      <c r="C9" s="314" t="s">
        <v>338</v>
      </c>
      <c r="D9" s="314" t="s">
        <v>349</v>
      </c>
      <c r="E9" s="314"/>
      <c r="F9" s="314" t="s">
        <v>482</v>
      </c>
      <c r="G9" s="314"/>
      <c r="H9" s="314"/>
      <c r="I9" s="314"/>
      <c r="J9" s="314"/>
      <c r="K9" s="314"/>
      <c r="L9" s="314"/>
      <c r="M9" s="314" t="s">
        <v>483</v>
      </c>
      <c r="N9" s="314"/>
      <c r="O9" s="314"/>
      <c r="P9" s="314"/>
      <c r="Q9" s="314"/>
      <c r="R9" s="314"/>
      <c r="S9" s="314"/>
      <c r="T9" s="314" t="s">
        <v>484</v>
      </c>
      <c r="U9" s="314"/>
      <c r="V9" s="314"/>
      <c r="W9" s="314"/>
      <c r="X9" s="314"/>
      <c r="Y9" s="314"/>
      <c r="Z9" s="314"/>
      <c r="AA9" s="314" t="s">
        <v>485</v>
      </c>
      <c r="AB9" s="314"/>
      <c r="AC9" s="314"/>
      <c r="AD9" s="314"/>
      <c r="AE9" s="314"/>
      <c r="AF9" s="314"/>
      <c r="AG9" s="314"/>
      <c r="AH9" s="314" t="s">
        <v>486</v>
      </c>
      <c r="AI9" s="314"/>
      <c r="AJ9" s="314"/>
      <c r="AK9" s="314"/>
      <c r="AL9" s="314"/>
      <c r="AM9" s="314"/>
      <c r="AN9" s="314"/>
    </row>
    <row r="10" spans="1:40" ht="21.75" customHeight="1" x14ac:dyDescent="0.25">
      <c r="A10" s="314"/>
      <c r="B10" s="314"/>
      <c r="C10" s="314"/>
      <c r="D10" s="313" t="s">
        <v>350</v>
      </c>
      <c r="E10" s="316" t="s">
        <v>351</v>
      </c>
      <c r="F10" s="314" t="s">
        <v>338</v>
      </c>
      <c r="G10" s="313" t="s">
        <v>350</v>
      </c>
      <c r="H10" s="313"/>
      <c r="I10" s="313"/>
      <c r="J10" s="313" t="s">
        <v>351</v>
      </c>
      <c r="K10" s="313"/>
      <c r="L10" s="313"/>
      <c r="M10" s="314" t="s">
        <v>338</v>
      </c>
      <c r="N10" s="313" t="s">
        <v>350</v>
      </c>
      <c r="O10" s="313"/>
      <c r="P10" s="313"/>
      <c r="Q10" s="313" t="s">
        <v>351</v>
      </c>
      <c r="R10" s="313"/>
      <c r="S10" s="313"/>
      <c r="T10" s="314" t="s">
        <v>338</v>
      </c>
      <c r="U10" s="313" t="s">
        <v>350</v>
      </c>
      <c r="V10" s="313"/>
      <c r="W10" s="313"/>
      <c r="X10" s="313" t="s">
        <v>351</v>
      </c>
      <c r="Y10" s="313"/>
      <c r="Z10" s="313"/>
      <c r="AA10" s="314" t="s">
        <v>338</v>
      </c>
      <c r="AB10" s="313" t="s">
        <v>350</v>
      </c>
      <c r="AC10" s="313"/>
      <c r="AD10" s="313"/>
      <c r="AE10" s="313" t="s">
        <v>351</v>
      </c>
      <c r="AF10" s="313"/>
      <c r="AG10" s="313"/>
      <c r="AH10" s="314" t="s">
        <v>338</v>
      </c>
      <c r="AI10" s="313" t="s">
        <v>350</v>
      </c>
      <c r="AJ10" s="313"/>
      <c r="AK10" s="313"/>
      <c r="AL10" s="313" t="s">
        <v>351</v>
      </c>
      <c r="AM10" s="313"/>
      <c r="AN10" s="313"/>
    </row>
    <row r="11" spans="1:40" ht="36" x14ac:dyDescent="0.25">
      <c r="A11" s="314"/>
      <c r="B11" s="314"/>
      <c r="C11" s="314"/>
      <c r="D11" s="313"/>
      <c r="E11" s="316"/>
      <c r="F11" s="314"/>
      <c r="G11" s="165" t="s">
        <v>338</v>
      </c>
      <c r="H11" s="166" t="s">
        <v>352</v>
      </c>
      <c r="I11" s="165" t="s">
        <v>353</v>
      </c>
      <c r="J11" s="165" t="s">
        <v>338</v>
      </c>
      <c r="K11" s="165" t="s">
        <v>352</v>
      </c>
      <c r="L11" s="165" t="s">
        <v>353</v>
      </c>
      <c r="M11" s="314"/>
      <c r="N11" s="165" t="s">
        <v>338</v>
      </c>
      <c r="O11" s="166" t="s">
        <v>352</v>
      </c>
      <c r="P11" s="165" t="s">
        <v>353</v>
      </c>
      <c r="Q11" s="165" t="s">
        <v>338</v>
      </c>
      <c r="R11" s="165" t="s">
        <v>352</v>
      </c>
      <c r="S11" s="165" t="s">
        <v>353</v>
      </c>
      <c r="T11" s="314"/>
      <c r="U11" s="165" t="s">
        <v>338</v>
      </c>
      <c r="V11" s="166" t="s">
        <v>352</v>
      </c>
      <c r="W11" s="165" t="s">
        <v>353</v>
      </c>
      <c r="X11" s="165" t="s">
        <v>338</v>
      </c>
      <c r="Y11" s="165" t="s">
        <v>352</v>
      </c>
      <c r="Z11" s="165" t="s">
        <v>353</v>
      </c>
      <c r="AA11" s="314"/>
      <c r="AB11" s="165" t="s">
        <v>338</v>
      </c>
      <c r="AC11" s="166" t="s">
        <v>352</v>
      </c>
      <c r="AD11" s="165" t="s">
        <v>353</v>
      </c>
      <c r="AE11" s="165" t="s">
        <v>338</v>
      </c>
      <c r="AF11" s="165" t="s">
        <v>352</v>
      </c>
      <c r="AG11" s="165" t="s">
        <v>353</v>
      </c>
      <c r="AH11" s="314"/>
      <c r="AI11" s="165" t="s">
        <v>338</v>
      </c>
      <c r="AJ11" s="166" t="s">
        <v>352</v>
      </c>
      <c r="AK11" s="165" t="s">
        <v>353</v>
      </c>
      <c r="AL11" s="165" t="s">
        <v>338</v>
      </c>
      <c r="AM11" s="165" t="s">
        <v>352</v>
      </c>
      <c r="AN11" s="165" t="s">
        <v>353</v>
      </c>
    </row>
    <row r="12" spans="1:40" s="132" customFormat="1" ht="12.75" x14ac:dyDescent="0.2">
      <c r="A12" s="167" t="s">
        <v>5</v>
      </c>
      <c r="B12" s="167" t="s">
        <v>21</v>
      </c>
      <c r="C12" s="165" t="s">
        <v>346</v>
      </c>
      <c r="D12" s="165" t="s">
        <v>487</v>
      </c>
      <c r="E12" s="166" t="s">
        <v>488</v>
      </c>
      <c r="F12" s="165" t="s">
        <v>356</v>
      </c>
      <c r="G12" s="165" t="s">
        <v>357</v>
      </c>
      <c r="H12" s="166">
        <v>6</v>
      </c>
      <c r="I12" s="165">
        <v>7</v>
      </c>
      <c r="J12" s="165" t="s">
        <v>358</v>
      </c>
      <c r="K12" s="165">
        <v>9</v>
      </c>
      <c r="L12" s="165">
        <v>10</v>
      </c>
      <c r="M12" s="165" t="s">
        <v>359</v>
      </c>
      <c r="N12" s="165" t="s">
        <v>360</v>
      </c>
      <c r="O12" s="166">
        <v>13</v>
      </c>
      <c r="P12" s="165">
        <v>14</v>
      </c>
      <c r="Q12" s="165" t="s">
        <v>361</v>
      </c>
      <c r="R12" s="165">
        <v>16</v>
      </c>
      <c r="S12" s="165">
        <v>17</v>
      </c>
      <c r="T12" s="171"/>
      <c r="U12" s="171"/>
      <c r="V12" s="127"/>
      <c r="W12" s="171"/>
      <c r="X12" s="171"/>
      <c r="Y12" s="171"/>
      <c r="Z12" s="171"/>
      <c r="AA12" s="171"/>
      <c r="AB12" s="171"/>
      <c r="AC12" s="127"/>
      <c r="AD12" s="171"/>
      <c r="AE12" s="171"/>
      <c r="AF12" s="171"/>
      <c r="AG12" s="171"/>
      <c r="AH12" s="171"/>
      <c r="AI12" s="171"/>
      <c r="AJ12" s="171"/>
      <c r="AK12" s="171"/>
      <c r="AL12" s="171"/>
      <c r="AM12" s="171"/>
      <c r="AN12" s="171"/>
    </row>
    <row r="13" spans="1:40" x14ac:dyDescent="0.25">
      <c r="A13" s="168"/>
      <c r="B13" s="169" t="s">
        <v>160</v>
      </c>
      <c r="C13" s="168"/>
      <c r="D13" s="168"/>
      <c r="E13" s="170"/>
      <c r="F13" s="168"/>
      <c r="G13" s="168"/>
      <c r="H13" s="170"/>
      <c r="I13" s="168"/>
      <c r="J13" s="168"/>
      <c r="K13" s="168"/>
      <c r="L13" s="168"/>
      <c r="M13" s="168"/>
      <c r="N13" s="168"/>
      <c r="O13" s="170"/>
      <c r="P13" s="168"/>
      <c r="Q13" s="168"/>
      <c r="R13" s="168"/>
      <c r="S13" s="168"/>
      <c r="T13" s="171"/>
      <c r="U13" s="171"/>
      <c r="V13" s="127"/>
      <c r="W13" s="171"/>
      <c r="X13" s="171"/>
      <c r="Y13" s="171"/>
      <c r="Z13" s="171"/>
      <c r="AA13" s="171"/>
      <c r="AB13" s="171"/>
      <c r="AC13" s="171"/>
      <c r="AD13" s="171"/>
      <c r="AE13" s="171"/>
      <c r="AF13" s="171"/>
      <c r="AG13" s="171"/>
      <c r="AH13" s="171"/>
      <c r="AI13" s="171"/>
      <c r="AJ13" s="171"/>
      <c r="AK13" s="171"/>
      <c r="AL13" s="171"/>
      <c r="AM13" s="171"/>
      <c r="AN13" s="171"/>
    </row>
    <row r="14" spans="1:40" s="186" customFormat="1" ht="31.5" customHeight="1" x14ac:dyDescent="0.25">
      <c r="A14" s="168" t="s">
        <v>7</v>
      </c>
      <c r="B14" s="169" t="s">
        <v>489</v>
      </c>
      <c r="C14" s="172">
        <f>+D14+E14</f>
        <v>6893935</v>
      </c>
      <c r="D14" s="172">
        <f>+D15+D16+D17</f>
        <v>6722835</v>
      </c>
      <c r="E14" s="170">
        <f>+E15+E16+E17</f>
        <v>171100</v>
      </c>
      <c r="F14" s="168"/>
      <c r="G14" s="168"/>
      <c r="H14" s="170"/>
      <c r="I14" s="168"/>
      <c r="J14" s="168"/>
      <c r="K14" s="168"/>
      <c r="L14" s="168"/>
      <c r="M14" s="168"/>
      <c r="N14" s="168"/>
      <c r="O14" s="170"/>
      <c r="P14" s="168"/>
      <c r="Q14" s="168"/>
      <c r="R14" s="168"/>
      <c r="S14" s="168"/>
      <c r="T14" s="182">
        <f>+U14+X14</f>
        <v>12800</v>
      </c>
      <c r="U14" s="183">
        <f>+V14+W14</f>
        <v>12800</v>
      </c>
      <c r="V14" s="184">
        <f>+V15+V16+V17</f>
        <v>12800</v>
      </c>
      <c r="W14" s="185"/>
      <c r="X14" s="185">
        <f>+Y14+Z14</f>
        <v>0</v>
      </c>
      <c r="Y14" s="185"/>
      <c r="Z14" s="185"/>
      <c r="AA14" s="188">
        <f>+AB14</f>
        <v>6705035</v>
      </c>
      <c r="AB14" s="189">
        <f>+AC14+AD14</f>
        <v>6705035</v>
      </c>
      <c r="AC14" s="189">
        <f>+AC15+AC16+AC17</f>
        <v>6705035</v>
      </c>
      <c r="AD14" s="185"/>
      <c r="AE14" s="185"/>
      <c r="AF14" s="185"/>
      <c r="AG14" s="185"/>
      <c r="AH14" s="188">
        <f>+AL14</f>
        <v>161100</v>
      </c>
      <c r="AI14" s="185"/>
      <c r="AJ14" s="185"/>
      <c r="AK14" s="185"/>
      <c r="AL14" s="189">
        <f>+AM14+AN14</f>
        <v>161100</v>
      </c>
      <c r="AM14" s="185"/>
      <c r="AN14" s="189">
        <f>+AN15+AN16+AN17</f>
        <v>161100</v>
      </c>
    </row>
    <row r="15" spans="1:40" ht="18.75" customHeight="1" x14ac:dyDescent="0.25">
      <c r="A15" s="129">
        <v>1</v>
      </c>
      <c r="B15" s="126" t="s">
        <v>490</v>
      </c>
      <c r="C15" s="172">
        <f>+D15+E15</f>
        <v>178900</v>
      </c>
      <c r="D15" s="172">
        <f>+G15+N15+U15+AB15</f>
        <v>17800</v>
      </c>
      <c r="E15" s="170">
        <f>+AL15</f>
        <v>161100</v>
      </c>
      <c r="F15" s="173">
        <f>+G15+J15</f>
        <v>5000</v>
      </c>
      <c r="G15" s="173">
        <f>+H15+I15</f>
        <v>5000</v>
      </c>
      <c r="H15" s="166">
        <f>+'[5]5. HTMT-20'!$F$15</f>
        <v>5000</v>
      </c>
      <c r="I15" s="165"/>
      <c r="J15" s="165"/>
      <c r="K15" s="165"/>
      <c r="L15" s="165"/>
      <c r="M15" s="165"/>
      <c r="N15" s="165"/>
      <c r="O15" s="166"/>
      <c r="P15" s="168"/>
      <c r="Q15" s="168"/>
      <c r="R15" s="168"/>
      <c r="S15" s="168"/>
      <c r="T15" s="174">
        <f>+U15+X15</f>
        <v>12800</v>
      </c>
      <c r="U15" s="174">
        <f>+V15+W15</f>
        <v>12800</v>
      </c>
      <c r="V15" s="127">
        <f>+'[5]5. HTMT-20'!$F$19</f>
        <v>12800</v>
      </c>
      <c r="W15" s="171"/>
      <c r="X15" s="171"/>
      <c r="Y15" s="171"/>
      <c r="Z15" s="171"/>
      <c r="AA15" s="171"/>
      <c r="AB15" s="171"/>
      <c r="AC15" s="171"/>
      <c r="AD15" s="171"/>
      <c r="AE15" s="171"/>
      <c r="AF15" s="171"/>
      <c r="AG15" s="171"/>
      <c r="AH15" s="179">
        <f>+AI15+AL15</f>
        <v>161100</v>
      </c>
      <c r="AI15" s="171"/>
      <c r="AJ15" s="171"/>
      <c r="AK15" s="171"/>
      <c r="AL15" s="179">
        <f>+AM15+AN15</f>
        <v>161100</v>
      </c>
      <c r="AM15" s="171"/>
      <c r="AN15" s="179">
        <f>+'[5]5. HTMT-20'!$F$24</f>
        <v>161100</v>
      </c>
    </row>
    <row r="16" spans="1:40" ht="20.25" customHeight="1" x14ac:dyDescent="0.25">
      <c r="A16" s="175">
        <v>2</v>
      </c>
      <c r="B16" s="176" t="s">
        <v>491</v>
      </c>
      <c r="C16" s="172">
        <f>+D16+E16</f>
        <v>10000</v>
      </c>
      <c r="D16" s="172">
        <f t="shared" ref="D16:D17" si="0">+G16+N16+U16+AB16</f>
        <v>0</v>
      </c>
      <c r="E16" s="170">
        <f>+J16+Q16+X16</f>
        <v>10000</v>
      </c>
      <c r="F16" s="165"/>
      <c r="G16" s="165"/>
      <c r="H16" s="166"/>
      <c r="I16" s="165"/>
      <c r="J16" s="165"/>
      <c r="K16" s="165"/>
      <c r="L16" s="165"/>
      <c r="M16" s="173">
        <f>+N16+Q16</f>
        <v>10000</v>
      </c>
      <c r="N16" s="173">
        <f>+O16+P16</f>
        <v>0</v>
      </c>
      <c r="O16" s="166"/>
      <c r="P16" s="177"/>
      <c r="Q16" s="177">
        <f>+R16+S16</f>
        <v>10000</v>
      </c>
      <c r="R16" s="178">
        <f>+'[5]5. HTMT-20'!$F$17</f>
        <v>10000</v>
      </c>
      <c r="S16" s="168"/>
      <c r="T16" s="171"/>
      <c r="U16" s="171"/>
      <c r="V16" s="127"/>
      <c r="W16" s="171"/>
      <c r="X16" s="171"/>
      <c r="Y16" s="171"/>
      <c r="Z16" s="171"/>
      <c r="AA16" s="171"/>
      <c r="AB16" s="171"/>
      <c r="AC16" s="171"/>
      <c r="AD16" s="171"/>
      <c r="AE16" s="171"/>
      <c r="AF16" s="171"/>
      <c r="AG16" s="171"/>
      <c r="AH16" s="171"/>
      <c r="AI16" s="171"/>
      <c r="AJ16" s="171"/>
      <c r="AK16" s="171"/>
      <c r="AL16" s="171"/>
      <c r="AM16" s="171"/>
      <c r="AN16" s="171"/>
    </row>
    <row r="17" spans="1:40" ht="18.75" customHeight="1" x14ac:dyDescent="0.25">
      <c r="A17" s="175">
        <v>3</v>
      </c>
      <c r="B17" s="176" t="s">
        <v>492</v>
      </c>
      <c r="C17" s="172">
        <f>+D17+E17</f>
        <v>6705035</v>
      </c>
      <c r="D17" s="172">
        <f t="shared" si="0"/>
        <v>6705035</v>
      </c>
      <c r="E17" s="170">
        <f>+J17+Q17+X17</f>
        <v>0</v>
      </c>
      <c r="F17" s="165"/>
      <c r="G17" s="165"/>
      <c r="H17" s="166"/>
      <c r="I17" s="165"/>
      <c r="J17" s="165"/>
      <c r="K17" s="165"/>
      <c r="L17" s="165"/>
      <c r="M17" s="173"/>
      <c r="N17" s="173"/>
      <c r="O17" s="166"/>
      <c r="P17" s="177"/>
      <c r="Q17" s="177"/>
      <c r="R17" s="178"/>
      <c r="S17" s="168"/>
      <c r="T17" s="171"/>
      <c r="U17" s="171"/>
      <c r="V17" s="127"/>
      <c r="W17" s="171"/>
      <c r="X17" s="171"/>
      <c r="Y17" s="171"/>
      <c r="Z17" s="171"/>
      <c r="AA17" s="179">
        <f>+AB17+AE17</f>
        <v>6705035</v>
      </c>
      <c r="AB17" s="179">
        <f>+AC17+AD17</f>
        <v>6705035</v>
      </c>
      <c r="AC17" s="179">
        <f>+'[5]5. HTMT-20'!$F$22</f>
        <v>6705035</v>
      </c>
      <c r="AD17" s="171"/>
      <c r="AE17" s="171"/>
      <c r="AF17" s="171"/>
      <c r="AG17" s="171"/>
      <c r="AH17" s="171"/>
      <c r="AI17" s="171"/>
      <c r="AJ17" s="171"/>
      <c r="AK17" s="171"/>
      <c r="AL17" s="171"/>
      <c r="AM17" s="171"/>
      <c r="AN17" s="171"/>
    </row>
    <row r="18" spans="1:40" ht="24" customHeight="1" x14ac:dyDescent="0.25">
      <c r="A18" s="168" t="s">
        <v>11</v>
      </c>
      <c r="B18" s="169" t="s">
        <v>493</v>
      </c>
      <c r="C18" s="168"/>
      <c r="D18" s="168"/>
      <c r="E18" s="170"/>
      <c r="F18" s="168"/>
      <c r="G18" s="168"/>
      <c r="H18" s="170"/>
      <c r="I18" s="168"/>
      <c r="J18" s="168"/>
      <c r="K18" s="168"/>
      <c r="L18" s="168"/>
      <c r="M18" s="168"/>
      <c r="N18" s="168"/>
      <c r="O18" s="170"/>
      <c r="P18" s="168"/>
      <c r="Q18" s="168"/>
      <c r="R18" s="168"/>
      <c r="S18" s="168"/>
      <c r="T18" s="171"/>
      <c r="U18" s="171"/>
      <c r="V18" s="127"/>
      <c r="W18" s="171"/>
      <c r="X18" s="171"/>
      <c r="Y18" s="171"/>
      <c r="Z18" s="171"/>
      <c r="AA18" s="171"/>
      <c r="AB18" s="171"/>
      <c r="AC18" s="171"/>
      <c r="AD18" s="171"/>
      <c r="AE18" s="171"/>
      <c r="AF18" s="171"/>
      <c r="AG18" s="171"/>
      <c r="AH18" s="171"/>
      <c r="AI18" s="171"/>
      <c r="AJ18" s="171"/>
      <c r="AK18" s="171"/>
      <c r="AL18" s="171"/>
      <c r="AM18" s="171"/>
      <c r="AN18" s="171"/>
    </row>
    <row r="19" spans="1:40" ht="16.5" customHeight="1" x14ac:dyDescent="0.25">
      <c r="A19" s="165">
        <v>1</v>
      </c>
      <c r="B19" s="180" t="s">
        <v>322</v>
      </c>
      <c r="C19" s="165"/>
      <c r="D19" s="165"/>
      <c r="E19" s="166"/>
      <c r="F19" s="165"/>
      <c r="G19" s="165"/>
      <c r="H19" s="166"/>
      <c r="I19" s="165"/>
      <c r="J19" s="165"/>
      <c r="K19" s="165"/>
      <c r="L19" s="165"/>
      <c r="M19" s="165"/>
      <c r="N19" s="165"/>
      <c r="O19" s="166"/>
      <c r="P19" s="165"/>
      <c r="Q19" s="165"/>
      <c r="R19" s="165"/>
      <c r="S19" s="165"/>
      <c r="T19" s="171"/>
      <c r="U19" s="171"/>
      <c r="V19" s="127"/>
      <c r="W19" s="171"/>
      <c r="X19" s="171"/>
      <c r="Y19" s="171"/>
      <c r="Z19" s="171"/>
      <c r="AA19" s="171"/>
      <c r="AB19" s="171"/>
      <c r="AC19" s="171"/>
      <c r="AD19" s="171"/>
      <c r="AE19" s="171"/>
      <c r="AF19" s="171"/>
      <c r="AG19" s="171"/>
      <c r="AH19" s="171"/>
      <c r="AI19" s="171"/>
      <c r="AJ19" s="171"/>
      <c r="AK19" s="171"/>
      <c r="AL19" s="171"/>
      <c r="AM19" s="171"/>
      <c r="AN19" s="171"/>
    </row>
    <row r="20" spans="1:40" ht="16.5" customHeight="1" x14ac:dyDescent="0.25">
      <c r="A20" s="165">
        <v>2</v>
      </c>
      <c r="B20" s="180" t="s">
        <v>329</v>
      </c>
      <c r="C20" s="165"/>
      <c r="D20" s="165"/>
      <c r="E20" s="166"/>
      <c r="F20" s="165"/>
      <c r="G20" s="165"/>
      <c r="H20" s="166"/>
      <c r="I20" s="165"/>
      <c r="J20" s="165"/>
      <c r="K20" s="165"/>
      <c r="L20" s="165"/>
      <c r="M20" s="165"/>
      <c r="N20" s="165"/>
      <c r="O20" s="166"/>
      <c r="P20" s="165"/>
      <c r="Q20" s="165"/>
      <c r="R20" s="165"/>
      <c r="S20" s="165"/>
      <c r="T20" s="171"/>
      <c r="U20" s="171"/>
      <c r="V20" s="127"/>
      <c r="W20" s="171"/>
      <c r="X20" s="171"/>
      <c r="Y20" s="171"/>
      <c r="Z20" s="171"/>
      <c r="AA20" s="171"/>
      <c r="AB20" s="171"/>
      <c r="AC20" s="171"/>
      <c r="AD20" s="171"/>
      <c r="AE20" s="171"/>
      <c r="AF20" s="171"/>
      <c r="AG20" s="171"/>
      <c r="AH20" s="171"/>
      <c r="AI20" s="171"/>
      <c r="AJ20" s="171"/>
      <c r="AK20" s="171"/>
      <c r="AL20" s="171"/>
      <c r="AM20" s="171"/>
      <c r="AN20" s="171"/>
    </row>
    <row r="21" spans="1:40" ht="16.5" customHeight="1" x14ac:dyDescent="0.25">
      <c r="A21" s="165">
        <v>3</v>
      </c>
      <c r="B21" s="180" t="s">
        <v>415</v>
      </c>
      <c r="C21" s="165"/>
      <c r="D21" s="165"/>
      <c r="E21" s="166"/>
      <c r="F21" s="165"/>
      <c r="G21" s="165"/>
      <c r="H21" s="166"/>
      <c r="I21" s="165"/>
      <c r="J21" s="165"/>
      <c r="K21" s="165"/>
      <c r="L21" s="165"/>
      <c r="M21" s="165"/>
      <c r="N21" s="165"/>
      <c r="O21" s="166"/>
      <c r="P21" s="165"/>
      <c r="Q21" s="165"/>
      <c r="R21" s="165"/>
      <c r="S21" s="165"/>
      <c r="T21" s="171"/>
      <c r="U21" s="171"/>
      <c r="V21" s="127"/>
      <c r="W21" s="171"/>
      <c r="X21" s="171"/>
      <c r="Y21" s="171"/>
      <c r="Z21" s="171"/>
      <c r="AA21" s="171"/>
      <c r="AB21" s="171"/>
      <c r="AC21" s="171"/>
      <c r="AD21" s="171"/>
      <c r="AE21" s="171"/>
      <c r="AF21" s="171"/>
      <c r="AG21" s="171"/>
      <c r="AH21" s="171"/>
      <c r="AI21" s="171"/>
      <c r="AJ21" s="171"/>
      <c r="AK21" s="171"/>
      <c r="AL21" s="171"/>
      <c r="AM21" s="171"/>
      <c r="AN21" s="171"/>
    </row>
    <row r="22" spans="1:40" ht="16.5" customHeight="1" x14ac:dyDescent="0.25">
      <c r="A22" s="165">
        <v>4</v>
      </c>
      <c r="B22" s="180" t="s">
        <v>327</v>
      </c>
      <c r="C22" s="165"/>
      <c r="D22" s="165"/>
      <c r="E22" s="166"/>
      <c r="F22" s="165"/>
      <c r="G22" s="165"/>
      <c r="H22" s="166"/>
      <c r="I22" s="165"/>
      <c r="J22" s="165"/>
      <c r="K22" s="165"/>
      <c r="L22" s="165"/>
      <c r="M22" s="165"/>
      <c r="N22" s="165"/>
      <c r="O22" s="166"/>
      <c r="P22" s="165"/>
      <c r="Q22" s="165"/>
      <c r="R22" s="165"/>
      <c r="S22" s="165"/>
      <c r="T22" s="171"/>
      <c r="U22" s="171"/>
      <c r="V22" s="127"/>
      <c r="W22" s="171"/>
      <c r="X22" s="171"/>
      <c r="Y22" s="171"/>
      <c r="Z22" s="171"/>
      <c r="AA22" s="171"/>
      <c r="AB22" s="171"/>
      <c r="AC22" s="171"/>
      <c r="AD22" s="171"/>
      <c r="AE22" s="171"/>
      <c r="AF22" s="171"/>
      <c r="AG22" s="171"/>
      <c r="AH22" s="171"/>
      <c r="AI22" s="171"/>
      <c r="AJ22" s="171"/>
      <c r="AK22" s="171"/>
      <c r="AL22" s="171"/>
      <c r="AM22" s="171"/>
      <c r="AN22" s="171"/>
    </row>
    <row r="23" spans="1:40" ht="16.5" customHeight="1" x14ac:dyDescent="0.25">
      <c r="A23" s="165">
        <v>5</v>
      </c>
      <c r="B23" s="180" t="s">
        <v>326</v>
      </c>
      <c r="C23" s="165"/>
      <c r="D23" s="165"/>
      <c r="E23" s="166"/>
      <c r="F23" s="165"/>
      <c r="G23" s="165"/>
      <c r="H23" s="166"/>
      <c r="I23" s="165"/>
      <c r="J23" s="165"/>
      <c r="K23" s="165"/>
      <c r="L23" s="165"/>
      <c r="M23" s="165"/>
      <c r="N23" s="165"/>
      <c r="O23" s="166"/>
      <c r="P23" s="165"/>
      <c r="Q23" s="165"/>
      <c r="R23" s="165"/>
      <c r="S23" s="165"/>
      <c r="T23" s="171"/>
      <c r="U23" s="171"/>
      <c r="V23" s="127"/>
      <c r="W23" s="171"/>
      <c r="X23" s="171"/>
      <c r="Y23" s="171"/>
      <c r="Z23" s="171"/>
      <c r="AA23" s="171"/>
      <c r="AB23" s="171"/>
      <c r="AC23" s="171"/>
      <c r="AD23" s="171"/>
      <c r="AE23" s="171"/>
      <c r="AF23" s="171"/>
      <c r="AG23" s="171"/>
      <c r="AH23" s="171"/>
      <c r="AI23" s="171"/>
      <c r="AJ23" s="171"/>
      <c r="AK23" s="171"/>
      <c r="AL23" s="171"/>
      <c r="AM23" s="171"/>
      <c r="AN23" s="171"/>
    </row>
    <row r="24" spans="1:40" ht="16.5" customHeight="1" x14ac:dyDescent="0.25">
      <c r="A24" s="165">
        <v>6</v>
      </c>
      <c r="B24" s="180" t="s">
        <v>325</v>
      </c>
      <c r="C24" s="165"/>
      <c r="D24" s="165"/>
      <c r="E24" s="166"/>
      <c r="F24" s="165"/>
      <c r="G24" s="165"/>
      <c r="H24" s="166"/>
      <c r="I24" s="165"/>
      <c r="J24" s="165"/>
      <c r="K24" s="165"/>
      <c r="L24" s="165"/>
      <c r="M24" s="165"/>
      <c r="N24" s="165"/>
      <c r="O24" s="166"/>
      <c r="P24" s="165"/>
      <c r="Q24" s="165"/>
      <c r="R24" s="165"/>
      <c r="S24" s="165"/>
      <c r="T24" s="171"/>
      <c r="U24" s="171"/>
      <c r="V24" s="127"/>
      <c r="W24" s="171"/>
      <c r="X24" s="171"/>
      <c r="Y24" s="171"/>
      <c r="Z24" s="171"/>
      <c r="AA24" s="171"/>
      <c r="AB24" s="171"/>
      <c r="AC24" s="171"/>
      <c r="AD24" s="171"/>
      <c r="AE24" s="171"/>
      <c r="AF24" s="171"/>
      <c r="AG24" s="171"/>
      <c r="AH24" s="171"/>
      <c r="AI24" s="171"/>
      <c r="AJ24" s="171"/>
      <c r="AK24" s="171"/>
      <c r="AL24" s="171"/>
      <c r="AM24" s="171"/>
      <c r="AN24" s="171"/>
    </row>
    <row r="25" spans="1:40" ht="16.5" customHeight="1" x14ac:dyDescent="0.25">
      <c r="A25" s="165">
        <v>7</v>
      </c>
      <c r="B25" s="180" t="s">
        <v>473</v>
      </c>
      <c r="C25" s="165"/>
      <c r="D25" s="165"/>
      <c r="E25" s="166"/>
      <c r="F25" s="165"/>
      <c r="G25" s="165"/>
      <c r="H25" s="166"/>
      <c r="I25" s="165"/>
      <c r="J25" s="165"/>
      <c r="K25" s="165"/>
      <c r="L25" s="165"/>
      <c r="M25" s="165"/>
      <c r="N25" s="165"/>
      <c r="O25" s="166"/>
      <c r="P25" s="165"/>
      <c r="Q25" s="165"/>
      <c r="R25" s="165"/>
      <c r="S25" s="165"/>
      <c r="T25" s="171"/>
      <c r="U25" s="171"/>
      <c r="V25" s="127"/>
      <c r="W25" s="171"/>
      <c r="X25" s="171"/>
      <c r="Y25" s="171"/>
      <c r="Z25" s="171"/>
      <c r="AA25" s="171"/>
      <c r="AB25" s="171"/>
      <c r="AC25" s="171"/>
      <c r="AD25" s="171"/>
      <c r="AE25" s="171"/>
      <c r="AF25" s="171"/>
      <c r="AG25" s="171"/>
      <c r="AH25" s="171"/>
      <c r="AI25" s="171"/>
      <c r="AJ25" s="171"/>
      <c r="AK25" s="171"/>
      <c r="AL25" s="171"/>
      <c r="AM25" s="171"/>
      <c r="AN25" s="171"/>
    </row>
    <row r="26" spans="1:40" ht="16.5" customHeight="1" x14ac:dyDescent="0.25">
      <c r="A26" s="165">
        <v>8</v>
      </c>
      <c r="B26" s="180" t="s">
        <v>323</v>
      </c>
      <c r="C26" s="165"/>
      <c r="D26" s="165"/>
      <c r="E26" s="166"/>
      <c r="F26" s="165"/>
      <c r="G26" s="165"/>
      <c r="H26" s="166"/>
      <c r="I26" s="165"/>
      <c r="J26" s="165"/>
      <c r="K26" s="165"/>
      <c r="L26" s="165"/>
      <c r="M26" s="165"/>
      <c r="N26" s="165"/>
      <c r="O26" s="166"/>
      <c r="P26" s="165"/>
      <c r="Q26" s="165"/>
      <c r="R26" s="165"/>
      <c r="S26" s="165"/>
      <c r="T26" s="171"/>
      <c r="U26" s="171"/>
      <c r="V26" s="127"/>
      <c r="W26" s="171"/>
      <c r="X26" s="171"/>
      <c r="Y26" s="171"/>
      <c r="Z26" s="171"/>
      <c r="AA26" s="171"/>
      <c r="AB26" s="171"/>
      <c r="AC26" s="171"/>
      <c r="AD26" s="171"/>
      <c r="AE26" s="171"/>
      <c r="AF26" s="171"/>
      <c r="AG26" s="171"/>
      <c r="AH26" s="171"/>
      <c r="AI26" s="171"/>
      <c r="AJ26" s="171"/>
      <c r="AK26" s="171"/>
      <c r="AL26" s="171"/>
      <c r="AM26" s="171"/>
      <c r="AN26" s="171"/>
    </row>
    <row r="27" spans="1:40" ht="16.5" customHeight="1" x14ac:dyDescent="0.25">
      <c r="A27" s="165">
        <v>9</v>
      </c>
      <c r="B27" s="180" t="s">
        <v>324</v>
      </c>
      <c r="C27" s="165"/>
      <c r="D27" s="165"/>
      <c r="E27" s="166"/>
      <c r="F27" s="165"/>
      <c r="G27" s="165"/>
      <c r="H27" s="166"/>
      <c r="I27" s="165"/>
      <c r="J27" s="165"/>
      <c r="K27" s="165"/>
      <c r="L27" s="165"/>
      <c r="M27" s="165"/>
      <c r="N27" s="165"/>
      <c r="O27" s="166"/>
      <c r="P27" s="165"/>
      <c r="Q27" s="165"/>
      <c r="R27" s="165"/>
      <c r="S27" s="165"/>
      <c r="T27" s="171"/>
      <c r="U27" s="171"/>
      <c r="V27" s="127"/>
      <c r="W27" s="171"/>
      <c r="X27" s="171"/>
      <c r="Y27" s="171"/>
      <c r="Z27" s="171"/>
      <c r="AA27" s="171"/>
      <c r="AB27" s="171"/>
      <c r="AC27" s="171"/>
      <c r="AD27" s="171"/>
      <c r="AE27" s="171"/>
      <c r="AF27" s="171"/>
      <c r="AG27" s="171"/>
      <c r="AH27" s="171"/>
      <c r="AI27" s="171"/>
      <c r="AJ27" s="171"/>
      <c r="AK27" s="171"/>
      <c r="AL27" s="171"/>
      <c r="AM27" s="171"/>
      <c r="AN27" s="171"/>
    </row>
    <row r="28" spans="1:40" ht="16.5" customHeight="1" x14ac:dyDescent="0.25">
      <c r="A28" s="165">
        <v>10</v>
      </c>
      <c r="B28" s="180" t="s">
        <v>330</v>
      </c>
      <c r="C28" s="165"/>
      <c r="D28" s="165"/>
      <c r="E28" s="166"/>
      <c r="F28" s="165"/>
      <c r="G28" s="165"/>
      <c r="H28" s="166"/>
      <c r="I28" s="165"/>
      <c r="J28" s="165"/>
      <c r="K28" s="165"/>
      <c r="L28" s="165"/>
      <c r="M28" s="165"/>
      <c r="N28" s="165"/>
      <c r="O28" s="166"/>
      <c r="P28" s="165"/>
      <c r="Q28" s="165"/>
      <c r="R28" s="165"/>
      <c r="S28" s="165"/>
      <c r="T28" s="171"/>
      <c r="U28" s="171"/>
      <c r="V28" s="127"/>
      <c r="W28" s="171"/>
      <c r="X28" s="171"/>
      <c r="Y28" s="171"/>
      <c r="Z28" s="171"/>
      <c r="AA28" s="171"/>
      <c r="AB28" s="171"/>
      <c r="AC28" s="171"/>
      <c r="AD28" s="171"/>
      <c r="AE28" s="171"/>
      <c r="AF28" s="171"/>
      <c r="AG28" s="171"/>
      <c r="AH28" s="171"/>
      <c r="AI28" s="171"/>
      <c r="AJ28" s="171"/>
      <c r="AK28" s="171"/>
      <c r="AL28" s="171"/>
      <c r="AM28" s="171"/>
      <c r="AN28" s="171"/>
    </row>
    <row r="29" spans="1:40" ht="16.5" customHeight="1" x14ac:dyDescent="0.25">
      <c r="A29" s="165">
        <v>11</v>
      </c>
      <c r="B29" s="180" t="s">
        <v>331</v>
      </c>
      <c r="C29" s="165"/>
      <c r="D29" s="165"/>
      <c r="E29" s="166"/>
      <c r="F29" s="165"/>
      <c r="G29" s="165"/>
      <c r="H29" s="166"/>
      <c r="I29" s="165"/>
      <c r="J29" s="165"/>
      <c r="K29" s="165"/>
      <c r="L29" s="165"/>
      <c r="M29" s="165"/>
      <c r="N29" s="165"/>
      <c r="O29" s="166"/>
      <c r="P29" s="165"/>
      <c r="Q29" s="165"/>
      <c r="R29" s="165"/>
      <c r="S29" s="165"/>
      <c r="T29" s="171"/>
      <c r="U29" s="171"/>
      <c r="V29" s="127"/>
      <c r="W29" s="171"/>
      <c r="X29" s="171"/>
      <c r="Y29" s="171"/>
      <c r="Z29" s="171"/>
      <c r="AA29" s="171"/>
      <c r="AB29" s="171"/>
      <c r="AC29" s="171"/>
      <c r="AD29" s="171"/>
      <c r="AE29" s="171"/>
      <c r="AF29" s="171"/>
      <c r="AG29" s="171"/>
      <c r="AH29" s="171"/>
      <c r="AI29" s="171"/>
      <c r="AJ29" s="171"/>
      <c r="AK29" s="171"/>
      <c r="AL29" s="171"/>
      <c r="AM29" s="171"/>
      <c r="AN29" s="171"/>
    </row>
  </sheetData>
  <mergeCells count="30">
    <mergeCell ref="A9:A11"/>
    <mergeCell ref="B9:B11"/>
    <mergeCell ref="C9:C11"/>
    <mergeCell ref="D9:E9"/>
    <mergeCell ref="F9:L9"/>
    <mergeCell ref="D10:D11"/>
    <mergeCell ref="G10:I10"/>
    <mergeCell ref="J10:L10"/>
    <mergeCell ref="M10:M11"/>
    <mergeCell ref="D1:E1"/>
    <mergeCell ref="AL1:AN1"/>
    <mergeCell ref="M9:S9"/>
    <mergeCell ref="N10:P10"/>
    <mergeCell ref="Q10:S10"/>
    <mergeCell ref="A4:AN4"/>
    <mergeCell ref="A5:AN5"/>
    <mergeCell ref="E10:E11"/>
    <mergeCell ref="F10:F11"/>
    <mergeCell ref="T9:Z9"/>
    <mergeCell ref="AA9:AG9"/>
    <mergeCell ref="AH9:AN9"/>
    <mergeCell ref="T10:T11"/>
    <mergeCell ref="U10:W10"/>
    <mergeCell ref="X10:Z10"/>
    <mergeCell ref="AL10:AN10"/>
    <mergeCell ref="AA10:AA11"/>
    <mergeCell ref="AB10:AD10"/>
    <mergeCell ref="AE10:AG10"/>
    <mergeCell ref="AH10:AH11"/>
    <mergeCell ref="AI10:AK10"/>
  </mergeCells>
  <printOptions horizontalCentered="1"/>
  <pageMargins left="0" right="0" top="0.75" bottom="0.75" header="0.3" footer="0.3"/>
  <pageSetup paperSize="9" scale="69" orientation="landscape"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246"/>
  <sheetViews>
    <sheetView workbookViewId="0">
      <selection activeCell="AA20" sqref="AA20"/>
    </sheetView>
  </sheetViews>
  <sheetFormatPr defaultRowHeight="15" x14ac:dyDescent="0.25"/>
  <cols>
    <col min="1" max="1" width="6" customWidth="1"/>
    <col min="2" max="2" width="41.28515625" customWidth="1"/>
    <col min="6" max="6" width="10.85546875" hidden="1" customWidth="1"/>
    <col min="7" max="7" width="11" hidden="1" customWidth="1"/>
    <col min="8" max="8" width="0" hidden="1" customWidth="1"/>
    <col min="9" max="9" width="24.140625" hidden="1" customWidth="1"/>
    <col min="10" max="18" width="0" hidden="1" customWidth="1"/>
    <col min="19" max="19" width="10.5703125" customWidth="1"/>
    <col min="22" max="22" width="11" customWidth="1"/>
  </cols>
  <sheetData>
    <row r="1" spans="1:22" ht="15.75" x14ac:dyDescent="0.25">
      <c r="A1" s="319" t="s">
        <v>150</v>
      </c>
      <c r="B1" s="319"/>
      <c r="C1" s="50"/>
      <c r="D1" s="50"/>
      <c r="E1" s="50"/>
      <c r="F1" s="50"/>
      <c r="G1" s="50"/>
      <c r="H1" s="50"/>
      <c r="I1" s="101" t="s">
        <v>362</v>
      </c>
      <c r="T1" s="315" t="s">
        <v>362</v>
      </c>
      <c r="U1" s="315"/>
      <c r="V1" s="315"/>
    </row>
    <row r="2" spans="1:22" ht="23.25" customHeight="1" x14ac:dyDescent="0.25">
      <c r="A2" s="320" t="s">
        <v>115</v>
      </c>
      <c r="B2" s="320"/>
      <c r="C2" s="50"/>
      <c r="D2" s="50"/>
      <c r="E2" s="50"/>
      <c r="F2" s="50"/>
      <c r="G2" s="50"/>
      <c r="H2" s="50"/>
      <c r="I2" s="50"/>
    </row>
    <row r="3" spans="1:22" ht="15.75" x14ac:dyDescent="0.25">
      <c r="A3" s="98"/>
      <c r="B3" s="98"/>
      <c r="C3" s="50"/>
      <c r="D3" s="50"/>
      <c r="E3" s="50"/>
      <c r="F3" s="50"/>
      <c r="G3" s="50"/>
      <c r="H3" s="50"/>
      <c r="I3" s="50"/>
    </row>
    <row r="4" spans="1:22" s="100" customFormat="1" ht="40.5" customHeight="1" x14ac:dyDescent="0.3">
      <c r="A4" s="321" t="s">
        <v>479</v>
      </c>
      <c r="B4" s="321"/>
      <c r="C4" s="321"/>
      <c r="D4" s="321"/>
      <c r="E4" s="321"/>
      <c r="F4" s="321"/>
      <c r="G4" s="321"/>
      <c r="H4" s="321"/>
      <c r="I4" s="321"/>
      <c r="J4" s="321"/>
      <c r="K4" s="321"/>
      <c r="L4" s="321"/>
      <c r="M4" s="321"/>
      <c r="N4" s="321"/>
      <c r="O4" s="321"/>
      <c r="P4" s="321"/>
      <c r="Q4" s="321"/>
      <c r="R4" s="321"/>
      <c r="S4" s="321"/>
      <c r="T4" s="321"/>
      <c r="U4" s="321"/>
      <c r="V4" s="321"/>
    </row>
    <row r="5" spans="1:22" ht="15.75" x14ac:dyDescent="0.25">
      <c r="A5" s="322" t="s">
        <v>495</v>
      </c>
      <c r="B5" s="322"/>
      <c r="C5" s="322"/>
      <c r="D5" s="322"/>
      <c r="E5" s="322"/>
      <c r="F5" s="322"/>
      <c r="G5" s="322"/>
      <c r="H5" s="322"/>
      <c r="I5" s="322"/>
      <c r="J5" s="322"/>
      <c r="K5" s="322"/>
      <c r="L5" s="322"/>
      <c r="M5" s="322"/>
      <c r="N5" s="322"/>
      <c r="O5" s="322"/>
      <c r="P5" s="322"/>
      <c r="Q5" s="322"/>
      <c r="R5" s="322"/>
      <c r="S5" s="322"/>
      <c r="T5" s="322"/>
      <c r="U5" s="322"/>
      <c r="V5" s="322"/>
    </row>
    <row r="6" spans="1:22" x14ac:dyDescent="0.25">
      <c r="A6" s="99"/>
      <c r="B6" s="99"/>
      <c r="C6" s="99"/>
      <c r="D6" s="99"/>
      <c r="E6" s="99"/>
      <c r="F6" s="99"/>
      <c r="G6" s="99"/>
      <c r="H6" s="99"/>
      <c r="I6" s="99"/>
    </row>
    <row r="7" spans="1:22" x14ac:dyDescent="0.25">
      <c r="A7" s="99"/>
      <c r="B7" s="99"/>
      <c r="C7" s="99"/>
      <c r="D7" s="99"/>
      <c r="E7" s="99"/>
      <c r="F7" s="99"/>
      <c r="G7" s="99"/>
      <c r="H7" s="99"/>
      <c r="I7" s="99"/>
    </row>
    <row r="8" spans="1:22" ht="15.75" x14ac:dyDescent="0.25">
      <c r="A8" s="50"/>
      <c r="B8" s="50"/>
      <c r="C8" s="50"/>
      <c r="D8" s="50"/>
      <c r="E8" s="50"/>
      <c r="F8" s="50"/>
      <c r="G8" s="50"/>
      <c r="H8" s="50"/>
      <c r="I8" s="101" t="s">
        <v>69</v>
      </c>
      <c r="T8" s="323" t="s">
        <v>1</v>
      </c>
      <c r="U8" s="323"/>
      <c r="V8" s="323"/>
    </row>
    <row r="9" spans="1:22" ht="15" customHeight="1" x14ac:dyDescent="0.25">
      <c r="A9" s="290" t="s">
        <v>2</v>
      </c>
      <c r="B9" s="290" t="s">
        <v>363</v>
      </c>
      <c r="C9" s="290" t="s">
        <v>364</v>
      </c>
      <c r="D9" s="290" t="s">
        <v>365</v>
      </c>
      <c r="E9" s="290" t="s">
        <v>366</v>
      </c>
      <c r="F9" s="290" t="s">
        <v>417</v>
      </c>
      <c r="G9" s="290"/>
      <c r="H9" s="290"/>
      <c r="I9" s="290"/>
      <c r="J9" s="290"/>
      <c r="K9" s="291" t="s">
        <v>418</v>
      </c>
      <c r="L9" s="291"/>
      <c r="M9" s="291"/>
      <c r="N9" s="291"/>
      <c r="O9" s="291" t="s">
        <v>419</v>
      </c>
      <c r="P9" s="291"/>
      <c r="Q9" s="291"/>
      <c r="R9" s="291"/>
      <c r="S9" s="291" t="s">
        <v>496</v>
      </c>
      <c r="T9" s="291"/>
      <c r="U9" s="291"/>
      <c r="V9" s="291"/>
    </row>
    <row r="10" spans="1:22" ht="15" customHeight="1" x14ac:dyDescent="0.25">
      <c r="A10" s="290"/>
      <c r="B10" s="290"/>
      <c r="C10" s="290"/>
      <c r="D10" s="290"/>
      <c r="E10" s="290"/>
      <c r="F10" s="290" t="s">
        <v>420</v>
      </c>
      <c r="G10" s="291" t="s">
        <v>421</v>
      </c>
      <c r="H10" s="291"/>
      <c r="I10" s="291"/>
      <c r="J10" s="291"/>
      <c r="K10" s="291"/>
      <c r="L10" s="291"/>
      <c r="M10" s="291"/>
      <c r="N10" s="291"/>
      <c r="O10" s="291"/>
      <c r="P10" s="291"/>
      <c r="Q10" s="291"/>
      <c r="R10" s="291"/>
      <c r="S10" s="291"/>
      <c r="T10" s="291"/>
      <c r="U10" s="291"/>
      <c r="V10" s="291"/>
    </row>
    <row r="11" spans="1:22" ht="15" customHeight="1" x14ac:dyDescent="0.25">
      <c r="A11" s="290"/>
      <c r="B11" s="290"/>
      <c r="C11" s="290"/>
      <c r="D11" s="290"/>
      <c r="E11" s="290"/>
      <c r="F11" s="290"/>
      <c r="G11" s="291" t="s">
        <v>422</v>
      </c>
      <c r="H11" s="291" t="s">
        <v>423</v>
      </c>
      <c r="I11" s="291"/>
      <c r="J11" s="291"/>
      <c r="K11" s="291" t="s">
        <v>338</v>
      </c>
      <c r="L11" s="291" t="s">
        <v>423</v>
      </c>
      <c r="M11" s="291"/>
      <c r="N11" s="291"/>
      <c r="O11" s="291" t="s">
        <v>338</v>
      </c>
      <c r="P11" s="291" t="s">
        <v>423</v>
      </c>
      <c r="Q11" s="291"/>
      <c r="R11" s="291"/>
      <c r="S11" s="291" t="s">
        <v>338</v>
      </c>
      <c r="T11" s="291" t="s">
        <v>423</v>
      </c>
      <c r="U11" s="291"/>
      <c r="V11" s="291"/>
    </row>
    <row r="12" spans="1:22" ht="44.25" customHeight="1" x14ac:dyDescent="0.25">
      <c r="A12" s="290"/>
      <c r="B12" s="290"/>
      <c r="C12" s="290"/>
      <c r="D12" s="290"/>
      <c r="E12" s="290"/>
      <c r="F12" s="290"/>
      <c r="G12" s="291"/>
      <c r="H12" s="148" t="s">
        <v>424</v>
      </c>
      <c r="I12" s="148" t="s">
        <v>425</v>
      </c>
      <c r="J12" s="148" t="s">
        <v>426</v>
      </c>
      <c r="K12" s="291"/>
      <c r="L12" s="148" t="s">
        <v>424</v>
      </c>
      <c r="M12" s="148" t="s">
        <v>425</v>
      </c>
      <c r="N12" s="148" t="s">
        <v>426</v>
      </c>
      <c r="O12" s="291"/>
      <c r="P12" s="148" t="s">
        <v>424</v>
      </c>
      <c r="Q12" s="148" t="s">
        <v>425</v>
      </c>
      <c r="R12" s="148" t="s">
        <v>426</v>
      </c>
      <c r="S12" s="291"/>
      <c r="T12" s="148" t="s">
        <v>424</v>
      </c>
      <c r="U12" s="148" t="s">
        <v>425</v>
      </c>
      <c r="V12" s="148" t="s">
        <v>427</v>
      </c>
    </row>
    <row r="13" spans="1:22" x14ac:dyDescent="0.25">
      <c r="A13" s="70" t="s">
        <v>5</v>
      </c>
      <c r="B13" s="70" t="s">
        <v>21</v>
      </c>
      <c r="C13" s="70">
        <v>1</v>
      </c>
      <c r="D13" s="70">
        <v>2</v>
      </c>
      <c r="E13" s="70">
        <v>3</v>
      </c>
      <c r="F13" s="70">
        <v>4</v>
      </c>
      <c r="G13" s="71">
        <v>5</v>
      </c>
      <c r="H13" s="71">
        <v>6</v>
      </c>
      <c r="I13" s="71">
        <v>7</v>
      </c>
      <c r="J13" s="71">
        <v>8</v>
      </c>
      <c r="K13" s="71">
        <v>9</v>
      </c>
      <c r="L13" s="71">
        <v>10</v>
      </c>
      <c r="M13" s="71">
        <v>11</v>
      </c>
      <c r="N13" s="71">
        <v>12</v>
      </c>
      <c r="O13" s="71">
        <v>13</v>
      </c>
      <c r="P13" s="71">
        <v>14</v>
      </c>
      <c r="Q13" s="71">
        <v>15</v>
      </c>
      <c r="R13" s="71">
        <v>16</v>
      </c>
      <c r="S13" s="148">
        <v>17</v>
      </c>
      <c r="T13" s="71">
        <v>18</v>
      </c>
      <c r="U13" s="71">
        <v>19</v>
      </c>
      <c r="V13" s="71">
        <v>20</v>
      </c>
    </row>
    <row r="14" spans="1:22" x14ac:dyDescent="0.25">
      <c r="A14" s="147"/>
      <c r="B14" s="147" t="s">
        <v>160</v>
      </c>
      <c r="C14" s="147"/>
      <c r="D14" s="147"/>
      <c r="E14" s="147"/>
      <c r="F14" s="147"/>
      <c r="G14" s="148"/>
      <c r="H14" s="148"/>
      <c r="I14" s="148"/>
      <c r="J14" s="148"/>
      <c r="K14" s="190"/>
      <c r="L14" s="148"/>
      <c r="M14" s="148"/>
      <c r="N14" s="148"/>
      <c r="O14" s="148"/>
      <c r="P14" s="148"/>
      <c r="Q14" s="148"/>
      <c r="R14" s="148"/>
      <c r="S14" s="148">
        <f>+T14+U14+V14</f>
        <v>3654427</v>
      </c>
      <c r="T14" s="148"/>
      <c r="U14" s="148"/>
      <c r="V14" s="191">
        <f>+V15+V175</f>
        <v>3654427</v>
      </c>
    </row>
    <row r="15" spans="1:22" ht="30.75" customHeight="1" x14ac:dyDescent="0.25">
      <c r="A15" s="317" t="s">
        <v>497</v>
      </c>
      <c r="B15" s="317"/>
      <c r="C15" s="147"/>
      <c r="D15" s="147"/>
      <c r="E15" s="147"/>
      <c r="F15" s="147"/>
      <c r="G15" s="148"/>
      <c r="H15" s="148"/>
      <c r="I15" s="148"/>
      <c r="J15" s="148"/>
      <c r="K15" s="148"/>
      <c r="L15" s="148"/>
      <c r="M15" s="148"/>
      <c r="N15" s="148"/>
      <c r="O15" s="148"/>
      <c r="P15" s="148"/>
      <c r="Q15" s="148"/>
      <c r="R15" s="148"/>
      <c r="S15" s="148">
        <f>+T15+U15+V15</f>
        <v>2813952</v>
      </c>
      <c r="T15" s="148"/>
      <c r="U15" s="148"/>
      <c r="V15" s="191">
        <f>+V16+V124+V125+V140+V167</f>
        <v>2813952</v>
      </c>
    </row>
    <row r="16" spans="1:22" ht="24" customHeight="1" x14ac:dyDescent="0.25">
      <c r="A16" s="228" t="s">
        <v>5</v>
      </c>
      <c r="B16" s="192" t="s">
        <v>498</v>
      </c>
      <c r="C16" s="192"/>
      <c r="D16" s="147"/>
      <c r="E16" s="192"/>
      <c r="F16" s="147"/>
      <c r="G16" s="193"/>
      <c r="H16" s="148"/>
      <c r="I16" s="148"/>
      <c r="J16" s="148"/>
      <c r="K16" s="148"/>
      <c r="L16" s="148"/>
      <c r="M16" s="148"/>
      <c r="N16" s="148"/>
      <c r="O16" s="148"/>
      <c r="P16" s="148"/>
      <c r="Q16" s="148"/>
      <c r="R16" s="148"/>
      <c r="S16" s="148">
        <f t="shared" ref="S16:S79" si="0">+T16+U16+V16</f>
        <v>2005627</v>
      </c>
      <c r="T16" s="148"/>
      <c r="U16" s="148"/>
      <c r="V16" s="148">
        <f>+V17+V50+V65+V84+V107+V116+V120</f>
        <v>2005627</v>
      </c>
    </row>
    <row r="17" spans="1:22" ht="22.5" customHeight="1" x14ac:dyDescent="0.25">
      <c r="A17" s="228" t="s">
        <v>7</v>
      </c>
      <c r="B17" s="192" t="s">
        <v>367</v>
      </c>
      <c r="C17" s="194"/>
      <c r="D17" s="147"/>
      <c r="E17" s="194"/>
      <c r="F17" s="147"/>
      <c r="G17" s="195"/>
      <c r="H17" s="148"/>
      <c r="I17" s="148"/>
      <c r="J17" s="148"/>
      <c r="K17" s="148"/>
      <c r="L17" s="148"/>
      <c r="M17" s="148"/>
      <c r="N17" s="148"/>
      <c r="O17" s="148"/>
      <c r="P17" s="148"/>
      <c r="Q17" s="148"/>
      <c r="R17" s="148"/>
      <c r="S17" s="148">
        <f t="shared" si="0"/>
        <v>484615</v>
      </c>
      <c r="T17" s="148"/>
      <c r="U17" s="148"/>
      <c r="V17" s="148">
        <v>484615</v>
      </c>
    </row>
    <row r="18" spans="1:22" ht="22.5" customHeight="1" x14ac:dyDescent="0.25">
      <c r="A18" s="228" t="s">
        <v>368</v>
      </c>
      <c r="B18" s="192" t="s">
        <v>499</v>
      </c>
      <c r="C18" s="194"/>
      <c r="D18" s="147"/>
      <c r="E18" s="194"/>
      <c r="F18" s="147"/>
      <c r="G18" s="195"/>
      <c r="H18" s="148"/>
      <c r="I18" s="148"/>
      <c r="J18" s="148"/>
      <c r="K18" s="148"/>
      <c r="L18" s="148"/>
      <c r="M18" s="148"/>
      <c r="N18" s="148"/>
      <c r="O18" s="148"/>
      <c r="P18" s="148"/>
      <c r="Q18" s="148"/>
      <c r="R18" s="148"/>
      <c r="S18" s="148">
        <f t="shared" si="0"/>
        <v>286615</v>
      </c>
      <c r="T18" s="148"/>
      <c r="U18" s="148"/>
      <c r="V18" s="148">
        <v>286615</v>
      </c>
    </row>
    <row r="19" spans="1:22" ht="42.75" customHeight="1" x14ac:dyDescent="0.25">
      <c r="A19" s="229">
        <v>1</v>
      </c>
      <c r="B19" s="196" t="s">
        <v>500</v>
      </c>
      <c r="C19" s="197" t="s">
        <v>369</v>
      </c>
      <c r="D19" s="70"/>
      <c r="E19" s="197" t="s">
        <v>370</v>
      </c>
      <c r="F19" s="70"/>
      <c r="G19" s="193">
        <v>45096</v>
      </c>
      <c r="H19" s="71"/>
      <c r="I19" s="71"/>
      <c r="J19" s="71"/>
      <c r="K19" s="71"/>
      <c r="L19" s="71"/>
      <c r="M19" s="71"/>
      <c r="N19" s="71"/>
      <c r="O19" s="71"/>
      <c r="P19" s="71"/>
      <c r="Q19" s="71"/>
      <c r="R19" s="71"/>
      <c r="S19" s="71">
        <f t="shared" si="0"/>
        <v>15000</v>
      </c>
      <c r="T19" s="71"/>
      <c r="U19" s="71"/>
      <c r="V19" s="71">
        <v>15000</v>
      </c>
    </row>
    <row r="20" spans="1:22" ht="33.75" customHeight="1" x14ac:dyDescent="0.25">
      <c r="A20" s="229">
        <v>2</v>
      </c>
      <c r="B20" s="196" t="s">
        <v>238</v>
      </c>
      <c r="C20" s="197" t="s">
        <v>371</v>
      </c>
      <c r="D20" s="70"/>
      <c r="E20" s="197" t="s">
        <v>372</v>
      </c>
      <c r="F20" s="70"/>
      <c r="G20" s="193">
        <v>214700</v>
      </c>
      <c r="H20" s="71"/>
      <c r="I20" s="71"/>
      <c r="J20" s="71"/>
      <c r="K20" s="71"/>
      <c r="L20" s="71"/>
      <c r="M20" s="71"/>
      <c r="N20" s="71"/>
      <c r="O20" s="71"/>
      <c r="P20" s="71"/>
      <c r="Q20" s="71"/>
      <c r="R20" s="71"/>
      <c r="S20" s="71">
        <f t="shared" si="0"/>
        <v>40000</v>
      </c>
      <c r="T20" s="71"/>
      <c r="U20" s="71"/>
      <c r="V20" s="71">
        <v>40000</v>
      </c>
    </row>
    <row r="21" spans="1:22" ht="36" customHeight="1" x14ac:dyDescent="0.25">
      <c r="A21" s="229">
        <v>3</v>
      </c>
      <c r="B21" s="66" t="s">
        <v>240</v>
      </c>
      <c r="C21" s="198" t="s">
        <v>375</v>
      </c>
      <c r="D21" s="147"/>
      <c r="E21" s="199" t="s">
        <v>374</v>
      </c>
      <c r="F21" s="147"/>
      <c r="G21" s="193">
        <v>136700</v>
      </c>
      <c r="H21" s="148"/>
      <c r="I21" s="148"/>
      <c r="J21" s="148"/>
      <c r="K21" s="148"/>
      <c r="L21" s="148"/>
      <c r="M21" s="148"/>
      <c r="N21" s="148"/>
      <c r="O21" s="148"/>
      <c r="P21" s="148"/>
      <c r="Q21" s="148"/>
      <c r="R21" s="148"/>
      <c r="S21" s="71">
        <f t="shared" si="0"/>
        <v>24500</v>
      </c>
      <c r="T21" s="148"/>
      <c r="U21" s="148"/>
      <c r="V21" s="148">
        <v>24500</v>
      </c>
    </row>
    <row r="22" spans="1:22" ht="29.25" customHeight="1" x14ac:dyDescent="0.25">
      <c r="A22" s="229">
        <v>4</v>
      </c>
      <c r="B22" s="200" t="s">
        <v>254</v>
      </c>
      <c r="C22" s="197" t="s">
        <v>381</v>
      </c>
      <c r="D22" s="147"/>
      <c r="E22" s="197" t="s">
        <v>382</v>
      </c>
      <c r="F22" s="147"/>
      <c r="G22" s="193">
        <v>516453</v>
      </c>
      <c r="H22" s="148"/>
      <c r="I22" s="148"/>
      <c r="J22" s="148"/>
      <c r="K22" s="148"/>
      <c r="L22" s="148"/>
      <c r="M22" s="148"/>
      <c r="N22" s="148"/>
      <c r="O22" s="148"/>
      <c r="P22" s="148"/>
      <c r="Q22" s="148"/>
      <c r="R22" s="148"/>
      <c r="S22" s="71">
        <f t="shared" si="0"/>
        <v>26000</v>
      </c>
      <c r="T22" s="148"/>
      <c r="U22" s="148"/>
      <c r="V22" s="148">
        <v>26000</v>
      </c>
    </row>
    <row r="23" spans="1:22" ht="28.5" customHeight="1" x14ac:dyDescent="0.25">
      <c r="A23" s="229">
        <v>5</v>
      </c>
      <c r="B23" s="200" t="s">
        <v>501</v>
      </c>
      <c r="C23" s="197" t="s">
        <v>373</v>
      </c>
      <c r="D23" s="70"/>
      <c r="E23" s="197" t="s">
        <v>384</v>
      </c>
      <c r="F23" s="70"/>
      <c r="G23" s="193">
        <v>259048</v>
      </c>
      <c r="H23" s="71"/>
      <c r="I23" s="71"/>
      <c r="J23" s="71"/>
      <c r="K23" s="71"/>
      <c r="L23" s="71"/>
      <c r="M23" s="71"/>
      <c r="N23" s="71"/>
      <c r="O23" s="71"/>
      <c r="P23" s="71"/>
      <c r="Q23" s="71"/>
      <c r="R23" s="71"/>
      <c r="S23" s="71">
        <f t="shared" si="0"/>
        <v>1500</v>
      </c>
      <c r="T23" s="71"/>
      <c r="U23" s="71"/>
      <c r="V23" s="71">
        <v>1500</v>
      </c>
    </row>
    <row r="24" spans="1:22" ht="41.25" customHeight="1" x14ac:dyDescent="0.25">
      <c r="A24" s="229">
        <v>6</v>
      </c>
      <c r="B24" s="200" t="s">
        <v>502</v>
      </c>
      <c r="C24" s="197" t="s">
        <v>381</v>
      </c>
      <c r="D24" s="70"/>
      <c r="E24" s="197" t="s">
        <v>384</v>
      </c>
      <c r="F24" s="70"/>
      <c r="G24" s="193">
        <v>160152</v>
      </c>
      <c r="H24" s="71"/>
      <c r="I24" s="71"/>
      <c r="J24" s="71"/>
      <c r="K24" s="71"/>
      <c r="L24" s="71"/>
      <c r="M24" s="71"/>
      <c r="N24" s="71"/>
      <c r="O24" s="71"/>
      <c r="P24" s="71"/>
      <c r="Q24" s="71"/>
      <c r="R24" s="71"/>
      <c r="S24" s="71">
        <f t="shared" si="0"/>
        <v>13900</v>
      </c>
      <c r="T24" s="71"/>
      <c r="U24" s="71"/>
      <c r="V24" s="71">
        <v>13900</v>
      </c>
    </row>
    <row r="25" spans="1:22" ht="42" customHeight="1" x14ac:dyDescent="0.25">
      <c r="A25" s="229">
        <v>7</v>
      </c>
      <c r="B25" s="201" t="s">
        <v>503</v>
      </c>
      <c r="C25" s="202" t="s">
        <v>387</v>
      </c>
      <c r="D25" s="147"/>
      <c r="E25" s="202" t="s">
        <v>384</v>
      </c>
      <c r="F25" s="147"/>
      <c r="G25" s="193">
        <v>314732</v>
      </c>
      <c r="H25" s="148"/>
      <c r="I25" s="148"/>
      <c r="J25" s="148"/>
      <c r="K25" s="148"/>
      <c r="L25" s="148"/>
      <c r="M25" s="148"/>
      <c r="N25" s="148"/>
      <c r="O25" s="148"/>
      <c r="P25" s="148"/>
      <c r="Q25" s="148"/>
      <c r="R25" s="148"/>
      <c r="S25" s="71">
        <f t="shared" si="0"/>
        <v>47777</v>
      </c>
      <c r="T25" s="148"/>
      <c r="U25" s="148"/>
      <c r="V25" s="148">
        <v>47777</v>
      </c>
    </row>
    <row r="26" spans="1:22" ht="36.75" customHeight="1" x14ac:dyDescent="0.25">
      <c r="A26" s="229">
        <v>8</v>
      </c>
      <c r="B26" s="203" t="s">
        <v>504</v>
      </c>
      <c r="C26" s="197" t="s">
        <v>388</v>
      </c>
      <c r="D26" s="70"/>
      <c r="E26" s="197" t="s">
        <v>385</v>
      </c>
      <c r="F26" s="70"/>
      <c r="G26" s="193">
        <v>43580</v>
      </c>
      <c r="H26" s="71"/>
      <c r="I26" s="71"/>
      <c r="J26" s="71"/>
      <c r="K26" s="71"/>
      <c r="L26" s="71"/>
      <c r="M26" s="71"/>
      <c r="N26" s="71"/>
      <c r="O26" s="71"/>
      <c r="P26" s="71"/>
      <c r="Q26" s="71"/>
      <c r="R26" s="71"/>
      <c r="S26" s="71">
        <f t="shared" si="0"/>
        <v>13000</v>
      </c>
      <c r="T26" s="71"/>
      <c r="U26" s="71"/>
      <c r="V26" s="71">
        <v>13000</v>
      </c>
    </row>
    <row r="27" spans="1:22" ht="36.75" customHeight="1" x14ac:dyDescent="0.25">
      <c r="A27" s="229">
        <v>9</v>
      </c>
      <c r="B27" s="65" t="s">
        <v>505</v>
      </c>
      <c r="C27" s="204" t="s">
        <v>381</v>
      </c>
      <c r="D27" s="70"/>
      <c r="E27" s="204" t="s">
        <v>374</v>
      </c>
      <c r="F27" s="70"/>
      <c r="G27" s="155">
        <v>341231</v>
      </c>
      <c r="H27" s="71"/>
      <c r="I27" s="71"/>
      <c r="J27" s="71"/>
      <c r="K27" s="71"/>
      <c r="L27" s="71"/>
      <c r="M27" s="71"/>
      <c r="N27" s="71"/>
      <c r="O27" s="71"/>
      <c r="P27" s="71"/>
      <c r="Q27" s="71"/>
      <c r="R27" s="71"/>
      <c r="S27" s="71">
        <f t="shared" si="0"/>
        <v>38200</v>
      </c>
      <c r="T27" s="71"/>
      <c r="U27" s="71"/>
      <c r="V27" s="71">
        <v>38200</v>
      </c>
    </row>
    <row r="28" spans="1:22" ht="36.75" customHeight="1" x14ac:dyDescent="0.25">
      <c r="A28" s="229">
        <v>10</v>
      </c>
      <c r="B28" s="66" t="s">
        <v>241</v>
      </c>
      <c r="C28" s="198" t="s">
        <v>375</v>
      </c>
      <c r="D28" s="147"/>
      <c r="E28" s="199" t="s">
        <v>370</v>
      </c>
      <c r="F28" s="147"/>
      <c r="G28" s="193">
        <v>131234</v>
      </c>
      <c r="H28" s="148"/>
      <c r="I28" s="148"/>
      <c r="J28" s="148"/>
      <c r="K28" s="148"/>
      <c r="L28" s="148"/>
      <c r="M28" s="148"/>
      <c r="N28" s="148"/>
      <c r="O28" s="148"/>
      <c r="P28" s="148"/>
      <c r="Q28" s="148"/>
      <c r="R28" s="148"/>
      <c r="S28" s="71">
        <f t="shared" si="0"/>
        <v>30000</v>
      </c>
      <c r="T28" s="148"/>
      <c r="U28" s="148"/>
      <c r="V28" s="148">
        <v>30000</v>
      </c>
    </row>
    <row r="29" spans="1:22" ht="36.75" customHeight="1" x14ac:dyDescent="0.25">
      <c r="A29" s="229">
        <v>11</v>
      </c>
      <c r="B29" s="203" t="s">
        <v>251</v>
      </c>
      <c r="C29" s="197" t="s">
        <v>388</v>
      </c>
      <c r="D29" s="70"/>
      <c r="E29" s="197" t="s">
        <v>374</v>
      </c>
      <c r="F29" s="70"/>
      <c r="G29" s="193">
        <v>85187</v>
      </c>
      <c r="H29" s="71"/>
      <c r="I29" s="71"/>
      <c r="J29" s="71"/>
      <c r="K29" s="71"/>
      <c r="L29" s="71"/>
      <c r="M29" s="71"/>
      <c r="N29" s="71"/>
      <c r="O29" s="71"/>
      <c r="P29" s="71"/>
      <c r="Q29" s="71"/>
      <c r="R29" s="71"/>
      <c r="S29" s="71">
        <f t="shared" si="0"/>
        <v>13500</v>
      </c>
      <c r="T29" s="71"/>
      <c r="U29" s="71"/>
      <c r="V29" s="71">
        <v>13500</v>
      </c>
    </row>
    <row r="30" spans="1:22" ht="42.75" customHeight="1" x14ac:dyDescent="0.25">
      <c r="A30" s="229">
        <v>12</v>
      </c>
      <c r="B30" s="65" t="s">
        <v>255</v>
      </c>
      <c r="C30" s="202" t="s">
        <v>380</v>
      </c>
      <c r="D30" s="147"/>
      <c r="E30" s="202" t="s">
        <v>370</v>
      </c>
      <c r="F30" s="147"/>
      <c r="G30" s="193">
        <v>59248</v>
      </c>
      <c r="H30" s="148"/>
      <c r="I30" s="148"/>
      <c r="J30" s="148"/>
      <c r="K30" s="148"/>
      <c r="L30" s="148"/>
      <c r="M30" s="148"/>
      <c r="N30" s="148"/>
      <c r="O30" s="148"/>
      <c r="P30" s="148"/>
      <c r="Q30" s="148"/>
      <c r="R30" s="148"/>
      <c r="S30" s="71">
        <f t="shared" si="0"/>
        <v>2500</v>
      </c>
      <c r="T30" s="148"/>
      <c r="U30" s="148"/>
      <c r="V30" s="148">
        <v>2500</v>
      </c>
    </row>
    <row r="31" spans="1:22" ht="35.25" customHeight="1" x14ac:dyDescent="0.25">
      <c r="A31" s="229">
        <v>13</v>
      </c>
      <c r="B31" s="66" t="s">
        <v>265</v>
      </c>
      <c r="C31" s="198" t="s">
        <v>377</v>
      </c>
      <c r="D31" s="70"/>
      <c r="E31" s="202" t="s">
        <v>370</v>
      </c>
      <c r="F31" s="70"/>
      <c r="G31" s="155">
        <v>53973</v>
      </c>
      <c r="H31" s="71"/>
      <c r="I31" s="71"/>
      <c r="J31" s="71"/>
      <c r="K31" s="71"/>
      <c r="L31" s="71"/>
      <c r="M31" s="71"/>
      <c r="N31" s="71"/>
      <c r="O31" s="71"/>
      <c r="P31" s="71"/>
      <c r="Q31" s="71"/>
      <c r="R31" s="71"/>
      <c r="S31" s="71">
        <f t="shared" si="0"/>
        <v>500</v>
      </c>
      <c r="T31" s="71"/>
      <c r="U31" s="71"/>
      <c r="V31" s="71">
        <v>500</v>
      </c>
    </row>
    <row r="32" spans="1:22" ht="43.5" customHeight="1" x14ac:dyDescent="0.25">
      <c r="A32" s="229">
        <v>14</v>
      </c>
      <c r="B32" s="65" t="s">
        <v>506</v>
      </c>
      <c r="C32" s="204" t="s">
        <v>381</v>
      </c>
      <c r="D32" s="70"/>
      <c r="E32" s="197" t="s">
        <v>402</v>
      </c>
      <c r="F32" s="70"/>
      <c r="G32" s="155">
        <v>31136</v>
      </c>
      <c r="H32" s="71"/>
      <c r="I32" s="71"/>
      <c r="J32" s="71"/>
      <c r="K32" s="71"/>
      <c r="L32" s="71"/>
      <c r="M32" s="71"/>
      <c r="N32" s="71"/>
      <c r="O32" s="71"/>
      <c r="P32" s="71"/>
      <c r="Q32" s="71"/>
      <c r="R32" s="71"/>
      <c r="S32" s="71">
        <f t="shared" si="0"/>
        <v>16738</v>
      </c>
      <c r="T32" s="71"/>
      <c r="U32" s="71"/>
      <c r="V32" s="71">
        <v>16738</v>
      </c>
    </row>
    <row r="33" spans="1:22" ht="36.75" customHeight="1" x14ac:dyDescent="0.25">
      <c r="A33" s="229">
        <v>15</v>
      </c>
      <c r="B33" s="65" t="s">
        <v>287</v>
      </c>
      <c r="C33" s="204" t="s">
        <v>381</v>
      </c>
      <c r="D33" s="163"/>
      <c r="E33" s="197" t="s">
        <v>401</v>
      </c>
      <c r="F33" s="163"/>
      <c r="G33" s="155">
        <v>13929</v>
      </c>
      <c r="H33" s="158"/>
      <c r="I33" s="158"/>
      <c r="J33" s="158"/>
      <c r="K33" s="158"/>
      <c r="L33" s="158"/>
      <c r="M33" s="158"/>
      <c r="N33" s="158"/>
      <c r="O33" s="158"/>
      <c r="P33" s="158"/>
      <c r="Q33" s="158"/>
      <c r="R33" s="158"/>
      <c r="S33" s="71">
        <f t="shared" si="0"/>
        <v>3500</v>
      </c>
      <c r="T33" s="158"/>
      <c r="U33" s="158"/>
      <c r="V33" s="158">
        <v>3500</v>
      </c>
    </row>
    <row r="34" spans="1:22" ht="23.25" customHeight="1" x14ac:dyDescent="0.25">
      <c r="A34" s="228" t="s">
        <v>376</v>
      </c>
      <c r="B34" s="205" t="s">
        <v>507</v>
      </c>
      <c r="C34" s="194"/>
      <c r="D34" s="163"/>
      <c r="E34" s="192"/>
      <c r="F34" s="163"/>
      <c r="G34" s="206"/>
      <c r="H34" s="158"/>
      <c r="I34" s="158"/>
      <c r="J34" s="158"/>
      <c r="K34" s="158"/>
      <c r="L34" s="158"/>
      <c r="M34" s="158"/>
      <c r="N34" s="158"/>
      <c r="O34" s="158"/>
      <c r="P34" s="158"/>
      <c r="Q34" s="158"/>
      <c r="R34" s="158"/>
      <c r="S34" s="148">
        <f t="shared" si="0"/>
        <v>198000</v>
      </c>
      <c r="T34" s="158"/>
      <c r="U34" s="158"/>
      <c r="V34" s="158">
        <v>198000</v>
      </c>
    </row>
    <row r="35" spans="1:22" ht="36.75" customHeight="1" x14ac:dyDescent="0.25">
      <c r="A35" s="229">
        <v>1</v>
      </c>
      <c r="B35" s="65" t="s">
        <v>508</v>
      </c>
      <c r="C35" s="202" t="s">
        <v>375</v>
      </c>
      <c r="D35" s="163"/>
      <c r="E35" s="197" t="s">
        <v>432</v>
      </c>
      <c r="F35" s="163"/>
      <c r="G35" s="193">
        <v>156854</v>
      </c>
      <c r="H35" s="158"/>
      <c r="I35" s="158"/>
      <c r="J35" s="158"/>
      <c r="K35" s="158"/>
      <c r="L35" s="158"/>
      <c r="M35" s="158"/>
      <c r="N35" s="158"/>
      <c r="O35" s="158"/>
      <c r="P35" s="158"/>
      <c r="Q35" s="158"/>
      <c r="R35" s="158"/>
      <c r="S35" s="71">
        <f t="shared" si="0"/>
        <v>10000</v>
      </c>
      <c r="T35" s="158"/>
      <c r="U35" s="158"/>
      <c r="V35" s="158">
        <v>10000</v>
      </c>
    </row>
    <row r="36" spans="1:22" ht="36.75" customHeight="1" x14ac:dyDescent="0.25">
      <c r="A36" s="229">
        <v>2</v>
      </c>
      <c r="B36" s="65" t="s">
        <v>509</v>
      </c>
      <c r="C36" s="204" t="s">
        <v>380</v>
      </c>
      <c r="D36" s="163"/>
      <c r="E36" s="197" t="s">
        <v>432</v>
      </c>
      <c r="F36" s="163"/>
      <c r="G36" s="193">
        <v>138034</v>
      </c>
      <c r="H36" s="158"/>
      <c r="I36" s="158"/>
      <c r="J36" s="158"/>
      <c r="K36" s="158"/>
      <c r="L36" s="158"/>
      <c r="M36" s="158"/>
      <c r="N36" s="158"/>
      <c r="O36" s="158"/>
      <c r="P36" s="158"/>
      <c r="Q36" s="158"/>
      <c r="R36" s="158"/>
      <c r="S36" s="71">
        <f t="shared" si="0"/>
        <v>42000</v>
      </c>
      <c r="T36" s="158"/>
      <c r="U36" s="158"/>
      <c r="V36" s="158">
        <v>42000</v>
      </c>
    </row>
    <row r="37" spans="1:22" ht="21" customHeight="1" x14ac:dyDescent="0.25">
      <c r="A37" s="229"/>
      <c r="B37" s="200" t="s">
        <v>131</v>
      </c>
      <c r="C37" s="204"/>
      <c r="D37" s="163"/>
      <c r="E37" s="197"/>
      <c r="F37" s="163"/>
      <c r="G37" s="193"/>
      <c r="H37" s="158"/>
      <c r="I37" s="158"/>
      <c r="J37" s="158"/>
      <c r="K37" s="158"/>
      <c r="L37" s="158"/>
      <c r="M37" s="158"/>
      <c r="N37" s="158"/>
      <c r="O37" s="158"/>
      <c r="P37" s="158"/>
      <c r="Q37" s="158"/>
      <c r="R37" s="158"/>
      <c r="S37" s="71">
        <f t="shared" si="0"/>
        <v>0</v>
      </c>
      <c r="T37" s="158"/>
      <c r="U37" s="158"/>
      <c r="V37" s="158"/>
    </row>
    <row r="38" spans="1:22" ht="36.75" customHeight="1" x14ac:dyDescent="0.25">
      <c r="A38" s="229" t="s">
        <v>368</v>
      </c>
      <c r="B38" s="200" t="s">
        <v>510</v>
      </c>
      <c r="C38" s="204"/>
      <c r="D38" s="163"/>
      <c r="E38" s="197"/>
      <c r="F38" s="163"/>
      <c r="G38" s="193"/>
      <c r="H38" s="158"/>
      <c r="I38" s="158"/>
      <c r="J38" s="158"/>
      <c r="K38" s="158"/>
      <c r="L38" s="158"/>
      <c r="M38" s="158"/>
      <c r="N38" s="158"/>
      <c r="O38" s="158"/>
      <c r="P38" s="158"/>
      <c r="Q38" s="158"/>
      <c r="R38" s="158"/>
      <c r="S38" s="71">
        <f t="shared" si="0"/>
        <v>29000</v>
      </c>
      <c r="T38" s="158"/>
      <c r="U38" s="158"/>
      <c r="V38" s="158">
        <v>29000</v>
      </c>
    </row>
    <row r="39" spans="1:22" ht="36.75" customHeight="1" x14ac:dyDescent="0.25">
      <c r="A39" s="229" t="s">
        <v>376</v>
      </c>
      <c r="B39" s="200" t="s">
        <v>511</v>
      </c>
      <c r="C39" s="204"/>
      <c r="D39" s="163"/>
      <c r="E39" s="197"/>
      <c r="F39" s="163"/>
      <c r="G39" s="193"/>
      <c r="H39" s="158"/>
      <c r="I39" s="158"/>
      <c r="J39" s="158"/>
      <c r="K39" s="158"/>
      <c r="L39" s="158"/>
      <c r="M39" s="158"/>
      <c r="N39" s="158"/>
      <c r="O39" s="158"/>
      <c r="P39" s="158"/>
      <c r="Q39" s="158"/>
      <c r="R39" s="158"/>
      <c r="S39" s="71">
        <f t="shared" si="0"/>
        <v>13000</v>
      </c>
      <c r="T39" s="158"/>
      <c r="U39" s="158"/>
      <c r="V39" s="158">
        <v>13000</v>
      </c>
    </row>
    <row r="40" spans="1:22" ht="36.75" customHeight="1" x14ac:dyDescent="0.25">
      <c r="A40" s="229">
        <v>3</v>
      </c>
      <c r="B40" s="196" t="s">
        <v>512</v>
      </c>
      <c r="C40" s="197" t="s">
        <v>386</v>
      </c>
      <c r="D40" s="163"/>
      <c r="E40" s="197" t="s">
        <v>432</v>
      </c>
      <c r="F40" s="163"/>
      <c r="G40" s="193">
        <v>72896</v>
      </c>
      <c r="H40" s="158"/>
      <c r="I40" s="158"/>
      <c r="J40" s="158"/>
      <c r="K40" s="158"/>
      <c r="L40" s="158"/>
      <c r="M40" s="158"/>
      <c r="N40" s="158"/>
      <c r="O40" s="158"/>
      <c r="P40" s="158"/>
      <c r="Q40" s="158"/>
      <c r="R40" s="158"/>
      <c r="S40" s="71">
        <f t="shared" si="0"/>
        <v>25000</v>
      </c>
      <c r="T40" s="158"/>
      <c r="U40" s="158"/>
      <c r="V40" s="158">
        <v>25000</v>
      </c>
    </row>
    <row r="41" spans="1:22" ht="36.75" customHeight="1" x14ac:dyDescent="0.25">
      <c r="A41" s="229">
        <v>4</v>
      </c>
      <c r="B41" s="196" t="s">
        <v>513</v>
      </c>
      <c r="C41" s="197" t="s">
        <v>375</v>
      </c>
      <c r="D41" s="163"/>
      <c r="E41" s="197" t="s">
        <v>514</v>
      </c>
      <c r="F41" s="163"/>
      <c r="G41" s="193">
        <v>38600</v>
      </c>
      <c r="H41" s="158"/>
      <c r="I41" s="158"/>
      <c r="J41" s="158"/>
      <c r="K41" s="158"/>
      <c r="L41" s="158"/>
      <c r="M41" s="158"/>
      <c r="N41" s="158"/>
      <c r="O41" s="158"/>
      <c r="P41" s="158"/>
      <c r="Q41" s="158"/>
      <c r="R41" s="158"/>
      <c r="S41" s="71">
        <f t="shared" si="0"/>
        <v>10000</v>
      </c>
      <c r="T41" s="158"/>
      <c r="U41" s="158"/>
      <c r="V41" s="158">
        <v>10000</v>
      </c>
    </row>
    <row r="42" spans="1:22" ht="55.5" customHeight="1" x14ac:dyDescent="0.25">
      <c r="A42" s="229">
        <v>5</v>
      </c>
      <c r="B42" s="196" t="s">
        <v>515</v>
      </c>
      <c r="C42" s="197" t="s">
        <v>375</v>
      </c>
      <c r="D42" s="163"/>
      <c r="E42" s="197" t="s">
        <v>514</v>
      </c>
      <c r="F42" s="163"/>
      <c r="G42" s="193">
        <v>29600</v>
      </c>
      <c r="H42" s="158"/>
      <c r="I42" s="158"/>
      <c r="J42" s="158"/>
      <c r="K42" s="158"/>
      <c r="L42" s="158"/>
      <c r="M42" s="158"/>
      <c r="N42" s="158"/>
      <c r="O42" s="158"/>
      <c r="P42" s="158"/>
      <c r="Q42" s="158"/>
      <c r="R42" s="158"/>
      <c r="S42" s="71">
        <f t="shared" si="0"/>
        <v>10000</v>
      </c>
      <c r="T42" s="158"/>
      <c r="U42" s="158"/>
      <c r="V42" s="158">
        <v>10000</v>
      </c>
    </row>
    <row r="43" spans="1:22" ht="36.75" customHeight="1" x14ac:dyDescent="0.25">
      <c r="A43" s="229">
        <v>6</v>
      </c>
      <c r="B43" s="196" t="s">
        <v>516</v>
      </c>
      <c r="C43" s="197" t="s">
        <v>383</v>
      </c>
      <c r="D43" s="163"/>
      <c r="E43" s="197" t="s">
        <v>403</v>
      </c>
      <c r="F43" s="163"/>
      <c r="G43" s="193">
        <v>91564</v>
      </c>
      <c r="H43" s="158"/>
      <c r="I43" s="158"/>
      <c r="J43" s="158"/>
      <c r="K43" s="158"/>
      <c r="L43" s="158"/>
      <c r="M43" s="158"/>
      <c r="N43" s="158"/>
      <c r="O43" s="158"/>
      <c r="P43" s="158"/>
      <c r="Q43" s="158"/>
      <c r="R43" s="158"/>
      <c r="S43" s="71">
        <f t="shared" si="0"/>
        <v>30000</v>
      </c>
      <c r="T43" s="158"/>
      <c r="U43" s="158"/>
      <c r="V43" s="158">
        <v>30000</v>
      </c>
    </row>
    <row r="44" spans="1:22" ht="36.75" customHeight="1" x14ac:dyDescent="0.25">
      <c r="A44" s="229">
        <v>7</v>
      </c>
      <c r="B44" s="196" t="s">
        <v>517</v>
      </c>
      <c r="C44" s="197" t="s">
        <v>383</v>
      </c>
      <c r="D44" s="163"/>
      <c r="E44" s="197" t="s">
        <v>403</v>
      </c>
      <c r="F44" s="163"/>
      <c r="G44" s="155">
        <v>85963</v>
      </c>
      <c r="H44" s="158"/>
      <c r="I44" s="158"/>
      <c r="J44" s="158"/>
      <c r="K44" s="158"/>
      <c r="L44" s="158"/>
      <c r="M44" s="158"/>
      <c r="N44" s="158"/>
      <c r="O44" s="158"/>
      <c r="P44" s="158"/>
      <c r="Q44" s="158"/>
      <c r="R44" s="158"/>
      <c r="S44" s="71">
        <f t="shared" si="0"/>
        <v>30000</v>
      </c>
      <c r="T44" s="158"/>
      <c r="U44" s="158"/>
      <c r="V44" s="158">
        <v>30000</v>
      </c>
    </row>
    <row r="45" spans="1:22" ht="36.75" customHeight="1" x14ac:dyDescent="0.25">
      <c r="A45" s="229">
        <v>8</v>
      </c>
      <c r="B45" s="196" t="s">
        <v>518</v>
      </c>
      <c r="C45" s="197" t="s">
        <v>383</v>
      </c>
      <c r="D45" s="163"/>
      <c r="E45" s="197" t="s">
        <v>514</v>
      </c>
      <c r="F45" s="163"/>
      <c r="G45" s="155">
        <v>26092</v>
      </c>
      <c r="H45" s="158"/>
      <c r="I45" s="158"/>
      <c r="J45" s="158"/>
      <c r="K45" s="158"/>
      <c r="L45" s="158"/>
      <c r="M45" s="158"/>
      <c r="N45" s="158"/>
      <c r="O45" s="158"/>
      <c r="P45" s="158"/>
      <c r="Q45" s="158"/>
      <c r="R45" s="158"/>
      <c r="S45" s="71">
        <f t="shared" si="0"/>
        <v>10000</v>
      </c>
      <c r="T45" s="158"/>
      <c r="U45" s="158"/>
      <c r="V45" s="158">
        <v>10000</v>
      </c>
    </row>
    <row r="46" spans="1:22" ht="46.5" customHeight="1" x14ac:dyDescent="0.25">
      <c r="A46" s="229">
        <v>9</v>
      </c>
      <c r="B46" s="196" t="s">
        <v>519</v>
      </c>
      <c r="C46" s="197" t="s">
        <v>371</v>
      </c>
      <c r="D46" s="163"/>
      <c r="E46" s="197" t="s">
        <v>514</v>
      </c>
      <c r="F46" s="163"/>
      <c r="G46" s="193">
        <v>11500</v>
      </c>
      <c r="H46" s="158"/>
      <c r="I46" s="158"/>
      <c r="J46" s="158"/>
      <c r="K46" s="158"/>
      <c r="L46" s="158"/>
      <c r="M46" s="158"/>
      <c r="N46" s="158"/>
      <c r="O46" s="158"/>
      <c r="P46" s="158"/>
      <c r="Q46" s="158"/>
      <c r="R46" s="158"/>
      <c r="S46" s="71">
        <f t="shared" si="0"/>
        <v>5000</v>
      </c>
      <c r="T46" s="158"/>
      <c r="U46" s="158"/>
      <c r="V46" s="158">
        <v>5000</v>
      </c>
    </row>
    <row r="47" spans="1:22" ht="36.75" customHeight="1" x14ac:dyDescent="0.25">
      <c r="A47" s="229">
        <v>10</v>
      </c>
      <c r="B47" s="196" t="s">
        <v>520</v>
      </c>
      <c r="C47" s="197" t="s">
        <v>377</v>
      </c>
      <c r="D47" s="163"/>
      <c r="E47" s="197" t="s">
        <v>432</v>
      </c>
      <c r="F47" s="163"/>
      <c r="G47" s="193">
        <v>78000</v>
      </c>
      <c r="H47" s="158"/>
      <c r="I47" s="158"/>
      <c r="J47" s="158"/>
      <c r="K47" s="158"/>
      <c r="L47" s="158"/>
      <c r="M47" s="158"/>
      <c r="N47" s="158"/>
      <c r="O47" s="158"/>
      <c r="P47" s="158"/>
      <c r="Q47" s="158"/>
      <c r="R47" s="158"/>
      <c r="S47" s="71">
        <f t="shared" si="0"/>
        <v>8000</v>
      </c>
      <c r="T47" s="158"/>
      <c r="U47" s="158"/>
      <c r="V47" s="158">
        <v>8000</v>
      </c>
    </row>
    <row r="48" spans="1:22" ht="36.75" customHeight="1" x14ac:dyDescent="0.25">
      <c r="A48" s="229">
        <v>11</v>
      </c>
      <c r="B48" s="196" t="s">
        <v>521</v>
      </c>
      <c r="C48" s="197" t="s">
        <v>377</v>
      </c>
      <c r="D48" s="163"/>
      <c r="E48" s="197" t="s">
        <v>432</v>
      </c>
      <c r="F48" s="163"/>
      <c r="G48" s="193">
        <v>79800</v>
      </c>
      <c r="H48" s="158"/>
      <c r="I48" s="158"/>
      <c r="J48" s="158"/>
      <c r="K48" s="158"/>
      <c r="L48" s="158"/>
      <c r="M48" s="158"/>
      <c r="N48" s="158"/>
      <c r="O48" s="158"/>
      <c r="P48" s="158"/>
      <c r="Q48" s="158"/>
      <c r="R48" s="158"/>
      <c r="S48" s="71">
        <f t="shared" si="0"/>
        <v>8000</v>
      </c>
      <c r="T48" s="158"/>
      <c r="U48" s="158"/>
      <c r="V48" s="158">
        <v>8000</v>
      </c>
    </row>
    <row r="49" spans="1:22" ht="41.25" customHeight="1" x14ac:dyDescent="0.25">
      <c r="A49" s="229">
        <v>12</v>
      </c>
      <c r="B49" s="196" t="s">
        <v>522</v>
      </c>
      <c r="C49" s="197" t="s">
        <v>375</v>
      </c>
      <c r="D49" s="163"/>
      <c r="E49" s="197" t="s">
        <v>514</v>
      </c>
      <c r="F49" s="163"/>
      <c r="G49" s="193">
        <v>79668</v>
      </c>
      <c r="H49" s="158"/>
      <c r="I49" s="158"/>
      <c r="J49" s="158"/>
      <c r="K49" s="158"/>
      <c r="L49" s="158"/>
      <c r="M49" s="158"/>
      <c r="N49" s="158"/>
      <c r="O49" s="158"/>
      <c r="P49" s="158"/>
      <c r="Q49" s="158"/>
      <c r="R49" s="158"/>
      <c r="S49" s="71">
        <f t="shared" si="0"/>
        <v>10000</v>
      </c>
      <c r="T49" s="158"/>
      <c r="U49" s="158"/>
      <c r="V49" s="158">
        <v>10000</v>
      </c>
    </row>
    <row r="50" spans="1:22" ht="21" customHeight="1" x14ac:dyDescent="0.25">
      <c r="A50" s="228" t="s">
        <v>11</v>
      </c>
      <c r="B50" s="192" t="s">
        <v>390</v>
      </c>
      <c r="C50" s="194"/>
      <c r="D50" s="163"/>
      <c r="E50" s="204"/>
      <c r="F50" s="163"/>
      <c r="G50" s="206"/>
      <c r="H50" s="158"/>
      <c r="I50" s="158"/>
      <c r="J50" s="158"/>
      <c r="K50" s="158"/>
      <c r="L50" s="158"/>
      <c r="M50" s="158"/>
      <c r="N50" s="158"/>
      <c r="O50" s="158"/>
      <c r="P50" s="158"/>
      <c r="Q50" s="158"/>
      <c r="R50" s="158"/>
      <c r="S50" s="148">
        <f t="shared" si="0"/>
        <v>104200</v>
      </c>
      <c r="T50" s="158"/>
      <c r="U50" s="158"/>
      <c r="V50" s="158">
        <v>104200</v>
      </c>
    </row>
    <row r="51" spans="1:22" ht="22.5" customHeight="1" x14ac:dyDescent="0.25">
      <c r="A51" s="228" t="s">
        <v>368</v>
      </c>
      <c r="B51" s="192" t="s">
        <v>499</v>
      </c>
      <c r="C51" s="194"/>
      <c r="D51" s="163"/>
      <c r="E51" s="194"/>
      <c r="F51" s="163"/>
      <c r="G51" s="195"/>
      <c r="H51" s="158"/>
      <c r="I51" s="158"/>
      <c r="J51" s="158"/>
      <c r="K51" s="158"/>
      <c r="L51" s="158"/>
      <c r="M51" s="158"/>
      <c r="N51" s="158"/>
      <c r="O51" s="158"/>
      <c r="P51" s="158"/>
      <c r="Q51" s="158"/>
      <c r="R51" s="158"/>
      <c r="S51" s="148">
        <f t="shared" si="0"/>
        <v>75800</v>
      </c>
      <c r="T51" s="158"/>
      <c r="U51" s="158"/>
      <c r="V51" s="158">
        <v>75800</v>
      </c>
    </row>
    <row r="52" spans="1:22" ht="45.75" customHeight="1" x14ac:dyDescent="0.25">
      <c r="A52" s="230">
        <v>1</v>
      </c>
      <c r="B52" s="57" t="s">
        <v>267</v>
      </c>
      <c r="C52" s="202" t="s">
        <v>373</v>
      </c>
      <c r="D52" s="163"/>
      <c r="E52" s="202" t="s">
        <v>385</v>
      </c>
      <c r="F52" s="163"/>
      <c r="G52" s="193">
        <v>21035</v>
      </c>
      <c r="H52" s="158"/>
      <c r="I52" s="158"/>
      <c r="J52" s="158"/>
      <c r="K52" s="158"/>
      <c r="L52" s="158"/>
      <c r="M52" s="158"/>
      <c r="N52" s="158"/>
      <c r="O52" s="158"/>
      <c r="P52" s="158"/>
      <c r="Q52" s="158"/>
      <c r="R52" s="158"/>
      <c r="S52" s="71">
        <f t="shared" si="0"/>
        <v>2000</v>
      </c>
      <c r="T52" s="158"/>
      <c r="U52" s="158"/>
      <c r="V52" s="158">
        <v>2000</v>
      </c>
    </row>
    <row r="53" spans="1:22" ht="27" customHeight="1" x14ac:dyDescent="0.25">
      <c r="A53" s="230">
        <v>2</v>
      </c>
      <c r="B53" s="201" t="s">
        <v>269</v>
      </c>
      <c r="C53" s="202" t="s">
        <v>373</v>
      </c>
      <c r="D53" s="163"/>
      <c r="E53" s="202" t="s">
        <v>385</v>
      </c>
      <c r="F53" s="163"/>
      <c r="G53" s="193">
        <v>30736</v>
      </c>
      <c r="H53" s="158"/>
      <c r="I53" s="158"/>
      <c r="J53" s="158"/>
      <c r="K53" s="158"/>
      <c r="L53" s="158"/>
      <c r="M53" s="158"/>
      <c r="N53" s="158"/>
      <c r="O53" s="158"/>
      <c r="P53" s="158"/>
      <c r="Q53" s="158"/>
      <c r="R53" s="158"/>
      <c r="S53" s="71">
        <f t="shared" si="0"/>
        <v>2300</v>
      </c>
      <c r="T53" s="158"/>
      <c r="U53" s="158"/>
      <c r="V53" s="158">
        <v>2300</v>
      </c>
    </row>
    <row r="54" spans="1:22" ht="26.25" customHeight="1" x14ac:dyDescent="0.25">
      <c r="A54" s="230">
        <v>3</v>
      </c>
      <c r="B54" s="65" t="s">
        <v>256</v>
      </c>
      <c r="C54" s="202" t="s">
        <v>373</v>
      </c>
      <c r="D54" s="163"/>
      <c r="E54" s="202" t="s">
        <v>370</v>
      </c>
      <c r="F54" s="163"/>
      <c r="G54" s="193">
        <v>52223</v>
      </c>
      <c r="H54" s="158"/>
      <c r="I54" s="158"/>
      <c r="J54" s="158"/>
      <c r="K54" s="158"/>
      <c r="L54" s="158"/>
      <c r="M54" s="158"/>
      <c r="N54" s="158"/>
      <c r="O54" s="158"/>
      <c r="P54" s="158"/>
      <c r="Q54" s="158"/>
      <c r="R54" s="158"/>
      <c r="S54" s="71">
        <f t="shared" si="0"/>
        <v>4000</v>
      </c>
      <c r="T54" s="158"/>
      <c r="U54" s="158"/>
      <c r="V54" s="158">
        <v>4000</v>
      </c>
    </row>
    <row r="55" spans="1:22" ht="25.5" customHeight="1" x14ac:dyDescent="0.25">
      <c r="A55" s="230">
        <v>4</v>
      </c>
      <c r="B55" s="196" t="s">
        <v>271</v>
      </c>
      <c r="C55" s="197" t="s">
        <v>373</v>
      </c>
      <c r="D55" s="163"/>
      <c r="E55" s="197" t="s">
        <v>370</v>
      </c>
      <c r="F55" s="163"/>
      <c r="G55" s="193">
        <v>13736</v>
      </c>
      <c r="H55" s="158"/>
      <c r="I55" s="158"/>
      <c r="J55" s="158"/>
      <c r="K55" s="158"/>
      <c r="L55" s="158"/>
      <c r="M55" s="158"/>
      <c r="N55" s="158"/>
      <c r="O55" s="158"/>
      <c r="P55" s="158"/>
      <c r="Q55" s="158"/>
      <c r="R55" s="158"/>
      <c r="S55" s="71">
        <f t="shared" si="0"/>
        <v>7500</v>
      </c>
      <c r="T55" s="158"/>
      <c r="U55" s="158"/>
      <c r="V55" s="158">
        <v>7500</v>
      </c>
    </row>
    <row r="56" spans="1:22" ht="25.5" customHeight="1" x14ac:dyDescent="0.25">
      <c r="A56" s="230">
        <v>5</v>
      </c>
      <c r="B56" s="196" t="s">
        <v>273</v>
      </c>
      <c r="C56" s="197" t="s">
        <v>373</v>
      </c>
      <c r="D56" s="163"/>
      <c r="E56" s="197" t="s">
        <v>374</v>
      </c>
      <c r="F56" s="163"/>
      <c r="G56" s="193">
        <v>54846</v>
      </c>
      <c r="H56" s="158"/>
      <c r="I56" s="158"/>
      <c r="J56" s="158"/>
      <c r="K56" s="158"/>
      <c r="L56" s="158"/>
      <c r="M56" s="158"/>
      <c r="N56" s="158"/>
      <c r="O56" s="158"/>
      <c r="P56" s="158"/>
      <c r="Q56" s="158"/>
      <c r="R56" s="158"/>
      <c r="S56" s="71">
        <f t="shared" si="0"/>
        <v>30000</v>
      </c>
      <c r="T56" s="158"/>
      <c r="U56" s="158"/>
      <c r="V56" s="158">
        <v>30000</v>
      </c>
    </row>
    <row r="57" spans="1:22" ht="31.5" customHeight="1" x14ac:dyDescent="0.25">
      <c r="A57" s="230">
        <v>6</v>
      </c>
      <c r="B57" s="66" t="s">
        <v>252</v>
      </c>
      <c r="C57" s="198" t="s">
        <v>381</v>
      </c>
      <c r="D57" s="163"/>
      <c r="E57" s="204" t="s">
        <v>370</v>
      </c>
      <c r="F57" s="163"/>
      <c r="G57" s="193">
        <v>19515</v>
      </c>
      <c r="H57" s="158"/>
      <c r="I57" s="158"/>
      <c r="J57" s="158"/>
      <c r="K57" s="158"/>
      <c r="L57" s="158"/>
      <c r="M57" s="158"/>
      <c r="N57" s="158"/>
      <c r="O57" s="158"/>
      <c r="P57" s="158"/>
      <c r="Q57" s="158"/>
      <c r="R57" s="158"/>
      <c r="S57" s="71">
        <f t="shared" si="0"/>
        <v>2000</v>
      </c>
      <c r="T57" s="158"/>
      <c r="U57" s="158"/>
      <c r="V57" s="158">
        <v>2000</v>
      </c>
    </row>
    <row r="58" spans="1:22" ht="24.75" customHeight="1" x14ac:dyDescent="0.25">
      <c r="A58" s="230">
        <v>7</v>
      </c>
      <c r="B58" s="65" t="s">
        <v>523</v>
      </c>
      <c r="C58" s="204" t="s">
        <v>373</v>
      </c>
      <c r="D58" s="163"/>
      <c r="E58" s="204" t="s">
        <v>370</v>
      </c>
      <c r="F58" s="163"/>
      <c r="G58" s="155">
        <v>26281</v>
      </c>
      <c r="H58" s="158"/>
      <c r="I58" s="158"/>
      <c r="J58" s="158"/>
      <c r="K58" s="158"/>
      <c r="L58" s="158"/>
      <c r="M58" s="158"/>
      <c r="N58" s="158"/>
      <c r="O58" s="158"/>
      <c r="P58" s="158"/>
      <c r="Q58" s="158"/>
      <c r="R58" s="158"/>
      <c r="S58" s="71">
        <f t="shared" si="0"/>
        <v>14500</v>
      </c>
      <c r="T58" s="158"/>
      <c r="U58" s="158"/>
      <c r="V58" s="158">
        <v>14500</v>
      </c>
    </row>
    <row r="59" spans="1:22" ht="30" customHeight="1" x14ac:dyDescent="0.25">
      <c r="A59" s="230">
        <v>8</v>
      </c>
      <c r="B59" s="65" t="s">
        <v>250</v>
      </c>
      <c r="C59" s="204" t="s">
        <v>383</v>
      </c>
      <c r="D59" s="163"/>
      <c r="E59" s="197" t="s">
        <v>370</v>
      </c>
      <c r="F59" s="163"/>
      <c r="G59" s="155">
        <v>39094</v>
      </c>
      <c r="H59" s="158"/>
      <c r="I59" s="158"/>
      <c r="J59" s="158"/>
      <c r="K59" s="158"/>
      <c r="L59" s="158"/>
      <c r="M59" s="158"/>
      <c r="N59" s="158"/>
      <c r="O59" s="158"/>
      <c r="P59" s="158"/>
      <c r="Q59" s="158"/>
      <c r="R59" s="158"/>
      <c r="S59" s="71">
        <f t="shared" si="0"/>
        <v>13500</v>
      </c>
      <c r="T59" s="158"/>
      <c r="U59" s="158"/>
      <c r="V59" s="158">
        <v>13500</v>
      </c>
    </row>
    <row r="60" spans="1:22" ht="23.25" customHeight="1" x14ac:dyDescent="0.25">
      <c r="A60" s="228" t="s">
        <v>376</v>
      </c>
      <c r="B60" s="205" t="s">
        <v>507</v>
      </c>
      <c r="C60" s="194"/>
      <c r="D60" s="163"/>
      <c r="E60" s="192"/>
      <c r="F60" s="163"/>
      <c r="G60" s="206"/>
      <c r="H60" s="158"/>
      <c r="I60" s="158"/>
      <c r="J60" s="158"/>
      <c r="K60" s="158"/>
      <c r="L60" s="158"/>
      <c r="M60" s="158"/>
      <c r="N60" s="158"/>
      <c r="O60" s="158"/>
      <c r="P60" s="158"/>
      <c r="Q60" s="158"/>
      <c r="R60" s="158"/>
      <c r="S60" s="148">
        <f t="shared" si="0"/>
        <v>28400</v>
      </c>
      <c r="T60" s="158"/>
      <c r="U60" s="158"/>
      <c r="V60" s="158">
        <v>28400</v>
      </c>
    </row>
    <row r="61" spans="1:22" ht="24.75" customHeight="1" x14ac:dyDescent="0.25">
      <c r="A61" s="230">
        <v>1</v>
      </c>
      <c r="B61" s="196" t="s">
        <v>524</v>
      </c>
      <c r="C61" s="197" t="s">
        <v>373</v>
      </c>
      <c r="D61" s="163"/>
      <c r="E61" s="202" t="s">
        <v>370</v>
      </c>
      <c r="F61" s="163"/>
      <c r="G61" s="193">
        <v>33159</v>
      </c>
      <c r="H61" s="158"/>
      <c r="I61" s="158"/>
      <c r="J61" s="158"/>
      <c r="K61" s="158"/>
      <c r="L61" s="158"/>
      <c r="M61" s="158"/>
      <c r="N61" s="158"/>
      <c r="O61" s="158"/>
      <c r="P61" s="158"/>
      <c r="Q61" s="158"/>
      <c r="R61" s="158"/>
      <c r="S61" s="71">
        <f t="shared" si="0"/>
        <v>10000</v>
      </c>
      <c r="T61" s="158"/>
      <c r="U61" s="158"/>
      <c r="V61" s="158">
        <v>10000</v>
      </c>
    </row>
    <row r="62" spans="1:22" ht="30" customHeight="1" x14ac:dyDescent="0.25">
      <c r="A62" s="230">
        <v>2</v>
      </c>
      <c r="B62" s="196" t="s">
        <v>435</v>
      </c>
      <c r="C62" s="197" t="s">
        <v>373</v>
      </c>
      <c r="D62" s="163"/>
      <c r="E62" s="197" t="s">
        <v>403</v>
      </c>
      <c r="F62" s="163"/>
      <c r="G62" s="193">
        <v>60000</v>
      </c>
      <c r="H62" s="158"/>
      <c r="I62" s="158"/>
      <c r="J62" s="158"/>
      <c r="K62" s="158"/>
      <c r="L62" s="158"/>
      <c r="M62" s="158"/>
      <c r="N62" s="158"/>
      <c r="O62" s="158"/>
      <c r="P62" s="158"/>
      <c r="Q62" s="158"/>
      <c r="R62" s="158"/>
      <c r="S62" s="71">
        <f t="shared" si="0"/>
        <v>2200</v>
      </c>
      <c r="T62" s="158"/>
      <c r="U62" s="158"/>
      <c r="V62" s="158">
        <v>2200</v>
      </c>
    </row>
    <row r="63" spans="1:22" ht="39" customHeight="1" x14ac:dyDescent="0.25">
      <c r="A63" s="230">
        <v>3</v>
      </c>
      <c r="B63" s="196" t="s">
        <v>525</v>
      </c>
      <c r="C63" s="197" t="s">
        <v>387</v>
      </c>
      <c r="D63" s="163"/>
      <c r="E63" s="197" t="s">
        <v>514</v>
      </c>
      <c r="F63" s="163"/>
      <c r="G63" s="193">
        <v>27231</v>
      </c>
      <c r="H63" s="158"/>
      <c r="I63" s="158"/>
      <c r="J63" s="158"/>
      <c r="K63" s="158"/>
      <c r="L63" s="158"/>
      <c r="M63" s="158"/>
      <c r="N63" s="158"/>
      <c r="O63" s="158"/>
      <c r="P63" s="158"/>
      <c r="Q63" s="158"/>
      <c r="R63" s="158"/>
      <c r="S63" s="71">
        <f t="shared" si="0"/>
        <v>8000</v>
      </c>
      <c r="T63" s="158"/>
      <c r="U63" s="158"/>
      <c r="V63" s="158">
        <v>8000</v>
      </c>
    </row>
    <row r="64" spans="1:22" ht="79.5" customHeight="1" x14ac:dyDescent="0.25">
      <c r="A64" s="230">
        <v>4</v>
      </c>
      <c r="B64" s="196" t="s">
        <v>526</v>
      </c>
      <c r="C64" s="197" t="s">
        <v>381</v>
      </c>
      <c r="D64" s="163"/>
      <c r="E64" s="197" t="s">
        <v>514</v>
      </c>
      <c r="F64" s="163"/>
      <c r="G64" s="193">
        <v>19360</v>
      </c>
      <c r="H64" s="158"/>
      <c r="I64" s="158"/>
      <c r="J64" s="158"/>
      <c r="K64" s="158"/>
      <c r="L64" s="158"/>
      <c r="M64" s="158"/>
      <c r="N64" s="158"/>
      <c r="O64" s="158"/>
      <c r="P64" s="158"/>
      <c r="Q64" s="158"/>
      <c r="R64" s="158"/>
      <c r="S64" s="71">
        <f t="shared" si="0"/>
        <v>8200</v>
      </c>
      <c r="T64" s="158"/>
      <c r="U64" s="158"/>
      <c r="V64" s="158">
        <v>8200</v>
      </c>
    </row>
    <row r="65" spans="1:22" ht="21" customHeight="1" x14ac:dyDescent="0.25">
      <c r="A65" s="228" t="s">
        <v>15</v>
      </c>
      <c r="B65" s="192" t="s">
        <v>391</v>
      </c>
      <c r="C65" s="194"/>
      <c r="D65" s="163"/>
      <c r="E65" s="204"/>
      <c r="F65" s="163"/>
      <c r="G65" s="206"/>
      <c r="H65" s="158"/>
      <c r="I65" s="158"/>
      <c r="J65" s="158"/>
      <c r="K65" s="158"/>
      <c r="L65" s="158"/>
      <c r="M65" s="158"/>
      <c r="N65" s="158"/>
      <c r="O65" s="158"/>
      <c r="P65" s="158"/>
      <c r="Q65" s="158"/>
      <c r="R65" s="158"/>
      <c r="S65" s="148">
        <f t="shared" si="0"/>
        <v>427600</v>
      </c>
      <c r="T65" s="158"/>
      <c r="U65" s="158"/>
      <c r="V65" s="158">
        <v>427600</v>
      </c>
    </row>
    <row r="66" spans="1:22" ht="21.75" customHeight="1" x14ac:dyDescent="0.25">
      <c r="A66" s="228" t="s">
        <v>368</v>
      </c>
      <c r="B66" s="192" t="s">
        <v>499</v>
      </c>
      <c r="C66" s="194"/>
      <c r="D66" s="163"/>
      <c r="E66" s="194"/>
      <c r="F66" s="163"/>
      <c r="G66" s="195"/>
      <c r="H66" s="158"/>
      <c r="I66" s="158"/>
      <c r="J66" s="158"/>
      <c r="K66" s="158"/>
      <c r="L66" s="158"/>
      <c r="M66" s="158"/>
      <c r="N66" s="158"/>
      <c r="O66" s="158"/>
      <c r="P66" s="158"/>
      <c r="Q66" s="158"/>
      <c r="R66" s="158"/>
      <c r="S66" s="148">
        <f t="shared" si="0"/>
        <v>378100</v>
      </c>
      <c r="T66" s="158"/>
      <c r="U66" s="158"/>
      <c r="V66" s="158">
        <v>378100</v>
      </c>
    </row>
    <row r="67" spans="1:22" ht="31.5" customHeight="1" x14ac:dyDescent="0.25">
      <c r="A67" s="231">
        <v>1</v>
      </c>
      <c r="B67" s="57" t="s">
        <v>527</v>
      </c>
      <c r="C67" s="202" t="s">
        <v>381</v>
      </c>
      <c r="D67" s="163"/>
      <c r="E67" s="202" t="s">
        <v>384</v>
      </c>
      <c r="F67" s="163"/>
      <c r="G67" s="193">
        <v>310753</v>
      </c>
      <c r="H67" s="158"/>
      <c r="I67" s="158"/>
      <c r="J67" s="158"/>
      <c r="K67" s="158"/>
      <c r="L67" s="158"/>
      <c r="M67" s="158"/>
      <c r="N67" s="158"/>
      <c r="O67" s="158"/>
      <c r="P67" s="158"/>
      <c r="Q67" s="158"/>
      <c r="R67" s="158"/>
      <c r="S67" s="148">
        <f t="shared" si="0"/>
        <v>25000</v>
      </c>
      <c r="T67" s="158"/>
      <c r="U67" s="158"/>
      <c r="V67" s="158">
        <v>25000</v>
      </c>
    </row>
    <row r="68" spans="1:22" ht="43.5" customHeight="1" x14ac:dyDescent="0.25">
      <c r="A68" s="231">
        <v>2</v>
      </c>
      <c r="B68" s="61" t="s">
        <v>528</v>
      </c>
      <c r="C68" s="202" t="s">
        <v>392</v>
      </c>
      <c r="D68" s="163"/>
      <c r="E68" s="202" t="s">
        <v>393</v>
      </c>
      <c r="F68" s="163"/>
      <c r="G68" s="193">
        <v>157345</v>
      </c>
      <c r="H68" s="158"/>
      <c r="I68" s="158"/>
      <c r="J68" s="158"/>
      <c r="K68" s="158"/>
      <c r="L68" s="158"/>
      <c r="M68" s="158"/>
      <c r="N68" s="158"/>
      <c r="O68" s="158"/>
      <c r="P68" s="158"/>
      <c r="Q68" s="158"/>
      <c r="R68" s="158"/>
      <c r="S68" s="148">
        <f t="shared" si="0"/>
        <v>97000</v>
      </c>
      <c r="T68" s="158"/>
      <c r="U68" s="158"/>
      <c r="V68" s="158">
        <v>97000</v>
      </c>
    </row>
    <row r="69" spans="1:22" ht="21.75" customHeight="1" x14ac:dyDescent="0.25">
      <c r="A69" s="229"/>
      <c r="B69" s="200" t="s">
        <v>131</v>
      </c>
      <c r="C69" s="202"/>
      <c r="D69" s="163"/>
      <c r="E69" s="202"/>
      <c r="F69" s="163"/>
      <c r="G69" s="193"/>
      <c r="H69" s="158"/>
      <c r="I69" s="158"/>
      <c r="J69" s="158"/>
      <c r="K69" s="158"/>
      <c r="L69" s="158"/>
      <c r="M69" s="158"/>
      <c r="N69" s="158"/>
      <c r="O69" s="158"/>
      <c r="P69" s="158"/>
      <c r="Q69" s="158"/>
      <c r="R69" s="158"/>
      <c r="S69" s="148">
        <f t="shared" si="0"/>
        <v>0</v>
      </c>
      <c r="T69" s="158"/>
      <c r="U69" s="158"/>
      <c r="V69" s="158"/>
    </row>
    <row r="70" spans="1:22" ht="29.25" customHeight="1" x14ac:dyDescent="0.25">
      <c r="A70" s="229" t="s">
        <v>368</v>
      </c>
      <c r="B70" s="200" t="s">
        <v>529</v>
      </c>
      <c r="C70" s="202"/>
      <c r="D70" s="163"/>
      <c r="E70" s="202"/>
      <c r="F70" s="163"/>
      <c r="G70" s="193"/>
      <c r="H70" s="158"/>
      <c r="I70" s="158"/>
      <c r="J70" s="158"/>
      <c r="K70" s="158"/>
      <c r="L70" s="158"/>
      <c r="M70" s="158"/>
      <c r="N70" s="158"/>
      <c r="O70" s="158"/>
      <c r="P70" s="158"/>
      <c r="Q70" s="158"/>
      <c r="R70" s="158"/>
      <c r="S70" s="148">
        <f t="shared" si="0"/>
        <v>20000</v>
      </c>
      <c r="T70" s="158"/>
      <c r="U70" s="158"/>
      <c r="V70" s="158">
        <v>20000</v>
      </c>
    </row>
    <row r="71" spans="1:22" ht="27.75" customHeight="1" x14ac:dyDescent="0.25">
      <c r="A71" s="229" t="s">
        <v>376</v>
      </c>
      <c r="B71" s="200" t="s">
        <v>530</v>
      </c>
      <c r="C71" s="202"/>
      <c r="D71" s="163"/>
      <c r="E71" s="202"/>
      <c r="F71" s="163"/>
      <c r="G71" s="193"/>
      <c r="H71" s="158"/>
      <c r="I71" s="158"/>
      <c r="J71" s="158"/>
      <c r="K71" s="158"/>
      <c r="L71" s="158"/>
      <c r="M71" s="158"/>
      <c r="N71" s="158"/>
      <c r="O71" s="158"/>
      <c r="P71" s="158"/>
      <c r="Q71" s="158"/>
      <c r="R71" s="158"/>
      <c r="S71" s="148">
        <f t="shared" si="0"/>
        <v>77000</v>
      </c>
      <c r="T71" s="158"/>
      <c r="U71" s="158"/>
      <c r="V71" s="158">
        <v>77000</v>
      </c>
    </row>
    <row r="72" spans="1:22" ht="25.5" customHeight="1" x14ac:dyDescent="0.25">
      <c r="A72" s="231">
        <v>3</v>
      </c>
      <c r="B72" s="201" t="s">
        <v>246</v>
      </c>
      <c r="C72" s="202" t="s">
        <v>377</v>
      </c>
      <c r="D72" s="163"/>
      <c r="E72" s="202" t="s">
        <v>384</v>
      </c>
      <c r="F72" s="163"/>
      <c r="G72" s="193">
        <v>181919</v>
      </c>
      <c r="H72" s="158"/>
      <c r="I72" s="158"/>
      <c r="J72" s="158"/>
      <c r="K72" s="158"/>
      <c r="L72" s="158"/>
      <c r="M72" s="158"/>
      <c r="N72" s="158"/>
      <c r="O72" s="158"/>
      <c r="P72" s="158"/>
      <c r="Q72" s="158"/>
      <c r="R72" s="158"/>
      <c r="S72" s="148">
        <f t="shared" si="0"/>
        <v>77300</v>
      </c>
      <c r="T72" s="158"/>
      <c r="U72" s="158"/>
      <c r="V72" s="158">
        <v>77300</v>
      </c>
    </row>
    <row r="73" spans="1:22" ht="27" customHeight="1" x14ac:dyDescent="0.25">
      <c r="A73" s="231">
        <v>4</v>
      </c>
      <c r="B73" s="61" t="s">
        <v>257</v>
      </c>
      <c r="C73" s="202" t="s">
        <v>381</v>
      </c>
      <c r="D73" s="163"/>
      <c r="E73" s="202" t="s">
        <v>382</v>
      </c>
      <c r="F73" s="163"/>
      <c r="G73" s="155">
        <v>26602</v>
      </c>
      <c r="H73" s="158"/>
      <c r="I73" s="158"/>
      <c r="J73" s="158"/>
      <c r="K73" s="158"/>
      <c r="L73" s="158"/>
      <c r="M73" s="158"/>
      <c r="N73" s="158"/>
      <c r="O73" s="158"/>
      <c r="P73" s="158"/>
      <c r="Q73" s="158"/>
      <c r="R73" s="158"/>
      <c r="S73" s="148">
        <f t="shared" si="0"/>
        <v>9200</v>
      </c>
      <c r="T73" s="158"/>
      <c r="U73" s="158"/>
      <c r="V73" s="158">
        <v>9200</v>
      </c>
    </row>
    <row r="74" spans="1:22" ht="30.75" customHeight="1" x14ac:dyDescent="0.25">
      <c r="A74" s="231">
        <v>5</v>
      </c>
      <c r="B74" s="196" t="s">
        <v>430</v>
      </c>
      <c r="C74" s="202" t="s">
        <v>381</v>
      </c>
      <c r="D74" s="163"/>
      <c r="E74" s="202" t="s">
        <v>394</v>
      </c>
      <c r="F74" s="163"/>
      <c r="G74" s="155">
        <v>584830</v>
      </c>
      <c r="H74" s="158"/>
      <c r="I74" s="158"/>
      <c r="J74" s="158"/>
      <c r="K74" s="158"/>
      <c r="L74" s="158"/>
      <c r="M74" s="158"/>
      <c r="N74" s="158"/>
      <c r="O74" s="158"/>
      <c r="P74" s="158"/>
      <c r="Q74" s="158"/>
      <c r="R74" s="158"/>
      <c r="S74" s="148">
        <f t="shared" si="0"/>
        <v>110000</v>
      </c>
      <c r="T74" s="158"/>
      <c r="U74" s="158"/>
      <c r="V74" s="158">
        <v>110000</v>
      </c>
    </row>
    <row r="75" spans="1:22" ht="51" customHeight="1" x14ac:dyDescent="0.25">
      <c r="A75" s="231">
        <v>6</v>
      </c>
      <c r="B75" s="196" t="s">
        <v>531</v>
      </c>
      <c r="C75" s="197" t="s">
        <v>373</v>
      </c>
      <c r="D75" s="163"/>
      <c r="E75" s="197" t="s">
        <v>395</v>
      </c>
      <c r="F75" s="163"/>
      <c r="G75" s="193">
        <v>6610252</v>
      </c>
      <c r="H75" s="158"/>
      <c r="I75" s="158"/>
      <c r="J75" s="158"/>
      <c r="K75" s="158"/>
      <c r="L75" s="158"/>
      <c r="M75" s="158"/>
      <c r="N75" s="158"/>
      <c r="O75" s="158"/>
      <c r="P75" s="158"/>
      <c r="Q75" s="158"/>
      <c r="R75" s="158"/>
      <c r="S75" s="148">
        <f t="shared" si="0"/>
        <v>21000</v>
      </c>
      <c r="T75" s="158"/>
      <c r="U75" s="158"/>
      <c r="V75" s="158">
        <v>21000</v>
      </c>
    </row>
    <row r="76" spans="1:22" ht="36.75" customHeight="1" x14ac:dyDescent="0.25">
      <c r="A76" s="231">
        <v>7</v>
      </c>
      <c r="B76" s="65" t="s">
        <v>247</v>
      </c>
      <c r="C76" s="204" t="s">
        <v>377</v>
      </c>
      <c r="D76" s="163"/>
      <c r="E76" s="204" t="s">
        <v>370</v>
      </c>
      <c r="F76" s="163"/>
      <c r="G76" s="155">
        <v>27122</v>
      </c>
      <c r="H76" s="158"/>
      <c r="I76" s="158"/>
      <c r="J76" s="158"/>
      <c r="K76" s="158"/>
      <c r="L76" s="158"/>
      <c r="M76" s="158"/>
      <c r="N76" s="158"/>
      <c r="O76" s="158"/>
      <c r="P76" s="158"/>
      <c r="Q76" s="158"/>
      <c r="R76" s="158"/>
      <c r="S76" s="148">
        <f t="shared" si="0"/>
        <v>11000</v>
      </c>
      <c r="T76" s="158"/>
      <c r="U76" s="158"/>
      <c r="V76" s="158">
        <v>11000</v>
      </c>
    </row>
    <row r="77" spans="1:22" ht="35.25" customHeight="1" x14ac:dyDescent="0.25">
      <c r="A77" s="231">
        <v>8</v>
      </c>
      <c r="B77" s="65" t="s">
        <v>285</v>
      </c>
      <c r="C77" s="197" t="s">
        <v>375</v>
      </c>
      <c r="D77" s="163"/>
      <c r="E77" s="197" t="s">
        <v>401</v>
      </c>
      <c r="F77" s="163"/>
      <c r="G77" s="207">
        <v>26981</v>
      </c>
      <c r="H77" s="158"/>
      <c r="I77" s="158"/>
      <c r="J77" s="158"/>
      <c r="K77" s="158"/>
      <c r="L77" s="158"/>
      <c r="M77" s="158"/>
      <c r="N77" s="158"/>
      <c r="O77" s="158"/>
      <c r="P77" s="158"/>
      <c r="Q77" s="158"/>
      <c r="R77" s="158"/>
      <c r="S77" s="148">
        <f t="shared" si="0"/>
        <v>13500</v>
      </c>
      <c r="T77" s="158"/>
      <c r="U77" s="158"/>
      <c r="V77" s="158">
        <v>13500</v>
      </c>
    </row>
    <row r="78" spans="1:22" ht="36.75" customHeight="1" x14ac:dyDescent="0.25">
      <c r="A78" s="231">
        <v>9</v>
      </c>
      <c r="B78" s="65" t="s">
        <v>286</v>
      </c>
      <c r="C78" s="197" t="s">
        <v>383</v>
      </c>
      <c r="D78" s="163"/>
      <c r="E78" s="197" t="s">
        <v>401</v>
      </c>
      <c r="F78" s="163"/>
      <c r="G78" s="207">
        <v>26981</v>
      </c>
      <c r="H78" s="158"/>
      <c r="I78" s="158"/>
      <c r="J78" s="158"/>
      <c r="K78" s="158"/>
      <c r="L78" s="158"/>
      <c r="M78" s="158"/>
      <c r="N78" s="158"/>
      <c r="O78" s="158"/>
      <c r="P78" s="158"/>
      <c r="Q78" s="158"/>
      <c r="R78" s="158"/>
      <c r="S78" s="148">
        <f t="shared" si="0"/>
        <v>14100</v>
      </c>
      <c r="T78" s="158"/>
      <c r="U78" s="158"/>
      <c r="V78" s="158">
        <v>14100</v>
      </c>
    </row>
    <row r="79" spans="1:22" ht="24" customHeight="1" x14ac:dyDescent="0.25">
      <c r="A79" s="228" t="s">
        <v>376</v>
      </c>
      <c r="B79" s="205" t="s">
        <v>507</v>
      </c>
      <c r="C79" s="194"/>
      <c r="D79" s="163"/>
      <c r="E79" s="192"/>
      <c r="F79" s="163"/>
      <c r="G79" s="206"/>
      <c r="H79" s="158"/>
      <c r="I79" s="158"/>
      <c r="J79" s="158"/>
      <c r="K79" s="158"/>
      <c r="L79" s="158"/>
      <c r="M79" s="158"/>
      <c r="N79" s="158"/>
      <c r="O79" s="158"/>
      <c r="P79" s="158"/>
      <c r="Q79" s="158"/>
      <c r="R79" s="158"/>
      <c r="S79" s="148">
        <f t="shared" si="0"/>
        <v>49500</v>
      </c>
      <c r="T79" s="158"/>
      <c r="U79" s="158"/>
      <c r="V79" s="158">
        <v>49500</v>
      </c>
    </row>
    <row r="80" spans="1:22" ht="36.75" customHeight="1" x14ac:dyDescent="0.25">
      <c r="A80" s="231">
        <v>1</v>
      </c>
      <c r="B80" s="65" t="s">
        <v>532</v>
      </c>
      <c r="C80" s="197" t="s">
        <v>380</v>
      </c>
      <c r="D80" s="163"/>
      <c r="E80" s="197" t="s">
        <v>401</v>
      </c>
      <c r="F80" s="163"/>
      <c r="G80" s="207">
        <v>24847</v>
      </c>
      <c r="H80" s="158"/>
      <c r="I80" s="158"/>
      <c r="J80" s="158"/>
      <c r="K80" s="158"/>
      <c r="L80" s="158"/>
      <c r="M80" s="158"/>
      <c r="N80" s="158"/>
      <c r="O80" s="158"/>
      <c r="P80" s="158"/>
      <c r="Q80" s="158"/>
      <c r="R80" s="158"/>
      <c r="S80" s="148">
        <f t="shared" ref="S80:S143" si="1">+T80+U80+V80</f>
        <v>9500</v>
      </c>
      <c r="T80" s="158"/>
      <c r="U80" s="158"/>
      <c r="V80" s="158">
        <v>9500</v>
      </c>
    </row>
    <row r="81" spans="1:22" ht="28.5" customHeight="1" x14ac:dyDescent="0.25">
      <c r="A81" s="231">
        <v>2</v>
      </c>
      <c r="B81" s="196" t="s">
        <v>533</v>
      </c>
      <c r="C81" s="197" t="s">
        <v>386</v>
      </c>
      <c r="D81" s="163"/>
      <c r="E81" s="197" t="s">
        <v>514</v>
      </c>
      <c r="F81" s="163"/>
      <c r="G81" s="193">
        <v>14991</v>
      </c>
      <c r="H81" s="158"/>
      <c r="I81" s="158"/>
      <c r="J81" s="158"/>
      <c r="K81" s="158"/>
      <c r="L81" s="158"/>
      <c r="M81" s="158"/>
      <c r="N81" s="158"/>
      <c r="O81" s="158"/>
      <c r="P81" s="158"/>
      <c r="Q81" s="158"/>
      <c r="R81" s="158"/>
      <c r="S81" s="148">
        <f t="shared" si="1"/>
        <v>10000</v>
      </c>
      <c r="T81" s="158"/>
      <c r="U81" s="158"/>
      <c r="V81" s="158">
        <v>10000</v>
      </c>
    </row>
    <row r="82" spans="1:22" ht="36.75" customHeight="1" x14ac:dyDescent="0.25">
      <c r="A82" s="231">
        <v>3</v>
      </c>
      <c r="B82" s="196" t="s">
        <v>534</v>
      </c>
      <c r="C82" s="197" t="s">
        <v>386</v>
      </c>
      <c r="D82" s="163"/>
      <c r="E82" s="197" t="s">
        <v>514</v>
      </c>
      <c r="F82" s="163"/>
      <c r="G82" s="193">
        <v>14999</v>
      </c>
      <c r="H82" s="158"/>
      <c r="I82" s="158"/>
      <c r="J82" s="158"/>
      <c r="K82" s="158"/>
      <c r="L82" s="158"/>
      <c r="M82" s="158"/>
      <c r="N82" s="158"/>
      <c r="O82" s="158"/>
      <c r="P82" s="158"/>
      <c r="Q82" s="158"/>
      <c r="R82" s="158"/>
      <c r="S82" s="148">
        <f t="shared" si="1"/>
        <v>10000</v>
      </c>
      <c r="T82" s="158"/>
      <c r="U82" s="158"/>
      <c r="V82" s="158">
        <v>10000</v>
      </c>
    </row>
    <row r="83" spans="1:22" ht="25.5" customHeight="1" x14ac:dyDescent="0.25">
      <c r="A83" s="231">
        <v>4</v>
      </c>
      <c r="B83" s="196" t="s">
        <v>535</v>
      </c>
      <c r="C83" s="197" t="s">
        <v>380</v>
      </c>
      <c r="D83" s="163"/>
      <c r="E83" s="197" t="s">
        <v>514</v>
      </c>
      <c r="F83" s="163"/>
      <c r="G83" s="193">
        <v>65468</v>
      </c>
      <c r="H83" s="158"/>
      <c r="I83" s="158"/>
      <c r="J83" s="158"/>
      <c r="K83" s="158"/>
      <c r="L83" s="158"/>
      <c r="M83" s="158"/>
      <c r="N83" s="158"/>
      <c r="O83" s="158"/>
      <c r="P83" s="158"/>
      <c r="Q83" s="158"/>
      <c r="R83" s="158"/>
      <c r="S83" s="148">
        <f t="shared" si="1"/>
        <v>20000</v>
      </c>
      <c r="T83" s="158"/>
      <c r="U83" s="158"/>
      <c r="V83" s="158">
        <v>20000</v>
      </c>
    </row>
    <row r="84" spans="1:22" ht="24" customHeight="1" x14ac:dyDescent="0.25">
      <c r="A84" s="228" t="s">
        <v>17</v>
      </c>
      <c r="B84" s="192" t="s">
        <v>396</v>
      </c>
      <c r="C84" s="194"/>
      <c r="D84" s="163"/>
      <c r="E84" s="204"/>
      <c r="F84" s="163"/>
      <c r="G84" s="195"/>
      <c r="H84" s="158"/>
      <c r="I84" s="158"/>
      <c r="J84" s="158"/>
      <c r="K84" s="158"/>
      <c r="L84" s="158"/>
      <c r="M84" s="158"/>
      <c r="N84" s="158"/>
      <c r="O84" s="158"/>
      <c r="P84" s="158"/>
      <c r="Q84" s="158"/>
      <c r="R84" s="158"/>
      <c r="S84" s="148">
        <f t="shared" si="1"/>
        <v>444608</v>
      </c>
      <c r="T84" s="158"/>
      <c r="U84" s="158"/>
      <c r="V84" s="158">
        <v>444608</v>
      </c>
    </row>
    <row r="85" spans="1:22" ht="38.25" customHeight="1" x14ac:dyDescent="0.25">
      <c r="A85" s="228" t="s">
        <v>368</v>
      </c>
      <c r="B85" s="192" t="s">
        <v>536</v>
      </c>
      <c r="C85" s="194"/>
      <c r="D85" s="163"/>
      <c r="E85" s="204"/>
      <c r="F85" s="163"/>
      <c r="G85" s="195"/>
      <c r="H85" s="158"/>
      <c r="I85" s="158"/>
      <c r="J85" s="158"/>
      <c r="K85" s="158"/>
      <c r="L85" s="158"/>
      <c r="M85" s="158"/>
      <c r="N85" s="158"/>
      <c r="O85" s="158"/>
      <c r="P85" s="158"/>
      <c r="Q85" s="158"/>
      <c r="R85" s="158"/>
      <c r="S85" s="148">
        <f t="shared" si="1"/>
        <v>7560</v>
      </c>
      <c r="T85" s="158"/>
      <c r="U85" s="158"/>
      <c r="V85" s="158">
        <v>7560</v>
      </c>
    </row>
    <row r="86" spans="1:22" ht="24" customHeight="1" x14ac:dyDescent="0.25">
      <c r="A86" s="229">
        <v>1</v>
      </c>
      <c r="B86" s="61" t="s">
        <v>431</v>
      </c>
      <c r="C86" s="197" t="s">
        <v>383</v>
      </c>
      <c r="D86" s="163"/>
      <c r="E86" s="197" t="s">
        <v>432</v>
      </c>
      <c r="F86" s="163"/>
      <c r="G86" s="193">
        <v>131058</v>
      </c>
      <c r="H86" s="158"/>
      <c r="I86" s="158"/>
      <c r="J86" s="158"/>
      <c r="K86" s="158"/>
      <c r="L86" s="158"/>
      <c r="M86" s="158"/>
      <c r="N86" s="158"/>
      <c r="O86" s="158"/>
      <c r="P86" s="158"/>
      <c r="Q86" s="158"/>
      <c r="R86" s="158"/>
      <c r="S86" s="71">
        <f t="shared" si="1"/>
        <v>5560</v>
      </c>
      <c r="T86" s="158"/>
      <c r="U86" s="158"/>
      <c r="V86" s="158">
        <v>5560</v>
      </c>
    </row>
    <row r="87" spans="1:22" ht="42" customHeight="1" x14ac:dyDescent="0.25">
      <c r="A87" s="232">
        <v>2</v>
      </c>
      <c r="B87" s="196" t="s">
        <v>537</v>
      </c>
      <c r="C87" s="197" t="s">
        <v>373</v>
      </c>
      <c r="D87" s="163"/>
      <c r="E87" s="197" t="s">
        <v>432</v>
      </c>
      <c r="F87" s="163"/>
      <c r="G87" s="193">
        <v>67111</v>
      </c>
      <c r="H87" s="158"/>
      <c r="I87" s="158"/>
      <c r="J87" s="158"/>
      <c r="K87" s="158"/>
      <c r="L87" s="158"/>
      <c r="M87" s="158"/>
      <c r="N87" s="158"/>
      <c r="O87" s="158"/>
      <c r="P87" s="158"/>
      <c r="Q87" s="158"/>
      <c r="R87" s="158"/>
      <c r="S87" s="71">
        <f t="shared" si="1"/>
        <v>2000</v>
      </c>
      <c r="T87" s="158"/>
      <c r="U87" s="158"/>
      <c r="V87" s="158">
        <v>2000</v>
      </c>
    </row>
    <row r="88" spans="1:22" ht="24.75" customHeight="1" x14ac:dyDescent="0.25">
      <c r="A88" s="233" t="s">
        <v>376</v>
      </c>
      <c r="B88" s="208" t="s">
        <v>499</v>
      </c>
      <c r="C88" s="192"/>
      <c r="D88" s="163"/>
      <c r="E88" s="192"/>
      <c r="F88" s="163"/>
      <c r="G88" s="206"/>
      <c r="H88" s="158"/>
      <c r="I88" s="158"/>
      <c r="J88" s="158"/>
      <c r="K88" s="158"/>
      <c r="L88" s="158"/>
      <c r="M88" s="158"/>
      <c r="N88" s="158"/>
      <c r="O88" s="158"/>
      <c r="P88" s="158"/>
      <c r="Q88" s="158"/>
      <c r="R88" s="158"/>
      <c r="S88" s="71">
        <f t="shared" si="1"/>
        <v>427048</v>
      </c>
      <c r="T88" s="158"/>
      <c r="U88" s="158"/>
      <c r="V88" s="158">
        <v>427048</v>
      </c>
    </row>
    <row r="89" spans="1:22" ht="22.5" customHeight="1" x14ac:dyDescent="0.25">
      <c r="A89" s="229">
        <v>1</v>
      </c>
      <c r="B89" s="201" t="s">
        <v>274</v>
      </c>
      <c r="C89" s="197" t="s">
        <v>386</v>
      </c>
      <c r="D89" s="163"/>
      <c r="E89" s="197" t="s">
        <v>370</v>
      </c>
      <c r="F89" s="163"/>
      <c r="G89" s="193">
        <v>29189</v>
      </c>
      <c r="H89" s="158"/>
      <c r="I89" s="158"/>
      <c r="J89" s="158"/>
      <c r="K89" s="158"/>
      <c r="L89" s="158"/>
      <c r="M89" s="158"/>
      <c r="N89" s="158"/>
      <c r="O89" s="158"/>
      <c r="P89" s="158"/>
      <c r="Q89" s="158"/>
      <c r="R89" s="158"/>
      <c r="S89" s="71">
        <f t="shared" si="1"/>
        <v>14100</v>
      </c>
      <c r="T89" s="158"/>
      <c r="U89" s="158"/>
      <c r="V89" s="158">
        <v>14100</v>
      </c>
    </row>
    <row r="90" spans="1:22" ht="41.25" customHeight="1" x14ac:dyDescent="0.25">
      <c r="A90" s="231">
        <v>2</v>
      </c>
      <c r="B90" s="66" t="s">
        <v>538</v>
      </c>
      <c r="C90" s="204" t="s">
        <v>380</v>
      </c>
      <c r="D90" s="163"/>
      <c r="E90" s="204" t="s">
        <v>393</v>
      </c>
      <c r="F90" s="163"/>
      <c r="G90" s="155">
        <v>235459</v>
      </c>
      <c r="H90" s="158"/>
      <c r="I90" s="158"/>
      <c r="J90" s="158"/>
      <c r="K90" s="158"/>
      <c r="L90" s="158"/>
      <c r="M90" s="158"/>
      <c r="N90" s="158"/>
      <c r="O90" s="158"/>
      <c r="P90" s="158"/>
      <c r="Q90" s="158"/>
      <c r="R90" s="158"/>
      <c r="S90" s="71">
        <f t="shared" si="1"/>
        <v>72000</v>
      </c>
      <c r="T90" s="158"/>
      <c r="U90" s="158"/>
      <c r="V90" s="158">
        <v>72000</v>
      </c>
    </row>
    <row r="91" spans="1:22" ht="24.75" customHeight="1" x14ac:dyDescent="0.25">
      <c r="A91" s="229">
        <v>3</v>
      </c>
      <c r="B91" s="209" t="s">
        <v>242</v>
      </c>
      <c r="C91" s="204" t="s">
        <v>375</v>
      </c>
      <c r="D91" s="163"/>
      <c r="E91" s="204" t="s">
        <v>382</v>
      </c>
      <c r="F91" s="163"/>
      <c r="G91" s="155">
        <v>131018</v>
      </c>
      <c r="H91" s="158"/>
      <c r="I91" s="158"/>
      <c r="J91" s="158"/>
      <c r="K91" s="158"/>
      <c r="L91" s="158"/>
      <c r="M91" s="158"/>
      <c r="N91" s="158"/>
      <c r="O91" s="158"/>
      <c r="P91" s="158"/>
      <c r="Q91" s="158"/>
      <c r="R91" s="158"/>
      <c r="S91" s="71">
        <f t="shared" si="1"/>
        <v>23448</v>
      </c>
      <c r="T91" s="158"/>
      <c r="U91" s="158"/>
      <c r="V91" s="158">
        <v>23448</v>
      </c>
    </row>
    <row r="92" spans="1:22" ht="24" customHeight="1" x14ac:dyDescent="0.25">
      <c r="A92" s="229">
        <v>4</v>
      </c>
      <c r="B92" s="57" t="s">
        <v>539</v>
      </c>
      <c r="C92" s="202" t="s">
        <v>373</v>
      </c>
      <c r="D92" s="163"/>
      <c r="E92" s="202" t="s">
        <v>384</v>
      </c>
      <c r="F92" s="163"/>
      <c r="G92" s="193">
        <v>328159</v>
      </c>
      <c r="H92" s="158"/>
      <c r="I92" s="158"/>
      <c r="J92" s="158"/>
      <c r="K92" s="158"/>
      <c r="L92" s="158"/>
      <c r="M92" s="158"/>
      <c r="N92" s="158"/>
      <c r="O92" s="158"/>
      <c r="P92" s="158"/>
      <c r="Q92" s="158"/>
      <c r="R92" s="158"/>
      <c r="S92" s="71">
        <f t="shared" si="1"/>
        <v>120000</v>
      </c>
      <c r="T92" s="158"/>
      <c r="U92" s="158"/>
      <c r="V92" s="158">
        <v>120000</v>
      </c>
    </row>
    <row r="93" spans="1:22" ht="21.75" customHeight="1" x14ac:dyDescent="0.25">
      <c r="A93" s="229"/>
      <c r="B93" s="200" t="s">
        <v>131</v>
      </c>
      <c r="C93" s="202"/>
      <c r="D93" s="163"/>
      <c r="E93" s="202"/>
      <c r="F93" s="163"/>
      <c r="G93" s="193"/>
      <c r="H93" s="158"/>
      <c r="I93" s="158"/>
      <c r="J93" s="158"/>
      <c r="K93" s="158"/>
      <c r="L93" s="158"/>
      <c r="M93" s="158"/>
      <c r="N93" s="158"/>
      <c r="O93" s="158"/>
      <c r="P93" s="158"/>
      <c r="Q93" s="158"/>
      <c r="R93" s="158"/>
      <c r="S93" s="71">
        <f t="shared" si="1"/>
        <v>0</v>
      </c>
      <c r="T93" s="158"/>
      <c r="U93" s="158"/>
      <c r="V93" s="158"/>
    </row>
    <row r="94" spans="1:22" ht="57.75" customHeight="1" x14ac:dyDescent="0.25">
      <c r="A94" s="229" t="s">
        <v>368</v>
      </c>
      <c r="B94" s="57" t="s">
        <v>540</v>
      </c>
      <c r="C94" s="202"/>
      <c r="D94" s="163"/>
      <c r="E94" s="202"/>
      <c r="F94" s="163"/>
      <c r="G94" s="193"/>
      <c r="H94" s="158"/>
      <c r="I94" s="158"/>
      <c r="J94" s="158"/>
      <c r="K94" s="158"/>
      <c r="L94" s="158"/>
      <c r="M94" s="158"/>
      <c r="N94" s="158"/>
      <c r="O94" s="158"/>
      <c r="P94" s="158"/>
      <c r="Q94" s="158"/>
      <c r="R94" s="158"/>
      <c r="S94" s="71">
        <f t="shared" si="1"/>
        <v>112000</v>
      </c>
      <c r="T94" s="158"/>
      <c r="U94" s="158"/>
      <c r="V94" s="158">
        <v>112000</v>
      </c>
    </row>
    <row r="95" spans="1:22" ht="30.75" customHeight="1" x14ac:dyDescent="0.25">
      <c r="A95" s="229" t="s">
        <v>376</v>
      </c>
      <c r="B95" s="57" t="s">
        <v>530</v>
      </c>
      <c r="C95" s="202"/>
      <c r="D95" s="163"/>
      <c r="E95" s="202"/>
      <c r="F95" s="163"/>
      <c r="G95" s="193"/>
      <c r="H95" s="158"/>
      <c r="I95" s="158"/>
      <c r="J95" s="158"/>
      <c r="K95" s="158"/>
      <c r="L95" s="158"/>
      <c r="M95" s="158"/>
      <c r="N95" s="158"/>
      <c r="O95" s="158"/>
      <c r="P95" s="158"/>
      <c r="Q95" s="158"/>
      <c r="R95" s="158"/>
      <c r="S95" s="71">
        <f t="shared" si="1"/>
        <v>8000</v>
      </c>
      <c r="T95" s="158"/>
      <c r="U95" s="158"/>
      <c r="V95" s="158">
        <v>8000</v>
      </c>
    </row>
    <row r="96" spans="1:22" ht="24" customHeight="1" x14ac:dyDescent="0.25">
      <c r="A96" s="231">
        <v>5</v>
      </c>
      <c r="B96" s="210" t="s">
        <v>243</v>
      </c>
      <c r="C96" s="202" t="s">
        <v>375</v>
      </c>
      <c r="D96" s="163"/>
      <c r="E96" s="202" t="s">
        <v>378</v>
      </c>
      <c r="F96" s="163"/>
      <c r="G96" s="193">
        <v>297873</v>
      </c>
      <c r="H96" s="158"/>
      <c r="I96" s="158"/>
      <c r="J96" s="158"/>
      <c r="K96" s="158"/>
      <c r="L96" s="158"/>
      <c r="M96" s="158"/>
      <c r="N96" s="158"/>
      <c r="O96" s="158"/>
      <c r="P96" s="158"/>
      <c r="Q96" s="158"/>
      <c r="R96" s="158"/>
      <c r="S96" s="71">
        <f t="shared" si="1"/>
        <v>9000</v>
      </c>
      <c r="T96" s="158"/>
      <c r="U96" s="158"/>
      <c r="V96" s="158">
        <v>9000</v>
      </c>
    </row>
    <row r="97" spans="1:22" ht="36" customHeight="1" x14ac:dyDescent="0.25">
      <c r="A97" s="231">
        <v>6</v>
      </c>
      <c r="B97" s="65" t="s">
        <v>541</v>
      </c>
      <c r="C97" s="204" t="s">
        <v>387</v>
      </c>
      <c r="D97" s="163"/>
      <c r="E97" s="204" t="s">
        <v>370</v>
      </c>
      <c r="F97" s="163"/>
      <c r="G97" s="155">
        <v>44980</v>
      </c>
      <c r="H97" s="158"/>
      <c r="I97" s="158"/>
      <c r="J97" s="158"/>
      <c r="K97" s="158"/>
      <c r="L97" s="158"/>
      <c r="M97" s="158"/>
      <c r="N97" s="158"/>
      <c r="O97" s="158"/>
      <c r="P97" s="158"/>
      <c r="Q97" s="158"/>
      <c r="R97" s="158"/>
      <c r="S97" s="71">
        <f t="shared" si="1"/>
        <v>10500</v>
      </c>
      <c r="T97" s="158"/>
      <c r="U97" s="158"/>
      <c r="V97" s="158">
        <v>10500</v>
      </c>
    </row>
    <row r="98" spans="1:22" ht="30" customHeight="1" x14ac:dyDescent="0.25">
      <c r="A98" s="229">
        <v>7</v>
      </c>
      <c r="B98" s="66" t="s">
        <v>239</v>
      </c>
      <c r="C98" s="198" t="s">
        <v>371</v>
      </c>
      <c r="D98" s="163"/>
      <c r="E98" s="199" t="s">
        <v>370</v>
      </c>
      <c r="F98" s="163"/>
      <c r="G98" s="193">
        <v>35714</v>
      </c>
      <c r="H98" s="158"/>
      <c r="I98" s="158"/>
      <c r="J98" s="158"/>
      <c r="K98" s="158"/>
      <c r="L98" s="158"/>
      <c r="M98" s="158"/>
      <c r="N98" s="158"/>
      <c r="O98" s="158"/>
      <c r="P98" s="158"/>
      <c r="Q98" s="158"/>
      <c r="R98" s="158"/>
      <c r="S98" s="71">
        <f t="shared" si="1"/>
        <v>20000</v>
      </c>
      <c r="T98" s="158"/>
      <c r="U98" s="158"/>
      <c r="V98" s="158">
        <v>20000</v>
      </c>
    </row>
    <row r="99" spans="1:22" ht="29.25" customHeight="1" x14ac:dyDescent="0.25">
      <c r="A99" s="231">
        <v>8</v>
      </c>
      <c r="B99" s="65" t="s">
        <v>249</v>
      </c>
      <c r="C99" s="204" t="s">
        <v>380</v>
      </c>
      <c r="D99" s="163"/>
      <c r="E99" s="204" t="s">
        <v>397</v>
      </c>
      <c r="F99" s="163"/>
      <c r="G99" s="155">
        <v>75481</v>
      </c>
      <c r="H99" s="158"/>
      <c r="I99" s="158"/>
      <c r="J99" s="158"/>
      <c r="K99" s="158"/>
      <c r="L99" s="158"/>
      <c r="M99" s="158"/>
      <c r="N99" s="158"/>
      <c r="O99" s="158"/>
      <c r="P99" s="158"/>
      <c r="Q99" s="158"/>
      <c r="R99" s="158"/>
      <c r="S99" s="71">
        <f t="shared" si="1"/>
        <v>20000</v>
      </c>
      <c r="T99" s="158"/>
      <c r="U99" s="158"/>
      <c r="V99" s="158">
        <v>20000</v>
      </c>
    </row>
    <row r="100" spans="1:22" ht="24.75" customHeight="1" x14ac:dyDescent="0.25">
      <c r="A100" s="229">
        <v>9</v>
      </c>
      <c r="B100" s="65" t="s">
        <v>244</v>
      </c>
      <c r="C100" s="197" t="s">
        <v>375</v>
      </c>
      <c r="D100" s="163"/>
      <c r="E100" s="197" t="s">
        <v>370</v>
      </c>
      <c r="F100" s="163"/>
      <c r="G100" s="193">
        <v>36453</v>
      </c>
      <c r="H100" s="158"/>
      <c r="I100" s="158"/>
      <c r="J100" s="158"/>
      <c r="K100" s="158"/>
      <c r="L100" s="158"/>
      <c r="M100" s="158"/>
      <c r="N100" s="158"/>
      <c r="O100" s="158"/>
      <c r="P100" s="158"/>
      <c r="Q100" s="158"/>
      <c r="R100" s="158"/>
      <c r="S100" s="71">
        <f t="shared" si="1"/>
        <v>1000</v>
      </c>
      <c r="T100" s="158"/>
      <c r="U100" s="158"/>
      <c r="V100" s="158">
        <v>1000</v>
      </c>
    </row>
    <row r="101" spans="1:22" ht="33.75" customHeight="1" x14ac:dyDescent="0.25">
      <c r="A101" s="231">
        <v>10</v>
      </c>
      <c r="B101" s="66" t="s">
        <v>275</v>
      </c>
      <c r="C101" s="198" t="s">
        <v>375</v>
      </c>
      <c r="D101" s="163"/>
      <c r="E101" s="204" t="s">
        <v>370</v>
      </c>
      <c r="F101" s="163"/>
      <c r="G101" s="193">
        <v>55900</v>
      </c>
      <c r="H101" s="158"/>
      <c r="I101" s="158"/>
      <c r="J101" s="158"/>
      <c r="K101" s="158"/>
      <c r="L101" s="158"/>
      <c r="M101" s="158"/>
      <c r="N101" s="158"/>
      <c r="O101" s="158"/>
      <c r="P101" s="158"/>
      <c r="Q101" s="158"/>
      <c r="R101" s="158"/>
      <c r="S101" s="71">
        <f t="shared" si="1"/>
        <v>18000</v>
      </c>
      <c r="T101" s="158"/>
      <c r="U101" s="158"/>
      <c r="V101" s="158">
        <v>18000</v>
      </c>
    </row>
    <row r="102" spans="1:22" ht="26.25" customHeight="1" x14ac:dyDescent="0.25">
      <c r="A102" s="229">
        <v>11</v>
      </c>
      <c r="B102" s="61" t="s">
        <v>542</v>
      </c>
      <c r="C102" s="197" t="s">
        <v>377</v>
      </c>
      <c r="D102" s="163"/>
      <c r="E102" s="197" t="s">
        <v>401</v>
      </c>
      <c r="F102" s="163"/>
      <c r="G102" s="193">
        <v>45816</v>
      </c>
      <c r="H102" s="158"/>
      <c r="I102" s="158"/>
      <c r="J102" s="158"/>
      <c r="K102" s="158"/>
      <c r="L102" s="158"/>
      <c r="M102" s="158"/>
      <c r="N102" s="158"/>
      <c r="O102" s="158"/>
      <c r="P102" s="158"/>
      <c r="Q102" s="158"/>
      <c r="R102" s="158"/>
      <c r="S102" s="71">
        <f t="shared" si="1"/>
        <v>20000</v>
      </c>
      <c r="T102" s="158"/>
      <c r="U102" s="158"/>
      <c r="V102" s="158">
        <v>20000</v>
      </c>
    </row>
    <row r="103" spans="1:22" ht="33.75" customHeight="1" x14ac:dyDescent="0.25">
      <c r="A103" s="229">
        <v>12</v>
      </c>
      <c r="B103" s="66" t="s">
        <v>288</v>
      </c>
      <c r="C103" s="197" t="s">
        <v>375</v>
      </c>
      <c r="D103" s="163"/>
      <c r="E103" s="197" t="s">
        <v>402</v>
      </c>
      <c r="F103" s="163"/>
      <c r="G103" s="193">
        <v>334809</v>
      </c>
      <c r="H103" s="158"/>
      <c r="I103" s="158"/>
      <c r="J103" s="158"/>
      <c r="K103" s="158"/>
      <c r="L103" s="158"/>
      <c r="M103" s="158"/>
      <c r="N103" s="158"/>
      <c r="O103" s="158"/>
      <c r="P103" s="158"/>
      <c r="Q103" s="158"/>
      <c r="R103" s="158"/>
      <c r="S103" s="71">
        <f t="shared" si="1"/>
        <v>29000</v>
      </c>
      <c r="T103" s="158"/>
      <c r="U103" s="158"/>
      <c r="V103" s="158">
        <v>29000</v>
      </c>
    </row>
    <row r="104" spans="1:22" ht="32.25" customHeight="1" x14ac:dyDescent="0.25">
      <c r="A104" s="231">
        <v>13</v>
      </c>
      <c r="B104" s="209" t="s">
        <v>248</v>
      </c>
      <c r="C104" s="204" t="s">
        <v>380</v>
      </c>
      <c r="D104" s="163"/>
      <c r="E104" s="204" t="s">
        <v>384</v>
      </c>
      <c r="F104" s="163"/>
      <c r="G104" s="155">
        <v>212684</v>
      </c>
      <c r="H104" s="158"/>
      <c r="I104" s="158"/>
      <c r="J104" s="158"/>
      <c r="K104" s="158"/>
      <c r="L104" s="158"/>
      <c r="M104" s="158"/>
      <c r="N104" s="158"/>
      <c r="O104" s="158"/>
      <c r="P104" s="158"/>
      <c r="Q104" s="158"/>
      <c r="R104" s="158"/>
      <c r="S104" s="71">
        <f t="shared" si="1"/>
        <v>70000</v>
      </c>
      <c r="T104" s="158"/>
      <c r="U104" s="158"/>
      <c r="V104" s="158">
        <v>70000</v>
      </c>
    </row>
    <row r="105" spans="1:22" ht="21" customHeight="1" x14ac:dyDescent="0.25">
      <c r="A105" s="228" t="s">
        <v>376</v>
      </c>
      <c r="B105" s="194" t="s">
        <v>507</v>
      </c>
      <c r="C105" s="194"/>
      <c r="D105" s="163"/>
      <c r="E105" s="192"/>
      <c r="F105" s="163"/>
      <c r="G105" s="206"/>
      <c r="H105" s="158"/>
      <c r="I105" s="158"/>
      <c r="J105" s="158"/>
      <c r="K105" s="158"/>
      <c r="L105" s="158"/>
      <c r="M105" s="158"/>
      <c r="N105" s="158"/>
      <c r="O105" s="158"/>
      <c r="P105" s="158"/>
      <c r="Q105" s="158"/>
      <c r="R105" s="158"/>
      <c r="S105" s="148">
        <f t="shared" si="1"/>
        <v>10000</v>
      </c>
      <c r="T105" s="158"/>
      <c r="U105" s="158"/>
      <c r="V105" s="158">
        <v>10000</v>
      </c>
    </row>
    <row r="106" spans="1:22" ht="46.5" customHeight="1" x14ac:dyDescent="0.25">
      <c r="A106" s="231">
        <v>1</v>
      </c>
      <c r="B106" s="196" t="s">
        <v>543</v>
      </c>
      <c r="C106" s="197" t="s">
        <v>407</v>
      </c>
      <c r="D106" s="163"/>
      <c r="E106" s="197" t="s">
        <v>514</v>
      </c>
      <c r="F106" s="163"/>
      <c r="G106" s="193">
        <v>29119</v>
      </c>
      <c r="H106" s="158"/>
      <c r="I106" s="158"/>
      <c r="J106" s="158"/>
      <c r="K106" s="158"/>
      <c r="L106" s="158"/>
      <c r="M106" s="158"/>
      <c r="N106" s="158"/>
      <c r="O106" s="158"/>
      <c r="P106" s="158"/>
      <c r="Q106" s="158"/>
      <c r="R106" s="158"/>
      <c r="S106" s="71">
        <f t="shared" si="1"/>
        <v>10000</v>
      </c>
      <c r="T106" s="158"/>
      <c r="U106" s="158"/>
      <c r="V106" s="158">
        <v>10000</v>
      </c>
    </row>
    <row r="107" spans="1:22" ht="21.75" customHeight="1" x14ac:dyDescent="0.25">
      <c r="A107" s="228" t="s">
        <v>19</v>
      </c>
      <c r="B107" s="192" t="s">
        <v>398</v>
      </c>
      <c r="C107" s="194"/>
      <c r="D107" s="163"/>
      <c r="E107" s="204"/>
      <c r="F107" s="163"/>
      <c r="G107" s="206"/>
      <c r="H107" s="158"/>
      <c r="I107" s="158"/>
      <c r="J107" s="158"/>
      <c r="K107" s="158"/>
      <c r="L107" s="158"/>
      <c r="M107" s="158"/>
      <c r="N107" s="158"/>
      <c r="O107" s="158"/>
      <c r="P107" s="158"/>
      <c r="Q107" s="158"/>
      <c r="R107" s="158"/>
      <c r="S107" s="148">
        <f t="shared" si="1"/>
        <v>336392</v>
      </c>
      <c r="T107" s="158"/>
      <c r="U107" s="158"/>
      <c r="V107" s="158">
        <v>336392</v>
      </c>
    </row>
    <row r="108" spans="1:22" ht="24" customHeight="1" x14ac:dyDescent="0.25">
      <c r="A108" s="233" t="s">
        <v>368</v>
      </c>
      <c r="B108" s="208" t="s">
        <v>499</v>
      </c>
      <c r="C108" s="192"/>
      <c r="D108" s="163"/>
      <c r="E108" s="192"/>
      <c r="F108" s="163"/>
      <c r="G108" s="206"/>
      <c r="H108" s="158"/>
      <c r="I108" s="158"/>
      <c r="J108" s="158"/>
      <c r="K108" s="158"/>
      <c r="L108" s="158"/>
      <c r="M108" s="158"/>
      <c r="N108" s="158"/>
      <c r="O108" s="158"/>
      <c r="P108" s="158"/>
      <c r="Q108" s="158"/>
      <c r="R108" s="158"/>
      <c r="S108" s="148">
        <f t="shared" si="1"/>
        <v>299600</v>
      </c>
      <c r="T108" s="158"/>
      <c r="U108" s="158"/>
      <c r="V108" s="158">
        <v>299600</v>
      </c>
    </row>
    <row r="109" spans="1:22" ht="36.75" customHeight="1" x14ac:dyDescent="0.25">
      <c r="A109" s="229">
        <v>1</v>
      </c>
      <c r="B109" s="201" t="s">
        <v>276</v>
      </c>
      <c r="C109" s="197" t="s">
        <v>381</v>
      </c>
      <c r="D109" s="163"/>
      <c r="E109" s="197" t="s">
        <v>370</v>
      </c>
      <c r="F109" s="163"/>
      <c r="G109" s="193">
        <v>30382</v>
      </c>
      <c r="H109" s="158"/>
      <c r="I109" s="158"/>
      <c r="J109" s="158"/>
      <c r="K109" s="158"/>
      <c r="L109" s="158"/>
      <c r="M109" s="158"/>
      <c r="N109" s="158"/>
      <c r="O109" s="158"/>
      <c r="P109" s="158"/>
      <c r="Q109" s="158"/>
      <c r="R109" s="158"/>
      <c r="S109" s="71">
        <f t="shared" si="1"/>
        <v>7600</v>
      </c>
      <c r="T109" s="158"/>
      <c r="U109" s="158"/>
      <c r="V109" s="158">
        <v>7600</v>
      </c>
    </row>
    <row r="110" spans="1:22" ht="23.25" customHeight="1" x14ac:dyDescent="0.25">
      <c r="A110" s="229">
        <v>2</v>
      </c>
      <c r="B110" s="201" t="s">
        <v>278</v>
      </c>
      <c r="C110" s="197" t="s">
        <v>377</v>
      </c>
      <c r="D110" s="163"/>
      <c r="E110" s="197" t="s">
        <v>382</v>
      </c>
      <c r="F110" s="163"/>
      <c r="G110" s="193">
        <v>199963</v>
      </c>
      <c r="H110" s="158"/>
      <c r="I110" s="158"/>
      <c r="J110" s="158"/>
      <c r="K110" s="158"/>
      <c r="L110" s="158"/>
      <c r="M110" s="158"/>
      <c r="N110" s="158"/>
      <c r="O110" s="158"/>
      <c r="P110" s="158"/>
      <c r="Q110" s="158"/>
      <c r="R110" s="158"/>
      <c r="S110" s="71">
        <f t="shared" si="1"/>
        <v>66000</v>
      </c>
      <c r="T110" s="158"/>
      <c r="U110" s="158"/>
      <c r="V110" s="158">
        <v>66000</v>
      </c>
    </row>
    <row r="111" spans="1:22" ht="27" customHeight="1" x14ac:dyDescent="0.25">
      <c r="A111" s="229">
        <v>3</v>
      </c>
      <c r="B111" s="57" t="s">
        <v>279</v>
      </c>
      <c r="C111" s="204" t="s">
        <v>373</v>
      </c>
      <c r="D111" s="163"/>
      <c r="E111" s="204" t="s">
        <v>370</v>
      </c>
      <c r="F111" s="163"/>
      <c r="G111" s="155">
        <v>51950</v>
      </c>
      <c r="H111" s="158"/>
      <c r="I111" s="158"/>
      <c r="J111" s="158"/>
      <c r="K111" s="158"/>
      <c r="L111" s="158"/>
      <c r="M111" s="158"/>
      <c r="N111" s="158"/>
      <c r="O111" s="158"/>
      <c r="P111" s="158"/>
      <c r="Q111" s="158"/>
      <c r="R111" s="158"/>
      <c r="S111" s="71">
        <f t="shared" si="1"/>
        <v>6000</v>
      </c>
      <c r="T111" s="158"/>
      <c r="U111" s="158"/>
      <c r="V111" s="158">
        <v>6000</v>
      </c>
    </row>
    <row r="112" spans="1:22" ht="25.5" customHeight="1" x14ac:dyDescent="0.25">
      <c r="A112" s="229">
        <v>4</v>
      </c>
      <c r="B112" s="65" t="s">
        <v>544</v>
      </c>
      <c r="C112" s="204" t="s">
        <v>373</v>
      </c>
      <c r="D112" s="163"/>
      <c r="E112" s="204" t="s">
        <v>374</v>
      </c>
      <c r="F112" s="163"/>
      <c r="G112" s="155">
        <v>654000</v>
      </c>
      <c r="H112" s="158"/>
      <c r="I112" s="158"/>
      <c r="J112" s="158"/>
      <c r="K112" s="158"/>
      <c r="L112" s="158"/>
      <c r="M112" s="158"/>
      <c r="N112" s="158"/>
      <c r="O112" s="158"/>
      <c r="P112" s="158"/>
      <c r="Q112" s="158"/>
      <c r="R112" s="158"/>
      <c r="S112" s="71">
        <f t="shared" si="1"/>
        <v>220000</v>
      </c>
      <c r="T112" s="158"/>
      <c r="U112" s="158"/>
      <c r="V112" s="158">
        <v>220000</v>
      </c>
    </row>
    <row r="113" spans="1:22" ht="26.25" customHeight="1" x14ac:dyDescent="0.25">
      <c r="A113" s="228" t="s">
        <v>376</v>
      </c>
      <c r="B113" s="205" t="s">
        <v>507</v>
      </c>
      <c r="C113" s="194"/>
      <c r="D113" s="163"/>
      <c r="E113" s="192"/>
      <c r="F113" s="163"/>
      <c r="G113" s="206"/>
      <c r="H113" s="158"/>
      <c r="I113" s="158"/>
      <c r="J113" s="158"/>
      <c r="K113" s="158"/>
      <c r="L113" s="158"/>
      <c r="M113" s="158"/>
      <c r="N113" s="158"/>
      <c r="O113" s="158"/>
      <c r="P113" s="158"/>
      <c r="Q113" s="158"/>
      <c r="R113" s="158"/>
      <c r="S113" s="148">
        <f t="shared" si="1"/>
        <v>36792</v>
      </c>
      <c r="T113" s="158"/>
      <c r="U113" s="158"/>
      <c r="V113" s="158">
        <v>36792</v>
      </c>
    </row>
    <row r="114" spans="1:22" ht="30" customHeight="1" x14ac:dyDescent="0.25">
      <c r="A114" s="229">
        <v>1</v>
      </c>
      <c r="B114" s="196" t="s">
        <v>545</v>
      </c>
      <c r="C114" s="197" t="s">
        <v>373</v>
      </c>
      <c r="D114" s="163"/>
      <c r="E114" s="197" t="s">
        <v>401</v>
      </c>
      <c r="F114" s="163"/>
      <c r="G114" s="193">
        <v>9082</v>
      </c>
      <c r="H114" s="158"/>
      <c r="I114" s="158"/>
      <c r="J114" s="158"/>
      <c r="K114" s="158"/>
      <c r="L114" s="158"/>
      <c r="M114" s="158"/>
      <c r="N114" s="158"/>
      <c r="O114" s="158"/>
      <c r="P114" s="158"/>
      <c r="Q114" s="158"/>
      <c r="R114" s="158"/>
      <c r="S114" s="71">
        <f t="shared" si="1"/>
        <v>8600</v>
      </c>
      <c r="T114" s="158"/>
      <c r="U114" s="158"/>
      <c r="V114" s="158">
        <v>8600</v>
      </c>
    </row>
    <row r="115" spans="1:22" ht="29.25" customHeight="1" x14ac:dyDescent="0.25">
      <c r="A115" s="229">
        <v>2</v>
      </c>
      <c r="B115" s="196" t="s">
        <v>546</v>
      </c>
      <c r="C115" s="192"/>
      <c r="D115" s="163"/>
      <c r="E115" s="197" t="s">
        <v>402</v>
      </c>
      <c r="F115" s="163"/>
      <c r="G115" s="193">
        <v>125000</v>
      </c>
      <c r="H115" s="158"/>
      <c r="I115" s="158"/>
      <c r="J115" s="158"/>
      <c r="K115" s="158"/>
      <c r="L115" s="158"/>
      <c r="M115" s="158"/>
      <c r="N115" s="158"/>
      <c r="O115" s="158"/>
      <c r="P115" s="158"/>
      <c r="Q115" s="158"/>
      <c r="R115" s="158"/>
      <c r="S115" s="71">
        <f t="shared" si="1"/>
        <v>28192</v>
      </c>
      <c r="T115" s="158"/>
      <c r="U115" s="158"/>
      <c r="V115" s="158">
        <v>28192</v>
      </c>
    </row>
    <row r="116" spans="1:22" ht="16.5" customHeight="1" x14ac:dyDescent="0.25">
      <c r="A116" s="228" t="s">
        <v>48</v>
      </c>
      <c r="B116" s="192" t="s">
        <v>399</v>
      </c>
      <c r="C116" s="194"/>
      <c r="D116" s="163"/>
      <c r="E116" s="204"/>
      <c r="F116" s="163"/>
      <c r="G116" s="195"/>
      <c r="H116" s="158"/>
      <c r="I116" s="158"/>
      <c r="J116" s="158"/>
      <c r="K116" s="158"/>
      <c r="L116" s="158"/>
      <c r="M116" s="158"/>
      <c r="N116" s="158"/>
      <c r="O116" s="158"/>
      <c r="P116" s="158"/>
      <c r="Q116" s="158"/>
      <c r="R116" s="158"/>
      <c r="S116" s="148">
        <f t="shared" si="1"/>
        <v>48000</v>
      </c>
      <c r="T116" s="158"/>
      <c r="U116" s="158"/>
      <c r="V116" s="158">
        <v>48000</v>
      </c>
    </row>
    <row r="117" spans="1:22" ht="24" customHeight="1" x14ac:dyDescent="0.25">
      <c r="A117" s="233" t="s">
        <v>368</v>
      </c>
      <c r="B117" s="208" t="s">
        <v>499</v>
      </c>
      <c r="C117" s="192"/>
      <c r="D117" s="163"/>
      <c r="E117" s="192"/>
      <c r="F117" s="163"/>
      <c r="G117" s="206"/>
      <c r="H117" s="158"/>
      <c r="I117" s="158"/>
      <c r="J117" s="158"/>
      <c r="K117" s="158"/>
      <c r="L117" s="158"/>
      <c r="M117" s="158"/>
      <c r="N117" s="158"/>
      <c r="O117" s="158"/>
      <c r="P117" s="158"/>
      <c r="Q117" s="158"/>
      <c r="R117" s="158"/>
      <c r="S117" s="148">
        <f t="shared" si="1"/>
        <v>48000</v>
      </c>
      <c r="T117" s="158"/>
      <c r="U117" s="158"/>
      <c r="V117" s="158">
        <v>48000</v>
      </c>
    </row>
    <row r="118" spans="1:22" ht="30.75" customHeight="1" x14ac:dyDescent="0.25">
      <c r="A118" s="229">
        <v>1</v>
      </c>
      <c r="B118" s="196" t="s">
        <v>281</v>
      </c>
      <c r="C118" s="202" t="s">
        <v>386</v>
      </c>
      <c r="D118" s="163"/>
      <c r="E118" s="202" t="s">
        <v>384</v>
      </c>
      <c r="F118" s="163"/>
      <c r="G118" s="193">
        <v>186678</v>
      </c>
      <c r="H118" s="158"/>
      <c r="I118" s="158"/>
      <c r="J118" s="158"/>
      <c r="K118" s="158"/>
      <c r="L118" s="158"/>
      <c r="M118" s="158"/>
      <c r="N118" s="158"/>
      <c r="O118" s="158"/>
      <c r="P118" s="158"/>
      <c r="Q118" s="158"/>
      <c r="R118" s="158"/>
      <c r="S118" s="71">
        <f t="shared" si="1"/>
        <v>28000</v>
      </c>
      <c r="T118" s="158"/>
      <c r="U118" s="158"/>
      <c r="V118" s="158">
        <v>28000</v>
      </c>
    </row>
    <row r="119" spans="1:22" ht="31.5" customHeight="1" x14ac:dyDescent="0.25">
      <c r="A119" s="229">
        <v>2</v>
      </c>
      <c r="B119" s="65" t="s">
        <v>289</v>
      </c>
      <c r="C119" s="204" t="s">
        <v>373</v>
      </c>
      <c r="D119" s="163"/>
      <c r="E119" s="197" t="s">
        <v>402</v>
      </c>
      <c r="F119" s="163"/>
      <c r="G119" s="155">
        <v>35934</v>
      </c>
      <c r="H119" s="158"/>
      <c r="I119" s="158"/>
      <c r="J119" s="158"/>
      <c r="K119" s="158"/>
      <c r="L119" s="158"/>
      <c r="M119" s="158"/>
      <c r="N119" s="158"/>
      <c r="O119" s="158"/>
      <c r="P119" s="158"/>
      <c r="Q119" s="158"/>
      <c r="R119" s="158"/>
      <c r="S119" s="71">
        <f t="shared" si="1"/>
        <v>20000</v>
      </c>
      <c r="T119" s="158"/>
      <c r="U119" s="158"/>
      <c r="V119" s="158">
        <v>20000</v>
      </c>
    </row>
    <row r="120" spans="1:22" ht="27" customHeight="1" x14ac:dyDescent="0.25">
      <c r="A120" s="228" t="s">
        <v>222</v>
      </c>
      <c r="B120" s="208" t="s">
        <v>547</v>
      </c>
      <c r="C120" s="192"/>
      <c r="D120" s="163"/>
      <c r="E120" s="192"/>
      <c r="F120" s="163"/>
      <c r="G120" s="206"/>
      <c r="H120" s="158"/>
      <c r="I120" s="158"/>
      <c r="J120" s="158"/>
      <c r="K120" s="158"/>
      <c r="L120" s="158"/>
      <c r="M120" s="158"/>
      <c r="N120" s="158"/>
      <c r="O120" s="158"/>
      <c r="P120" s="158"/>
      <c r="Q120" s="158"/>
      <c r="R120" s="158"/>
      <c r="S120" s="148">
        <f t="shared" si="1"/>
        <v>160212</v>
      </c>
      <c r="T120" s="158"/>
      <c r="U120" s="158"/>
      <c r="V120" s="158">
        <v>160212</v>
      </c>
    </row>
    <row r="121" spans="1:22" ht="36.75" customHeight="1" x14ac:dyDescent="0.25">
      <c r="A121" s="229">
        <v>1</v>
      </c>
      <c r="B121" s="196" t="s">
        <v>548</v>
      </c>
      <c r="C121" s="197" t="s">
        <v>407</v>
      </c>
      <c r="D121" s="163"/>
      <c r="E121" s="197"/>
      <c r="F121" s="163"/>
      <c r="G121" s="193"/>
      <c r="H121" s="158"/>
      <c r="I121" s="158"/>
      <c r="J121" s="158"/>
      <c r="K121" s="158"/>
      <c r="L121" s="158"/>
      <c r="M121" s="158"/>
      <c r="N121" s="158"/>
      <c r="O121" s="158"/>
      <c r="P121" s="158"/>
      <c r="Q121" s="158"/>
      <c r="R121" s="158"/>
      <c r="S121" s="71">
        <f t="shared" si="1"/>
        <v>56000</v>
      </c>
      <c r="T121" s="158"/>
      <c r="U121" s="158"/>
      <c r="V121" s="158">
        <v>56000</v>
      </c>
    </row>
    <row r="122" spans="1:22" ht="36.75" customHeight="1" x14ac:dyDescent="0.25">
      <c r="A122" s="232">
        <v>2</v>
      </c>
      <c r="B122" s="196" t="s">
        <v>549</v>
      </c>
      <c r="C122" s="197"/>
      <c r="D122" s="163"/>
      <c r="E122" s="197"/>
      <c r="F122" s="163"/>
      <c r="G122" s="193"/>
      <c r="H122" s="158"/>
      <c r="I122" s="158"/>
      <c r="J122" s="158"/>
      <c r="K122" s="158"/>
      <c r="L122" s="158"/>
      <c r="M122" s="158"/>
      <c r="N122" s="158"/>
      <c r="O122" s="158"/>
      <c r="P122" s="158"/>
      <c r="Q122" s="158"/>
      <c r="R122" s="158"/>
      <c r="S122" s="71">
        <f t="shared" si="1"/>
        <v>30000</v>
      </c>
      <c r="T122" s="158"/>
      <c r="U122" s="158"/>
      <c r="V122" s="158">
        <v>30000</v>
      </c>
    </row>
    <row r="123" spans="1:22" ht="54.75" customHeight="1" x14ac:dyDescent="0.25">
      <c r="A123" s="232">
        <v>3</v>
      </c>
      <c r="B123" s="196" t="s">
        <v>550</v>
      </c>
      <c r="C123" s="197"/>
      <c r="D123" s="163"/>
      <c r="E123" s="197"/>
      <c r="F123" s="163"/>
      <c r="G123" s="193"/>
      <c r="H123" s="158"/>
      <c r="I123" s="158"/>
      <c r="J123" s="158"/>
      <c r="K123" s="158"/>
      <c r="L123" s="158"/>
      <c r="M123" s="158"/>
      <c r="N123" s="158"/>
      <c r="O123" s="158"/>
      <c r="P123" s="158"/>
      <c r="Q123" s="158"/>
      <c r="R123" s="158"/>
      <c r="S123" s="71">
        <f t="shared" si="1"/>
        <v>74212</v>
      </c>
      <c r="T123" s="158"/>
      <c r="U123" s="158"/>
      <c r="V123" s="158">
        <v>74212</v>
      </c>
    </row>
    <row r="124" spans="1:22" ht="27" customHeight="1" x14ac:dyDescent="0.25">
      <c r="A124" s="228" t="s">
        <v>21</v>
      </c>
      <c r="B124" s="208" t="s">
        <v>551</v>
      </c>
      <c r="C124" s="192"/>
      <c r="D124" s="163"/>
      <c r="E124" s="197"/>
      <c r="F124" s="163"/>
      <c r="G124" s="193"/>
      <c r="H124" s="158"/>
      <c r="I124" s="158"/>
      <c r="J124" s="158"/>
      <c r="K124" s="158"/>
      <c r="L124" s="158"/>
      <c r="M124" s="158"/>
      <c r="N124" s="158"/>
      <c r="O124" s="158"/>
      <c r="P124" s="158"/>
      <c r="Q124" s="158"/>
      <c r="R124" s="158"/>
      <c r="S124" s="148">
        <f t="shared" si="1"/>
        <v>30000</v>
      </c>
      <c r="T124" s="158"/>
      <c r="U124" s="158"/>
      <c r="V124" s="158">
        <v>30000</v>
      </c>
    </row>
    <row r="125" spans="1:22" ht="24.75" customHeight="1" x14ac:dyDescent="0.25">
      <c r="A125" s="233" t="s">
        <v>34</v>
      </c>
      <c r="B125" s="208" t="s">
        <v>552</v>
      </c>
      <c r="C125" s="192"/>
      <c r="D125" s="163"/>
      <c r="E125" s="192"/>
      <c r="F125" s="163"/>
      <c r="G125" s="206"/>
      <c r="H125" s="158"/>
      <c r="I125" s="158"/>
      <c r="J125" s="158"/>
      <c r="K125" s="158"/>
      <c r="L125" s="158"/>
      <c r="M125" s="158"/>
      <c r="N125" s="158"/>
      <c r="O125" s="158"/>
      <c r="P125" s="158"/>
      <c r="Q125" s="158"/>
      <c r="R125" s="158"/>
      <c r="S125" s="148">
        <f t="shared" si="1"/>
        <v>25325</v>
      </c>
      <c r="T125" s="158"/>
      <c r="U125" s="158"/>
      <c r="V125" s="158">
        <v>25325</v>
      </c>
    </row>
    <row r="126" spans="1:22" ht="23.25" customHeight="1" x14ac:dyDescent="0.25">
      <c r="A126" s="233" t="s">
        <v>7</v>
      </c>
      <c r="B126" s="208" t="s">
        <v>553</v>
      </c>
      <c r="C126" s="192"/>
      <c r="D126" s="163"/>
      <c r="E126" s="192"/>
      <c r="F126" s="163"/>
      <c r="G126" s="206"/>
      <c r="H126" s="158"/>
      <c r="I126" s="158"/>
      <c r="J126" s="158"/>
      <c r="K126" s="158"/>
      <c r="L126" s="158"/>
      <c r="M126" s="158"/>
      <c r="N126" s="158"/>
      <c r="O126" s="158"/>
      <c r="P126" s="158"/>
      <c r="Q126" s="158"/>
      <c r="R126" s="158"/>
      <c r="S126" s="148">
        <f t="shared" si="1"/>
        <v>20325</v>
      </c>
      <c r="T126" s="158"/>
      <c r="U126" s="158"/>
      <c r="V126" s="158">
        <v>20325</v>
      </c>
    </row>
    <row r="127" spans="1:22" ht="36.75" customHeight="1" x14ac:dyDescent="0.25">
      <c r="A127" s="229">
        <v>1</v>
      </c>
      <c r="B127" s="196" t="s">
        <v>554</v>
      </c>
      <c r="C127" s="197" t="s">
        <v>371</v>
      </c>
      <c r="D127" s="163"/>
      <c r="E127" s="197" t="s">
        <v>442</v>
      </c>
      <c r="F127" s="163"/>
      <c r="G127" s="155">
        <v>27000</v>
      </c>
      <c r="H127" s="158"/>
      <c r="I127" s="158"/>
      <c r="J127" s="158"/>
      <c r="K127" s="158"/>
      <c r="L127" s="158"/>
      <c r="M127" s="158"/>
      <c r="N127" s="158"/>
      <c r="O127" s="158"/>
      <c r="P127" s="158"/>
      <c r="Q127" s="158"/>
      <c r="R127" s="158"/>
      <c r="S127" s="71">
        <f t="shared" si="1"/>
        <v>370</v>
      </c>
      <c r="T127" s="158"/>
      <c r="U127" s="158"/>
      <c r="V127" s="158">
        <v>370</v>
      </c>
    </row>
    <row r="128" spans="1:22" ht="36.75" customHeight="1" x14ac:dyDescent="0.25">
      <c r="A128" s="229">
        <v>2</v>
      </c>
      <c r="B128" s="196" t="s">
        <v>555</v>
      </c>
      <c r="C128" s="197" t="s">
        <v>386</v>
      </c>
      <c r="D128" s="163"/>
      <c r="E128" s="197" t="s">
        <v>556</v>
      </c>
      <c r="F128" s="163"/>
      <c r="G128" s="193">
        <v>145437</v>
      </c>
      <c r="H128" s="158"/>
      <c r="I128" s="158"/>
      <c r="J128" s="158"/>
      <c r="K128" s="158"/>
      <c r="L128" s="158"/>
      <c r="M128" s="158"/>
      <c r="N128" s="158"/>
      <c r="O128" s="158"/>
      <c r="P128" s="158"/>
      <c r="Q128" s="158"/>
      <c r="R128" s="158"/>
      <c r="S128" s="71">
        <f t="shared" si="1"/>
        <v>1980</v>
      </c>
      <c r="T128" s="158"/>
      <c r="U128" s="158"/>
      <c r="V128" s="158">
        <v>1980</v>
      </c>
    </row>
    <row r="129" spans="1:22" ht="24.75" customHeight="1" x14ac:dyDescent="0.25">
      <c r="A129" s="229">
        <v>3</v>
      </c>
      <c r="B129" s="196" t="s">
        <v>557</v>
      </c>
      <c r="C129" s="197" t="s">
        <v>371</v>
      </c>
      <c r="D129" s="163"/>
      <c r="E129" s="197" t="s">
        <v>556</v>
      </c>
      <c r="F129" s="163"/>
      <c r="G129" s="193">
        <v>111603</v>
      </c>
      <c r="H129" s="158"/>
      <c r="I129" s="158"/>
      <c r="J129" s="158"/>
      <c r="K129" s="158"/>
      <c r="L129" s="158"/>
      <c r="M129" s="158"/>
      <c r="N129" s="158"/>
      <c r="O129" s="158"/>
      <c r="P129" s="158"/>
      <c r="Q129" s="158"/>
      <c r="R129" s="158"/>
      <c r="S129" s="71">
        <f t="shared" si="1"/>
        <v>700</v>
      </c>
      <c r="T129" s="158"/>
      <c r="U129" s="158"/>
      <c r="V129" s="158">
        <v>700</v>
      </c>
    </row>
    <row r="130" spans="1:22" ht="23.25" customHeight="1" x14ac:dyDescent="0.25">
      <c r="A130" s="229">
        <v>4</v>
      </c>
      <c r="B130" s="196" t="s">
        <v>436</v>
      </c>
      <c r="C130" s="197" t="s">
        <v>381</v>
      </c>
      <c r="D130" s="163"/>
      <c r="E130" s="197" t="s">
        <v>556</v>
      </c>
      <c r="F130" s="163"/>
      <c r="G130" s="193">
        <v>621000</v>
      </c>
      <c r="H130" s="158"/>
      <c r="I130" s="158"/>
      <c r="J130" s="158"/>
      <c r="K130" s="158"/>
      <c r="L130" s="158"/>
      <c r="M130" s="158"/>
      <c r="N130" s="158"/>
      <c r="O130" s="158"/>
      <c r="P130" s="158"/>
      <c r="Q130" s="158"/>
      <c r="R130" s="158"/>
      <c r="S130" s="71">
        <f t="shared" si="1"/>
        <v>1500</v>
      </c>
      <c r="T130" s="158"/>
      <c r="U130" s="158"/>
      <c r="V130" s="158">
        <v>1500</v>
      </c>
    </row>
    <row r="131" spans="1:22" ht="70.5" customHeight="1" x14ac:dyDescent="0.25">
      <c r="A131" s="229">
        <v>5</v>
      </c>
      <c r="B131" s="196" t="s">
        <v>558</v>
      </c>
      <c r="C131" s="197" t="s">
        <v>381</v>
      </c>
      <c r="D131" s="163"/>
      <c r="E131" s="197" t="s">
        <v>556</v>
      </c>
      <c r="F131" s="163"/>
      <c r="G131" s="193">
        <v>646000</v>
      </c>
      <c r="H131" s="158"/>
      <c r="I131" s="158"/>
      <c r="J131" s="158"/>
      <c r="K131" s="158"/>
      <c r="L131" s="158"/>
      <c r="M131" s="158"/>
      <c r="N131" s="158"/>
      <c r="O131" s="158"/>
      <c r="P131" s="158"/>
      <c r="Q131" s="158"/>
      <c r="R131" s="158"/>
      <c r="S131" s="71">
        <f t="shared" si="1"/>
        <v>500</v>
      </c>
      <c r="T131" s="158"/>
      <c r="U131" s="158"/>
      <c r="V131" s="158">
        <v>500</v>
      </c>
    </row>
    <row r="132" spans="1:22" ht="42" customHeight="1" x14ac:dyDescent="0.25">
      <c r="A132" s="229">
        <v>6</v>
      </c>
      <c r="B132" s="196" t="s">
        <v>400</v>
      </c>
      <c r="C132" s="197" t="s">
        <v>373</v>
      </c>
      <c r="D132" s="163"/>
      <c r="E132" s="197" t="s">
        <v>374</v>
      </c>
      <c r="F132" s="163"/>
      <c r="G132" s="193">
        <v>377000</v>
      </c>
      <c r="H132" s="158"/>
      <c r="I132" s="158"/>
      <c r="J132" s="158"/>
      <c r="K132" s="158"/>
      <c r="L132" s="158"/>
      <c r="M132" s="158"/>
      <c r="N132" s="158"/>
      <c r="O132" s="158"/>
      <c r="P132" s="158"/>
      <c r="Q132" s="158"/>
      <c r="R132" s="158"/>
      <c r="S132" s="71">
        <f t="shared" si="1"/>
        <v>675</v>
      </c>
      <c r="T132" s="158"/>
      <c r="U132" s="158"/>
      <c r="V132" s="158">
        <v>675</v>
      </c>
    </row>
    <row r="133" spans="1:22" ht="67.5" customHeight="1" x14ac:dyDescent="0.25">
      <c r="A133" s="229">
        <v>7</v>
      </c>
      <c r="B133" s="57" t="s">
        <v>258</v>
      </c>
      <c r="C133" s="202" t="s">
        <v>373</v>
      </c>
      <c r="D133" s="163"/>
      <c r="E133" s="202" t="s">
        <v>385</v>
      </c>
      <c r="F133" s="163"/>
      <c r="G133" s="193">
        <v>47625</v>
      </c>
      <c r="H133" s="158"/>
      <c r="I133" s="158"/>
      <c r="J133" s="158"/>
      <c r="K133" s="158"/>
      <c r="L133" s="158"/>
      <c r="M133" s="158"/>
      <c r="N133" s="158"/>
      <c r="O133" s="158"/>
      <c r="P133" s="158"/>
      <c r="Q133" s="158"/>
      <c r="R133" s="158"/>
      <c r="S133" s="71">
        <f t="shared" si="1"/>
        <v>100</v>
      </c>
      <c r="T133" s="158"/>
      <c r="U133" s="158"/>
      <c r="V133" s="158">
        <v>100</v>
      </c>
    </row>
    <row r="134" spans="1:22" ht="36.75" customHeight="1" x14ac:dyDescent="0.25">
      <c r="A134" s="229">
        <v>8</v>
      </c>
      <c r="B134" s="61" t="s">
        <v>434</v>
      </c>
      <c r="C134" s="197" t="s">
        <v>369</v>
      </c>
      <c r="D134" s="163"/>
      <c r="E134" s="197" t="s">
        <v>432</v>
      </c>
      <c r="F134" s="163"/>
      <c r="G134" s="193">
        <v>99841</v>
      </c>
      <c r="H134" s="158"/>
      <c r="I134" s="158"/>
      <c r="J134" s="158"/>
      <c r="K134" s="158"/>
      <c r="L134" s="158"/>
      <c r="M134" s="158"/>
      <c r="N134" s="158"/>
      <c r="O134" s="158"/>
      <c r="P134" s="158"/>
      <c r="Q134" s="158"/>
      <c r="R134" s="158"/>
      <c r="S134" s="71">
        <f t="shared" si="1"/>
        <v>1000</v>
      </c>
      <c r="T134" s="158"/>
      <c r="U134" s="158"/>
      <c r="V134" s="158">
        <v>1000</v>
      </c>
    </row>
    <row r="135" spans="1:22" ht="36.75" customHeight="1" x14ac:dyDescent="0.25">
      <c r="A135" s="229">
        <v>9</v>
      </c>
      <c r="B135" s="61" t="s">
        <v>433</v>
      </c>
      <c r="C135" s="197" t="s">
        <v>387</v>
      </c>
      <c r="D135" s="163"/>
      <c r="E135" s="197" t="s">
        <v>432</v>
      </c>
      <c r="F135" s="163"/>
      <c r="G135" s="193">
        <v>107180</v>
      </c>
      <c r="H135" s="158"/>
      <c r="I135" s="158"/>
      <c r="J135" s="158"/>
      <c r="K135" s="158"/>
      <c r="L135" s="158"/>
      <c r="M135" s="158"/>
      <c r="N135" s="158"/>
      <c r="O135" s="158"/>
      <c r="P135" s="158"/>
      <c r="Q135" s="158"/>
      <c r="R135" s="158"/>
      <c r="S135" s="71">
        <f t="shared" si="1"/>
        <v>1000</v>
      </c>
      <c r="T135" s="158"/>
      <c r="U135" s="158"/>
      <c r="V135" s="158">
        <v>1000</v>
      </c>
    </row>
    <row r="136" spans="1:22" ht="36.75" customHeight="1" x14ac:dyDescent="0.25">
      <c r="A136" s="229">
        <v>10</v>
      </c>
      <c r="B136" s="61" t="s">
        <v>284</v>
      </c>
      <c r="C136" s="197" t="s">
        <v>377</v>
      </c>
      <c r="D136" s="163"/>
      <c r="E136" s="197" t="s">
        <v>401</v>
      </c>
      <c r="F136" s="163"/>
      <c r="G136" s="193">
        <v>38300</v>
      </c>
      <c r="H136" s="158"/>
      <c r="I136" s="158"/>
      <c r="J136" s="158"/>
      <c r="K136" s="158"/>
      <c r="L136" s="158"/>
      <c r="M136" s="158"/>
      <c r="N136" s="158"/>
      <c r="O136" s="158"/>
      <c r="P136" s="158"/>
      <c r="Q136" s="158"/>
      <c r="R136" s="158"/>
      <c r="S136" s="71">
        <f t="shared" si="1"/>
        <v>200</v>
      </c>
      <c r="T136" s="158"/>
      <c r="U136" s="158"/>
      <c r="V136" s="158">
        <v>200</v>
      </c>
    </row>
    <row r="137" spans="1:22" ht="36.75" customHeight="1" x14ac:dyDescent="0.25">
      <c r="A137" s="229">
        <v>11</v>
      </c>
      <c r="B137" s="196" t="s">
        <v>559</v>
      </c>
      <c r="C137" s="197" t="s">
        <v>377</v>
      </c>
      <c r="D137" s="163"/>
      <c r="E137" s="197" t="s">
        <v>556</v>
      </c>
      <c r="F137" s="163"/>
      <c r="G137" s="193">
        <v>151440</v>
      </c>
      <c r="H137" s="158"/>
      <c r="I137" s="158"/>
      <c r="J137" s="158"/>
      <c r="K137" s="158"/>
      <c r="L137" s="158"/>
      <c r="M137" s="158"/>
      <c r="N137" s="158"/>
      <c r="O137" s="158"/>
      <c r="P137" s="158"/>
      <c r="Q137" s="158"/>
      <c r="R137" s="158"/>
      <c r="S137" s="71">
        <f t="shared" si="1"/>
        <v>1000</v>
      </c>
      <c r="T137" s="158"/>
      <c r="U137" s="158"/>
      <c r="V137" s="158">
        <v>1000</v>
      </c>
    </row>
    <row r="138" spans="1:22" ht="57" customHeight="1" x14ac:dyDescent="0.25">
      <c r="A138" s="229">
        <v>12</v>
      </c>
      <c r="B138" s="196" t="s">
        <v>560</v>
      </c>
      <c r="C138" s="197"/>
      <c r="D138" s="163"/>
      <c r="E138" s="197"/>
      <c r="F138" s="163"/>
      <c r="G138" s="193"/>
      <c r="H138" s="158"/>
      <c r="I138" s="158"/>
      <c r="J138" s="158"/>
      <c r="K138" s="158"/>
      <c r="L138" s="158"/>
      <c r="M138" s="158"/>
      <c r="N138" s="158"/>
      <c r="O138" s="158"/>
      <c r="P138" s="158"/>
      <c r="Q138" s="158"/>
      <c r="R138" s="158"/>
      <c r="S138" s="71">
        <f t="shared" si="1"/>
        <v>11300</v>
      </c>
      <c r="T138" s="158"/>
      <c r="U138" s="158"/>
      <c r="V138" s="158">
        <v>11300</v>
      </c>
    </row>
    <row r="139" spans="1:22" ht="45" customHeight="1" x14ac:dyDescent="0.25">
      <c r="A139" s="233" t="s">
        <v>11</v>
      </c>
      <c r="B139" s="208" t="s">
        <v>561</v>
      </c>
      <c r="C139" s="192"/>
      <c r="D139" s="163"/>
      <c r="E139" s="192"/>
      <c r="F139" s="163"/>
      <c r="G139" s="206"/>
      <c r="H139" s="158"/>
      <c r="I139" s="158"/>
      <c r="J139" s="158"/>
      <c r="K139" s="158"/>
      <c r="L139" s="158"/>
      <c r="M139" s="158"/>
      <c r="N139" s="158"/>
      <c r="O139" s="158"/>
      <c r="P139" s="158"/>
      <c r="Q139" s="158"/>
      <c r="R139" s="158"/>
      <c r="S139" s="148">
        <f t="shared" si="1"/>
        <v>5000</v>
      </c>
      <c r="T139" s="158"/>
      <c r="U139" s="158"/>
      <c r="V139" s="158">
        <v>5000</v>
      </c>
    </row>
    <row r="140" spans="1:22" ht="54" customHeight="1" x14ac:dyDescent="0.25">
      <c r="A140" s="233" t="s">
        <v>36</v>
      </c>
      <c r="B140" s="208" t="s">
        <v>562</v>
      </c>
      <c r="C140" s="192"/>
      <c r="D140" s="163"/>
      <c r="E140" s="192"/>
      <c r="F140" s="163"/>
      <c r="G140" s="206"/>
      <c r="H140" s="158"/>
      <c r="I140" s="158"/>
      <c r="J140" s="158"/>
      <c r="K140" s="158"/>
      <c r="L140" s="158"/>
      <c r="M140" s="158"/>
      <c r="N140" s="158"/>
      <c r="O140" s="158"/>
      <c r="P140" s="158"/>
      <c r="Q140" s="158"/>
      <c r="R140" s="158"/>
      <c r="S140" s="148">
        <f t="shared" si="1"/>
        <v>523000</v>
      </c>
      <c r="T140" s="158"/>
      <c r="U140" s="158"/>
      <c r="V140" s="158">
        <v>523000</v>
      </c>
    </row>
    <row r="141" spans="1:22" ht="23.25" customHeight="1" x14ac:dyDescent="0.25">
      <c r="A141" s="233">
        <v>1</v>
      </c>
      <c r="B141" s="192" t="s">
        <v>428</v>
      </c>
      <c r="C141" s="192"/>
      <c r="D141" s="163"/>
      <c r="E141" s="192"/>
      <c r="F141" s="163"/>
      <c r="G141" s="206"/>
      <c r="H141" s="158"/>
      <c r="I141" s="158"/>
      <c r="J141" s="158"/>
      <c r="K141" s="158"/>
      <c r="L141" s="158"/>
      <c r="M141" s="158"/>
      <c r="N141" s="158"/>
      <c r="O141" s="158"/>
      <c r="P141" s="158"/>
      <c r="Q141" s="158"/>
      <c r="R141" s="158"/>
      <c r="S141" s="148">
        <f t="shared" si="1"/>
        <v>515000</v>
      </c>
      <c r="T141" s="158"/>
      <c r="U141" s="158"/>
      <c r="V141" s="158">
        <v>515000</v>
      </c>
    </row>
    <row r="142" spans="1:22" ht="24.75" customHeight="1" x14ac:dyDescent="0.25">
      <c r="A142" s="228" t="s">
        <v>368</v>
      </c>
      <c r="B142" s="211" t="s">
        <v>499</v>
      </c>
      <c r="C142" s="192"/>
      <c r="D142" s="163"/>
      <c r="E142" s="192"/>
      <c r="F142" s="163"/>
      <c r="G142" s="206"/>
      <c r="H142" s="158"/>
      <c r="I142" s="158"/>
      <c r="J142" s="158"/>
      <c r="K142" s="158"/>
      <c r="L142" s="158"/>
      <c r="M142" s="158"/>
      <c r="N142" s="158"/>
      <c r="O142" s="158"/>
      <c r="P142" s="158"/>
      <c r="Q142" s="158"/>
      <c r="R142" s="158"/>
      <c r="S142" s="148">
        <f t="shared" si="1"/>
        <v>170000</v>
      </c>
      <c r="T142" s="158"/>
      <c r="U142" s="158"/>
      <c r="V142" s="158">
        <v>170000</v>
      </c>
    </row>
    <row r="143" spans="1:22" ht="61.5" customHeight="1" x14ac:dyDescent="0.25">
      <c r="A143" s="229">
        <v>1</v>
      </c>
      <c r="B143" s="200" t="s">
        <v>563</v>
      </c>
      <c r="C143" s="197" t="s">
        <v>429</v>
      </c>
      <c r="D143" s="163"/>
      <c r="E143" s="197" t="s">
        <v>403</v>
      </c>
      <c r="F143" s="163"/>
      <c r="G143" s="193">
        <v>599946</v>
      </c>
      <c r="H143" s="158"/>
      <c r="I143" s="158"/>
      <c r="J143" s="158"/>
      <c r="K143" s="158"/>
      <c r="L143" s="158"/>
      <c r="M143" s="158"/>
      <c r="N143" s="158"/>
      <c r="O143" s="158"/>
      <c r="P143" s="158"/>
      <c r="Q143" s="158"/>
      <c r="R143" s="158"/>
      <c r="S143" s="71">
        <f t="shared" si="1"/>
        <v>170000</v>
      </c>
      <c r="T143" s="158"/>
      <c r="U143" s="158"/>
      <c r="V143" s="158">
        <v>170000</v>
      </c>
    </row>
    <row r="144" spans="1:22" ht="18.75" customHeight="1" x14ac:dyDescent="0.25">
      <c r="A144" s="229"/>
      <c r="B144" s="200" t="s">
        <v>349</v>
      </c>
      <c r="C144" s="197"/>
      <c r="D144" s="163"/>
      <c r="E144" s="197"/>
      <c r="F144" s="163"/>
      <c r="G144" s="193"/>
      <c r="H144" s="158"/>
      <c r="I144" s="158"/>
      <c r="J144" s="158"/>
      <c r="K144" s="158"/>
      <c r="L144" s="158"/>
      <c r="M144" s="158"/>
      <c r="N144" s="158"/>
      <c r="O144" s="158"/>
      <c r="P144" s="158"/>
      <c r="Q144" s="158"/>
      <c r="R144" s="158"/>
      <c r="S144" s="71">
        <f t="shared" ref="S144:S174" si="2">+T144+U144+V144</f>
        <v>0</v>
      </c>
      <c r="T144" s="158"/>
      <c r="U144" s="158"/>
      <c r="V144" s="158"/>
    </row>
    <row r="145" spans="1:22" ht="36.75" customHeight="1" x14ac:dyDescent="0.25">
      <c r="A145" s="229" t="s">
        <v>368</v>
      </c>
      <c r="B145" s="200" t="s">
        <v>564</v>
      </c>
      <c r="C145" s="197"/>
      <c r="D145" s="163"/>
      <c r="E145" s="197"/>
      <c r="F145" s="163"/>
      <c r="G145" s="193"/>
      <c r="H145" s="158"/>
      <c r="I145" s="158"/>
      <c r="J145" s="158"/>
      <c r="K145" s="158"/>
      <c r="L145" s="158"/>
      <c r="M145" s="158"/>
      <c r="N145" s="158"/>
      <c r="O145" s="158"/>
      <c r="P145" s="158"/>
      <c r="Q145" s="158"/>
      <c r="R145" s="158"/>
      <c r="S145" s="71">
        <f t="shared" si="2"/>
        <v>70000</v>
      </c>
      <c r="T145" s="158"/>
      <c r="U145" s="158"/>
      <c r="V145" s="158">
        <v>70000</v>
      </c>
    </row>
    <row r="146" spans="1:22" ht="36.75" customHeight="1" x14ac:dyDescent="0.25">
      <c r="A146" s="229" t="s">
        <v>376</v>
      </c>
      <c r="B146" s="200" t="s">
        <v>565</v>
      </c>
      <c r="C146" s="197"/>
      <c r="D146" s="163"/>
      <c r="E146" s="197"/>
      <c r="F146" s="163"/>
      <c r="G146" s="193"/>
      <c r="H146" s="158"/>
      <c r="I146" s="158"/>
      <c r="J146" s="158"/>
      <c r="K146" s="158"/>
      <c r="L146" s="158"/>
      <c r="M146" s="158"/>
      <c r="N146" s="158"/>
      <c r="O146" s="158"/>
      <c r="P146" s="158"/>
      <c r="Q146" s="158"/>
      <c r="R146" s="158"/>
      <c r="S146" s="71">
        <f t="shared" si="2"/>
        <v>60000</v>
      </c>
      <c r="T146" s="158"/>
      <c r="U146" s="158"/>
      <c r="V146" s="158">
        <v>60000</v>
      </c>
    </row>
    <row r="147" spans="1:22" ht="28.5" customHeight="1" x14ac:dyDescent="0.25">
      <c r="A147" s="229" t="s">
        <v>389</v>
      </c>
      <c r="B147" s="200" t="s">
        <v>511</v>
      </c>
      <c r="C147" s="197"/>
      <c r="D147" s="163"/>
      <c r="E147" s="197"/>
      <c r="F147" s="163"/>
      <c r="G147" s="193"/>
      <c r="H147" s="158"/>
      <c r="I147" s="158"/>
      <c r="J147" s="158"/>
      <c r="K147" s="158"/>
      <c r="L147" s="158"/>
      <c r="M147" s="158"/>
      <c r="N147" s="158"/>
      <c r="O147" s="158"/>
      <c r="P147" s="158"/>
      <c r="Q147" s="158"/>
      <c r="R147" s="158"/>
      <c r="S147" s="71">
        <f t="shared" si="2"/>
        <v>40000</v>
      </c>
      <c r="T147" s="158"/>
      <c r="U147" s="158"/>
      <c r="V147" s="158">
        <v>40000</v>
      </c>
    </row>
    <row r="148" spans="1:22" ht="26.25" customHeight="1" x14ac:dyDescent="0.25">
      <c r="A148" s="233" t="s">
        <v>376</v>
      </c>
      <c r="B148" s="208" t="s">
        <v>507</v>
      </c>
      <c r="C148" s="192"/>
      <c r="D148" s="163"/>
      <c r="E148" s="192"/>
      <c r="F148" s="163"/>
      <c r="G148" s="206"/>
      <c r="H148" s="158"/>
      <c r="I148" s="158"/>
      <c r="J148" s="158"/>
      <c r="K148" s="158"/>
      <c r="L148" s="158"/>
      <c r="M148" s="158"/>
      <c r="N148" s="158"/>
      <c r="O148" s="158"/>
      <c r="P148" s="158"/>
      <c r="Q148" s="158"/>
      <c r="R148" s="158"/>
      <c r="S148" s="148">
        <f t="shared" si="2"/>
        <v>345000</v>
      </c>
      <c r="T148" s="158"/>
      <c r="U148" s="158"/>
      <c r="V148" s="158">
        <v>345000</v>
      </c>
    </row>
    <row r="149" spans="1:22" ht="28.5" customHeight="1" x14ac:dyDescent="0.25">
      <c r="A149" s="232">
        <v>1</v>
      </c>
      <c r="B149" s="196" t="s">
        <v>566</v>
      </c>
      <c r="C149" s="197" t="s">
        <v>373</v>
      </c>
      <c r="D149" s="163"/>
      <c r="E149" s="197" t="s">
        <v>432</v>
      </c>
      <c r="F149" s="163"/>
      <c r="G149" s="193">
        <v>783000</v>
      </c>
      <c r="H149" s="158"/>
      <c r="I149" s="158"/>
      <c r="J149" s="158"/>
      <c r="K149" s="158"/>
      <c r="L149" s="158"/>
      <c r="M149" s="158"/>
      <c r="N149" s="158"/>
      <c r="O149" s="158"/>
      <c r="P149" s="158"/>
      <c r="Q149" s="158"/>
      <c r="R149" s="158"/>
      <c r="S149" s="71">
        <f t="shared" si="2"/>
        <v>120000</v>
      </c>
      <c r="T149" s="158"/>
      <c r="U149" s="158"/>
      <c r="V149" s="158">
        <v>120000</v>
      </c>
    </row>
    <row r="150" spans="1:22" ht="18.75" customHeight="1" x14ac:dyDescent="0.25">
      <c r="A150" s="229"/>
      <c r="B150" s="200" t="s">
        <v>349</v>
      </c>
      <c r="C150" s="197"/>
      <c r="D150" s="163"/>
      <c r="E150" s="197"/>
      <c r="F150" s="163"/>
      <c r="G150" s="193"/>
      <c r="H150" s="158"/>
      <c r="I150" s="158"/>
      <c r="J150" s="158"/>
      <c r="K150" s="158"/>
      <c r="L150" s="158"/>
      <c r="M150" s="158"/>
      <c r="N150" s="158"/>
      <c r="O150" s="158"/>
      <c r="P150" s="158"/>
      <c r="Q150" s="158"/>
      <c r="R150" s="158"/>
      <c r="S150" s="71">
        <f t="shared" si="2"/>
        <v>0</v>
      </c>
      <c r="T150" s="158"/>
      <c r="U150" s="158"/>
      <c r="V150" s="158"/>
    </row>
    <row r="151" spans="1:22" s="128" customFormat="1" ht="25.5" x14ac:dyDescent="0.25">
      <c r="A151" s="229" t="s">
        <v>368</v>
      </c>
      <c r="B151" s="200" t="s">
        <v>567</v>
      </c>
      <c r="C151" s="197"/>
      <c r="D151" s="163"/>
      <c r="E151" s="197"/>
      <c r="F151" s="163"/>
      <c r="G151" s="193"/>
      <c r="H151" s="158"/>
      <c r="I151" s="158"/>
      <c r="J151" s="158"/>
      <c r="K151" s="158"/>
      <c r="L151" s="158"/>
      <c r="M151" s="158"/>
      <c r="N151" s="158"/>
      <c r="O151" s="158"/>
      <c r="P151" s="158"/>
      <c r="Q151" s="158"/>
      <c r="R151" s="158"/>
      <c r="S151" s="71">
        <f t="shared" si="2"/>
        <v>20000</v>
      </c>
      <c r="T151" s="158"/>
      <c r="U151" s="158"/>
      <c r="V151" s="158">
        <v>20000</v>
      </c>
    </row>
    <row r="152" spans="1:22" s="128" customFormat="1" ht="25.5" x14ac:dyDescent="0.25">
      <c r="A152" s="229" t="s">
        <v>376</v>
      </c>
      <c r="B152" s="200" t="s">
        <v>568</v>
      </c>
      <c r="C152" s="197"/>
      <c r="D152" s="163"/>
      <c r="E152" s="197"/>
      <c r="F152" s="163"/>
      <c r="G152" s="193"/>
      <c r="H152" s="158"/>
      <c r="I152" s="158"/>
      <c r="J152" s="158"/>
      <c r="K152" s="158"/>
      <c r="L152" s="158"/>
      <c r="M152" s="158"/>
      <c r="N152" s="158"/>
      <c r="O152" s="158"/>
      <c r="P152" s="158"/>
      <c r="Q152" s="158"/>
      <c r="R152" s="158"/>
      <c r="S152" s="71">
        <f t="shared" si="2"/>
        <v>100000</v>
      </c>
      <c r="T152" s="158"/>
      <c r="U152" s="158"/>
      <c r="V152" s="158">
        <v>100000</v>
      </c>
    </row>
    <row r="153" spans="1:22" s="128" customFormat="1" ht="38.25" x14ac:dyDescent="0.25">
      <c r="A153" s="229">
        <v>2</v>
      </c>
      <c r="B153" s="196" t="s">
        <v>569</v>
      </c>
      <c r="C153" s="197" t="s">
        <v>373</v>
      </c>
      <c r="D153" s="163"/>
      <c r="E153" s="197" t="s">
        <v>432</v>
      </c>
      <c r="F153" s="163"/>
      <c r="G153" s="193">
        <v>388000</v>
      </c>
      <c r="H153" s="158"/>
      <c r="I153" s="158"/>
      <c r="J153" s="158"/>
      <c r="K153" s="158"/>
      <c r="L153" s="158"/>
      <c r="M153" s="158"/>
      <c r="N153" s="158"/>
      <c r="O153" s="158"/>
      <c r="P153" s="158"/>
      <c r="Q153" s="158"/>
      <c r="R153" s="158"/>
      <c r="S153" s="71">
        <f t="shared" si="2"/>
        <v>55000</v>
      </c>
      <c r="T153" s="158"/>
      <c r="U153" s="158"/>
      <c r="V153" s="158">
        <v>55000</v>
      </c>
    </row>
    <row r="154" spans="1:22" s="128" customFormat="1" x14ac:dyDescent="0.25">
      <c r="A154" s="229"/>
      <c r="B154" s="200" t="s">
        <v>349</v>
      </c>
      <c r="C154" s="197"/>
      <c r="D154" s="163"/>
      <c r="E154" s="197"/>
      <c r="F154" s="163"/>
      <c r="G154" s="193"/>
      <c r="H154" s="158"/>
      <c r="I154" s="158"/>
      <c r="J154" s="158"/>
      <c r="K154" s="158"/>
      <c r="L154" s="158"/>
      <c r="M154" s="158"/>
      <c r="N154" s="158"/>
      <c r="O154" s="158"/>
      <c r="P154" s="158"/>
      <c r="Q154" s="158"/>
      <c r="R154" s="158"/>
      <c r="S154" s="71">
        <f t="shared" si="2"/>
        <v>0</v>
      </c>
      <c r="T154" s="158"/>
      <c r="U154" s="158"/>
      <c r="V154" s="158"/>
    </row>
    <row r="155" spans="1:22" ht="38.25" x14ac:dyDescent="0.25">
      <c r="A155" s="229" t="s">
        <v>368</v>
      </c>
      <c r="B155" s="200" t="s">
        <v>570</v>
      </c>
      <c r="C155" s="197"/>
      <c r="D155" s="163"/>
      <c r="E155" s="197"/>
      <c r="F155" s="163"/>
      <c r="G155" s="193"/>
      <c r="H155" s="158"/>
      <c r="I155" s="158"/>
      <c r="J155" s="158"/>
      <c r="K155" s="158"/>
      <c r="L155" s="158"/>
      <c r="M155" s="158"/>
      <c r="N155" s="158"/>
      <c r="O155" s="158"/>
      <c r="P155" s="158"/>
      <c r="Q155" s="158"/>
      <c r="R155" s="158"/>
      <c r="S155" s="71">
        <f t="shared" si="2"/>
        <v>50000</v>
      </c>
      <c r="T155" s="158"/>
      <c r="U155" s="158"/>
      <c r="V155" s="158">
        <v>50000</v>
      </c>
    </row>
    <row r="156" spans="1:22" ht="25.5" x14ac:dyDescent="0.25">
      <c r="A156" s="229" t="s">
        <v>376</v>
      </c>
      <c r="B156" s="200" t="s">
        <v>568</v>
      </c>
      <c r="C156" s="197"/>
      <c r="D156" s="163"/>
      <c r="E156" s="197"/>
      <c r="F156" s="163"/>
      <c r="G156" s="193"/>
      <c r="H156" s="158"/>
      <c r="I156" s="158"/>
      <c r="J156" s="158"/>
      <c r="K156" s="158"/>
      <c r="L156" s="158"/>
      <c r="M156" s="158"/>
      <c r="N156" s="158"/>
      <c r="O156" s="158"/>
      <c r="P156" s="158"/>
      <c r="Q156" s="158"/>
      <c r="R156" s="158"/>
      <c r="S156" s="71">
        <f t="shared" si="2"/>
        <v>5000</v>
      </c>
      <c r="T156" s="158"/>
      <c r="U156" s="158"/>
      <c r="V156" s="158">
        <v>5000</v>
      </c>
    </row>
    <row r="157" spans="1:22" ht="63.75" x14ac:dyDescent="0.25">
      <c r="A157" s="229">
        <v>3</v>
      </c>
      <c r="B157" s="196" t="s">
        <v>571</v>
      </c>
      <c r="C157" s="197" t="s">
        <v>377</v>
      </c>
      <c r="D157" s="163"/>
      <c r="E157" s="197" t="s">
        <v>432</v>
      </c>
      <c r="F157" s="163"/>
      <c r="G157" s="193">
        <v>671200</v>
      </c>
      <c r="H157" s="158"/>
      <c r="I157" s="158"/>
      <c r="J157" s="158"/>
      <c r="K157" s="158"/>
      <c r="L157" s="158"/>
      <c r="M157" s="158"/>
      <c r="N157" s="158"/>
      <c r="O157" s="158"/>
      <c r="P157" s="158"/>
      <c r="Q157" s="158"/>
      <c r="R157" s="158"/>
      <c r="S157" s="71">
        <f t="shared" si="2"/>
        <v>170000</v>
      </c>
      <c r="T157" s="158"/>
      <c r="U157" s="158"/>
      <c r="V157" s="158">
        <v>170000</v>
      </c>
    </row>
    <row r="158" spans="1:22" x14ac:dyDescent="0.25">
      <c r="A158" s="229"/>
      <c r="B158" s="200" t="s">
        <v>349</v>
      </c>
      <c r="C158" s="197"/>
      <c r="D158" s="163"/>
      <c r="E158" s="197"/>
      <c r="F158" s="163"/>
      <c r="G158" s="193"/>
      <c r="H158" s="158"/>
      <c r="I158" s="158"/>
      <c r="J158" s="158"/>
      <c r="K158" s="158"/>
      <c r="L158" s="158"/>
      <c r="M158" s="158"/>
      <c r="N158" s="158"/>
      <c r="O158" s="158"/>
      <c r="P158" s="158"/>
      <c r="Q158" s="158"/>
      <c r="R158" s="158"/>
      <c r="S158" s="71">
        <f t="shared" si="2"/>
        <v>0</v>
      </c>
      <c r="T158" s="158"/>
      <c r="U158" s="158"/>
      <c r="V158" s="158"/>
    </row>
    <row r="159" spans="1:22" ht="51" x14ac:dyDescent="0.25">
      <c r="A159" s="229" t="s">
        <v>368</v>
      </c>
      <c r="B159" s="200" t="s">
        <v>572</v>
      </c>
      <c r="C159" s="197"/>
      <c r="D159" s="163"/>
      <c r="E159" s="197"/>
      <c r="F159" s="163"/>
      <c r="G159" s="193"/>
      <c r="H159" s="158"/>
      <c r="I159" s="158"/>
      <c r="J159" s="158"/>
      <c r="K159" s="158"/>
      <c r="L159" s="158"/>
      <c r="M159" s="158"/>
      <c r="N159" s="158"/>
      <c r="O159" s="158"/>
      <c r="P159" s="158"/>
      <c r="Q159" s="158"/>
      <c r="R159" s="158"/>
      <c r="S159" s="71">
        <f t="shared" si="2"/>
        <v>70000</v>
      </c>
      <c r="T159" s="158"/>
      <c r="U159" s="158"/>
      <c r="V159" s="158">
        <v>70000</v>
      </c>
    </row>
    <row r="160" spans="1:22" ht="25.5" x14ac:dyDescent="0.25">
      <c r="A160" s="229" t="s">
        <v>376</v>
      </c>
      <c r="B160" s="200" t="s">
        <v>573</v>
      </c>
      <c r="C160" s="197"/>
      <c r="D160" s="163"/>
      <c r="E160" s="197"/>
      <c r="F160" s="163"/>
      <c r="G160" s="193"/>
      <c r="H160" s="158"/>
      <c r="I160" s="158"/>
      <c r="J160" s="158"/>
      <c r="K160" s="158"/>
      <c r="L160" s="158"/>
      <c r="M160" s="158"/>
      <c r="N160" s="158"/>
      <c r="O160" s="158"/>
      <c r="P160" s="158"/>
      <c r="Q160" s="158"/>
      <c r="R160" s="158"/>
      <c r="S160" s="71">
        <f t="shared" si="2"/>
        <v>100000</v>
      </c>
      <c r="T160" s="158"/>
      <c r="U160" s="158"/>
      <c r="V160" s="158">
        <v>100000</v>
      </c>
    </row>
    <row r="161" spans="1:22" x14ac:dyDescent="0.25">
      <c r="A161" s="233">
        <v>2</v>
      </c>
      <c r="B161" s="192" t="s">
        <v>574</v>
      </c>
      <c r="C161" s="192"/>
      <c r="D161" s="163"/>
      <c r="E161" s="192"/>
      <c r="F161" s="163"/>
      <c r="G161" s="206"/>
      <c r="H161" s="158"/>
      <c r="I161" s="158"/>
      <c r="J161" s="158"/>
      <c r="K161" s="158"/>
      <c r="L161" s="158"/>
      <c r="M161" s="158"/>
      <c r="N161" s="158"/>
      <c r="O161" s="158"/>
      <c r="P161" s="158"/>
      <c r="Q161" s="158"/>
      <c r="R161" s="158"/>
      <c r="S161" s="148">
        <f t="shared" si="2"/>
        <v>8000</v>
      </c>
      <c r="T161" s="158"/>
      <c r="U161" s="158"/>
      <c r="V161" s="158">
        <v>8000</v>
      </c>
    </row>
    <row r="162" spans="1:22" x14ac:dyDescent="0.25">
      <c r="A162" s="233" t="s">
        <v>368</v>
      </c>
      <c r="B162" s="192" t="s">
        <v>575</v>
      </c>
      <c r="C162" s="192"/>
      <c r="D162" s="163"/>
      <c r="E162" s="192"/>
      <c r="F162" s="163"/>
      <c r="G162" s="206"/>
      <c r="H162" s="158"/>
      <c r="I162" s="158"/>
      <c r="J162" s="158"/>
      <c r="K162" s="158"/>
      <c r="L162" s="158"/>
      <c r="M162" s="158"/>
      <c r="N162" s="158"/>
      <c r="O162" s="158"/>
      <c r="P162" s="158"/>
      <c r="Q162" s="158"/>
      <c r="R162" s="158"/>
      <c r="S162" s="148">
        <f t="shared" si="2"/>
        <v>4000</v>
      </c>
      <c r="T162" s="158"/>
      <c r="U162" s="158"/>
      <c r="V162" s="158">
        <v>4000</v>
      </c>
    </row>
    <row r="163" spans="1:22" ht="38.25" x14ac:dyDescent="0.25">
      <c r="A163" s="232">
        <v>1</v>
      </c>
      <c r="B163" s="196" t="s">
        <v>576</v>
      </c>
      <c r="C163" s="197" t="s">
        <v>388</v>
      </c>
      <c r="D163" s="163"/>
      <c r="E163" s="197" t="s">
        <v>556</v>
      </c>
      <c r="F163" s="163"/>
      <c r="G163" s="193">
        <v>114005</v>
      </c>
      <c r="H163" s="158"/>
      <c r="I163" s="158"/>
      <c r="J163" s="158"/>
      <c r="K163" s="158"/>
      <c r="L163" s="158"/>
      <c r="M163" s="158"/>
      <c r="N163" s="158"/>
      <c r="O163" s="158"/>
      <c r="P163" s="158"/>
      <c r="Q163" s="158"/>
      <c r="R163" s="158"/>
      <c r="S163" s="71">
        <f t="shared" si="2"/>
        <v>2000</v>
      </c>
      <c r="T163" s="158"/>
      <c r="U163" s="158"/>
      <c r="V163" s="158">
        <v>2000</v>
      </c>
    </row>
    <row r="164" spans="1:22" ht="38.25" x14ac:dyDescent="0.25">
      <c r="A164" s="232">
        <v>2</v>
      </c>
      <c r="B164" s="196" t="s">
        <v>577</v>
      </c>
      <c r="C164" s="197" t="s">
        <v>373</v>
      </c>
      <c r="D164" s="163"/>
      <c r="E164" s="197" t="s">
        <v>556</v>
      </c>
      <c r="F164" s="163"/>
      <c r="G164" s="193">
        <v>1340000</v>
      </c>
      <c r="H164" s="158"/>
      <c r="I164" s="158"/>
      <c r="J164" s="158"/>
      <c r="K164" s="158"/>
      <c r="L164" s="158"/>
      <c r="M164" s="158"/>
      <c r="N164" s="158"/>
      <c r="O164" s="158"/>
      <c r="P164" s="158"/>
      <c r="Q164" s="158"/>
      <c r="R164" s="158"/>
      <c r="S164" s="71">
        <f t="shared" si="2"/>
        <v>1000</v>
      </c>
      <c r="T164" s="158"/>
      <c r="U164" s="158"/>
      <c r="V164" s="158">
        <v>1000</v>
      </c>
    </row>
    <row r="165" spans="1:22" ht="38.25" x14ac:dyDescent="0.25">
      <c r="A165" s="229">
        <v>3</v>
      </c>
      <c r="B165" s="196" t="s">
        <v>578</v>
      </c>
      <c r="C165" s="197" t="s">
        <v>373</v>
      </c>
      <c r="D165" s="163"/>
      <c r="E165" s="197" t="s">
        <v>556</v>
      </c>
      <c r="F165" s="163"/>
      <c r="G165" s="193">
        <v>614100</v>
      </c>
      <c r="H165" s="158"/>
      <c r="I165" s="158"/>
      <c r="J165" s="158"/>
      <c r="K165" s="158"/>
      <c r="L165" s="158"/>
      <c r="M165" s="158"/>
      <c r="N165" s="158"/>
      <c r="O165" s="158"/>
      <c r="P165" s="158"/>
      <c r="Q165" s="158"/>
      <c r="R165" s="158"/>
      <c r="S165" s="71">
        <f t="shared" si="2"/>
        <v>1000</v>
      </c>
      <c r="T165" s="158"/>
      <c r="U165" s="158"/>
      <c r="V165" s="158">
        <v>1000</v>
      </c>
    </row>
    <row r="166" spans="1:22" x14ac:dyDescent="0.25">
      <c r="A166" s="233" t="s">
        <v>376</v>
      </c>
      <c r="B166" s="192" t="s">
        <v>579</v>
      </c>
      <c r="C166" s="192"/>
      <c r="D166" s="163"/>
      <c r="E166" s="192"/>
      <c r="F166" s="163"/>
      <c r="G166" s="206"/>
      <c r="H166" s="158"/>
      <c r="I166" s="158"/>
      <c r="J166" s="158"/>
      <c r="K166" s="158"/>
      <c r="L166" s="158"/>
      <c r="M166" s="158"/>
      <c r="N166" s="158"/>
      <c r="O166" s="158"/>
      <c r="P166" s="158"/>
      <c r="Q166" s="158"/>
      <c r="R166" s="158"/>
      <c r="S166" s="148">
        <f t="shared" si="2"/>
        <v>4000</v>
      </c>
      <c r="T166" s="158"/>
      <c r="U166" s="158"/>
      <c r="V166" s="158">
        <v>4000</v>
      </c>
    </row>
    <row r="167" spans="1:22" x14ac:dyDescent="0.25">
      <c r="A167" s="212" t="s">
        <v>310</v>
      </c>
      <c r="B167" s="192" t="s">
        <v>580</v>
      </c>
      <c r="C167" s="192"/>
      <c r="D167" s="213"/>
      <c r="E167" s="192"/>
      <c r="F167" s="213"/>
      <c r="G167" s="145"/>
      <c r="H167" s="214"/>
      <c r="I167" s="214"/>
      <c r="J167" s="214"/>
      <c r="K167" s="214"/>
      <c r="L167" s="214"/>
      <c r="M167" s="214"/>
      <c r="N167" s="214"/>
      <c r="O167" s="214"/>
      <c r="P167" s="214"/>
      <c r="Q167" s="214"/>
      <c r="R167" s="214"/>
      <c r="S167" s="148">
        <f t="shared" si="2"/>
        <v>230000</v>
      </c>
      <c r="T167" s="214"/>
      <c r="U167" s="214"/>
      <c r="V167" s="214">
        <f>SUM(V168:V174)</f>
        <v>230000</v>
      </c>
    </row>
    <row r="168" spans="1:22" s="128" customFormat="1" ht="25.5" x14ac:dyDescent="0.25">
      <c r="A168" s="226">
        <v>1</v>
      </c>
      <c r="B168" s="227" t="s">
        <v>581</v>
      </c>
      <c r="C168" s="197" t="s">
        <v>369</v>
      </c>
      <c r="D168" s="77"/>
      <c r="E168" s="215"/>
      <c r="F168" s="77"/>
      <c r="G168" s="216"/>
      <c r="H168" s="118"/>
      <c r="I168" s="118"/>
      <c r="J168" s="118"/>
      <c r="K168" s="118"/>
      <c r="L168" s="118"/>
      <c r="M168" s="118"/>
      <c r="N168" s="118"/>
      <c r="O168" s="118"/>
      <c r="P168" s="118"/>
      <c r="Q168" s="118"/>
      <c r="R168" s="118"/>
      <c r="S168" s="71">
        <f t="shared" si="2"/>
        <v>90000</v>
      </c>
      <c r="T168" s="118"/>
      <c r="U168" s="118"/>
      <c r="V168" s="234">
        <v>90000</v>
      </c>
    </row>
    <row r="169" spans="1:22" ht="25.5" x14ac:dyDescent="0.25">
      <c r="A169" s="235">
        <v>2</v>
      </c>
      <c r="B169" s="227" t="s">
        <v>582</v>
      </c>
      <c r="C169" s="197" t="s">
        <v>386</v>
      </c>
      <c r="D169" s="77"/>
      <c r="E169" s="215"/>
      <c r="F169" s="77"/>
      <c r="G169" s="216"/>
      <c r="H169" s="118"/>
      <c r="I169" s="118"/>
      <c r="J169" s="118"/>
      <c r="K169" s="118"/>
      <c r="L169" s="118"/>
      <c r="M169" s="118"/>
      <c r="N169" s="118"/>
      <c r="O169" s="118"/>
      <c r="P169" s="118"/>
      <c r="Q169" s="118"/>
      <c r="R169" s="118"/>
      <c r="S169" s="71">
        <f t="shared" si="2"/>
        <v>30000</v>
      </c>
      <c r="T169" s="118"/>
      <c r="U169" s="118"/>
      <c r="V169" s="234">
        <v>30000</v>
      </c>
    </row>
    <row r="170" spans="1:22" ht="25.5" x14ac:dyDescent="0.25">
      <c r="A170" s="226">
        <v>3</v>
      </c>
      <c r="B170" s="227" t="s">
        <v>583</v>
      </c>
      <c r="C170" s="197" t="s">
        <v>373</v>
      </c>
      <c r="D170" s="77"/>
      <c r="E170" s="215"/>
      <c r="F170" s="77"/>
      <c r="G170" s="216"/>
      <c r="H170" s="118"/>
      <c r="I170" s="118"/>
      <c r="J170" s="118"/>
      <c r="K170" s="118"/>
      <c r="L170" s="118"/>
      <c r="M170" s="118"/>
      <c r="N170" s="118"/>
      <c r="O170" s="118"/>
      <c r="P170" s="118"/>
      <c r="Q170" s="118"/>
      <c r="R170" s="118"/>
      <c r="S170" s="71">
        <f t="shared" si="2"/>
        <v>30000</v>
      </c>
      <c r="T170" s="118"/>
      <c r="U170" s="118"/>
      <c r="V170" s="234">
        <v>30000</v>
      </c>
    </row>
    <row r="171" spans="1:22" ht="25.5" x14ac:dyDescent="0.25">
      <c r="A171" s="235">
        <v>4</v>
      </c>
      <c r="B171" s="227" t="s">
        <v>584</v>
      </c>
      <c r="C171" s="197" t="s">
        <v>387</v>
      </c>
      <c r="D171" s="77"/>
      <c r="E171" s="215"/>
      <c r="F171" s="77"/>
      <c r="G171" s="216"/>
      <c r="H171" s="118"/>
      <c r="I171" s="118"/>
      <c r="J171" s="118"/>
      <c r="K171" s="118"/>
      <c r="L171" s="118"/>
      <c r="M171" s="118"/>
      <c r="N171" s="118"/>
      <c r="O171" s="118"/>
      <c r="P171" s="118"/>
      <c r="Q171" s="118"/>
      <c r="R171" s="118"/>
      <c r="S171" s="71">
        <f t="shared" si="2"/>
        <v>17000</v>
      </c>
      <c r="T171" s="118"/>
      <c r="U171" s="118"/>
      <c r="V171" s="234">
        <v>17000</v>
      </c>
    </row>
    <row r="172" spans="1:22" x14ac:dyDescent="0.25">
      <c r="A172" s="226">
        <v>5</v>
      </c>
      <c r="B172" s="227" t="s">
        <v>585</v>
      </c>
      <c r="C172" s="197" t="s">
        <v>383</v>
      </c>
      <c r="D172" s="77"/>
      <c r="E172" s="215"/>
      <c r="F172" s="77"/>
      <c r="G172" s="216"/>
      <c r="H172" s="118"/>
      <c r="I172" s="118"/>
      <c r="J172" s="118"/>
      <c r="K172" s="118"/>
      <c r="L172" s="118"/>
      <c r="M172" s="118"/>
      <c r="N172" s="118"/>
      <c r="O172" s="118"/>
      <c r="P172" s="118"/>
      <c r="Q172" s="118"/>
      <c r="R172" s="118"/>
      <c r="S172" s="71">
        <f t="shared" si="2"/>
        <v>19000</v>
      </c>
      <c r="T172" s="118"/>
      <c r="U172" s="118"/>
      <c r="V172" s="234">
        <v>19000</v>
      </c>
    </row>
    <row r="173" spans="1:22" ht="25.5" x14ac:dyDescent="0.25">
      <c r="A173" s="235">
        <v>6</v>
      </c>
      <c r="B173" s="227" t="s">
        <v>586</v>
      </c>
      <c r="C173" s="197" t="s">
        <v>383</v>
      </c>
      <c r="D173" s="77"/>
      <c r="E173" s="215"/>
      <c r="F173" s="77"/>
      <c r="G173" s="216"/>
      <c r="H173" s="118"/>
      <c r="I173" s="118"/>
      <c r="J173" s="118"/>
      <c r="K173" s="118"/>
      <c r="L173" s="118"/>
      <c r="M173" s="118"/>
      <c r="N173" s="118"/>
      <c r="O173" s="118"/>
      <c r="P173" s="118"/>
      <c r="Q173" s="118"/>
      <c r="R173" s="118"/>
      <c r="S173" s="71">
        <f t="shared" si="2"/>
        <v>25000</v>
      </c>
      <c r="T173" s="118"/>
      <c r="U173" s="118"/>
      <c r="V173" s="234">
        <v>25000</v>
      </c>
    </row>
    <row r="174" spans="1:22" ht="38.25" x14ac:dyDescent="0.25">
      <c r="A174" s="235">
        <v>7</v>
      </c>
      <c r="B174" s="227" t="s">
        <v>587</v>
      </c>
      <c r="C174" s="197" t="s">
        <v>383</v>
      </c>
      <c r="D174" s="77"/>
      <c r="E174" s="215"/>
      <c r="F174" s="77"/>
      <c r="G174" s="216"/>
      <c r="H174" s="118"/>
      <c r="I174" s="118"/>
      <c r="J174" s="118"/>
      <c r="K174" s="118"/>
      <c r="L174" s="118"/>
      <c r="M174" s="118"/>
      <c r="N174" s="118"/>
      <c r="O174" s="118"/>
      <c r="P174" s="118"/>
      <c r="Q174" s="118"/>
      <c r="R174" s="118"/>
      <c r="S174" s="71">
        <f t="shared" si="2"/>
        <v>19000</v>
      </c>
      <c r="T174" s="118"/>
      <c r="U174" s="118"/>
      <c r="V174" s="234">
        <v>19000</v>
      </c>
    </row>
    <row r="175" spans="1:22" x14ac:dyDescent="0.25">
      <c r="A175" s="318" t="s">
        <v>588</v>
      </c>
      <c r="B175" s="318"/>
      <c r="C175" s="187"/>
      <c r="D175" s="187"/>
      <c r="E175" s="187"/>
      <c r="F175" s="187"/>
      <c r="G175" s="217"/>
      <c r="H175" s="217"/>
      <c r="I175" s="217"/>
      <c r="J175" s="217"/>
      <c r="K175" s="217"/>
      <c r="L175" s="217"/>
      <c r="M175" s="217"/>
      <c r="N175" s="217"/>
      <c r="O175" s="217"/>
      <c r="P175" s="217"/>
      <c r="Q175" s="217"/>
      <c r="R175" s="217"/>
      <c r="S175" s="217">
        <f>+T175+U175+V175</f>
        <v>840475</v>
      </c>
      <c r="T175" s="217"/>
      <c r="U175" s="217"/>
      <c r="V175" s="217">
        <f>+V176+V232+V243+V244+V245</f>
        <v>840475</v>
      </c>
    </row>
    <row r="176" spans="1:22" x14ac:dyDescent="0.25">
      <c r="A176" s="194" t="s">
        <v>5</v>
      </c>
      <c r="B176" s="192" t="s">
        <v>404</v>
      </c>
      <c r="C176" s="192"/>
      <c r="D176" s="187"/>
      <c r="E176" s="192"/>
      <c r="F176" s="187"/>
      <c r="G176" s="206"/>
      <c r="H176" s="217"/>
      <c r="I176" s="217"/>
      <c r="J176" s="217"/>
      <c r="K176" s="217"/>
      <c r="L176" s="217"/>
      <c r="M176" s="217"/>
      <c r="N176" s="217"/>
      <c r="O176" s="217"/>
      <c r="P176" s="217"/>
      <c r="Q176" s="217"/>
      <c r="R176" s="217"/>
      <c r="S176" s="217">
        <f>+T176+U176+V176</f>
        <v>756292</v>
      </c>
      <c r="T176" s="217"/>
      <c r="U176" s="217"/>
      <c r="V176" s="217">
        <v>756292</v>
      </c>
    </row>
    <row r="177" spans="1:22" x14ac:dyDescent="0.25">
      <c r="A177" s="194" t="s">
        <v>7</v>
      </c>
      <c r="B177" s="194" t="s">
        <v>405</v>
      </c>
      <c r="C177" s="194"/>
      <c r="D177" s="187"/>
      <c r="E177" s="194"/>
      <c r="F177" s="187"/>
      <c r="G177" s="206"/>
      <c r="H177" s="217"/>
      <c r="I177" s="217"/>
      <c r="J177" s="217"/>
      <c r="K177" s="217"/>
      <c r="L177" s="217"/>
      <c r="M177" s="217"/>
      <c r="N177" s="217"/>
      <c r="O177" s="217"/>
      <c r="P177" s="217"/>
      <c r="Q177" s="217"/>
      <c r="R177" s="217"/>
      <c r="S177" s="217">
        <f t="shared" ref="S177:S240" si="3">+T177+U177+V177</f>
        <v>347592</v>
      </c>
      <c r="T177" s="217"/>
      <c r="U177" s="217"/>
      <c r="V177" s="217">
        <v>347592</v>
      </c>
    </row>
    <row r="178" spans="1:22" x14ac:dyDescent="0.25">
      <c r="A178" s="194" t="s">
        <v>368</v>
      </c>
      <c r="B178" s="194" t="s">
        <v>499</v>
      </c>
      <c r="C178" s="194"/>
      <c r="D178" s="187"/>
      <c r="E178" s="194"/>
      <c r="F178" s="187"/>
      <c r="G178" s="206"/>
      <c r="H178" s="217"/>
      <c r="I178" s="217"/>
      <c r="J178" s="217"/>
      <c r="K178" s="217"/>
      <c r="L178" s="217"/>
      <c r="M178" s="217"/>
      <c r="N178" s="217"/>
      <c r="O178" s="217"/>
      <c r="P178" s="217"/>
      <c r="Q178" s="217"/>
      <c r="R178" s="217"/>
      <c r="S178" s="217">
        <f t="shared" si="3"/>
        <v>219356</v>
      </c>
      <c r="T178" s="217"/>
      <c r="U178" s="217"/>
      <c r="V178" s="217">
        <v>219356</v>
      </c>
    </row>
    <row r="179" spans="1:22" x14ac:dyDescent="0.25">
      <c r="A179" s="218">
        <v>1</v>
      </c>
      <c r="B179" s="201" t="s">
        <v>282</v>
      </c>
      <c r="C179" s="202" t="s">
        <v>373</v>
      </c>
      <c r="D179" s="163"/>
      <c r="E179" s="202" t="s">
        <v>384</v>
      </c>
      <c r="F179" s="163"/>
      <c r="G179" s="193">
        <v>600000</v>
      </c>
      <c r="H179" s="158"/>
      <c r="I179" s="158"/>
      <c r="J179" s="158"/>
      <c r="K179" s="158"/>
      <c r="L179" s="158"/>
      <c r="M179" s="158"/>
      <c r="N179" s="158"/>
      <c r="O179" s="158"/>
      <c r="P179" s="158"/>
      <c r="Q179" s="158"/>
      <c r="R179" s="158"/>
      <c r="S179" s="158">
        <f t="shared" si="3"/>
        <v>150000</v>
      </c>
      <c r="T179" s="158"/>
      <c r="U179" s="158"/>
      <c r="V179" s="158">
        <v>150000</v>
      </c>
    </row>
    <row r="180" spans="1:22" x14ac:dyDescent="0.25">
      <c r="A180" s="218">
        <v>2</v>
      </c>
      <c r="B180" s="201" t="s">
        <v>296</v>
      </c>
      <c r="C180" s="204" t="s">
        <v>388</v>
      </c>
      <c r="D180" s="163"/>
      <c r="E180" s="197" t="s">
        <v>401</v>
      </c>
      <c r="F180" s="163"/>
      <c r="G180" s="193">
        <v>13922</v>
      </c>
      <c r="H180" s="158"/>
      <c r="I180" s="158"/>
      <c r="J180" s="158"/>
      <c r="K180" s="158"/>
      <c r="L180" s="158"/>
      <c r="M180" s="158"/>
      <c r="N180" s="158"/>
      <c r="O180" s="158"/>
      <c r="P180" s="158"/>
      <c r="Q180" s="158"/>
      <c r="R180" s="158"/>
      <c r="S180" s="158">
        <f t="shared" si="3"/>
        <v>2795</v>
      </c>
      <c r="T180" s="158"/>
      <c r="U180" s="158"/>
      <c r="V180" s="158">
        <v>2795</v>
      </c>
    </row>
    <row r="181" spans="1:22" x14ac:dyDescent="0.25">
      <c r="A181" s="218">
        <v>3</v>
      </c>
      <c r="B181" s="201" t="s">
        <v>298</v>
      </c>
      <c r="C181" s="204" t="s">
        <v>375</v>
      </c>
      <c r="D181" s="163"/>
      <c r="E181" s="197" t="s">
        <v>401</v>
      </c>
      <c r="F181" s="163"/>
      <c r="G181" s="193">
        <v>13127</v>
      </c>
      <c r="H181" s="158"/>
      <c r="I181" s="158"/>
      <c r="J181" s="158"/>
      <c r="K181" s="158"/>
      <c r="L181" s="158"/>
      <c r="M181" s="158"/>
      <c r="N181" s="158"/>
      <c r="O181" s="158"/>
      <c r="P181" s="158"/>
      <c r="Q181" s="158"/>
      <c r="R181" s="158"/>
      <c r="S181" s="158">
        <f t="shared" si="3"/>
        <v>4637</v>
      </c>
      <c r="T181" s="158"/>
      <c r="U181" s="158"/>
      <c r="V181" s="158">
        <v>4637</v>
      </c>
    </row>
    <row r="182" spans="1:22" s="128" customFormat="1" x14ac:dyDescent="0.25">
      <c r="A182" s="218">
        <v>4</v>
      </c>
      <c r="B182" s="201" t="s">
        <v>299</v>
      </c>
      <c r="C182" s="204" t="s">
        <v>369</v>
      </c>
      <c r="D182" s="163"/>
      <c r="E182" s="197" t="s">
        <v>401</v>
      </c>
      <c r="F182" s="163"/>
      <c r="G182" s="193">
        <v>13905</v>
      </c>
      <c r="H182" s="158"/>
      <c r="I182" s="158"/>
      <c r="J182" s="158"/>
      <c r="K182" s="158"/>
      <c r="L182" s="158"/>
      <c r="M182" s="158"/>
      <c r="N182" s="158"/>
      <c r="O182" s="158"/>
      <c r="P182" s="158"/>
      <c r="Q182" s="158"/>
      <c r="R182" s="158"/>
      <c r="S182" s="158">
        <f t="shared" si="3"/>
        <v>3600</v>
      </c>
      <c r="T182" s="158"/>
      <c r="U182" s="158"/>
      <c r="V182" s="158">
        <v>3600</v>
      </c>
    </row>
    <row r="183" spans="1:22" s="128" customFormat="1" x14ac:dyDescent="0.25">
      <c r="A183" s="218">
        <v>5</v>
      </c>
      <c r="B183" s="201" t="s">
        <v>291</v>
      </c>
      <c r="C183" s="204" t="s">
        <v>373</v>
      </c>
      <c r="D183" s="163"/>
      <c r="E183" s="197" t="s">
        <v>401</v>
      </c>
      <c r="F183" s="163"/>
      <c r="G183" s="193">
        <v>9653</v>
      </c>
      <c r="H183" s="158"/>
      <c r="I183" s="158"/>
      <c r="J183" s="158"/>
      <c r="K183" s="158"/>
      <c r="L183" s="158"/>
      <c r="M183" s="158"/>
      <c r="N183" s="158"/>
      <c r="O183" s="158"/>
      <c r="P183" s="158"/>
      <c r="Q183" s="158"/>
      <c r="R183" s="158"/>
      <c r="S183" s="158">
        <f t="shared" si="3"/>
        <v>3240</v>
      </c>
      <c r="T183" s="158"/>
      <c r="U183" s="158"/>
      <c r="V183" s="158">
        <v>3240</v>
      </c>
    </row>
    <row r="184" spans="1:22" x14ac:dyDescent="0.25">
      <c r="A184" s="218">
        <v>6</v>
      </c>
      <c r="B184" s="201" t="s">
        <v>302</v>
      </c>
      <c r="C184" s="204" t="s">
        <v>383</v>
      </c>
      <c r="D184" s="163"/>
      <c r="E184" s="197" t="s">
        <v>401</v>
      </c>
      <c r="F184" s="163"/>
      <c r="G184" s="193">
        <v>15625</v>
      </c>
      <c r="H184" s="158"/>
      <c r="I184" s="158"/>
      <c r="J184" s="158"/>
      <c r="K184" s="158"/>
      <c r="L184" s="158"/>
      <c r="M184" s="158"/>
      <c r="N184" s="158"/>
      <c r="O184" s="158"/>
      <c r="P184" s="158"/>
      <c r="Q184" s="158"/>
      <c r="R184" s="158"/>
      <c r="S184" s="158">
        <f t="shared" si="3"/>
        <v>3967</v>
      </c>
      <c r="T184" s="158"/>
      <c r="U184" s="158"/>
      <c r="V184" s="158">
        <v>3967</v>
      </c>
    </row>
    <row r="185" spans="1:22" x14ac:dyDescent="0.25">
      <c r="A185" s="218">
        <v>7</v>
      </c>
      <c r="B185" s="201" t="s">
        <v>303</v>
      </c>
      <c r="C185" s="204" t="s">
        <v>383</v>
      </c>
      <c r="D185" s="163"/>
      <c r="E185" s="197" t="s">
        <v>401</v>
      </c>
      <c r="F185" s="163"/>
      <c r="G185" s="193">
        <v>11285</v>
      </c>
      <c r="H185" s="158"/>
      <c r="I185" s="158"/>
      <c r="J185" s="158"/>
      <c r="K185" s="158"/>
      <c r="L185" s="158"/>
      <c r="M185" s="158"/>
      <c r="N185" s="158"/>
      <c r="O185" s="158"/>
      <c r="P185" s="158"/>
      <c r="Q185" s="158"/>
      <c r="R185" s="158"/>
      <c r="S185" s="158">
        <f t="shared" si="3"/>
        <v>5724</v>
      </c>
      <c r="T185" s="158"/>
      <c r="U185" s="158"/>
      <c r="V185" s="158">
        <v>5724</v>
      </c>
    </row>
    <row r="186" spans="1:22" x14ac:dyDescent="0.25">
      <c r="A186" s="218">
        <v>8</v>
      </c>
      <c r="B186" s="201" t="s">
        <v>304</v>
      </c>
      <c r="C186" s="204" t="s">
        <v>380</v>
      </c>
      <c r="D186" s="163"/>
      <c r="E186" s="197" t="s">
        <v>401</v>
      </c>
      <c r="F186" s="163"/>
      <c r="G186" s="193">
        <v>17607</v>
      </c>
      <c r="H186" s="158"/>
      <c r="I186" s="158"/>
      <c r="J186" s="158"/>
      <c r="K186" s="158"/>
      <c r="L186" s="158"/>
      <c r="M186" s="158"/>
      <c r="N186" s="158"/>
      <c r="O186" s="158"/>
      <c r="P186" s="158"/>
      <c r="Q186" s="158"/>
      <c r="R186" s="158"/>
      <c r="S186" s="158">
        <f t="shared" si="3"/>
        <v>4693</v>
      </c>
      <c r="T186" s="158"/>
      <c r="U186" s="158"/>
      <c r="V186" s="158">
        <v>4693</v>
      </c>
    </row>
    <row r="187" spans="1:22" x14ac:dyDescent="0.25">
      <c r="A187" s="218">
        <v>9</v>
      </c>
      <c r="B187" s="201" t="s">
        <v>305</v>
      </c>
      <c r="C187" s="204" t="s">
        <v>381</v>
      </c>
      <c r="D187" s="163"/>
      <c r="E187" s="197" t="s">
        <v>401</v>
      </c>
      <c r="F187" s="163"/>
      <c r="G187" s="193">
        <v>6428</v>
      </c>
      <c r="H187" s="158"/>
      <c r="I187" s="158"/>
      <c r="J187" s="158"/>
      <c r="K187" s="158"/>
      <c r="L187" s="158"/>
      <c r="M187" s="158"/>
      <c r="N187" s="158"/>
      <c r="O187" s="158"/>
      <c r="P187" s="158"/>
      <c r="Q187" s="158"/>
      <c r="R187" s="158"/>
      <c r="S187" s="158">
        <f t="shared" si="3"/>
        <v>2700</v>
      </c>
      <c r="T187" s="158"/>
      <c r="U187" s="158"/>
      <c r="V187" s="158">
        <v>2700</v>
      </c>
    </row>
    <row r="188" spans="1:22" x14ac:dyDescent="0.25">
      <c r="A188" s="218">
        <v>10</v>
      </c>
      <c r="B188" s="201" t="s">
        <v>306</v>
      </c>
      <c r="C188" s="204" t="s">
        <v>380</v>
      </c>
      <c r="D188" s="163"/>
      <c r="E188" s="197" t="s">
        <v>401</v>
      </c>
      <c r="F188" s="163"/>
      <c r="G188" s="193">
        <v>14923</v>
      </c>
      <c r="H188" s="158"/>
      <c r="I188" s="158"/>
      <c r="J188" s="158"/>
      <c r="K188" s="158"/>
      <c r="L188" s="158"/>
      <c r="M188" s="158"/>
      <c r="N188" s="158"/>
      <c r="O188" s="158"/>
      <c r="P188" s="158"/>
      <c r="Q188" s="158"/>
      <c r="R188" s="158"/>
      <c r="S188" s="158">
        <f t="shared" si="3"/>
        <v>6400</v>
      </c>
      <c r="T188" s="158"/>
      <c r="U188" s="158"/>
      <c r="V188" s="158">
        <v>6400</v>
      </c>
    </row>
    <row r="189" spans="1:22" x14ac:dyDescent="0.25">
      <c r="A189" s="218">
        <v>11</v>
      </c>
      <c r="B189" s="201" t="s">
        <v>308</v>
      </c>
      <c r="C189" s="204" t="s">
        <v>377</v>
      </c>
      <c r="D189" s="163"/>
      <c r="E189" s="197" t="s">
        <v>401</v>
      </c>
      <c r="F189" s="163"/>
      <c r="G189" s="193">
        <v>15246</v>
      </c>
      <c r="H189" s="158"/>
      <c r="I189" s="158"/>
      <c r="J189" s="158"/>
      <c r="K189" s="158"/>
      <c r="L189" s="158"/>
      <c r="M189" s="158"/>
      <c r="N189" s="158"/>
      <c r="O189" s="158"/>
      <c r="P189" s="158"/>
      <c r="Q189" s="158"/>
      <c r="R189" s="158"/>
      <c r="S189" s="158">
        <f t="shared" si="3"/>
        <v>4900</v>
      </c>
      <c r="T189" s="158"/>
      <c r="U189" s="158"/>
      <c r="V189" s="158">
        <v>4900</v>
      </c>
    </row>
    <row r="190" spans="1:22" ht="25.5" x14ac:dyDescent="0.25">
      <c r="A190" s="218">
        <v>12</v>
      </c>
      <c r="B190" s="65" t="s">
        <v>309</v>
      </c>
      <c r="C190" s="204" t="s">
        <v>373</v>
      </c>
      <c r="D190" s="163"/>
      <c r="E190" s="197" t="s">
        <v>401</v>
      </c>
      <c r="F190" s="163"/>
      <c r="G190" s="193">
        <v>7056</v>
      </c>
      <c r="H190" s="158"/>
      <c r="I190" s="158"/>
      <c r="J190" s="158"/>
      <c r="K190" s="158"/>
      <c r="L190" s="158"/>
      <c r="M190" s="158"/>
      <c r="N190" s="158"/>
      <c r="O190" s="158"/>
      <c r="P190" s="158"/>
      <c r="Q190" s="158"/>
      <c r="R190" s="158"/>
      <c r="S190" s="158">
        <f t="shared" si="3"/>
        <v>6700</v>
      </c>
      <c r="T190" s="158"/>
      <c r="U190" s="158"/>
      <c r="V190" s="158">
        <v>6700</v>
      </c>
    </row>
    <row r="191" spans="1:22" ht="25.5" x14ac:dyDescent="0.25">
      <c r="A191" s="218">
        <v>13</v>
      </c>
      <c r="B191" s="65" t="s">
        <v>589</v>
      </c>
      <c r="C191" s="204" t="s">
        <v>373</v>
      </c>
      <c r="D191" s="163"/>
      <c r="E191" s="197" t="s">
        <v>401</v>
      </c>
      <c r="F191" s="163"/>
      <c r="G191" s="155">
        <v>31770</v>
      </c>
      <c r="H191" s="158"/>
      <c r="I191" s="158"/>
      <c r="J191" s="158"/>
      <c r="K191" s="158"/>
      <c r="L191" s="158"/>
      <c r="M191" s="158"/>
      <c r="N191" s="158"/>
      <c r="O191" s="158"/>
      <c r="P191" s="158"/>
      <c r="Q191" s="158"/>
      <c r="R191" s="158"/>
      <c r="S191" s="158">
        <f t="shared" si="3"/>
        <v>20000</v>
      </c>
      <c r="T191" s="158"/>
      <c r="U191" s="158"/>
      <c r="V191" s="158">
        <v>20000</v>
      </c>
    </row>
    <row r="192" spans="1:22" x14ac:dyDescent="0.25">
      <c r="A192" s="219" t="s">
        <v>376</v>
      </c>
      <c r="B192" s="220" t="s">
        <v>590</v>
      </c>
      <c r="C192" s="194"/>
      <c r="D192" s="163"/>
      <c r="E192" s="192"/>
      <c r="F192" s="163"/>
      <c r="G192" s="206"/>
      <c r="H192" s="158"/>
      <c r="I192" s="158"/>
      <c r="J192" s="158"/>
      <c r="K192" s="158"/>
      <c r="L192" s="158"/>
      <c r="M192" s="158"/>
      <c r="N192" s="158"/>
      <c r="O192" s="158"/>
      <c r="P192" s="158"/>
      <c r="Q192" s="158"/>
      <c r="R192" s="158"/>
      <c r="S192" s="158">
        <f t="shared" si="3"/>
        <v>128236</v>
      </c>
      <c r="T192" s="158"/>
      <c r="U192" s="158"/>
      <c r="V192" s="158">
        <v>128236</v>
      </c>
    </row>
    <row r="193" spans="1:22" x14ac:dyDescent="0.25">
      <c r="A193" s="218">
        <v>1</v>
      </c>
      <c r="B193" s="201" t="s">
        <v>292</v>
      </c>
      <c r="C193" s="204" t="s">
        <v>373</v>
      </c>
      <c r="D193" s="163"/>
      <c r="E193" s="197" t="s">
        <v>514</v>
      </c>
      <c r="F193" s="163"/>
      <c r="G193" s="193">
        <v>11940</v>
      </c>
      <c r="H193" s="158"/>
      <c r="I193" s="158"/>
      <c r="J193" s="158"/>
      <c r="K193" s="158"/>
      <c r="L193" s="158"/>
      <c r="M193" s="158"/>
      <c r="N193" s="158"/>
      <c r="O193" s="158"/>
      <c r="P193" s="158"/>
      <c r="Q193" s="158"/>
      <c r="R193" s="158"/>
      <c r="S193" s="158">
        <f t="shared" si="3"/>
        <v>9466</v>
      </c>
      <c r="T193" s="158"/>
      <c r="U193" s="158"/>
      <c r="V193" s="158">
        <v>9466</v>
      </c>
    </row>
    <row r="194" spans="1:22" x14ac:dyDescent="0.25">
      <c r="A194" s="218">
        <v>2</v>
      </c>
      <c r="B194" s="201" t="s">
        <v>297</v>
      </c>
      <c r="C194" s="204" t="s">
        <v>375</v>
      </c>
      <c r="D194" s="163"/>
      <c r="E194" s="197" t="s">
        <v>514</v>
      </c>
      <c r="F194" s="163"/>
      <c r="G194" s="193">
        <v>11597</v>
      </c>
      <c r="H194" s="158"/>
      <c r="I194" s="158"/>
      <c r="J194" s="158"/>
      <c r="K194" s="158"/>
      <c r="L194" s="158"/>
      <c r="M194" s="158"/>
      <c r="N194" s="158"/>
      <c r="O194" s="158"/>
      <c r="P194" s="158"/>
      <c r="Q194" s="158"/>
      <c r="R194" s="158"/>
      <c r="S194" s="158">
        <f t="shared" si="3"/>
        <v>9500</v>
      </c>
      <c r="T194" s="158"/>
      <c r="U194" s="158"/>
      <c r="V194" s="158">
        <v>9500</v>
      </c>
    </row>
    <row r="195" spans="1:22" ht="25.5" x14ac:dyDescent="0.25">
      <c r="A195" s="218">
        <v>3</v>
      </c>
      <c r="B195" s="221" t="s">
        <v>591</v>
      </c>
      <c r="C195" s="197" t="s">
        <v>373</v>
      </c>
      <c r="D195" s="163"/>
      <c r="E195" s="197" t="s">
        <v>514</v>
      </c>
      <c r="F195" s="163"/>
      <c r="G195" s="155">
        <v>31013</v>
      </c>
      <c r="H195" s="158"/>
      <c r="I195" s="158"/>
      <c r="J195" s="158"/>
      <c r="K195" s="158"/>
      <c r="L195" s="158"/>
      <c r="M195" s="158"/>
      <c r="N195" s="158"/>
      <c r="O195" s="158"/>
      <c r="P195" s="158"/>
      <c r="Q195" s="158"/>
      <c r="R195" s="158"/>
      <c r="S195" s="158">
        <f t="shared" si="3"/>
        <v>12000</v>
      </c>
      <c r="T195" s="158"/>
      <c r="U195" s="158"/>
      <c r="V195" s="158">
        <v>12000</v>
      </c>
    </row>
    <row r="196" spans="1:22" s="128" customFormat="1" ht="25.5" x14ac:dyDescent="0.25">
      <c r="A196" s="218">
        <v>4</v>
      </c>
      <c r="B196" s="65" t="s">
        <v>592</v>
      </c>
      <c r="C196" s="204" t="s">
        <v>373</v>
      </c>
      <c r="D196" s="163"/>
      <c r="E196" s="197" t="s">
        <v>514</v>
      </c>
      <c r="F196" s="163"/>
      <c r="G196" s="155">
        <v>30648</v>
      </c>
      <c r="H196" s="158"/>
      <c r="I196" s="158"/>
      <c r="J196" s="158"/>
      <c r="K196" s="158"/>
      <c r="L196" s="158"/>
      <c r="M196" s="158"/>
      <c r="N196" s="158"/>
      <c r="O196" s="158"/>
      <c r="P196" s="158"/>
      <c r="Q196" s="158"/>
      <c r="R196" s="158"/>
      <c r="S196" s="158">
        <f t="shared" si="3"/>
        <v>15000</v>
      </c>
      <c r="T196" s="158"/>
      <c r="U196" s="158"/>
      <c r="V196" s="158">
        <v>15000</v>
      </c>
    </row>
    <row r="197" spans="1:22" x14ac:dyDescent="0.25">
      <c r="A197" s="218">
        <v>5</v>
      </c>
      <c r="B197" s="201" t="s">
        <v>300</v>
      </c>
      <c r="C197" s="204" t="s">
        <v>383</v>
      </c>
      <c r="D197" s="163"/>
      <c r="E197" s="197" t="s">
        <v>514</v>
      </c>
      <c r="F197" s="163"/>
      <c r="G197" s="193">
        <v>16443</v>
      </c>
      <c r="H197" s="158"/>
      <c r="I197" s="158"/>
      <c r="J197" s="158"/>
      <c r="K197" s="158"/>
      <c r="L197" s="158"/>
      <c r="M197" s="158"/>
      <c r="N197" s="158"/>
      <c r="O197" s="158"/>
      <c r="P197" s="158"/>
      <c r="Q197" s="158"/>
      <c r="R197" s="158"/>
      <c r="S197" s="158">
        <f t="shared" si="3"/>
        <v>12270</v>
      </c>
      <c r="T197" s="158"/>
      <c r="U197" s="158"/>
      <c r="V197" s="158">
        <v>12270</v>
      </c>
    </row>
    <row r="198" spans="1:22" ht="38.25" x14ac:dyDescent="0.25">
      <c r="A198" s="218">
        <v>6</v>
      </c>
      <c r="B198" s="65" t="s">
        <v>593</v>
      </c>
      <c r="C198" s="204" t="s">
        <v>407</v>
      </c>
      <c r="D198" s="163"/>
      <c r="E198" s="204" t="s">
        <v>403</v>
      </c>
      <c r="F198" s="163"/>
      <c r="G198" s="155">
        <v>136541</v>
      </c>
      <c r="H198" s="158"/>
      <c r="I198" s="158"/>
      <c r="J198" s="158"/>
      <c r="K198" s="158"/>
      <c r="L198" s="158"/>
      <c r="M198" s="158"/>
      <c r="N198" s="158"/>
      <c r="O198" s="158"/>
      <c r="P198" s="158"/>
      <c r="Q198" s="158"/>
      <c r="R198" s="158"/>
      <c r="S198" s="158">
        <f t="shared" si="3"/>
        <v>70000</v>
      </c>
      <c r="T198" s="158"/>
      <c r="U198" s="158"/>
      <c r="V198" s="158">
        <v>70000</v>
      </c>
    </row>
    <row r="199" spans="1:22" s="128" customFormat="1" x14ac:dyDescent="0.25">
      <c r="A199" s="194" t="s">
        <v>11</v>
      </c>
      <c r="B199" s="192" t="s">
        <v>406</v>
      </c>
      <c r="C199" s="194"/>
      <c r="D199" s="163"/>
      <c r="E199" s="194"/>
      <c r="F199" s="163"/>
      <c r="G199" s="206"/>
      <c r="H199" s="158"/>
      <c r="I199" s="158"/>
      <c r="J199" s="158"/>
      <c r="K199" s="158"/>
      <c r="L199" s="158"/>
      <c r="M199" s="158"/>
      <c r="N199" s="158"/>
      <c r="O199" s="158"/>
      <c r="P199" s="158"/>
      <c r="Q199" s="158"/>
      <c r="R199" s="158"/>
      <c r="S199" s="217">
        <f t="shared" si="3"/>
        <v>40000</v>
      </c>
      <c r="T199" s="158"/>
      <c r="U199" s="158"/>
      <c r="V199" s="158">
        <v>40000</v>
      </c>
    </row>
    <row r="200" spans="1:22" s="128" customFormat="1" x14ac:dyDescent="0.25">
      <c r="A200" s="194" t="s">
        <v>368</v>
      </c>
      <c r="B200" s="194" t="s">
        <v>499</v>
      </c>
      <c r="C200" s="194"/>
      <c r="D200" s="163"/>
      <c r="E200" s="194"/>
      <c r="F200" s="163"/>
      <c r="G200" s="206"/>
      <c r="H200" s="158"/>
      <c r="I200" s="158"/>
      <c r="J200" s="158"/>
      <c r="K200" s="158"/>
      <c r="L200" s="158"/>
      <c r="M200" s="158"/>
      <c r="N200" s="158"/>
      <c r="O200" s="158"/>
      <c r="P200" s="158"/>
      <c r="Q200" s="158"/>
      <c r="R200" s="158"/>
      <c r="S200" s="217">
        <f t="shared" si="3"/>
        <v>40000</v>
      </c>
      <c r="T200" s="158"/>
      <c r="U200" s="158"/>
      <c r="V200" s="158">
        <v>40000</v>
      </c>
    </row>
    <row r="201" spans="1:22" x14ac:dyDescent="0.25">
      <c r="A201" s="218">
        <v>1</v>
      </c>
      <c r="B201" s="66" t="s">
        <v>259</v>
      </c>
      <c r="C201" s="52" t="s">
        <v>373</v>
      </c>
      <c r="D201" s="163"/>
      <c r="E201" s="202" t="s">
        <v>378</v>
      </c>
      <c r="F201" s="163"/>
      <c r="G201" s="193">
        <v>129233</v>
      </c>
      <c r="H201" s="158"/>
      <c r="I201" s="158"/>
      <c r="J201" s="158"/>
      <c r="K201" s="158"/>
      <c r="L201" s="158"/>
      <c r="M201" s="158"/>
      <c r="N201" s="158"/>
      <c r="O201" s="158"/>
      <c r="P201" s="158"/>
      <c r="Q201" s="158"/>
      <c r="R201" s="158"/>
      <c r="S201" s="158">
        <f t="shared" si="3"/>
        <v>4000</v>
      </c>
      <c r="T201" s="158"/>
      <c r="U201" s="158"/>
      <c r="V201" s="158">
        <v>4000</v>
      </c>
    </row>
    <row r="202" spans="1:22" x14ac:dyDescent="0.25">
      <c r="A202" s="222">
        <v>2</v>
      </c>
      <c r="B202" s="57" t="s">
        <v>260</v>
      </c>
      <c r="C202" s="52" t="s">
        <v>373</v>
      </c>
      <c r="D202" s="163"/>
      <c r="E202" s="202" t="s">
        <v>379</v>
      </c>
      <c r="F202" s="163"/>
      <c r="G202" s="193">
        <v>79068</v>
      </c>
      <c r="H202" s="158"/>
      <c r="I202" s="158"/>
      <c r="J202" s="158"/>
      <c r="K202" s="158"/>
      <c r="L202" s="158"/>
      <c r="M202" s="158"/>
      <c r="N202" s="158"/>
      <c r="O202" s="158"/>
      <c r="P202" s="158"/>
      <c r="Q202" s="158"/>
      <c r="R202" s="158"/>
      <c r="S202" s="158">
        <f t="shared" si="3"/>
        <v>5000</v>
      </c>
      <c r="T202" s="158"/>
      <c r="U202" s="158"/>
      <c r="V202" s="158">
        <v>5000</v>
      </c>
    </row>
    <row r="203" spans="1:22" ht="25.5" x14ac:dyDescent="0.25">
      <c r="A203" s="222">
        <v>3</v>
      </c>
      <c r="B203" s="196" t="s">
        <v>261</v>
      </c>
      <c r="C203" s="202" t="s">
        <v>407</v>
      </c>
      <c r="D203" s="163"/>
      <c r="E203" s="202" t="s">
        <v>384</v>
      </c>
      <c r="F203" s="163"/>
      <c r="G203" s="193">
        <v>499000</v>
      </c>
      <c r="H203" s="158"/>
      <c r="I203" s="158"/>
      <c r="J203" s="158"/>
      <c r="K203" s="158"/>
      <c r="L203" s="158"/>
      <c r="M203" s="158"/>
      <c r="N203" s="158"/>
      <c r="O203" s="158"/>
      <c r="P203" s="158"/>
      <c r="Q203" s="158"/>
      <c r="R203" s="158"/>
      <c r="S203" s="158">
        <f t="shared" si="3"/>
        <v>9000</v>
      </c>
      <c r="T203" s="158"/>
      <c r="U203" s="158"/>
      <c r="V203" s="158">
        <v>9000</v>
      </c>
    </row>
    <row r="204" spans="1:22" s="128" customFormat="1" ht="25.5" x14ac:dyDescent="0.25">
      <c r="A204" s="218">
        <v>4</v>
      </c>
      <c r="B204" s="65" t="s">
        <v>594</v>
      </c>
      <c r="C204" s="204" t="s">
        <v>377</v>
      </c>
      <c r="D204" s="163"/>
      <c r="E204" s="204" t="s">
        <v>402</v>
      </c>
      <c r="F204" s="163"/>
      <c r="G204" s="155">
        <v>34262</v>
      </c>
      <c r="H204" s="158"/>
      <c r="I204" s="158"/>
      <c r="J204" s="158"/>
      <c r="K204" s="158"/>
      <c r="L204" s="158"/>
      <c r="M204" s="158"/>
      <c r="N204" s="158"/>
      <c r="O204" s="158"/>
      <c r="P204" s="158"/>
      <c r="Q204" s="158"/>
      <c r="R204" s="158"/>
      <c r="S204" s="158">
        <f t="shared" si="3"/>
        <v>14000</v>
      </c>
      <c r="T204" s="158"/>
      <c r="U204" s="158"/>
      <c r="V204" s="158">
        <v>14000</v>
      </c>
    </row>
    <row r="205" spans="1:22" x14ac:dyDescent="0.25">
      <c r="A205" s="218">
        <v>5</v>
      </c>
      <c r="B205" s="65" t="s">
        <v>595</v>
      </c>
      <c r="C205" s="204" t="s">
        <v>380</v>
      </c>
      <c r="D205" s="163"/>
      <c r="E205" s="197" t="s">
        <v>370</v>
      </c>
      <c r="F205" s="163"/>
      <c r="G205" s="193">
        <v>38000</v>
      </c>
      <c r="H205" s="158"/>
      <c r="I205" s="158"/>
      <c r="J205" s="158"/>
      <c r="K205" s="158"/>
      <c r="L205" s="158"/>
      <c r="M205" s="158"/>
      <c r="N205" s="158"/>
      <c r="O205" s="158"/>
      <c r="P205" s="158"/>
      <c r="Q205" s="158"/>
      <c r="R205" s="158"/>
      <c r="S205" s="158">
        <f t="shared" si="3"/>
        <v>4500</v>
      </c>
      <c r="T205" s="158"/>
      <c r="U205" s="158"/>
      <c r="V205" s="158">
        <v>4500</v>
      </c>
    </row>
    <row r="206" spans="1:22" ht="38.25" x14ac:dyDescent="0.25">
      <c r="A206" s="222">
        <v>6</v>
      </c>
      <c r="B206" s="65" t="s">
        <v>262</v>
      </c>
      <c r="C206" s="204" t="s">
        <v>375</v>
      </c>
      <c r="D206" s="163"/>
      <c r="E206" s="197" t="s">
        <v>370</v>
      </c>
      <c r="F206" s="163"/>
      <c r="G206" s="193">
        <v>33616</v>
      </c>
      <c r="H206" s="158"/>
      <c r="I206" s="158"/>
      <c r="J206" s="158"/>
      <c r="K206" s="158"/>
      <c r="L206" s="158"/>
      <c r="M206" s="158"/>
      <c r="N206" s="158"/>
      <c r="O206" s="158"/>
      <c r="P206" s="158"/>
      <c r="Q206" s="158"/>
      <c r="R206" s="158"/>
      <c r="S206" s="158">
        <f t="shared" si="3"/>
        <v>3500</v>
      </c>
      <c r="T206" s="158"/>
      <c r="U206" s="158"/>
      <c r="V206" s="158">
        <v>3500</v>
      </c>
    </row>
    <row r="207" spans="1:22" x14ac:dyDescent="0.25">
      <c r="A207" s="194" t="s">
        <v>15</v>
      </c>
      <c r="B207" s="194" t="s">
        <v>408</v>
      </c>
      <c r="C207" s="194"/>
      <c r="D207" s="163"/>
      <c r="E207" s="197"/>
      <c r="F207" s="163"/>
      <c r="G207" s="206"/>
      <c r="H207" s="158"/>
      <c r="I207" s="158"/>
      <c r="J207" s="158"/>
      <c r="K207" s="158"/>
      <c r="L207" s="158"/>
      <c r="M207" s="158"/>
      <c r="N207" s="158"/>
      <c r="O207" s="158"/>
      <c r="P207" s="158"/>
      <c r="Q207" s="158"/>
      <c r="R207" s="158"/>
      <c r="S207" s="158">
        <f t="shared" si="3"/>
        <v>175500</v>
      </c>
      <c r="T207" s="158"/>
      <c r="U207" s="158"/>
      <c r="V207" s="158">
        <v>175500</v>
      </c>
    </row>
    <row r="208" spans="1:22" x14ac:dyDescent="0.25">
      <c r="A208" s="194" t="s">
        <v>368</v>
      </c>
      <c r="B208" s="194" t="s">
        <v>499</v>
      </c>
      <c r="C208" s="194"/>
      <c r="D208" s="163"/>
      <c r="E208" s="194"/>
      <c r="F208" s="163"/>
      <c r="G208" s="206"/>
      <c r="H208" s="158"/>
      <c r="I208" s="158"/>
      <c r="J208" s="158"/>
      <c r="K208" s="158"/>
      <c r="L208" s="158"/>
      <c r="M208" s="158"/>
      <c r="N208" s="158"/>
      <c r="O208" s="158"/>
      <c r="P208" s="158"/>
      <c r="Q208" s="158"/>
      <c r="R208" s="158"/>
      <c r="S208" s="158">
        <f t="shared" si="3"/>
        <v>175500</v>
      </c>
      <c r="T208" s="158"/>
      <c r="U208" s="158"/>
      <c r="V208" s="158">
        <v>175500</v>
      </c>
    </row>
    <row r="209" spans="1:22" ht="25.5" x14ac:dyDescent="0.25">
      <c r="A209" s="218">
        <v>1</v>
      </c>
      <c r="B209" s="57" t="s">
        <v>596</v>
      </c>
      <c r="C209" s="202" t="s">
        <v>373</v>
      </c>
      <c r="D209" s="163"/>
      <c r="E209" s="202" t="s">
        <v>374</v>
      </c>
      <c r="F209" s="163"/>
      <c r="G209" s="193">
        <v>146000</v>
      </c>
      <c r="H209" s="158"/>
      <c r="I209" s="158"/>
      <c r="J209" s="158"/>
      <c r="K209" s="158"/>
      <c r="L209" s="158"/>
      <c r="M209" s="158"/>
      <c r="N209" s="158"/>
      <c r="O209" s="158"/>
      <c r="P209" s="158"/>
      <c r="Q209" s="158"/>
      <c r="R209" s="158"/>
      <c r="S209" s="158">
        <f t="shared" si="3"/>
        <v>57000</v>
      </c>
      <c r="T209" s="158"/>
      <c r="U209" s="158"/>
      <c r="V209" s="158">
        <v>57000</v>
      </c>
    </row>
    <row r="210" spans="1:22" x14ac:dyDescent="0.25">
      <c r="A210" s="204">
        <v>2</v>
      </c>
      <c r="B210" s="66" t="s">
        <v>597</v>
      </c>
      <c r="C210" s="204" t="s">
        <v>375</v>
      </c>
      <c r="D210" s="163"/>
      <c r="E210" s="197" t="s">
        <v>397</v>
      </c>
      <c r="F210" s="163"/>
      <c r="G210" s="193">
        <v>67079</v>
      </c>
      <c r="H210" s="158"/>
      <c r="I210" s="158"/>
      <c r="J210" s="158"/>
      <c r="K210" s="158"/>
      <c r="L210" s="158"/>
      <c r="M210" s="158"/>
      <c r="N210" s="158"/>
      <c r="O210" s="158"/>
      <c r="P210" s="158"/>
      <c r="Q210" s="158"/>
      <c r="R210" s="158"/>
      <c r="S210" s="158">
        <f t="shared" si="3"/>
        <v>38000</v>
      </c>
      <c r="T210" s="158"/>
      <c r="U210" s="158"/>
      <c r="V210" s="158">
        <v>38000</v>
      </c>
    </row>
    <row r="211" spans="1:22" x14ac:dyDescent="0.25">
      <c r="A211" s="218">
        <v>3</v>
      </c>
      <c r="B211" s="57" t="s">
        <v>245</v>
      </c>
      <c r="C211" s="202" t="s">
        <v>375</v>
      </c>
      <c r="D211" s="163"/>
      <c r="E211" s="202" t="s">
        <v>384</v>
      </c>
      <c r="F211" s="163"/>
      <c r="G211" s="193">
        <v>62976</v>
      </c>
      <c r="H211" s="158"/>
      <c r="I211" s="158"/>
      <c r="J211" s="158"/>
      <c r="K211" s="158"/>
      <c r="L211" s="158"/>
      <c r="M211" s="158"/>
      <c r="N211" s="158"/>
      <c r="O211" s="158"/>
      <c r="P211" s="158"/>
      <c r="Q211" s="158"/>
      <c r="R211" s="158"/>
      <c r="S211" s="158">
        <f t="shared" si="3"/>
        <v>10000</v>
      </c>
      <c r="T211" s="158"/>
      <c r="U211" s="158"/>
      <c r="V211" s="158">
        <v>10000</v>
      </c>
    </row>
    <row r="212" spans="1:22" s="128" customFormat="1" ht="25.5" x14ac:dyDescent="0.25">
      <c r="A212" s="218">
        <v>4</v>
      </c>
      <c r="B212" s="65" t="s">
        <v>263</v>
      </c>
      <c r="C212" s="204" t="s">
        <v>388</v>
      </c>
      <c r="D212" s="163"/>
      <c r="E212" s="197" t="s">
        <v>374</v>
      </c>
      <c r="F212" s="163"/>
      <c r="G212" s="193">
        <v>300000</v>
      </c>
      <c r="H212" s="158"/>
      <c r="I212" s="158"/>
      <c r="J212" s="158"/>
      <c r="K212" s="158"/>
      <c r="L212" s="158"/>
      <c r="M212" s="158"/>
      <c r="N212" s="158"/>
      <c r="O212" s="158"/>
      <c r="P212" s="158"/>
      <c r="Q212" s="158"/>
      <c r="R212" s="158"/>
      <c r="S212" s="158">
        <f t="shared" si="3"/>
        <v>40000</v>
      </c>
      <c r="T212" s="158"/>
      <c r="U212" s="158"/>
      <c r="V212" s="158">
        <v>40000</v>
      </c>
    </row>
    <row r="213" spans="1:22" s="128" customFormat="1" ht="63.75" x14ac:dyDescent="0.25">
      <c r="A213" s="204">
        <v>5</v>
      </c>
      <c r="B213" s="65" t="s">
        <v>598</v>
      </c>
      <c r="C213" s="204" t="s">
        <v>383</v>
      </c>
      <c r="D213" s="163"/>
      <c r="E213" s="197" t="s">
        <v>374</v>
      </c>
      <c r="F213" s="163"/>
      <c r="G213" s="193">
        <v>51888</v>
      </c>
      <c r="H213" s="158"/>
      <c r="I213" s="158"/>
      <c r="J213" s="158"/>
      <c r="K213" s="158"/>
      <c r="L213" s="158"/>
      <c r="M213" s="158"/>
      <c r="N213" s="158"/>
      <c r="O213" s="158"/>
      <c r="P213" s="158"/>
      <c r="Q213" s="158"/>
      <c r="R213" s="158"/>
      <c r="S213" s="158">
        <f t="shared" si="3"/>
        <v>8000</v>
      </c>
      <c r="T213" s="158"/>
      <c r="U213" s="158"/>
      <c r="V213" s="158">
        <v>8000</v>
      </c>
    </row>
    <row r="214" spans="1:22" s="128" customFormat="1" ht="25.5" x14ac:dyDescent="0.25">
      <c r="A214" s="218">
        <v>6</v>
      </c>
      <c r="B214" s="61" t="s">
        <v>599</v>
      </c>
      <c r="C214" s="197" t="s">
        <v>383</v>
      </c>
      <c r="D214" s="163"/>
      <c r="E214" s="197" t="s">
        <v>401</v>
      </c>
      <c r="F214" s="163"/>
      <c r="G214" s="193">
        <v>2869</v>
      </c>
      <c r="H214" s="158"/>
      <c r="I214" s="158"/>
      <c r="J214" s="158"/>
      <c r="K214" s="158"/>
      <c r="L214" s="158"/>
      <c r="M214" s="158"/>
      <c r="N214" s="158"/>
      <c r="O214" s="158"/>
      <c r="P214" s="158"/>
      <c r="Q214" s="158"/>
      <c r="R214" s="158"/>
      <c r="S214" s="158">
        <f t="shared" si="3"/>
        <v>2500</v>
      </c>
      <c r="T214" s="158"/>
      <c r="U214" s="158"/>
      <c r="V214" s="158">
        <v>2500</v>
      </c>
    </row>
    <row r="215" spans="1:22" x14ac:dyDescent="0.25">
      <c r="A215" s="218">
        <v>7</v>
      </c>
      <c r="B215" s="221" t="s">
        <v>600</v>
      </c>
      <c r="C215" s="197" t="s">
        <v>383</v>
      </c>
      <c r="D215" s="163"/>
      <c r="E215" s="204" t="s">
        <v>401</v>
      </c>
      <c r="F215" s="163"/>
      <c r="G215" s="155">
        <v>19025</v>
      </c>
      <c r="H215" s="158"/>
      <c r="I215" s="158"/>
      <c r="J215" s="158"/>
      <c r="K215" s="158"/>
      <c r="L215" s="158"/>
      <c r="M215" s="158"/>
      <c r="N215" s="158"/>
      <c r="O215" s="158"/>
      <c r="P215" s="158"/>
      <c r="Q215" s="158"/>
      <c r="R215" s="158"/>
      <c r="S215" s="158">
        <f t="shared" si="3"/>
        <v>12000</v>
      </c>
      <c r="T215" s="158"/>
      <c r="U215" s="158"/>
      <c r="V215" s="158">
        <v>12000</v>
      </c>
    </row>
    <row r="216" spans="1:22" s="128" customFormat="1" ht="38.25" x14ac:dyDescent="0.25">
      <c r="A216" s="218">
        <v>8</v>
      </c>
      <c r="B216" s="65" t="s">
        <v>601</v>
      </c>
      <c r="C216" s="204" t="s">
        <v>388</v>
      </c>
      <c r="D216" s="163"/>
      <c r="E216" s="204" t="s">
        <v>370</v>
      </c>
      <c r="F216" s="163"/>
      <c r="G216" s="155">
        <v>30585</v>
      </c>
      <c r="H216" s="158"/>
      <c r="I216" s="158"/>
      <c r="J216" s="158"/>
      <c r="K216" s="158"/>
      <c r="L216" s="158"/>
      <c r="M216" s="158"/>
      <c r="N216" s="158"/>
      <c r="O216" s="158"/>
      <c r="P216" s="158"/>
      <c r="Q216" s="158"/>
      <c r="R216" s="158"/>
      <c r="S216" s="158">
        <f t="shared" si="3"/>
        <v>8000</v>
      </c>
      <c r="T216" s="158"/>
      <c r="U216" s="158"/>
      <c r="V216" s="158">
        <v>8000</v>
      </c>
    </row>
    <row r="217" spans="1:22" x14ac:dyDescent="0.25">
      <c r="A217" s="194" t="s">
        <v>17</v>
      </c>
      <c r="B217" s="194" t="s">
        <v>602</v>
      </c>
      <c r="C217" s="194"/>
      <c r="D217" s="163"/>
      <c r="E217" s="194"/>
      <c r="F217" s="163"/>
      <c r="G217" s="195"/>
      <c r="H217" s="158"/>
      <c r="I217" s="158"/>
      <c r="J217" s="158"/>
      <c r="K217" s="158"/>
      <c r="L217" s="158"/>
      <c r="M217" s="158"/>
      <c r="N217" s="158"/>
      <c r="O217" s="158"/>
      <c r="P217" s="158"/>
      <c r="Q217" s="158"/>
      <c r="R217" s="158"/>
      <c r="S217" s="217">
        <f t="shared" si="3"/>
        <v>183200</v>
      </c>
      <c r="T217" s="158"/>
      <c r="U217" s="158"/>
      <c r="V217" s="158">
        <v>183200</v>
      </c>
    </row>
    <row r="218" spans="1:22" x14ac:dyDescent="0.25">
      <c r="A218" s="194" t="s">
        <v>368</v>
      </c>
      <c r="B218" s="194" t="s">
        <v>499</v>
      </c>
      <c r="C218" s="194"/>
      <c r="D218" s="163"/>
      <c r="E218" s="194"/>
      <c r="F218" s="163"/>
      <c r="G218" s="206"/>
      <c r="H218" s="158"/>
      <c r="I218" s="158"/>
      <c r="J218" s="158"/>
      <c r="K218" s="158"/>
      <c r="L218" s="158"/>
      <c r="M218" s="158"/>
      <c r="N218" s="158"/>
      <c r="O218" s="158"/>
      <c r="P218" s="158"/>
      <c r="Q218" s="158"/>
      <c r="R218" s="158"/>
      <c r="S218" s="217">
        <f t="shared" si="3"/>
        <v>81500</v>
      </c>
      <c r="T218" s="158"/>
      <c r="U218" s="158"/>
      <c r="V218" s="158">
        <v>81500</v>
      </c>
    </row>
    <row r="219" spans="1:22" s="128" customFormat="1" ht="38.25" x14ac:dyDescent="0.25">
      <c r="A219" s="204">
        <v>1</v>
      </c>
      <c r="B219" s="65" t="s">
        <v>440</v>
      </c>
      <c r="C219" s="204" t="s">
        <v>383</v>
      </c>
      <c r="D219" s="163"/>
      <c r="E219" s="204" t="s">
        <v>401</v>
      </c>
      <c r="F219" s="163"/>
      <c r="G219" s="155">
        <v>15639</v>
      </c>
      <c r="H219" s="158"/>
      <c r="I219" s="158"/>
      <c r="J219" s="158"/>
      <c r="K219" s="158"/>
      <c r="L219" s="158"/>
      <c r="M219" s="158"/>
      <c r="N219" s="158"/>
      <c r="O219" s="158"/>
      <c r="P219" s="158"/>
      <c r="Q219" s="158"/>
      <c r="R219" s="158"/>
      <c r="S219" s="158">
        <f t="shared" si="3"/>
        <v>10500</v>
      </c>
      <c r="T219" s="158"/>
      <c r="U219" s="158"/>
      <c r="V219" s="158">
        <v>10500</v>
      </c>
    </row>
    <row r="220" spans="1:22" s="128" customFormat="1" ht="38.25" x14ac:dyDescent="0.25">
      <c r="A220" s="204">
        <v>2</v>
      </c>
      <c r="B220" s="65" t="s">
        <v>438</v>
      </c>
      <c r="C220" s="204" t="s">
        <v>388</v>
      </c>
      <c r="D220" s="163"/>
      <c r="E220" s="204" t="s">
        <v>401</v>
      </c>
      <c r="F220" s="163"/>
      <c r="G220" s="155">
        <v>68730</v>
      </c>
      <c r="H220" s="158"/>
      <c r="I220" s="158"/>
      <c r="J220" s="158"/>
      <c r="K220" s="158"/>
      <c r="L220" s="158"/>
      <c r="M220" s="158"/>
      <c r="N220" s="158"/>
      <c r="O220" s="158"/>
      <c r="P220" s="158"/>
      <c r="Q220" s="158"/>
      <c r="R220" s="158"/>
      <c r="S220" s="158">
        <f t="shared" si="3"/>
        <v>15000</v>
      </c>
      <c r="T220" s="158"/>
      <c r="U220" s="158"/>
      <c r="V220" s="158">
        <v>15000</v>
      </c>
    </row>
    <row r="221" spans="1:22" ht="38.25" x14ac:dyDescent="0.25">
      <c r="A221" s="204">
        <v>3</v>
      </c>
      <c r="B221" s="65" t="s">
        <v>439</v>
      </c>
      <c r="C221" s="204" t="s">
        <v>371</v>
      </c>
      <c r="D221" s="163"/>
      <c r="E221" s="204" t="s">
        <v>401</v>
      </c>
      <c r="F221" s="163"/>
      <c r="G221" s="155">
        <v>31715</v>
      </c>
      <c r="H221" s="158"/>
      <c r="I221" s="158"/>
      <c r="J221" s="158"/>
      <c r="K221" s="158"/>
      <c r="L221" s="158"/>
      <c r="M221" s="158"/>
      <c r="N221" s="158"/>
      <c r="O221" s="158"/>
      <c r="P221" s="158"/>
      <c r="Q221" s="158"/>
      <c r="R221" s="158"/>
      <c r="S221" s="158">
        <f t="shared" si="3"/>
        <v>14000</v>
      </c>
      <c r="T221" s="158"/>
      <c r="U221" s="158"/>
      <c r="V221" s="158">
        <v>14000</v>
      </c>
    </row>
    <row r="222" spans="1:22" s="128" customFormat="1" ht="38.25" x14ac:dyDescent="0.25">
      <c r="A222" s="204">
        <v>4</v>
      </c>
      <c r="B222" s="65" t="s">
        <v>603</v>
      </c>
      <c r="C222" s="204" t="s">
        <v>388</v>
      </c>
      <c r="D222" s="163"/>
      <c r="E222" s="204" t="s">
        <v>401</v>
      </c>
      <c r="F222" s="163"/>
      <c r="G222" s="155">
        <v>36993</v>
      </c>
      <c r="H222" s="158"/>
      <c r="I222" s="158"/>
      <c r="J222" s="158"/>
      <c r="K222" s="158"/>
      <c r="L222" s="158"/>
      <c r="M222" s="158"/>
      <c r="N222" s="158"/>
      <c r="O222" s="158"/>
      <c r="P222" s="158"/>
      <c r="Q222" s="158"/>
      <c r="R222" s="158"/>
      <c r="S222" s="158">
        <f t="shared" si="3"/>
        <v>22000</v>
      </c>
      <c r="T222" s="158"/>
      <c r="U222" s="158"/>
      <c r="V222" s="158">
        <v>22000</v>
      </c>
    </row>
    <row r="223" spans="1:22" s="128" customFormat="1" ht="25.5" x14ac:dyDescent="0.25">
      <c r="A223" s="204">
        <v>5</v>
      </c>
      <c r="B223" s="65" t="s">
        <v>441</v>
      </c>
      <c r="C223" s="204" t="s">
        <v>380</v>
      </c>
      <c r="D223" s="163"/>
      <c r="E223" s="204" t="s">
        <v>403</v>
      </c>
      <c r="F223" s="163"/>
      <c r="G223" s="193">
        <v>91092</v>
      </c>
      <c r="H223" s="158"/>
      <c r="I223" s="158"/>
      <c r="J223" s="158"/>
      <c r="K223" s="158"/>
      <c r="L223" s="158"/>
      <c r="M223" s="158"/>
      <c r="N223" s="158"/>
      <c r="O223" s="158"/>
      <c r="P223" s="158"/>
      <c r="Q223" s="158"/>
      <c r="R223" s="158"/>
      <c r="S223" s="158">
        <f t="shared" si="3"/>
        <v>20000</v>
      </c>
      <c r="T223" s="158"/>
      <c r="U223" s="158"/>
      <c r="V223" s="158">
        <v>20000</v>
      </c>
    </row>
    <row r="224" spans="1:22" x14ac:dyDescent="0.25">
      <c r="A224" s="219" t="s">
        <v>376</v>
      </c>
      <c r="B224" s="144" t="s">
        <v>590</v>
      </c>
      <c r="C224" s="194"/>
      <c r="D224" s="163"/>
      <c r="E224" s="192"/>
      <c r="F224" s="163"/>
      <c r="G224" s="206"/>
      <c r="H224" s="158"/>
      <c r="I224" s="158"/>
      <c r="J224" s="158"/>
      <c r="K224" s="158"/>
      <c r="L224" s="158"/>
      <c r="M224" s="158"/>
      <c r="N224" s="158"/>
      <c r="O224" s="158"/>
      <c r="P224" s="158"/>
      <c r="Q224" s="158"/>
      <c r="R224" s="158"/>
      <c r="S224" s="217">
        <f t="shared" si="3"/>
        <v>101700</v>
      </c>
      <c r="T224" s="158"/>
      <c r="U224" s="158"/>
      <c r="V224" s="158">
        <v>101700</v>
      </c>
    </row>
    <row r="225" spans="1:22" ht="51" x14ac:dyDescent="0.25">
      <c r="A225" s="204">
        <v>1</v>
      </c>
      <c r="B225" s="65" t="s">
        <v>604</v>
      </c>
      <c r="C225" s="204" t="s">
        <v>373</v>
      </c>
      <c r="D225" s="163"/>
      <c r="E225" s="204" t="s">
        <v>514</v>
      </c>
      <c r="F225" s="163"/>
      <c r="G225" s="155">
        <v>9850</v>
      </c>
      <c r="H225" s="158"/>
      <c r="I225" s="158"/>
      <c r="J225" s="158"/>
      <c r="K225" s="158"/>
      <c r="L225" s="158"/>
      <c r="M225" s="158"/>
      <c r="N225" s="158"/>
      <c r="O225" s="158"/>
      <c r="P225" s="158"/>
      <c r="Q225" s="158"/>
      <c r="R225" s="158"/>
      <c r="S225" s="158">
        <f t="shared" si="3"/>
        <v>9000</v>
      </c>
      <c r="T225" s="158"/>
      <c r="U225" s="158"/>
      <c r="V225" s="158">
        <v>9000</v>
      </c>
    </row>
    <row r="226" spans="1:22" s="128" customFormat="1" ht="38.25" x14ac:dyDescent="0.25">
      <c r="A226" s="204">
        <v>2</v>
      </c>
      <c r="B226" s="65" t="s">
        <v>605</v>
      </c>
      <c r="C226" s="204" t="s">
        <v>375</v>
      </c>
      <c r="D226" s="163"/>
      <c r="E226" s="204" t="s">
        <v>514</v>
      </c>
      <c r="F226" s="163"/>
      <c r="G226" s="155">
        <v>55991</v>
      </c>
      <c r="H226" s="158"/>
      <c r="I226" s="158"/>
      <c r="J226" s="158"/>
      <c r="K226" s="158"/>
      <c r="L226" s="158"/>
      <c r="M226" s="158"/>
      <c r="N226" s="158"/>
      <c r="O226" s="158"/>
      <c r="P226" s="158"/>
      <c r="Q226" s="158"/>
      <c r="R226" s="158"/>
      <c r="S226" s="158">
        <f t="shared" si="3"/>
        <v>14200</v>
      </c>
      <c r="T226" s="158"/>
      <c r="U226" s="158"/>
      <c r="V226" s="158">
        <v>14200</v>
      </c>
    </row>
    <row r="227" spans="1:22" s="128" customFormat="1" ht="25.5" x14ac:dyDescent="0.25">
      <c r="A227" s="204">
        <v>3</v>
      </c>
      <c r="B227" s="65" t="s">
        <v>606</v>
      </c>
      <c r="C227" s="204" t="s">
        <v>380</v>
      </c>
      <c r="D227" s="163"/>
      <c r="E227" s="204" t="s">
        <v>432</v>
      </c>
      <c r="F227" s="163"/>
      <c r="G227" s="155">
        <v>349586</v>
      </c>
      <c r="H227" s="158"/>
      <c r="I227" s="158"/>
      <c r="J227" s="158"/>
      <c r="K227" s="158"/>
      <c r="L227" s="158"/>
      <c r="M227" s="158"/>
      <c r="N227" s="158"/>
      <c r="O227" s="158"/>
      <c r="P227" s="158"/>
      <c r="Q227" s="158"/>
      <c r="R227" s="158"/>
      <c r="S227" s="158">
        <f t="shared" si="3"/>
        <v>15000</v>
      </c>
      <c r="T227" s="158"/>
      <c r="U227" s="158"/>
      <c r="V227" s="158">
        <v>15000</v>
      </c>
    </row>
    <row r="228" spans="1:22" ht="38.25" x14ac:dyDescent="0.25">
      <c r="A228" s="204">
        <v>4</v>
      </c>
      <c r="B228" s="65" t="s">
        <v>607</v>
      </c>
      <c r="C228" s="204" t="s">
        <v>608</v>
      </c>
      <c r="D228" s="163"/>
      <c r="E228" s="204" t="s">
        <v>432</v>
      </c>
      <c r="F228" s="163"/>
      <c r="G228" s="155">
        <v>131500</v>
      </c>
      <c r="H228" s="158"/>
      <c r="I228" s="158"/>
      <c r="J228" s="158"/>
      <c r="K228" s="158"/>
      <c r="L228" s="158"/>
      <c r="M228" s="158"/>
      <c r="N228" s="158"/>
      <c r="O228" s="158"/>
      <c r="P228" s="158"/>
      <c r="Q228" s="158"/>
      <c r="R228" s="158"/>
      <c r="S228" s="158">
        <f t="shared" si="3"/>
        <v>15000</v>
      </c>
      <c r="T228" s="158"/>
      <c r="U228" s="158"/>
      <c r="V228" s="158">
        <v>15000</v>
      </c>
    </row>
    <row r="229" spans="1:22" s="128" customFormat="1" ht="38.25" x14ac:dyDescent="0.25">
      <c r="A229" s="197">
        <v>5</v>
      </c>
      <c r="B229" s="221" t="s">
        <v>437</v>
      </c>
      <c r="C229" s="197" t="s">
        <v>369</v>
      </c>
      <c r="D229" s="163"/>
      <c r="E229" s="197" t="s">
        <v>403</v>
      </c>
      <c r="F229" s="163"/>
      <c r="G229" s="155">
        <v>125000</v>
      </c>
      <c r="H229" s="158"/>
      <c r="I229" s="158"/>
      <c r="J229" s="158"/>
      <c r="K229" s="158"/>
      <c r="L229" s="158"/>
      <c r="M229" s="158"/>
      <c r="N229" s="158"/>
      <c r="O229" s="158"/>
      <c r="P229" s="158"/>
      <c r="Q229" s="158"/>
      <c r="R229" s="158"/>
      <c r="S229" s="158">
        <f t="shared" si="3"/>
        <v>26500</v>
      </c>
      <c r="T229" s="158"/>
      <c r="U229" s="158"/>
      <c r="V229" s="158">
        <v>26500</v>
      </c>
    </row>
    <row r="230" spans="1:22" s="128" customFormat="1" ht="38.25" x14ac:dyDescent="0.25">
      <c r="A230" s="197">
        <v>6</v>
      </c>
      <c r="B230" s="221" t="s">
        <v>609</v>
      </c>
      <c r="C230" s="197" t="s">
        <v>373</v>
      </c>
      <c r="D230" s="163"/>
      <c r="E230" s="204" t="s">
        <v>514</v>
      </c>
      <c r="F230" s="163"/>
      <c r="G230" s="155">
        <v>48292</v>
      </c>
      <c r="H230" s="158"/>
      <c r="I230" s="158"/>
      <c r="J230" s="158"/>
      <c r="K230" s="158"/>
      <c r="L230" s="158"/>
      <c r="M230" s="158"/>
      <c r="N230" s="158"/>
      <c r="O230" s="158"/>
      <c r="P230" s="158"/>
      <c r="Q230" s="158"/>
      <c r="R230" s="158"/>
      <c r="S230" s="158">
        <f t="shared" si="3"/>
        <v>22000</v>
      </c>
      <c r="T230" s="158"/>
      <c r="U230" s="158"/>
      <c r="V230" s="158">
        <v>22000</v>
      </c>
    </row>
    <row r="231" spans="1:22" s="128" customFormat="1" ht="38.25" x14ac:dyDescent="0.25">
      <c r="A231" s="223" t="s">
        <v>48</v>
      </c>
      <c r="B231" s="224" t="s">
        <v>311</v>
      </c>
      <c r="C231" s="194"/>
      <c r="D231" s="163"/>
      <c r="E231" s="197"/>
      <c r="F231" s="163"/>
      <c r="G231" s="206"/>
      <c r="H231" s="158"/>
      <c r="I231" s="158"/>
      <c r="J231" s="158"/>
      <c r="K231" s="158"/>
      <c r="L231" s="158"/>
      <c r="M231" s="158"/>
      <c r="N231" s="158"/>
      <c r="O231" s="158"/>
      <c r="P231" s="158"/>
      <c r="Q231" s="158"/>
      <c r="R231" s="158"/>
      <c r="S231" s="217">
        <f t="shared" si="3"/>
        <v>10000</v>
      </c>
      <c r="T231" s="158"/>
      <c r="U231" s="158"/>
      <c r="V231" s="158">
        <v>10000</v>
      </c>
    </row>
    <row r="232" spans="1:22" s="128" customFormat="1" x14ac:dyDescent="0.25">
      <c r="A232" s="223" t="s">
        <v>21</v>
      </c>
      <c r="B232" s="205" t="s">
        <v>409</v>
      </c>
      <c r="C232" s="194"/>
      <c r="D232" s="163"/>
      <c r="E232" s="197"/>
      <c r="F232" s="163"/>
      <c r="G232" s="206"/>
      <c r="H232" s="158"/>
      <c r="I232" s="158"/>
      <c r="J232" s="158"/>
      <c r="K232" s="158"/>
      <c r="L232" s="158"/>
      <c r="M232" s="158"/>
      <c r="N232" s="158"/>
      <c r="O232" s="158"/>
      <c r="P232" s="158"/>
      <c r="Q232" s="158"/>
      <c r="R232" s="158"/>
      <c r="S232" s="217">
        <f t="shared" si="3"/>
        <v>7600</v>
      </c>
      <c r="T232" s="158"/>
      <c r="U232" s="158"/>
      <c r="V232" s="158">
        <v>7600</v>
      </c>
    </row>
    <row r="233" spans="1:22" x14ac:dyDescent="0.25">
      <c r="A233" s="223" t="s">
        <v>7</v>
      </c>
      <c r="B233" s="205" t="s">
        <v>610</v>
      </c>
      <c r="C233" s="194"/>
      <c r="D233" s="163"/>
      <c r="E233" s="197"/>
      <c r="F233" s="163"/>
      <c r="G233" s="206"/>
      <c r="H233" s="158"/>
      <c r="I233" s="158"/>
      <c r="J233" s="158"/>
      <c r="K233" s="158"/>
      <c r="L233" s="158"/>
      <c r="M233" s="158"/>
      <c r="N233" s="158"/>
      <c r="O233" s="158"/>
      <c r="P233" s="158"/>
      <c r="Q233" s="158"/>
      <c r="R233" s="158"/>
      <c r="S233" s="217">
        <f t="shared" si="3"/>
        <v>5600</v>
      </c>
      <c r="T233" s="158"/>
      <c r="U233" s="158"/>
      <c r="V233" s="158">
        <v>5600</v>
      </c>
    </row>
    <row r="234" spans="1:22" ht="38.25" x14ac:dyDescent="0.25">
      <c r="A234" s="204">
        <v>1</v>
      </c>
      <c r="B234" s="65" t="s">
        <v>611</v>
      </c>
      <c r="C234" s="204" t="s">
        <v>373</v>
      </c>
      <c r="D234" s="163"/>
      <c r="E234" s="204" t="s">
        <v>442</v>
      </c>
      <c r="F234" s="163"/>
      <c r="G234" s="155">
        <v>13993</v>
      </c>
      <c r="H234" s="158"/>
      <c r="I234" s="158"/>
      <c r="J234" s="158"/>
      <c r="K234" s="158"/>
      <c r="L234" s="158"/>
      <c r="M234" s="158"/>
      <c r="N234" s="158"/>
      <c r="O234" s="158"/>
      <c r="P234" s="158"/>
      <c r="Q234" s="158"/>
      <c r="R234" s="158"/>
      <c r="S234" s="158">
        <f t="shared" si="3"/>
        <v>700</v>
      </c>
      <c r="T234" s="158"/>
      <c r="U234" s="158"/>
      <c r="V234" s="158">
        <v>700</v>
      </c>
    </row>
    <row r="235" spans="1:22" x14ac:dyDescent="0.25">
      <c r="A235" s="218">
        <v>3</v>
      </c>
      <c r="B235" s="201" t="s">
        <v>307</v>
      </c>
      <c r="C235" s="204" t="s">
        <v>381</v>
      </c>
      <c r="D235" s="163"/>
      <c r="E235" s="197" t="s">
        <v>401</v>
      </c>
      <c r="F235" s="163"/>
      <c r="G235" s="193">
        <v>13009</v>
      </c>
      <c r="H235" s="158"/>
      <c r="I235" s="158"/>
      <c r="J235" s="158"/>
      <c r="K235" s="158"/>
      <c r="L235" s="158"/>
      <c r="M235" s="158"/>
      <c r="N235" s="158"/>
      <c r="O235" s="158"/>
      <c r="P235" s="158"/>
      <c r="Q235" s="158"/>
      <c r="R235" s="158"/>
      <c r="S235" s="158">
        <f t="shared" si="3"/>
        <v>100</v>
      </c>
      <c r="T235" s="158"/>
      <c r="U235" s="158"/>
      <c r="V235" s="158">
        <v>100</v>
      </c>
    </row>
    <row r="236" spans="1:22" x14ac:dyDescent="0.25">
      <c r="A236" s="218"/>
      <c r="B236" s="201" t="s">
        <v>293</v>
      </c>
      <c r="C236" s="204" t="s">
        <v>373</v>
      </c>
      <c r="D236" s="163"/>
      <c r="E236" s="197" t="s">
        <v>401</v>
      </c>
      <c r="F236" s="163"/>
      <c r="G236" s="193">
        <v>8544</v>
      </c>
      <c r="H236" s="158"/>
      <c r="I236" s="158"/>
      <c r="J236" s="158"/>
      <c r="K236" s="158"/>
      <c r="L236" s="158"/>
      <c r="M236" s="158"/>
      <c r="N236" s="158"/>
      <c r="O236" s="158"/>
      <c r="P236" s="158"/>
      <c r="Q236" s="158"/>
      <c r="R236" s="158"/>
      <c r="S236" s="158">
        <f t="shared" si="3"/>
        <v>100</v>
      </c>
      <c r="T236" s="158"/>
      <c r="U236" s="158"/>
      <c r="V236" s="158">
        <v>100</v>
      </c>
    </row>
    <row r="237" spans="1:22" x14ac:dyDescent="0.25">
      <c r="A237" s="218"/>
      <c r="B237" s="201" t="s">
        <v>294</v>
      </c>
      <c r="C237" s="204" t="s">
        <v>373</v>
      </c>
      <c r="D237" s="163"/>
      <c r="E237" s="197" t="s">
        <v>401</v>
      </c>
      <c r="F237" s="163"/>
      <c r="G237" s="193">
        <v>7566</v>
      </c>
      <c r="H237" s="158"/>
      <c r="I237" s="158"/>
      <c r="J237" s="158"/>
      <c r="K237" s="158"/>
      <c r="L237" s="158"/>
      <c r="M237" s="158"/>
      <c r="N237" s="158"/>
      <c r="O237" s="158"/>
      <c r="P237" s="158"/>
      <c r="Q237" s="158"/>
      <c r="R237" s="158"/>
      <c r="S237" s="158">
        <f t="shared" si="3"/>
        <v>100</v>
      </c>
      <c r="T237" s="158"/>
      <c r="U237" s="158"/>
      <c r="V237" s="158">
        <v>100</v>
      </c>
    </row>
    <row r="238" spans="1:22" x14ac:dyDescent="0.25">
      <c r="A238" s="218"/>
      <c r="B238" s="201" t="s">
        <v>295</v>
      </c>
      <c r="C238" s="204" t="s">
        <v>373</v>
      </c>
      <c r="D238" s="163"/>
      <c r="E238" s="197" t="s">
        <v>401</v>
      </c>
      <c r="F238" s="163"/>
      <c r="G238" s="193">
        <v>9688</v>
      </c>
      <c r="H238" s="158"/>
      <c r="I238" s="158"/>
      <c r="J238" s="158"/>
      <c r="K238" s="158"/>
      <c r="L238" s="158"/>
      <c r="M238" s="158"/>
      <c r="N238" s="158"/>
      <c r="O238" s="158"/>
      <c r="P238" s="158"/>
      <c r="Q238" s="158"/>
      <c r="R238" s="158"/>
      <c r="S238" s="158">
        <f t="shared" si="3"/>
        <v>100</v>
      </c>
      <c r="T238" s="158"/>
      <c r="U238" s="158"/>
      <c r="V238" s="158">
        <v>100</v>
      </c>
    </row>
    <row r="239" spans="1:22" x14ac:dyDescent="0.25">
      <c r="A239" s="218"/>
      <c r="B239" s="201" t="s">
        <v>301</v>
      </c>
      <c r="C239" s="204" t="s">
        <v>383</v>
      </c>
      <c r="D239" s="163"/>
      <c r="E239" s="197" t="s">
        <v>401</v>
      </c>
      <c r="F239" s="163"/>
      <c r="G239" s="193">
        <v>14687</v>
      </c>
      <c r="H239" s="158"/>
      <c r="I239" s="158"/>
      <c r="J239" s="158"/>
      <c r="K239" s="158"/>
      <c r="L239" s="158"/>
      <c r="M239" s="158"/>
      <c r="N239" s="158"/>
      <c r="O239" s="158"/>
      <c r="P239" s="158"/>
      <c r="Q239" s="158"/>
      <c r="R239" s="158"/>
      <c r="S239" s="158">
        <f t="shared" si="3"/>
        <v>100</v>
      </c>
      <c r="T239" s="158"/>
      <c r="U239" s="158"/>
      <c r="V239" s="158">
        <v>100</v>
      </c>
    </row>
    <row r="240" spans="1:22" x14ac:dyDescent="0.25">
      <c r="A240" s="218"/>
      <c r="B240" s="201" t="s">
        <v>290</v>
      </c>
      <c r="C240" s="204" t="s">
        <v>373</v>
      </c>
      <c r="D240" s="163"/>
      <c r="E240" s="197" t="s">
        <v>401</v>
      </c>
      <c r="F240" s="163"/>
      <c r="G240" s="193">
        <v>9291</v>
      </c>
      <c r="H240" s="158"/>
      <c r="I240" s="158"/>
      <c r="J240" s="158"/>
      <c r="K240" s="158"/>
      <c r="L240" s="158"/>
      <c r="M240" s="158"/>
      <c r="N240" s="158"/>
      <c r="O240" s="158"/>
      <c r="P240" s="158"/>
      <c r="Q240" s="158"/>
      <c r="R240" s="158"/>
      <c r="S240" s="158">
        <f t="shared" si="3"/>
        <v>100</v>
      </c>
      <c r="T240" s="158"/>
      <c r="U240" s="158"/>
      <c r="V240" s="158">
        <v>100</v>
      </c>
    </row>
    <row r="241" spans="1:22" ht="51" x14ac:dyDescent="0.25">
      <c r="A241" s="204"/>
      <c r="B241" s="65" t="s">
        <v>560</v>
      </c>
      <c r="C241" s="204"/>
      <c r="D241" s="163"/>
      <c r="E241" s="204"/>
      <c r="F241" s="163"/>
      <c r="G241" s="155"/>
      <c r="H241" s="158"/>
      <c r="I241" s="158"/>
      <c r="J241" s="158"/>
      <c r="K241" s="158"/>
      <c r="L241" s="158"/>
      <c r="M241" s="158"/>
      <c r="N241" s="158"/>
      <c r="O241" s="158"/>
      <c r="P241" s="158"/>
      <c r="Q241" s="158"/>
      <c r="R241" s="158"/>
      <c r="S241" s="158">
        <f t="shared" ref="S241:S246" si="4">+T241+U241+V241</f>
        <v>4300</v>
      </c>
      <c r="T241" s="158"/>
      <c r="U241" s="158"/>
      <c r="V241" s="158">
        <v>4300</v>
      </c>
    </row>
    <row r="242" spans="1:22" x14ac:dyDescent="0.25">
      <c r="A242" s="194" t="s">
        <v>11</v>
      </c>
      <c r="B242" s="205" t="s">
        <v>612</v>
      </c>
      <c r="C242" s="194"/>
      <c r="D242" s="163"/>
      <c r="E242" s="194"/>
      <c r="F242" s="163"/>
      <c r="G242" s="195"/>
      <c r="H242" s="158"/>
      <c r="I242" s="158"/>
      <c r="J242" s="158"/>
      <c r="K242" s="158"/>
      <c r="L242" s="158"/>
      <c r="M242" s="158"/>
      <c r="N242" s="158"/>
      <c r="O242" s="158"/>
      <c r="P242" s="158"/>
      <c r="Q242" s="158"/>
      <c r="R242" s="158"/>
      <c r="S242" s="217">
        <f t="shared" si="4"/>
        <v>2000</v>
      </c>
      <c r="T242" s="158"/>
      <c r="U242" s="158"/>
      <c r="V242" s="158">
        <v>2000</v>
      </c>
    </row>
    <row r="243" spans="1:22" ht="25.5" x14ac:dyDescent="0.25">
      <c r="A243" s="194" t="s">
        <v>34</v>
      </c>
      <c r="B243" s="205" t="s">
        <v>613</v>
      </c>
      <c r="C243" s="194"/>
      <c r="D243" s="163"/>
      <c r="E243" s="194"/>
      <c r="F243" s="163"/>
      <c r="G243" s="195"/>
      <c r="H243" s="158"/>
      <c r="I243" s="158"/>
      <c r="J243" s="158"/>
      <c r="K243" s="158"/>
      <c r="L243" s="158"/>
      <c r="M243" s="158"/>
      <c r="N243" s="158"/>
      <c r="O243" s="158"/>
      <c r="P243" s="158"/>
      <c r="Q243" s="158"/>
      <c r="R243" s="158"/>
      <c r="S243" s="217">
        <f t="shared" si="4"/>
        <v>4783</v>
      </c>
      <c r="T243" s="158"/>
      <c r="U243" s="158"/>
      <c r="V243" s="158">
        <v>4783</v>
      </c>
    </row>
    <row r="244" spans="1:22" ht="38.25" x14ac:dyDescent="0.25">
      <c r="A244" s="194" t="s">
        <v>36</v>
      </c>
      <c r="B244" s="205" t="s">
        <v>614</v>
      </c>
      <c r="C244" s="194"/>
      <c r="D244" s="163"/>
      <c r="E244" s="194"/>
      <c r="F244" s="163"/>
      <c r="G244" s="195"/>
      <c r="H244" s="158"/>
      <c r="I244" s="158"/>
      <c r="J244" s="158"/>
      <c r="K244" s="158"/>
      <c r="L244" s="158"/>
      <c r="M244" s="158"/>
      <c r="N244" s="158"/>
      <c r="O244" s="158"/>
      <c r="P244" s="158"/>
      <c r="Q244" s="158"/>
      <c r="R244" s="158"/>
      <c r="S244" s="217">
        <f t="shared" si="4"/>
        <v>51000</v>
      </c>
      <c r="T244" s="158"/>
      <c r="U244" s="158"/>
      <c r="V244" s="158">
        <v>51000</v>
      </c>
    </row>
    <row r="245" spans="1:22" x14ac:dyDescent="0.25">
      <c r="A245" s="213" t="s">
        <v>310</v>
      </c>
      <c r="B245" s="225" t="s">
        <v>580</v>
      </c>
      <c r="C245" s="187"/>
      <c r="D245" s="187"/>
      <c r="E245" s="187"/>
      <c r="F245" s="187"/>
      <c r="G245" s="217"/>
      <c r="H245" s="217"/>
      <c r="I245" s="217"/>
      <c r="J245" s="217"/>
      <c r="K245" s="217"/>
      <c r="L245" s="217"/>
      <c r="M245" s="217"/>
      <c r="N245" s="217"/>
      <c r="O245" s="217"/>
      <c r="P245" s="217"/>
      <c r="Q245" s="217"/>
      <c r="R245" s="217"/>
      <c r="S245" s="217">
        <f t="shared" si="4"/>
        <v>20800</v>
      </c>
      <c r="T245" s="217"/>
      <c r="U245" s="217"/>
      <c r="V245" s="217">
        <f>+V246</f>
        <v>20800</v>
      </c>
    </row>
    <row r="246" spans="1:22" x14ac:dyDescent="0.25">
      <c r="A246" s="226">
        <v>1</v>
      </c>
      <c r="B246" s="227" t="s">
        <v>615</v>
      </c>
      <c r="C246" s="197" t="s">
        <v>386</v>
      </c>
      <c r="D246" s="163"/>
      <c r="E246" s="163"/>
      <c r="F246" s="163"/>
      <c r="G246" s="158"/>
      <c r="H246" s="158"/>
      <c r="I246" s="158"/>
      <c r="J246" s="158"/>
      <c r="K246" s="158"/>
      <c r="L246" s="158"/>
      <c r="M246" s="158"/>
      <c r="N246" s="158"/>
      <c r="O246" s="158"/>
      <c r="P246" s="158"/>
      <c r="Q246" s="158"/>
      <c r="R246" s="158"/>
      <c r="S246" s="158">
        <f t="shared" si="4"/>
        <v>20800</v>
      </c>
      <c r="T246" s="158"/>
      <c r="U246" s="158"/>
      <c r="V246" s="158">
        <f>+'[5]4, hỖ TRỢ CẤP HUYỆN-20'!$E$19</f>
        <v>20800</v>
      </c>
    </row>
  </sheetData>
  <mergeCells count="27">
    <mergeCell ref="T11:V11"/>
    <mergeCell ref="T1:V1"/>
    <mergeCell ref="A4:V4"/>
    <mergeCell ref="A5:V5"/>
    <mergeCell ref="T8:V8"/>
    <mergeCell ref="O9:R10"/>
    <mergeCell ref="S9:V10"/>
    <mergeCell ref="G10:J10"/>
    <mergeCell ref="G11:G12"/>
    <mergeCell ref="H11:J11"/>
    <mergeCell ref="K11:K12"/>
    <mergeCell ref="L11:N11"/>
    <mergeCell ref="O11:O12"/>
    <mergeCell ref="P11:R11"/>
    <mergeCell ref="S11:S12"/>
    <mergeCell ref="F10:F12"/>
    <mergeCell ref="A15:B15"/>
    <mergeCell ref="A175:B175"/>
    <mergeCell ref="F9:J9"/>
    <mergeCell ref="K9:N10"/>
    <mergeCell ref="A1:B1"/>
    <mergeCell ref="A2:B2"/>
    <mergeCell ref="A9:A12"/>
    <mergeCell ref="B9:B12"/>
    <mergeCell ref="C9:C12"/>
    <mergeCell ref="D9:D12"/>
    <mergeCell ref="E9:E12"/>
  </mergeCells>
  <printOptions horizontalCentered="1"/>
  <pageMargins left="0" right="0" top="0.5" bottom="0.5" header="0.3" footer="0.3"/>
  <pageSetup paperSize="9" scale="85" orientation="portrait" r:id="rId1"/>
  <headerFooter>
    <oddFooter>Page &amp;P</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9"/>
  <sheetViews>
    <sheetView workbookViewId="0">
      <selection activeCell="C36" sqref="C36"/>
    </sheetView>
  </sheetViews>
  <sheetFormatPr defaultRowHeight="15" x14ac:dyDescent="0.25"/>
  <cols>
    <col min="1" max="1" width="5.42578125" customWidth="1"/>
    <col min="2" max="2" width="60.140625" customWidth="1"/>
    <col min="3" max="3" width="21" customWidth="1"/>
  </cols>
  <sheetData>
    <row r="1" spans="1:3" s="33" customFormat="1" ht="15.75" x14ac:dyDescent="0.25">
      <c r="A1" s="264" t="s">
        <v>49</v>
      </c>
      <c r="B1" s="264"/>
      <c r="C1" s="36" t="s">
        <v>50</v>
      </c>
    </row>
    <row r="2" spans="1:3" s="33" customFormat="1" ht="15.75" x14ac:dyDescent="0.25">
      <c r="A2" s="265" t="s">
        <v>46</v>
      </c>
      <c r="B2" s="265"/>
      <c r="C2" s="37"/>
    </row>
    <row r="3" spans="1:3" x14ac:dyDescent="0.25">
      <c r="A3" s="35"/>
      <c r="B3" s="35"/>
      <c r="C3" s="14"/>
    </row>
    <row r="4" spans="1:3" ht="45.75" customHeight="1" x14ac:dyDescent="0.25">
      <c r="A4" s="266" t="s">
        <v>447</v>
      </c>
      <c r="B4" s="267"/>
      <c r="C4" s="267"/>
    </row>
    <row r="5" spans="1:3" ht="15.75" x14ac:dyDescent="0.25">
      <c r="A5" s="261" t="s">
        <v>448</v>
      </c>
      <c r="B5" s="261"/>
      <c r="C5" s="261"/>
    </row>
    <row r="6" spans="1:3" x14ac:dyDescent="0.25">
      <c r="A6" s="16"/>
      <c r="B6" s="16"/>
      <c r="C6" s="16"/>
    </row>
    <row r="7" spans="1:3" x14ac:dyDescent="0.25">
      <c r="A7" s="16"/>
      <c r="B7" s="16"/>
      <c r="C7" s="16"/>
    </row>
    <row r="8" spans="1:3" x14ac:dyDescent="0.25">
      <c r="A8" s="1"/>
      <c r="B8" s="1"/>
      <c r="C8" s="10" t="s">
        <v>1</v>
      </c>
    </row>
    <row r="9" spans="1:3" ht="22.5" customHeight="1" x14ac:dyDescent="0.25">
      <c r="A9" s="2" t="s">
        <v>2</v>
      </c>
      <c r="B9" s="2" t="s">
        <v>3</v>
      </c>
      <c r="C9" s="11" t="s">
        <v>51</v>
      </c>
    </row>
    <row r="10" spans="1:3" ht="23.25" customHeight="1" x14ac:dyDescent="0.25">
      <c r="A10" s="2" t="s">
        <v>5</v>
      </c>
      <c r="B10" s="3" t="s">
        <v>52</v>
      </c>
      <c r="C10" s="18"/>
    </row>
    <row r="11" spans="1:3" ht="22.5" customHeight="1" x14ac:dyDescent="0.25">
      <c r="A11" s="2" t="s">
        <v>7</v>
      </c>
      <c r="B11" s="3" t="s">
        <v>53</v>
      </c>
      <c r="C11" s="11">
        <f>+C12+C13+C16+C17+C18</f>
        <v>22765445</v>
      </c>
    </row>
    <row r="12" spans="1:3" ht="24.75" customHeight="1" x14ac:dyDescent="0.25">
      <c r="A12" s="4">
        <v>1</v>
      </c>
      <c r="B12" s="5" t="s">
        <v>54</v>
      </c>
      <c r="C12" s="19">
        <f>+'[1]30'!$E$11</f>
        <v>14407847</v>
      </c>
    </row>
    <row r="13" spans="1:3" ht="24.75" customHeight="1" x14ac:dyDescent="0.25">
      <c r="A13" s="4">
        <v>2</v>
      </c>
      <c r="B13" s="5" t="s">
        <v>12</v>
      </c>
      <c r="C13" s="18">
        <f>+C14+C15</f>
        <v>7064767</v>
      </c>
    </row>
    <row r="14" spans="1:3" ht="24.75" customHeight="1" x14ac:dyDescent="0.25">
      <c r="A14" s="4" t="s">
        <v>55</v>
      </c>
      <c r="B14" s="5" t="s">
        <v>13</v>
      </c>
      <c r="C14" s="18">
        <f>+[3]Sheet1!$E$12</f>
        <v>0</v>
      </c>
    </row>
    <row r="15" spans="1:3" ht="24.75" customHeight="1" x14ac:dyDescent="0.25">
      <c r="A15" s="4" t="s">
        <v>55</v>
      </c>
      <c r="B15" s="5" t="s">
        <v>14</v>
      </c>
      <c r="C15" s="18">
        <f>+'[1]30'!$E$14</f>
        <v>7064767</v>
      </c>
    </row>
    <row r="16" spans="1:3" ht="24.75" customHeight="1" x14ac:dyDescent="0.25">
      <c r="A16" s="4">
        <v>3</v>
      </c>
      <c r="B16" s="5" t="s">
        <v>16</v>
      </c>
      <c r="C16" s="18">
        <v>0</v>
      </c>
    </row>
    <row r="17" spans="1:3" ht="24.75" customHeight="1" x14ac:dyDescent="0.25">
      <c r="A17" s="4">
        <v>4</v>
      </c>
      <c r="B17" s="5" t="s">
        <v>18</v>
      </c>
      <c r="C17" s="18">
        <f>+'[1]30'!$E$16</f>
        <v>500000</v>
      </c>
    </row>
    <row r="18" spans="1:3" ht="24.75" customHeight="1" x14ac:dyDescent="0.25">
      <c r="A18" s="4">
        <v>5</v>
      </c>
      <c r="B18" s="5" t="s">
        <v>20</v>
      </c>
      <c r="C18" s="18">
        <f>+'[1]30'!$E$17</f>
        <v>792831</v>
      </c>
    </row>
    <row r="19" spans="1:3" ht="23.25" customHeight="1" x14ac:dyDescent="0.25">
      <c r="A19" s="2" t="s">
        <v>11</v>
      </c>
      <c r="B19" s="3" t="s">
        <v>56</v>
      </c>
      <c r="C19" s="11">
        <f>+C20+C21+C24</f>
        <v>22765445.520865653</v>
      </c>
    </row>
    <row r="20" spans="1:3" ht="23.25" customHeight="1" x14ac:dyDescent="0.25">
      <c r="A20" s="4">
        <v>1</v>
      </c>
      <c r="B20" s="5" t="s">
        <v>57</v>
      </c>
      <c r="C20" s="18">
        <f>+'[1]30'!$E$19</f>
        <v>17396061.279425073</v>
      </c>
    </row>
    <row r="21" spans="1:3" ht="23.25" customHeight="1" x14ac:dyDescent="0.25">
      <c r="A21" s="4">
        <v>2</v>
      </c>
      <c r="B21" s="5" t="s">
        <v>58</v>
      </c>
      <c r="C21" s="18">
        <f>+C22+C23</f>
        <v>5369384.2414405802</v>
      </c>
    </row>
    <row r="22" spans="1:3" ht="23.25" customHeight="1" x14ac:dyDescent="0.25">
      <c r="A22" s="4" t="s">
        <v>59</v>
      </c>
      <c r="B22" s="5" t="s">
        <v>60</v>
      </c>
      <c r="C22" s="18">
        <f>+'[1]30'!$E$21</f>
        <v>4181858.5208656522</v>
      </c>
    </row>
    <row r="23" spans="1:3" ht="23.25" customHeight="1" x14ac:dyDescent="0.25">
      <c r="A23" s="4" t="s">
        <v>59</v>
      </c>
      <c r="B23" s="5" t="s">
        <v>61</v>
      </c>
      <c r="C23" s="18">
        <f>+'[1]30'!$E$22</f>
        <v>1187525.720574928</v>
      </c>
    </row>
    <row r="24" spans="1:3" ht="23.25" customHeight="1" x14ac:dyDescent="0.25">
      <c r="A24" s="4">
        <v>3</v>
      </c>
      <c r="B24" s="5" t="s">
        <v>62</v>
      </c>
      <c r="C24" s="18"/>
    </row>
    <row r="25" spans="1:3" ht="27" customHeight="1" x14ac:dyDescent="0.25">
      <c r="A25" s="2" t="s">
        <v>15</v>
      </c>
      <c r="B25" s="3" t="s">
        <v>63</v>
      </c>
      <c r="C25" s="11"/>
    </row>
    <row r="26" spans="1:3" ht="32.25" customHeight="1" x14ac:dyDescent="0.25">
      <c r="A26" s="2" t="s">
        <v>21</v>
      </c>
      <c r="B26" s="3" t="s">
        <v>64</v>
      </c>
      <c r="C26" s="11"/>
    </row>
    <row r="27" spans="1:3" ht="23.25" customHeight="1" x14ac:dyDescent="0.25">
      <c r="A27" s="2" t="s">
        <v>7</v>
      </c>
      <c r="B27" s="3" t="s">
        <v>53</v>
      </c>
      <c r="C27" s="11">
        <f>+C28+C29+C32+C33</f>
        <v>11709989.241440579</v>
      </c>
    </row>
    <row r="28" spans="1:3" ht="23.25" customHeight="1" x14ac:dyDescent="0.25">
      <c r="A28" s="4">
        <v>1</v>
      </c>
      <c r="B28" s="5" t="s">
        <v>65</v>
      </c>
      <c r="C28" s="18">
        <f>+'[1]30'!$E$27</f>
        <v>5995657</v>
      </c>
    </row>
    <row r="29" spans="1:3" ht="23.25" customHeight="1" x14ac:dyDescent="0.25">
      <c r="A29" s="4">
        <v>2</v>
      </c>
      <c r="B29" s="5" t="s">
        <v>66</v>
      </c>
      <c r="C29" s="18">
        <f>+C30+C31</f>
        <v>5369384.2414405802</v>
      </c>
    </row>
    <row r="30" spans="1:3" ht="23.25" customHeight="1" x14ac:dyDescent="0.25">
      <c r="A30" s="4" t="s">
        <v>67</v>
      </c>
      <c r="B30" s="5" t="s">
        <v>13</v>
      </c>
      <c r="C30" s="18">
        <f>+'[1]30'!$E$29</f>
        <v>4181858.5208656522</v>
      </c>
    </row>
    <row r="31" spans="1:3" ht="23.25" customHeight="1" x14ac:dyDescent="0.25">
      <c r="A31" s="4" t="s">
        <v>67</v>
      </c>
      <c r="B31" s="5" t="s">
        <v>14</v>
      </c>
      <c r="C31" s="18">
        <f>+'[1]30'!$E$30</f>
        <v>1187525.720574928</v>
      </c>
    </row>
    <row r="32" spans="1:3" ht="23.25" customHeight="1" x14ac:dyDescent="0.25">
      <c r="A32" s="4">
        <v>3</v>
      </c>
      <c r="B32" s="5" t="s">
        <v>18</v>
      </c>
      <c r="C32" s="18"/>
    </row>
    <row r="33" spans="1:3" ht="23.25" customHeight="1" x14ac:dyDescent="0.25">
      <c r="A33" s="4">
        <v>4</v>
      </c>
      <c r="B33" s="5" t="s">
        <v>20</v>
      </c>
      <c r="C33" s="18">
        <f>+'[1]30'!$E$32</f>
        <v>344948</v>
      </c>
    </row>
    <row r="34" spans="1:3" ht="23.25" customHeight="1" x14ac:dyDescent="0.25">
      <c r="A34" s="2" t="s">
        <v>11</v>
      </c>
      <c r="B34" s="3" t="s">
        <v>56</v>
      </c>
      <c r="C34" s="11">
        <f>+C35+C36+C39</f>
        <v>11709989.010671349</v>
      </c>
    </row>
    <row r="35" spans="1:3" ht="23.25" customHeight="1" x14ac:dyDescent="0.25">
      <c r="A35" s="4">
        <v>1</v>
      </c>
      <c r="B35" s="5" t="s">
        <v>410</v>
      </c>
      <c r="C35" s="18">
        <f>+'[1]30'!$E$34</f>
        <v>11709989.010671349</v>
      </c>
    </row>
    <row r="36" spans="1:3" ht="23.25" customHeight="1" x14ac:dyDescent="0.25">
      <c r="A36" s="4">
        <v>2</v>
      </c>
      <c r="B36" s="5" t="s">
        <v>411</v>
      </c>
      <c r="C36" s="18"/>
    </row>
    <row r="37" spans="1:3" ht="23.25" customHeight="1" x14ac:dyDescent="0.25">
      <c r="A37" s="4" t="s">
        <v>67</v>
      </c>
      <c r="B37" s="5" t="s">
        <v>13</v>
      </c>
      <c r="C37" s="18"/>
    </row>
    <row r="38" spans="1:3" ht="23.25" customHeight="1" x14ac:dyDescent="0.25">
      <c r="A38" s="4" t="s">
        <v>67</v>
      </c>
      <c r="B38" s="5" t="s">
        <v>14</v>
      </c>
      <c r="C38" s="18"/>
    </row>
    <row r="39" spans="1:3" ht="23.25" customHeight="1" x14ac:dyDescent="0.25">
      <c r="A39" s="4">
        <v>3</v>
      </c>
      <c r="B39" s="5" t="s">
        <v>62</v>
      </c>
      <c r="C39" s="18"/>
    </row>
  </sheetData>
  <mergeCells count="4">
    <mergeCell ref="A1:B1"/>
    <mergeCell ref="A2:B2"/>
    <mergeCell ref="A4:C4"/>
    <mergeCell ref="A5:C5"/>
  </mergeCell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2"/>
  <sheetViews>
    <sheetView topLeftCell="A37" workbookViewId="0">
      <selection activeCell="D25" sqref="D25"/>
    </sheetView>
  </sheetViews>
  <sheetFormatPr defaultRowHeight="15" x14ac:dyDescent="0.25"/>
  <cols>
    <col min="1" max="1" width="5.5703125" customWidth="1"/>
    <col min="2" max="2" width="51.28515625" customWidth="1"/>
    <col min="3" max="3" width="17.28515625" customWidth="1"/>
    <col min="4" max="4" width="15.42578125" customWidth="1"/>
    <col min="5" max="5" width="0" hidden="1" customWidth="1"/>
  </cols>
  <sheetData>
    <row r="1" spans="1:5" s="115" customFormat="1" ht="21" customHeight="1" x14ac:dyDescent="0.25">
      <c r="A1" s="34" t="s">
        <v>45</v>
      </c>
      <c r="B1" s="34"/>
      <c r="C1" s="269" t="s">
        <v>68</v>
      </c>
      <c r="D1" s="269"/>
    </row>
    <row r="2" spans="1:5" s="115" customFormat="1" ht="17.25" customHeight="1" x14ac:dyDescent="0.25">
      <c r="A2" s="32" t="s">
        <v>46</v>
      </c>
      <c r="B2" s="32"/>
      <c r="C2" s="116"/>
      <c r="D2" s="116"/>
    </row>
    <row r="3" spans="1:5" x14ac:dyDescent="0.25">
      <c r="A3" s="21"/>
      <c r="B3" s="21"/>
      <c r="C3" s="22"/>
      <c r="D3" s="22"/>
    </row>
    <row r="4" spans="1:5" ht="28.5" customHeight="1" x14ac:dyDescent="0.25">
      <c r="A4" s="260" t="s">
        <v>449</v>
      </c>
      <c r="B4" s="260"/>
      <c r="C4" s="260"/>
      <c r="D4" s="260"/>
    </row>
    <row r="5" spans="1:5" x14ac:dyDescent="0.25">
      <c r="A5" s="270" t="s">
        <v>450</v>
      </c>
      <c r="B5" s="270"/>
      <c r="C5" s="270"/>
      <c r="D5" s="270"/>
    </row>
    <row r="6" spans="1:5" x14ac:dyDescent="0.25">
      <c r="A6" s="16"/>
      <c r="B6" s="16"/>
      <c r="C6" s="16"/>
      <c r="D6" s="16"/>
    </row>
    <row r="7" spans="1:5" x14ac:dyDescent="0.25">
      <c r="A7" s="16"/>
      <c r="B7" s="16"/>
      <c r="C7" s="16"/>
      <c r="D7" s="16"/>
    </row>
    <row r="8" spans="1:5" x14ac:dyDescent="0.25">
      <c r="A8" s="1"/>
      <c r="B8" s="1"/>
      <c r="C8" s="271" t="s">
        <v>69</v>
      </c>
      <c r="D8" s="271"/>
    </row>
    <row r="9" spans="1:5" x14ac:dyDescent="0.25">
      <c r="A9" s="272" t="s">
        <v>2</v>
      </c>
      <c r="B9" s="272" t="s">
        <v>3</v>
      </c>
      <c r="C9" s="273" t="s">
        <v>4</v>
      </c>
      <c r="D9" s="273"/>
      <c r="E9" s="268" t="s">
        <v>112</v>
      </c>
    </row>
    <row r="10" spans="1:5" ht="28.5" x14ac:dyDescent="0.25">
      <c r="A10" s="272"/>
      <c r="B10" s="272"/>
      <c r="C10" s="11" t="s">
        <v>70</v>
      </c>
      <c r="D10" s="23" t="s">
        <v>71</v>
      </c>
      <c r="E10" s="268"/>
    </row>
    <row r="11" spans="1:5" ht="18" customHeight="1" x14ac:dyDescent="0.25">
      <c r="A11" s="4"/>
      <c r="B11" s="3" t="s">
        <v>72</v>
      </c>
      <c r="C11" s="11">
        <f>+C12+C54+C55+C62</f>
        <v>52740000</v>
      </c>
      <c r="D11" s="11">
        <f>+D12+D54+D55+D62</f>
        <v>20403504</v>
      </c>
      <c r="E11" s="30"/>
    </row>
    <row r="12" spans="1:5" x14ac:dyDescent="0.25">
      <c r="A12" s="2" t="s">
        <v>7</v>
      </c>
      <c r="B12" s="3" t="s">
        <v>73</v>
      </c>
      <c r="C12" s="11">
        <f>+C13+C18+C23+C29+C34+C35+C38+C39+C44+C45+C46+C47+C48+C49+C50+C51+C52+C53</f>
        <v>35640000</v>
      </c>
      <c r="D12" s="11">
        <f>+D13+D18+D23+D29+D34+D35+D38+D39+D44+D45+D46+D47+D48+D49+D50+D51+D52+D53</f>
        <v>20403504</v>
      </c>
      <c r="E12" s="30"/>
    </row>
    <row r="13" spans="1:5" x14ac:dyDescent="0.25">
      <c r="A13" s="24">
        <v>1</v>
      </c>
      <c r="B13" s="25" t="s">
        <v>74</v>
      </c>
      <c r="C13" s="26">
        <f>SUM(C14:C17)</f>
        <v>2083000</v>
      </c>
      <c r="D13" s="26">
        <f>SUM(D14:D17)</f>
        <v>1212210</v>
      </c>
      <c r="E13" s="31"/>
    </row>
    <row r="14" spans="1:5" x14ac:dyDescent="0.25">
      <c r="A14" s="27" t="s">
        <v>55</v>
      </c>
      <c r="B14" s="5" t="s">
        <v>75</v>
      </c>
      <c r="C14" s="18">
        <f>+'[1]16'!$F$13</f>
        <v>1170000</v>
      </c>
      <c r="D14" s="28">
        <f>+C14*E14</f>
        <v>549900</v>
      </c>
      <c r="E14" s="30">
        <v>0.47</v>
      </c>
    </row>
    <row r="15" spans="1:5" x14ac:dyDescent="0.25">
      <c r="A15" s="27" t="s">
        <v>55</v>
      </c>
      <c r="B15" s="5" t="s">
        <v>76</v>
      </c>
      <c r="C15" s="18">
        <f>+'[1]16'!$F$14</f>
        <v>0</v>
      </c>
      <c r="D15" s="28">
        <f t="shared" ref="D15:D17" si="0">+C15*E15</f>
        <v>0</v>
      </c>
      <c r="E15" s="30">
        <v>0.47</v>
      </c>
    </row>
    <row r="16" spans="1:5" x14ac:dyDescent="0.25">
      <c r="A16" s="27" t="s">
        <v>55</v>
      </c>
      <c r="B16" s="5" t="s">
        <v>77</v>
      </c>
      <c r="C16" s="18">
        <f>+'[1]16'!$F$15</f>
        <v>473000</v>
      </c>
      <c r="D16" s="28">
        <f t="shared" si="0"/>
        <v>222310</v>
      </c>
      <c r="E16" s="30">
        <v>0.47</v>
      </c>
    </row>
    <row r="17" spans="1:5" x14ac:dyDescent="0.25">
      <c r="A17" s="27" t="s">
        <v>55</v>
      </c>
      <c r="B17" s="5" t="s">
        <v>78</v>
      </c>
      <c r="C17" s="18">
        <f>+'[1]16'!$F$16</f>
        <v>440000</v>
      </c>
      <c r="D17" s="28">
        <f t="shared" si="0"/>
        <v>440000</v>
      </c>
      <c r="E17" s="30">
        <v>1</v>
      </c>
    </row>
    <row r="18" spans="1:5" x14ac:dyDescent="0.25">
      <c r="A18" s="24">
        <v>2</v>
      </c>
      <c r="B18" s="25" t="s">
        <v>79</v>
      </c>
      <c r="C18" s="26">
        <f>SUM(C19:C22)</f>
        <v>2115000</v>
      </c>
      <c r="D18" s="26">
        <f>SUM(D19:D22)</f>
        <v>1023200</v>
      </c>
      <c r="E18" s="31"/>
    </row>
    <row r="19" spans="1:5" x14ac:dyDescent="0.25">
      <c r="A19" s="27" t="s">
        <v>55</v>
      </c>
      <c r="B19" s="5" t="s">
        <v>75</v>
      </c>
      <c r="C19" s="18">
        <f>+'[1]16'!$F$18</f>
        <v>760000</v>
      </c>
      <c r="D19" s="28">
        <f>+C19*E19</f>
        <v>357200</v>
      </c>
      <c r="E19" s="30">
        <v>0.47</v>
      </c>
    </row>
    <row r="20" spans="1:5" x14ac:dyDescent="0.25">
      <c r="A20" s="27" t="s">
        <v>55</v>
      </c>
      <c r="B20" s="5" t="s">
        <v>76</v>
      </c>
      <c r="C20" s="18">
        <f>+'[1]16'!$F$19</f>
        <v>750000</v>
      </c>
      <c r="D20" s="28">
        <f t="shared" ref="D20:D22" si="1">+C20*E20</f>
        <v>352500</v>
      </c>
      <c r="E20" s="30">
        <v>0.47</v>
      </c>
    </row>
    <row r="21" spans="1:5" x14ac:dyDescent="0.25">
      <c r="A21" s="27" t="s">
        <v>55</v>
      </c>
      <c r="B21" s="5" t="s">
        <v>77</v>
      </c>
      <c r="C21" s="18">
        <f>+'[1]16'!$F$20</f>
        <v>550000</v>
      </c>
      <c r="D21" s="28">
        <f t="shared" si="1"/>
        <v>258499.99999999997</v>
      </c>
      <c r="E21" s="30">
        <v>0.47</v>
      </c>
    </row>
    <row r="22" spans="1:5" x14ac:dyDescent="0.25">
      <c r="A22" s="27" t="s">
        <v>55</v>
      </c>
      <c r="B22" s="5" t="s">
        <v>78</v>
      </c>
      <c r="C22" s="18">
        <f>+'[1]16'!$F$21</f>
        <v>55000</v>
      </c>
      <c r="D22" s="28">
        <f t="shared" si="1"/>
        <v>55000</v>
      </c>
      <c r="E22" s="30">
        <v>1</v>
      </c>
    </row>
    <row r="23" spans="1:5" ht="30" x14ac:dyDescent="0.25">
      <c r="A23" s="24">
        <v>3</v>
      </c>
      <c r="B23" s="25" t="s">
        <v>80</v>
      </c>
      <c r="C23" s="26">
        <f>SUM(C24:C28)</f>
        <v>12085000</v>
      </c>
      <c r="D23" s="26">
        <f>SUM(D24:D28)</f>
        <v>5604974</v>
      </c>
      <c r="E23" s="31"/>
    </row>
    <row r="24" spans="1:5" x14ac:dyDescent="0.25">
      <c r="A24" s="27" t="s">
        <v>55</v>
      </c>
      <c r="B24" s="5" t="s">
        <v>75</v>
      </c>
      <c r="C24" s="18">
        <f>+'[1]16'!$F$23</f>
        <v>3895000</v>
      </c>
      <c r="D24" s="28">
        <f>+C24*E24</f>
        <v>1830650</v>
      </c>
      <c r="E24" s="30">
        <v>0.47</v>
      </c>
    </row>
    <row r="25" spans="1:5" x14ac:dyDescent="0.25">
      <c r="A25" s="27" t="s">
        <v>55</v>
      </c>
      <c r="B25" s="5" t="s">
        <v>76</v>
      </c>
      <c r="C25" s="18">
        <f>+'[1]16'!$F$24</f>
        <v>400000</v>
      </c>
      <c r="D25" s="28">
        <f>+'[1]16'!$G$24</f>
        <v>107724</v>
      </c>
      <c r="E25" s="30">
        <v>0.47</v>
      </c>
    </row>
    <row r="26" spans="1:5" x14ac:dyDescent="0.25">
      <c r="A26" s="27" t="s">
        <v>55</v>
      </c>
      <c r="B26" s="5" t="s">
        <v>77</v>
      </c>
      <c r="C26" s="18">
        <f>+'[1]16'!$F$26</f>
        <v>7780000</v>
      </c>
      <c r="D26" s="28">
        <f t="shared" ref="D26:D28" si="2">+C26*E26</f>
        <v>3656600</v>
      </c>
      <c r="E26" s="30">
        <v>0.47</v>
      </c>
    </row>
    <row r="27" spans="1:5" x14ac:dyDescent="0.25">
      <c r="A27" s="27" t="s">
        <v>55</v>
      </c>
      <c r="B27" s="5" t="s">
        <v>78</v>
      </c>
      <c r="C27" s="18">
        <f>+'[1]16'!$F$27</f>
        <v>10000</v>
      </c>
      <c r="D27" s="28">
        <f t="shared" si="2"/>
        <v>10000</v>
      </c>
      <c r="E27" s="30">
        <v>1</v>
      </c>
    </row>
    <row r="28" spans="1:5" x14ac:dyDescent="0.25">
      <c r="A28" s="27" t="s">
        <v>55</v>
      </c>
      <c r="B28" s="5" t="s">
        <v>81</v>
      </c>
      <c r="C28" s="18"/>
      <c r="D28" s="28">
        <f t="shared" si="2"/>
        <v>0</v>
      </c>
      <c r="E28" s="30">
        <v>1</v>
      </c>
    </row>
    <row r="29" spans="1:5" x14ac:dyDescent="0.25">
      <c r="A29" s="24">
        <v>4</v>
      </c>
      <c r="B29" s="25" t="s">
        <v>82</v>
      </c>
      <c r="C29" s="26">
        <f>SUM(C30:C33)</f>
        <v>5254000</v>
      </c>
      <c r="D29" s="26">
        <f>SUM(D30:D33)</f>
        <v>2522380</v>
      </c>
      <c r="E29" s="31"/>
    </row>
    <row r="30" spans="1:5" x14ac:dyDescent="0.25">
      <c r="A30" s="27" t="s">
        <v>55</v>
      </c>
      <c r="B30" s="5" t="s">
        <v>75</v>
      </c>
      <c r="C30" s="18">
        <f>+'[1]16'!$F$29</f>
        <v>3416000</v>
      </c>
      <c r="D30" s="28">
        <f>+C30*E30</f>
        <v>1605520</v>
      </c>
      <c r="E30" s="30">
        <v>0.47</v>
      </c>
    </row>
    <row r="31" spans="1:5" x14ac:dyDescent="0.25">
      <c r="A31" s="27" t="s">
        <v>55</v>
      </c>
      <c r="B31" s="5" t="s">
        <v>76</v>
      </c>
      <c r="C31" s="18">
        <f>+'[1]16'!$F$30</f>
        <v>40000</v>
      </c>
      <c r="D31" s="28">
        <f t="shared" ref="D31:D34" si="3">+C31*E31</f>
        <v>18800</v>
      </c>
      <c r="E31" s="30">
        <v>0.47</v>
      </c>
    </row>
    <row r="32" spans="1:5" x14ac:dyDescent="0.25">
      <c r="A32" s="27" t="s">
        <v>55</v>
      </c>
      <c r="B32" s="5" t="s">
        <v>77</v>
      </c>
      <c r="C32" s="18">
        <f>+'[1]16'!$F$31</f>
        <v>1698000</v>
      </c>
      <c r="D32" s="28">
        <f t="shared" si="3"/>
        <v>798060</v>
      </c>
      <c r="E32" s="30">
        <v>0.47</v>
      </c>
    </row>
    <row r="33" spans="1:5" x14ac:dyDescent="0.25">
      <c r="A33" s="27" t="s">
        <v>55</v>
      </c>
      <c r="B33" s="5" t="s">
        <v>78</v>
      </c>
      <c r="C33" s="18">
        <f>+'[1]16'!$F$32</f>
        <v>100000</v>
      </c>
      <c r="D33" s="28">
        <f t="shared" si="3"/>
        <v>100000</v>
      </c>
      <c r="E33" s="30">
        <v>1</v>
      </c>
    </row>
    <row r="34" spans="1:5" x14ac:dyDescent="0.25">
      <c r="A34" s="24">
        <v>5</v>
      </c>
      <c r="B34" s="25" t="s">
        <v>83</v>
      </c>
      <c r="C34" s="26">
        <f>+'[1]16'!$F$33</f>
        <v>5800000</v>
      </c>
      <c r="D34" s="29">
        <f t="shared" si="3"/>
        <v>2726000</v>
      </c>
      <c r="E34" s="31">
        <v>0.47</v>
      </c>
    </row>
    <row r="35" spans="1:5" x14ac:dyDescent="0.25">
      <c r="A35" s="24">
        <v>6</v>
      </c>
      <c r="B35" s="25" t="s">
        <v>84</v>
      </c>
      <c r="C35" s="26">
        <f>+'[1]16'!$F$35</f>
        <v>570000</v>
      </c>
      <c r="D35" s="29">
        <f>+'[1]16'!$G$35</f>
        <v>99640</v>
      </c>
      <c r="E35" s="31"/>
    </row>
    <row r="36" spans="1:5" ht="30" x14ac:dyDescent="0.25">
      <c r="A36" s="24" t="s">
        <v>55</v>
      </c>
      <c r="B36" s="25" t="s">
        <v>85</v>
      </c>
      <c r="C36" s="26"/>
      <c r="D36" s="29"/>
      <c r="E36" s="31"/>
    </row>
    <row r="37" spans="1:5" x14ac:dyDescent="0.25">
      <c r="A37" s="24" t="s">
        <v>55</v>
      </c>
      <c r="B37" s="25" t="s">
        <v>86</v>
      </c>
      <c r="C37" s="26"/>
      <c r="D37" s="29"/>
      <c r="E37" s="31"/>
    </row>
    <row r="38" spans="1:5" x14ac:dyDescent="0.25">
      <c r="A38" s="24">
        <v>7</v>
      </c>
      <c r="B38" s="25" t="s">
        <v>87</v>
      </c>
      <c r="C38" s="26">
        <f>+'[1]16'!$F$34</f>
        <v>1580000</v>
      </c>
      <c r="D38" s="29">
        <f>+'[1]16'!$G$34</f>
        <v>1580000</v>
      </c>
      <c r="E38" s="31">
        <v>1</v>
      </c>
    </row>
    <row r="39" spans="1:5" x14ac:dyDescent="0.25">
      <c r="A39" s="24">
        <v>8</v>
      </c>
      <c r="B39" s="25" t="s">
        <v>88</v>
      </c>
      <c r="C39" s="26">
        <f>+'[1]16'!$F$38</f>
        <v>550000</v>
      </c>
      <c r="D39" s="29">
        <f>+'[1]16'!$G$38</f>
        <v>395000</v>
      </c>
      <c r="E39" s="31"/>
    </row>
    <row r="40" spans="1:5" x14ac:dyDescent="0.25">
      <c r="A40" s="24" t="s">
        <v>55</v>
      </c>
      <c r="B40" s="25" t="s">
        <v>89</v>
      </c>
      <c r="C40" s="26">
        <f>+'[1]16'!$F$39</f>
        <v>155000</v>
      </c>
      <c r="D40" s="29"/>
      <c r="E40" s="31"/>
    </row>
    <row r="41" spans="1:5" x14ac:dyDescent="0.25">
      <c r="A41" s="24" t="s">
        <v>55</v>
      </c>
      <c r="B41" s="25" t="s">
        <v>90</v>
      </c>
      <c r="C41" s="26">
        <f>+'[1]16'!$F$40</f>
        <v>395000</v>
      </c>
      <c r="D41" s="29">
        <f>+'[1]16'!$G$40</f>
        <v>395000</v>
      </c>
      <c r="E41" s="31"/>
    </row>
    <row r="42" spans="1:5" x14ac:dyDescent="0.25">
      <c r="A42" s="24" t="s">
        <v>55</v>
      </c>
      <c r="B42" s="25" t="s">
        <v>91</v>
      </c>
      <c r="C42" s="26"/>
      <c r="D42" s="29"/>
      <c r="E42" s="31"/>
    </row>
    <row r="43" spans="1:5" x14ac:dyDescent="0.25">
      <c r="A43" s="24" t="s">
        <v>55</v>
      </c>
      <c r="B43" s="25" t="s">
        <v>92</v>
      </c>
      <c r="C43" s="26"/>
      <c r="D43" s="29"/>
      <c r="E43" s="31"/>
    </row>
    <row r="44" spans="1:5" x14ac:dyDescent="0.25">
      <c r="A44" s="24">
        <v>9</v>
      </c>
      <c r="B44" s="25" t="s">
        <v>93</v>
      </c>
      <c r="C44" s="26">
        <f>+'[1]16'!$F$42</f>
        <v>62000</v>
      </c>
      <c r="D44" s="29">
        <f>+'[1]16'!$G$42</f>
        <v>62000</v>
      </c>
      <c r="E44" s="31"/>
    </row>
    <row r="45" spans="1:5" x14ac:dyDescent="0.25">
      <c r="A45" s="24">
        <v>10</v>
      </c>
      <c r="B45" s="25" t="s">
        <v>94</v>
      </c>
      <c r="C45" s="26">
        <f>+[4]Sheet1!$E$43</f>
        <v>0</v>
      </c>
      <c r="D45" s="29">
        <f>+C45*E45</f>
        <v>0</v>
      </c>
      <c r="E45" s="31">
        <v>1</v>
      </c>
    </row>
    <row r="46" spans="1:5" x14ac:dyDescent="0.25">
      <c r="A46" s="24">
        <v>11</v>
      </c>
      <c r="B46" s="25" t="s">
        <v>95</v>
      </c>
      <c r="C46" s="26">
        <f>+'[1]16'!$F$43</f>
        <v>1200000</v>
      </c>
      <c r="D46" s="29">
        <f t="shared" ref="D46:D49" si="4">+C46*E46</f>
        <v>1200000</v>
      </c>
      <c r="E46" s="31">
        <v>1</v>
      </c>
    </row>
    <row r="47" spans="1:5" x14ac:dyDescent="0.25">
      <c r="A47" s="24">
        <v>12</v>
      </c>
      <c r="B47" s="25" t="s">
        <v>96</v>
      </c>
      <c r="C47" s="26">
        <f>+'[1]16'!$F$45</f>
        <v>1500000</v>
      </c>
      <c r="D47" s="29">
        <f t="shared" si="4"/>
        <v>1500000</v>
      </c>
      <c r="E47" s="31">
        <v>1</v>
      </c>
    </row>
    <row r="48" spans="1:5" ht="30" x14ac:dyDescent="0.25">
      <c r="A48" s="24">
        <v>13</v>
      </c>
      <c r="B48" s="25" t="s">
        <v>97</v>
      </c>
      <c r="C48" s="26">
        <f>+[4]Sheet1!$E$46</f>
        <v>0</v>
      </c>
      <c r="D48" s="29">
        <f t="shared" si="4"/>
        <v>0</v>
      </c>
      <c r="E48" s="31">
        <v>1</v>
      </c>
    </row>
    <row r="49" spans="1:5" x14ac:dyDescent="0.25">
      <c r="A49" s="24">
        <v>14</v>
      </c>
      <c r="B49" s="25" t="s">
        <v>98</v>
      </c>
      <c r="C49" s="26">
        <f>+'[1]16'!$F$57</f>
        <v>1540000</v>
      </c>
      <c r="D49" s="29">
        <f t="shared" si="4"/>
        <v>1540000</v>
      </c>
      <c r="E49" s="31">
        <v>1</v>
      </c>
    </row>
    <row r="50" spans="1:5" x14ac:dyDescent="0.25">
      <c r="A50" s="24">
        <v>15</v>
      </c>
      <c r="B50" s="25" t="s">
        <v>99</v>
      </c>
      <c r="C50" s="26">
        <f>+'[1]16'!$F$54</f>
        <v>200000</v>
      </c>
      <c r="D50" s="29">
        <f>+'[1]16'!$G$54</f>
        <v>167100</v>
      </c>
      <c r="E50" s="31"/>
    </row>
    <row r="51" spans="1:5" x14ac:dyDescent="0.25">
      <c r="A51" s="24">
        <v>16</v>
      </c>
      <c r="B51" s="25" t="s">
        <v>100</v>
      </c>
      <c r="C51" s="26">
        <f>+'[1]16'!$F$48</f>
        <v>800000</v>
      </c>
      <c r="D51" s="29">
        <f>+'[1]16'!$G$48</f>
        <v>470000</v>
      </c>
      <c r="E51" s="31"/>
    </row>
    <row r="52" spans="1:5" x14ac:dyDescent="0.25">
      <c r="A52" s="24">
        <v>17</v>
      </c>
      <c r="B52" s="25" t="s">
        <v>101</v>
      </c>
      <c r="C52" s="26">
        <f>+'[1]16'!$F$47</f>
        <v>1000</v>
      </c>
      <c r="D52" s="29">
        <f>+'[1]16'!$G$47</f>
        <v>1000</v>
      </c>
      <c r="E52" s="31">
        <v>1</v>
      </c>
    </row>
    <row r="53" spans="1:5" ht="45" x14ac:dyDescent="0.25">
      <c r="A53" s="24">
        <v>18</v>
      </c>
      <c r="B53" s="25" t="s">
        <v>102</v>
      </c>
      <c r="C53" s="26">
        <f>+'[1]16'!$F$52</f>
        <v>300000</v>
      </c>
      <c r="D53" s="29">
        <f>+C53*E53</f>
        <v>300000</v>
      </c>
      <c r="E53" s="31">
        <v>1</v>
      </c>
    </row>
    <row r="54" spans="1:5" x14ac:dyDescent="0.25">
      <c r="A54" s="2" t="s">
        <v>11</v>
      </c>
      <c r="B54" s="3" t="s">
        <v>103</v>
      </c>
      <c r="C54" s="18">
        <f>+[4]Sheet1!$E$53</f>
        <v>0</v>
      </c>
      <c r="D54" s="28"/>
      <c r="E54" s="30"/>
    </row>
    <row r="55" spans="1:5" x14ac:dyDescent="0.25">
      <c r="A55" s="2" t="s">
        <v>15</v>
      </c>
      <c r="B55" s="3" t="s">
        <v>104</v>
      </c>
      <c r="C55" s="11">
        <f>SUM(C56:C61)</f>
        <v>17100000</v>
      </c>
      <c r="D55" s="11"/>
      <c r="E55" s="30"/>
    </row>
    <row r="56" spans="1:5" x14ac:dyDescent="0.25">
      <c r="A56" s="4">
        <v>1</v>
      </c>
      <c r="B56" s="5" t="s">
        <v>105</v>
      </c>
      <c r="C56" s="14">
        <v>14200000</v>
      </c>
      <c r="D56" s="28"/>
      <c r="E56" s="30"/>
    </row>
    <row r="57" spans="1:5" x14ac:dyDescent="0.25">
      <c r="A57" s="4">
        <v>2</v>
      </c>
      <c r="B57" s="5" t="s">
        <v>106</v>
      </c>
      <c r="C57" s="18">
        <v>80000</v>
      </c>
      <c r="D57" s="28"/>
      <c r="E57" s="30"/>
    </row>
    <row r="58" spans="1:5" x14ac:dyDescent="0.25">
      <c r="A58" s="4">
        <v>3</v>
      </c>
      <c r="B58" s="5" t="s">
        <v>107</v>
      </c>
      <c r="C58" s="18">
        <v>2545000</v>
      </c>
      <c r="D58" s="28"/>
      <c r="E58" s="30"/>
    </row>
    <row r="59" spans="1:5" x14ac:dyDescent="0.25">
      <c r="A59" s="4">
        <v>4</v>
      </c>
      <c r="B59" s="5" t="s">
        <v>108</v>
      </c>
      <c r="C59" s="18">
        <v>160000</v>
      </c>
      <c r="D59" s="28"/>
      <c r="E59" s="30"/>
    </row>
    <row r="60" spans="1:5" x14ac:dyDescent="0.25">
      <c r="A60" s="4">
        <v>5</v>
      </c>
      <c r="B60" s="5" t="s">
        <v>109</v>
      </c>
      <c r="C60" s="18">
        <v>115000</v>
      </c>
      <c r="D60" s="28"/>
      <c r="E60" s="30"/>
    </row>
    <row r="61" spans="1:5" x14ac:dyDescent="0.25">
      <c r="A61" s="4">
        <v>6</v>
      </c>
      <c r="B61" s="5" t="s">
        <v>110</v>
      </c>
      <c r="D61" s="28"/>
      <c r="E61" s="30"/>
    </row>
    <row r="62" spans="1:5" x14ac:dyDescent="0.25">
      <c r="A62" s="2" t="s">
        <v>17</v>
      </c>
      <c r="B62" s="3" t="s">
        <v>111</v>
      </c>
      <c r="C62" s="18"/>
      <c r="D62" s="28"/>
      <c r="E62" s="30"/>
    </row>
  </sheetData>
  <mergeCells count="8">
    <mergeCell ref="E9:E10"/>
    <mergeCell ref="C1:D1"/>
    <mergeCell ref="A4:D4"/>
    <mergeCell ref="A5:D5"/>
    <mergeCell ref="C8:D8"/>
    <mergeCell ref="A9:A10"/>
    <mergeCell ref="B9:B10"/>
    <mergeCell ref="C9:D9"/>
  </mergeCells>
  <printOptions horizontalCentered="1"/>
  <pageMargins left="0.2" right="0.2" top="0.75" bottom="0.75" header="0.3" footer="0.3"/>
  <pageSetup paperSize="9"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8"/>
  <sheetViews>
    <sheetView tabSelected="1" topLeftCell="A13" workbookViewId="0">
      <selection activeCell="D14" sqref="D14"/>
    </sheetView>
  </sheetViews>
  <sheetFormatPr defaultRowHeight="15" x14ac:dyDescent="0.25"/>
  <cols>
    <col min="1" max="1" width="5.5703125" customWidth="1"/>
    <col min="2" max="2" width="44.28515625" customWidth="1"/>
    <col min="3" max="3" width="18.140625" customWidth="1"/>
    <col min="4" max="4" width="15.140625" customWidth="1"/>
    <col min="5" max="5" width="14.85546875" customWidth="1"/>
  </cols>
  <sheetData>
    <row r="1" spans="1:5" s="33" customFormat="1" ht="15.75" x14ac:dyDescent="0.25">
      <c r="A1" s="274" t="s">
        <v>113</v>
      </c>
      <c r="B1" s="274"/>
      <c r="C1" s="37"/>
      <c r="D1" s="269" t="s">
        <v>114</v>
      </c>
      <c r="E1" s="269"/>
    </row>
    <row r="2" spans="1:5" s="33" customFormat="1" ht="15.75" x14ac:dyDescent="0.25">
      <c r="A2" s="275" t="s">
        <v>115</v>
      </c>
      <c r="B2" s="275"/>
      <c r="C2" s="37"/>
      <c r="D2" s="37"/>
      <c r="E2" s="37"/>
    </row>
    <row r="3" spans="1:5" x14ac:dyDescent="0.25">
      <c r="A3" s="40"/>
      <c r="B3" s="40"/>
      <c r="C3" s="14"/>
      <c r="D3" s="14"/>
      <c r="E3" s="14"/>
    </row>
    <row r="4" spans="1:5" s="100" customFormat="1" ht="39.75" customHeight="1" x14ac:dyDescent="0.3">
      <c r="A4" s="276" t="s">
        <v>451</v>
      </c>
      <c r="B4" s="277"/>
      <c r="C4" s="277"/>
      <c r="D4" s="277"/>
      <c r="E4" s="277"/>
    </row>
    <row r="5" spans="1:5" ht="15.75" x14ac:dyDescent="0.25">
      <c r="A5" s="261" t="s">
        <v>452</v>
      </c>
      <c r="B5" s="261"/>
      <c r="C5" s="261"/>
      <c r="D5" s="261"/>
      <c r="E5" s="261"/>
    </row>
    <row r="6" spans="1:5" x14ac:dyDescent="0.25">
      <c r="A6" s="16"/>
      <c r="B6" s="16"/>
      <c r="C6" s="16"/>
      <c r="D6" s="16"/>
      <c r="E6" s="16"/>
    </row>
    <row r="7" spans="1:5" x14ac:dyDescent="0.25">
      <c r="A7" s="16"/>
      <c r="B7" s="16"/>
      <c r="C7" s="16"/>
      <c r="D7" s="16"/>
      <c r="E7" s="16"/>
    </row>
    <row r="8" spans="1:5" ht="15.75" x14ac:dyDescent="0.25">
      <c r="A8" s="1"/>
      <c r="B8" s="1"/>
      <c r="C8" s="14"/>
      <c r="D8" s="14"/>
      <c r="E8" s="105" t="s">
        <v>1</v>
      </c>
    </row>
    <row r="9" spans="1:5" x14ac:dyDescent="0.25">
      <c r="A9" s="272" t="s">
        <v>2</v>
      </c>
      <c r="B9" s="272" t="s">
        <v>3</v>
      </c>
      <c r="C9" s="273" t="s">
        <v>116</v>
      </c>
      <c r="D9" s="273" t="s">
        <v>117</v>
      </c>
      <c r="E9" s="273"/>
    </row>
    <row r="10" spans="1:5" x14ac:dyDescent="0.25">
      <c r="A10" s="272"/>
      <c r="B10" s="272"/>
      <c r="C10" s="273"/>
      <c r="D10" s="273" t="s">
        <v>52</v>
      </c>
      <c r="E10" s="273" t="s">
        <v>118</v>
      </c>
    </row>
    <row r="11" spans="1:5" x14ac:dyDescent="0.25">
      <c r="A11" s="272"/>
      <c r="B11" s="272"/>
      <c r="C11" s="273"/>
      <c r="D11" s="273"/>
      <c r="E11" s="273"/>
    </row>
    <row r="12" spans="1:5" ht="27" customHeight="1" x14ac:dyDescent="0.25">
      <c r="A12" s="2"/>
      <c r="B12" s="3" t="s">
        <v>119</v>
      </c>
      <c r="C12" s="12">
        <f>+D12+E12</f>
        <v>22212114.883365653</v>
      </c>
      <c r="D12" s="12">
        <f>+D13+D33+D38</f>
        <v>10502126.279425073</v>
      </c>
      <c r="E12" s="12">
        <f>+E13+E33+E38</f>
        <v>11709988.60394058</v>
      </c>
    </row>
    <row r="13" spans="1:5" ht="27" customHeight="1" x14ac:dyDescent="0.25">
      <c r="A13" s="2" t="s">
        <v>5</v>
      </c>
      <c r="B13" s="3" t="s">
        <v>120</v>
      </c>
      <c r="C13" s="12">
        <f>+D13+E13</f>
        <v>22212114.883365653</v>
      </c>
      <c r="D13" s="12">
        <f>+D14+D25+D29+D30+D31+D32</f>
        <v>10502126.279425073</v>
      </c>
      <c r="E13" s="12">
        <f>+E14+E25+E29+E30+E31+E32</f>
        <v>11709988.60394058</v>
      </c>
    </row>
    <row r="14" spans="1:5" ht="27" customHeight="1" x14ac:dyDescent="0.25">
      <c r="A14" s="2" t="s">
        <v>7</v>
      </c>
      <c r="B14" s="3" t="s">
        <v>25</v>
      </c>
      <c r="C14" s="12">
        <f>+D14+E14</f>
        <v>7471652</v>
      </c>
      <c r="D14" s="12">
        <f>+'[1]33'!$D$11</f>
        <v>4504427.2794250725</v>
      </c>
      <c r="E14" s="12">
        <f>+'[1]33'!$E$11</f>
        <v>2967224.720574928</v>
      </c>
    </row>
    <row r="15" spans="1:5" ht="25.5" customHeight="1" x14ac:dyDescent="0.25">
      <c r="A15" s="4">
        <v>1</v>
      </c>
      <c r="B15" s="5" t="s">
        <v>121</v>
      </c>
      <c r="C15" s="13">
        <f>+D15+E15</f>
        <v>0</v>
      </c>
      <c r="D15" s="13"/>
      <c r="E15" s="13"/>
    </row>
    <row r="16" spans="1:5" ht="24" customHeight="1" x14ac:dyDescent="0.25">
      <c r="A16" s="4"/>
      <c r="B16" s="5" t="s">
        <v>122</v>
      </c>
      <c r="C16" s="13">
        <f t="shared" ref="C16:C21" si="0">+D16+E16</f>
        <v>0</v>
      </c>
      <c r="D16" s="13"/>
      <c r="E16" s="13"/>
    </row>
    <row r="17" spans="1:5" ht="23.25" customHeight="1" x14ac:dyDescent="0.25">
      <c r="A17" s="4" t="s">
        <v>55</v>
      </c>
      <c r="B17" s="25" t="s">
        <v>123</v>
      </c>
      <c r="C17" s="13">
        <f t="shared" si="0"/>
        <v>0</v>
      </c>
      <c r="D17" s="13"/>
      <c r="E17" s="13"/>
    </row>
    <row r="18" spans="1:5" ht="21.75" customHeight="1" x14ac:dyDescent="0.25">
      <c r="A18" s="4" t="s">
        <v>55</v>
      </c>
      <c r="B18" s="25" t="s">
        <v>124</v>
      </c>
      <c r="C18" s="13">
        <f t="shared" si="0"/>
        <v>0</v>
      </c>
      <c r="D18" s="13"/>
      <c r="E18" s="13"/>
    </row>
    <row r="19" spans="1:5" ht="20.25" customHeight="1" x14ac:dyDescent="0.25">
      <c r="A19" s="4"/>
      <c r="B19" s="5" t="s">
        <v>125</v>
      </c>
      <c r="C19" s="13"/>
      <c r="D19" s="13"/>
      <c r="E19" s="13"/>
    </row>
    <row r="20" spans="1:5" ht="21.75" customHeight="1" x14ac:dyDescent="0.25">
      <c r="A20" s="4" t="s">
        <v>55</v>
      </c>
      <c r="B20" s="25" t="s">
        <v>126</v>
      </c>
      <c r="C20" s="13">
        <f t="shared" si="0"/>
        <v>2000000</v>
      </c>
      <c r="D20" s="13">
        <f>+'[1]33'!$D$14</f>
        <v>950000</v>
      </c>
      <c r="E20" s="13">
        <f>+'[1]33'!$E$14</f>
        <v>1050000</v>
      </c>
    </row>
    <row r="21" spans="1:5" ht="21" customHeight="1" x14ac:dyDescent="0.25">
      <c r="A21" s="4" t="s">
        <v>55</v>
      </c>
      <c r="B21" s="25" t="s">
        <v>127</v>
      </c>
      <c r="C21" s="13">
        <f t="shared" si="0"/>
        <v>1540000</v>
      </c>
      <c r="D21" s="13">
        <f>+'[1]33'!$D$16</f>
        <v>960475.27942507213</v>
      </c>
      <c r="E21" s="13">
        <f>+'[1]33'!$E$16</f>
        <v>579524.72057492787</v>
      </c>
    </row>
    <row r="22" spans="1:5" ht="64.5" customHeight="1" x14ac:dyDescent="0.25">
      <c r="A22" s="4">
        <v>2</v>
      </c>
      <c r="B22" s="5" t="s">
        <v>128</v>
      </c>
      <c r="C22" s="13"/>
      <c r="D22" s="13"/>
      <c r="E22" s="13"/>
    </row>
    <row r="23" spans="1:5" ht="21.75" customHeight="1" x14ac:dyDescent="0.25">
      <c r="A23" s="4">
        <v>3</v>
      </c>
      <c r="B23" s="5" t="s">
        <v>129</v>
      </c>
      <c r="C23" s="13"/>
      <c r="D23" s="13"/>
      <c r="E23" s="13"/>
    </row>
    <row r="24" spans="1:5" ht="24" customHeight="1" x14ac:dyDescent="0.25">
      <c r="A24" s="4">
        <v>4</v>
      </c>
      <c r="B24" s="5" t="s">
        <v>130</v>
      </c>
      <c r="C24" s="13">
        <f>+D24+E24</f>
        <v>0</v>
      </c>
      <c r="D24" s="13"/>
      <c r="E24" s="13"/>
    </row>
    <row r="25" spans="1:5" ht="21.75" customHeight="1" x14ac:dyDescent="0.25">
      <c r="A25" s="2" t="s">
        <v>11</v>
      </c>
      <c r="B25" s="3" t="s">
        <v>26</v>
      </c>
      <c r="C25" s="12">
        <f t="shared" ref="C25:C32" si="1">+D25+E25</f>
        <v>13498657.883365653</v>
      </c>
      <c r="D25" s="12">
        <f>+'[1]33'!$D$20</f>
        <v>5271143</v>
      </c>
      <c r="E25" s="12">
        <f>+'[1]33'!$E$20</f>
        <v>8227514.8833656525</v>
      </c>
    </row>
    <row r="26" spans="1:5" ht="18" customHeight="1" x14ac:dyDescent="0.25">
      <c r="A26" s="4"/>
      <c r="B26" s="25" t="s">
        <v>131</v>
      </c>
      <c r="C26" s="13">
        <f t="shared" si="1"/>
        <v>0</v>
      </c>
      <c r="D26" s="13"/>
      <c r="E26" s="13"/>
    </row>
    <row r="27" spans="1:5" ht="24" customHeight="1" x14ac:dyDescent="0.25">
      <c r="A27" s="4">
        <v>1</v>
      </c>
      <c r="B27" s="25" t="s">
        <v>123</v>
      </c>
      <c r="C27" s="38">
        <f t="shared" si="1"/>
        <v>5356651.3286956521</v>
      </c>
      <c r="D27" s="38">
        <f>+'[1]33'!$D$22</f>
        <v>1362827</v>
      </c>
      <c r="E27" s="38">
        <f>+'[1]33'!$E$22</f>
        <v>3993824.3286956521</v>
      </c>
    </row>
    <row r="28" spans="1:5" ht="21" customHeight="1" x14ac:dyDescent="0.25">
      <c r="A28" s="4">
        <v>2</v>
      </c>
      <c r="B28" s="25" t="s">
        <v>124</v>
      </c>
      <c r="C28" s="38">
        <f t="shared" si="1"/>
        <v>110694</v>
      </c>
      <c r="D28" s="38">
        <f>+'[1]33'!$D$24</f>
        <v>110694</v>
      </c>
      <c r="E28" s="38"/>
    </row>
    <row r="29" spans="1:5" ht="29.25" customHeight="1" x14ac:dyDescent="0.25">
      <c r="A29" s="2" t="s">
        <v>15</v>
      </c>
      <c r="B29" s="3" t="s">
        <v>27</v>
      </c>
      <c r="C29" s="12">
        <f t="shared" si="1"/>
        <v>3500</v>
      </c>
      <c r="D29" s="12">
        <f>+'[1]33'!$D$36</f>
        <v>3500</v>
      </c>
      <c r="E29" s="12"/>
    </row>
    <row r="30" spans="1:5" ht="21.75" customHeight="1" x14ac:dyDescent="0.25">
      <c r="A30" s="2" t="s">
        <v>17</v>
      </c>
      <c r="B30" s="3" t="s">
        <v>28</v>
      </c>
      <c r="C30" s="12">
        <f t="shared" si="1"/>
        <v>2910</v>
      </c>
      <c r="D30" s="12">
        <f>+'[1]33'!$D$35</f>
        <v>2910</v>
      </c>
      <c r="E30" s="12"/>
    </row>
    <row r="31" spans="1:5" ht="21" customHeight="1" x14ac:dyDescent="0.25">
      <c r="A31" s="2" t="s">
        <v>19</v>
      </c>
      <c r="B31" s="3" t="s">
        <v>29</v>
      </c>
      <c r="C31" s="12">
        <f t="shared" si="1"/>
        <v>450000</v>
      </c>
      <c r="D31" s="12">
        <f>+'[1]33'!$D$34</f>
        <v>165665</v>
      </c>
      <c r="E31" s="12">
        <f>+'[1]33'!$E$34</f>
        <v>284335</v>
      </c>
    </row>
    <row r="32" spans="1:5" ht="21.75" customHeight="1" x14ac:dyDescent="0.25">
      <c r="A32" s="2" t="s">
        <v>48</v>
      </c>
      <c r="B32" s="3" t="s">
        <v>30</v>
      </c>
      <c r="C32" s="12">
        <f t="shared" si="1"/>
        <v>785395</v>
      </c>
      <c r="D32" s="39">
        <f>+'[1]33'!$D$33</f>
        <v>554481</v>
      </c>
      <c r="E32" s="39">
        <f>+'[1]33'!$E$33</f>
        <v>230914</v>
      </c>
    </row>
    <row r="33" spans="1:5" ht="27" customHeight="1" x14ac:dyDescent="0.25">
      <c r="A33" s="2" t="s">
        <v>21</v>
      </c>
      <c r="B33" s="3" t="s">
        <v>132</v>
      </c>
      <c r="C33" s="12">
        <f>+D33+E33</f>
        <v>0</v>
      </c>
      <c r="D33" s="12">
        <f>+D34+D36</f>
        <v>0</v>
      </c>
      <c r="E33" s="12">
        <f>+E34+E36</f>
        <v>0</v>
      </c>
    </row>
    <row r="34" spans="1:5" ht="27" customHeight="1" x14ac:dyDescent="0.25">
      <c r="A34" s="2" t="s">
        <v>7</v>
      </c>
      <c r="B34" s="3" t="s">
        <v>32</v>
      </c>
      <c r="C34" s="12">
        <f t="shared" ref="C34:C37" si="2">+D34+E34</f>
        <v>0</v>
      </c>
      <c r="D34" s="13">
        <v>0</v>
      </c>
      <c r="E34" s="13"/>
    </row>
    <row r="35" spans="1:5" ht="27" customHeight="1" x14ac:dyDescent="0.25">
      <c r="A35" s="2"/>
      <c r="B35" s="5" t="s">
        <v>133</v>
      </c>
      <c r="C35" s="12">
        <f t="shared" si="2"/>
        <v>0</v>
      </c>
      <c r="D35" s="13"/>
      <c r="E35" s="13"/>
    </row>
    <row r="36" spans="1:5" ht="27" customHeight="1" x14ac:dyDescent="0.25">
      <c r="A36" s="2" t="s">
        <v>11</v>
      </c>
      <c r="B36" s="3" t="s">
        <v>33</v>
      </c>
      <c r="C36" s="12">
        <f t="shared" si="2"/>
        <v>0</v>
      </c>
      <c r="D36" s="12"/>
      <c r="E36" s="13"/>
    </row>
    <row r="37" spans="1:5" ht="27" customHeight="1" x14ac:dyDescent="0.25">
      <c r="A37" s="2"/>
      <c r="B37" s="5" t="s">
        <v>134</v>
      </c>
      <c r="C37" s="12">
        <f t="shared" si="2"/>
        <v>0</v>
      </c>
      <c r="D37" s="13"/>
      <c r="E37" s="13"/>
    </row>
    <row r="38" spans="1:5" ht="27" customHeight="1" x14ac:dyDescent="0.25">
      <c r="A38" s="2" t="s">
        <v>34</v>
      </c>
      <c r="B38" s="3" t="s">
        <v>135</v>
      </c>
      <c r="C38" s="13">
        <f>+D38+E38</f>
        <v>0</v>
      </c>
      <c r="D38" s="13">
        <v>0</v>
      </c>
      <c r="E38" s="13">
        <v>0</v>
      </c>
    </row>
  </sheetData>
  <mergeCells count="11">
    <mergeCell ref="E10:E11"/>
    <mergeCell ref="A1:B1"/>
    <mergeCell ref="D1:E1"/>
    <mergeCell ref="A2:B2"/>
    <mergeCell ref="A4:E4"/>
    <mergeCell ref="A5:E5"/>
    <mergeCell ref="A9:A11"/>
    <mergeCell ref="B9:B11"/>
    <mergeCell ref="C9:C11"/>
    <mergeCell ref="D9:E9"/>
    <mergeCell ref="D10:D11"/>
  </mergeCells>
  <printOptions horizontalCentered="1"/>
  <pageMargins left="0.2" right="0.2" top="0.75" bottom="0.75" header="0.3" footer="0.3"/>
  <pageSetup paperSize="9"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6"/>
  <sheetViews>
    <sheetView workbookViewId="0">
      <selection activeCell="E12" sqref="E12"/>
    </sheetView>
  </sheetViews>
  <sheetFormatPr defaultRowHeight="15" x14ac:dyDescent="0.25"/>
  <cols>
    <col min="1" max="1" width="4.7109375" customWidth="1"/>
    <col min="2" max="2" width="63.5703125" customWidth="1"/>
    <col min="3" max="3" width="21.42578125" customWidth="1"/>
  </cols>
  <sheetData>
    <row r="1" spans="1:3" x14ac:dyDescent="0.25">
      <c r="A1" s="278" t="s">
        <v>45</v>
      </c>
      <c r="B1" s="278"/>
      <c r="C1" s="8" t="s">
        <v>136</v>
      </c>
    </row>
    <row r="2" spans="1:3" x14ac:dyDescent="0.25">
      <c r="A2" s="279" t="s">
        <v>137</v>
      </c>
      <c r="B2" s="279"/>
      <c r="C2" s="14"/>
    </row>
    <row r="3" spans="1:3" x14ac:dyDescent="0.25">
      <c r="A3" s="42"/>
      <c r="B3" s="42"/>
      <c r="C3" s="14"/>
    </row>
    <row r="4" spans="1:3" ht="39.75" customHeight="1" x14ac:dyDescent="0.25">
      <c r="A4" s="280" t="s">
        <v>453</v>
      </c>
      <c r="B4" s="260"/>
      <c r="C4" s="260"/>
    </row>
    <row r="5" spans="1:3" ht="15.75" x14ac:dyDescent="0.25">
      <c r="A5" s="261" t="s">
        <v>454</v>
      </c>
      <c r="B5" s="261"/>
      <c r="C5" s="261"/>
    </row>
    <row r="6" spans="1:3" x14ac:dyDescent="0.25">
      <c r="A6" s="16"/>
      <c r="B6" s="16"/>
      <c r="C6" s="16"/>
    </row>
    <row r="7" spans="1:3" x14ac:dyDescent="0.25">
      <c r="A7" s="16"/>
      <c r="B7" s="16"/>
      <c r="C7" s="16"/>
    </row>
    <row r="8" spans="1:3" ht="15.75" x14ac:dyDescent="0.25">
      <c r="A8" s="1"/>
      <c r="B8" s="1"/>
      <c r="C8" s="105" t="s">
        <v>1</v>
      </c>
    </row>
    <row r="9" spans="1:3" ht="28.5" x14ac:dyDescent="0.25">
      <c r="A9" s="2" t="s">
        <v>2</v>
      </c>
      <c r="B9" s="2" t="s">
        <v>3</v>
      </c>
      <c r="C9" s="11" t="s">
        <v>4</v>
      </c>
    </row>
    <row r="10" spans="1:3" ht="24.75" customHeight="1" x14ac:dyDescent="0.25">
      <c r="A10" s="2"/>
      <c r="B10" s="2" t="s">
        <v>22</v>
      </c>
      <c r="C10" s="11">
        <f>+C11+C12+C46</f>
        <v>15871510.520865655</v>
      </c>
    </row>
    <row r="11" spans="1:3" ht="24.75" customHeight="1" x14ac:dyDescent="0.25">
      <c r="A11" s="2" t="s">
        <v>5</v>
      </c>
      <c r="B11" s="3" t="s">
        <v>138</v>
      </c>
      <c r="C11" s="11">
        <f>+'[1]39'!$N$21</f>
        <v>5369384.2414405812</v>
      </c>
    </row>
    <row r="12" spans="1:3" ht="21" customHeight="1" x14ac:dyDescent="0.25">
      <c r="A12" s="2" t="s">
        <v>21</v>
      </c>
      <c r="B12" s="3" t="s">
        <v>139</v>
      </c>
      <c r="C12" s="41">
        <f>+C14+C30+C42+C43+C44+C45</f>
        <v>10502126.279425073</v>
      </c>
    </row>
    <row r="13" spans="1:3" ht="19.5" customHeight="1" x14ac:dyDescent="0.25">
      <c r="A13" s="4"/>
      <c r="B13" s="5" t="s">
        <v>131</v>
      </c>
      <c r="C13" s="18"/>
    </row>
    <row r="14" spans="1:3" ht="20.25" customHeight="1" x14ac:dyDescent="0.25">
      <c r="A14" s="2" t="s">
        <v>7</v>
      </c>
      <c r="B14" s="3" t="s">
        <v>25</v>
      </c>
      <c r="C14" s="11">
        <f>+'[1]33'!$D$11</f>
        <v>4504427.2794250725</v>
      </c>
    </row>
    <row r="15" spans="1:3" ht="24.75" hidden="1" customHeight="1" x14ac:dyDescent="0.25">
      <c r="A15" s="4">
        <v>1</v>
      </c>
      <c r="B15" s="5" t="s">
        <v>121</v>
      </c>
      <c r="C15" s="18"/>
    </row>
    <row r="16" spans="1:3" ht="24.75" hidden="1" customHeight="1" x14ac:dyDescent="0.25">
      <c r="A16" s="4"/>
      <c r="B16" s="25" t="s">
        <v>131</v>
      </c>
      <c r="C16" s="18"/>
    </row>
    <row r="17" spans="1:3" ht="24.75" hidden="1" customHeight="1" x14ac:dyDescent="0.25">
      <c r="A17" s="4">
        <v>1.1000000000000001</v>
      </c>
      <c r="B17" s="5" t="s">
        <v>123</v>
      </c>
      <c r="C17" s="18"/>
    </row>
    <row r="18" spans="1:3" ht="24.75" hidden="1" customHeight="1" x14ac:dyDescent="0.25">
      <c r="A18" s="4">
        <v>1.2</v>
      </c>
      <c r="B18" s="5" t="s">
        <v>124</v>
      </c>
      <c r="C18" s="18"/>
    </row>
    <row r="19" spans="1:3" ht="24.75" hidden="1" customHeight="1" x14ac:dyDescent="0.25">
      <c r="A19" s="4">
        <v>1.3</v>
      </c>
      <c r="B19" s="5" t="s">
        <v>140</v>
      </c>
      <c r="C19" s="18"/>
    </row>
    <row r="20" spans="1:3" ht="24.75" hidden="1" customHeight="1" x14ac:dyDescent="0.25">
      <c r="A20" s="4">
        <v>1.4</v>
      </c>
      <c r="B20" s="5" t="s">
        <v>141</v>
      </c>
      <c r="C20" s="18"/>
    </row>
    <row r="21" spans="1:3" ht="24.75" hidden="1" customHeight="1" x14ac:dyDescent="0.25">
      <c r="A21" s="4">
        <v>1.5</v>
      </c>
      <c r="B21" s="5" t="s">
        <v>142</v>
      </c>
      <c r="C21" s="18"/>
    </row>
    <row r="22" spans="1:3" ht="24.75" hidden="1" customHeight="1" x14ac:dyDescent="0.25">
      <c r="A22" s="4">
        <v>1.6</v>
      </c>
      <c r="B22" s="5" t="s">
        <v>143</v>
      </c>
      <c r="C22" s="18"/>
    </row>
    <row r="23" spans="1:3" ht="24.75" hidden="1" customHeight="1" x14ac:dyDescent="0.25">
      <c r="A23" s="4">
        <v>1.7</v>
      </c>
      <c r="B23" s="5" t="s">
        <v>144</v>
      </c>
      <c r="C23" s="18"/>
    </row>
    <row r="24" spans="1:3" ht="24.75" hidden="1" customHeight="1" x14ac:dyDescent="0.25">
      <c r="A24" s="4">
        <v>1.8</v>
      </c>
      <c r="B24" s="5" t="s">
        <v>145</v>
      </c>
      <c r="C24" s="18"/>
    </row>
    <row r="25" spans="1:3" ht="24.75" hidden="1" customHeight="1" x14ac:dyDescent="0.25">
      <c r="A25" s="4">
        <v>1.9</v>
      </c>
      <c r="B25" s="5" t="s">
        <v>146</v>
      </c>
      <c r="C25" s="18"/>
    </row>
    <row r="26" spans="1:3" ht="24.75" hidden="1" customHeight="1" x14ac:dyDescent="0.25">
      <c r="A26" s="4">
        <v>1.1000000000000001</v>
      </c>
      <c r="B26" s="5" t="s">
        <v>147</v>
      </c>
      <c r="C26" s="18"/>
    </row>
    <row r="27" spans="1:3" ht="30" hidden="1" customHeight="1" x14ac:dyDescent="0.25">
      <c r="A27" s="4">
        <v>2</v>
      </c>
      <c r="B27" s="5" t="s">
        <v>128</v>
      </c>
      <c r="C27" s="18"/>
    </row>
    <row r="28" spans="1:3" ht="24.75" hidden="1" customHeight="1" x14ac:dyDescent="0.25">
      <c r="A28" s="4">
        <v>3</v>
      </c>
      <c r="B28" s="5" t="s">
        <v>129</v>
      </c>
      <c r="C28" s="18"/>
    </row>
    <row r="29" spans="1:3" ht="24.75" hidden="1" customHeight="1" x14ac:dyDescent="0.25">
      <c r="A29" s="4">
        <v>4</v>
      </c>
      <c r="B29" s="5" t="s">
        <v>130</v>
      </c>
      <c r="C29" s="18"/>
    </row>
    <row r="30" spans="1:3" ht="24.75" customHeight="1" x14ac:dyDescent="0.25">
      <c r="A30" s="2" t="s">
        <v>11</v>
      </c>
      <c r="B30" s="3" t="s">
        <v>26</v>
      </c>
      <c r="C30" s="11">
        <f>+'[1]33'!$D$20</f>
        <v>5271143</v>
      </c>
    </row>
    <row r="31" spans="1:3" ht="21" customHeight="1" x14ac:dyDescent="0.25">
      <c r="A31" s="4"/>
      <c r="B31" s="25" t="s">
        <v>131</v>
      </c>
      <c r="C31" s="18"/>
    </row>
    <row r="32" spans="1:3" ht="18" customHeight="1" x14ac:dyDescent="0.25">
      <c r="A32" s="4">
        <v>1</v>
      </c>
      <c r="B32" s="5" t="s">
        <v>123</v>
      </c>
      <c r="C32" s="117">
        <f>+'[1]33'!$D$22</f>
        <v>1362827</v>
      </c>
    </row>
    <row r="33" spans="1:3" ht="18" customHeight="1" x14ac:dyDescent="0.25">
      <c r="A33" s="4">
        <v>2</v>
      </c>
      <c r="B33" s="5" t="s">
        <v>124</v>
      </c>
      <c r="C33" s="117">
        <f>+'[1]33'!$D$24</f>
        <v>110694</v>
      </c>
    </row>
    <row r="34" spans="1:3" ht="18" customHeight="1" x14ac:dyDescent="0.25">
      <c r="A34" s="4">
        <v>3</v>
      </c>
      <c r="B34" s="5" t="s">
        <v>140</v>
      </c>
      <c r="C34" s="117">
        <f>+'[1]33'!$D$23</f>
        <v>1209132</v>
      </c>
    </row>
    <row r="35" spans="1:3" ht="18" customHeight="1" x14ac:dyDescent="0.25">
      <c r="A35" s="4">
        <v>4</v>
      </c>
      <c r="B35" s="5" t="s">
        <v>141</v>
      </c>
      <c r="C35" s="117">
        <f>+'[1]33'!$D$25</f>
        <v>101486</v>
      </c>
    </row>
    <row r="36" spans="1:3" ht="18" customHeight="1" x14ac:dyDescent="0.25">
      <c r="A36" s="4">
        <v>5</v>
      </c>
      <c r="B36" s="5" t="s">
        <v>142</v>
      </c>
      <c r="C36" s="117"/>
    </row>
    <row r="37" spans="1:3" ht="18" customHeight="1" x14ac:dyDescent="0.25">
      <c r="A37" s="4">
        <v>6</v>
      </c>
      <c r="B37" s="5" t="s">
        <v>143</v>
      </c>
      <c r="C37" s="117">
        <f>+'[1]33'!$D$26</f>
        <v>92030</v>
      </c>
    </row>
    <row r="38" spans="1:3" ht="18" customHeight="1" x14ac:dyDescent="0.25">
      <c r="A38" s="4">
        <v>7</v>
      </c>
      <c r="B38" s="5" t="s">
        <v>144</v>
      </c>
      <c r="C38" s="117">
        <f>+'[1]33'!$D$30</f>
        <v>175455</v>
      </c>
    </row>
    <row r="39" spans="1:3" ht="18" customHeight="1" x14ac:dyDescent="0.25">
      <c r="A39" s="4">
        <v>8</v>
      </c>
      <c r="B39" s="5" t="s">
        <v>145</v>
      </c>
      <c r="C39" s="117">
        <f>+'[1]33'!$D$29</f>
        <v>807093</v>
      </c>
    </row>
    <row r="40" spans="1:3" ht="18" customHeight="1" x14ac:dyDescent="0.25">
      <c r="A40" s="4">
        <v>9</v>
      </c>
      <c r="B40" s="5" t="s">
        <v>146</v>
      </c>
      <c r="C40" s="117">
        <f>+'[1]33'!$D$31</f>
        <v>734728</v>
      </c>
    </row>
    <row r="41" spans="1:3" ht="18" customHeight="1" x14ac:dyDescent="0.25">
      <c r="A41" s="4">
        <v>10</v>
      </c>
      <c r="B41" s="5" t="s">
        <v>147</v>
      </c>
      <c r="C41" s="117">
        <f>+'[1]33'!$D$28</f>
        <v>422824</v>
      </c>
    </row>
    <row r="42" spans="1:3" ht="21" customHeight="1" x14ac:dyDescent="0.25">
      <c r="A42" s="2" t="s">
        <v>15</v>
      </c>
      <c r="B42" s="3" t="s">
        <v>27</v>
      </c>
      <c r="C42" s="108">
        <f>+'[1]33'!$D$36</f>
        <v>3500</v>
      </c>
    </row>
    <row r="43" spans="1:3" ht="21" customHeight="1" x14ac:dyDescent="0.25">
      <c r="A43" s="2" t="s">
        <v>17</v>
      </c>
      <c r="B43" s="3" t="s">
        <v>28</v>
      </c>
      <c r="C43" s="108">
        <f>+'[1]33'!$D$35</f>
        <v>2910</v>
      </c>
    </row>
    <row r="44" spans="1:3" ht="21" customHeight="1" x14ac:dyDescent="0.25">
      <c r="A44" s="2" t="s">
        <v>19</v>
      </c>
      <c r="B44" s="3" t="s">
        <v>148</v>
      </c>
      <c r="C44" s="108">
        <f>+'[1]33'!$D$34</f>
        <v>165665</v>
      </c>
    </row>
    <row r="45" spans="1:3" ht="21" customHeight="1" x14ac:dyDescent="0.25">
      <c r="A45" s="2" t="s">
        <v>48</v>
      </c>
      <c r="B45" s="3" t="s">
        <v>149</v>
      </c>
      <c r="C45" s="108">
        <f>+'[1]33'!$D$33</f>
        <v>554481</v>
      </c>
    </row>
    <row r="46" spans="1:3" ht="24.75" customHeight="1" x14ac:dyDescent="0.25">
      <c r="A46" s="2" t="s">
        <v>34</v>
      </c>
      <c r="B46" s="3" t="s">
        <v>135</v>
      </c>
      <c r="C46" s="13">
        <v>0</v>
      </c>
    </row>
  </sheetData>
  <mergeCells count="4">
    <mergeCell ref="A1:B1"/>
    <mergeCell ref="A2:B2"/>
    <mergeCell ref="A4:C4"/>
    <mergeCell ref="A5:C5"/>
  </mergeCells>
  <printOptions horizontalCentered="1"/>
  <pageMargins left="0.2" right="0.2"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84"/>
  <sheetViews>
    <sheetView topLeftCell="A4" workbookViewId="0">
      <selection activeCell="D14" sqref="D14"/>
    </sheetView>
  </sheetViews>
  <sheetFormatPr defaultRowHeight="15" x14ac:dyDescent="0.25"/>
  <cols>
    <col min="1" max="1" width="4.7109375" customWidth="1"/>
    <col min="2" max="2" width="29.85546875" customWidth="1"/>
    <col min="3" max="3" width="12.42578125" customWidth="1"/>
    <col min="4" max="4" width="12.140625" customWidth="1"/>
    <col min="5" max="5" width="11.42578125" customWidth="1"/>
    <col min="6" max="6" width="8.7109375" customWidth="1"/>
    <col min="7" max="7" width="7.140625" customWidth="1"/>
    <col min="8" max="8" width="9.28515625" customWidth="1"/>
    <col min="9" max="9" width="10.140625" customWidth="1"/>
    <col min="10" max="10" width="11" customWidth="1"/>
    <col min="11" max="11" width="11.28515625" customWidth="1"/>
    <col min="12" max="12" width="11" customWidth="1"/>
    <col min="13" max="13" width="11.28515625" customWidth="1"/>
  </cols>
  <sheetData>
    <row r="1" spans="1:13" s="33" customFormat="1" ht="15.75" x14ac:dyDescent="0.25">
      <c r="A1" s="274" t="s">
        <v>150</v>
      </c>
      <c r="B1" s="274"/>
      <c r="C1" s="102"/>
      <c r="D1" s="37"/>
      <c r="E1" s="102"/>
      <c r="F1" s="37"/>
      <c r="G1" s="37"/>
      <c r="H1" s="37"/>
      <c r="I1" s="269" t="s">
        <v>151</v>
      </c>
      <c r="J1" s="269"/>
      <c r="K1" s="269"/>
      <c r="L1" s="269"/>
      <c r="M1" s="269"/>
    </row>
    <row r="2" spans="1:13" s="33" customFormat="1" ht="15.75" x14ac:dyDescent="0.25">
      <c r="A2" s="275" t="s">
        <v>115</v>
      </c>
      <c r="B2" s="275"/>
      <c r="C2" s="102"/>
      <c r="D2" s="37"/>
      <c r="E2" s="102"/>
      <c r="F2" s="37"/>
      <c r="G2" s="37"/>
      <c r="H2" s="37"/>
      <c r="I2" s="37"/>
      <c r="J2" s="37"/>
      <c r="K2" s="37"/>
      <c r="L2" s="37"/>
      <c r="M2" s="37"/>
    </row>
    <row r="3" spans="1:13" x14ac:dyDescent="0.25">
      <c r="A3" s="40"/>
      <c r="B3" s="40"/>
      <c r="C3" s="1"/>
      <c r="D3" s="14"/>
      <c r="E3" s="1"/>
      <c r="F3" s="14"/>
      <c r="G3" s="14"/>
      <c r="H3" s="14"/>
      <c r="I3" s="14"/>
      <c r="J3" s="14"/>
      <c r="K3" s="14"/>
      <c r="L3" s="14"/>
      <c r="M3" s="14"/>
    </row>
    <row r="4" spans="1:13" ht="35.25" customHeight="1" x14ac:dyDescent="0.25">
      <c r="A4" s="280" t="s">
        <v>455</v>
      </c>
      <c r="B4" s="260"/>
      <c r="C4" s="260"/>
      <c r="D4" s="260"/>
      <c r="E4" s="260"/>
      <c r="F4" s="260"/>
      <c r="G4" s="260"/>
      <c r="H4" s="260"/>
      <c r="I4" s="260"/>
      <c r="J4" s="260"/>
      <c r="K4" s="260"/>
      <c r="L4" s="260"/>
      <c r="M4" s="260"/>
    </row>
    <row r="5" spans="1:13" ht="15.75" x14ac:dyDescent="0.25">
      <c r="A5" s="261" t="s">
        <v>456</v>
      </c>
      <c r="B5" s="261"/>
      <c r="C5" s="261"/>
      <c r="D5" s="261"/>
      <c r="E5" s="261"/>
      <c r="F5" s="261"/>
      <c r="G5" s="261"/>
      <c r="H5" s="261"/>
      <c r="I5" s="261"/>
      <c r="J5" s="261"/>
      <c r="K5" s="261"/>
      <c r="L5" s="261"/>
      <c r="M5" s="261"/>
    </row>
    <row r="6" spans="1:13" x14ac:dyDescent="0.25">
      <c r="A6" s="16"/>
      <c r="B6" s="16"/>
      <c r="C6" s="16"/>
      <c r="D6" s="16"/>
      <c r="E6" s="16"/>
      <c r="F6" s="16"/>
      <c r="G6" s="16"/>
      <c r="H6" s="16"/>
      <c r="I6" s="16"/>
      <c r="J6" s="16"/>
      <c r="K6" s="16"/>
      <c r="L6" s="16"/>
      <c r="M6" s="16"/>
    </row>
    <row r="7" spans="1:13" x14ac:dyDescent="0.25">
      <c r="A7" s="16"/>
      <c r="B7" s="16"/>
      <c r="C7" s="16"/>
      <c r="D7" s="16"/>
      <c r="E7" s="16"/>
      <c r="F7" s="16"/>
      <c r="G7" s="16"/>
      <c r="H7" s="16"/>
      <c r="I7" s="16"/>
      <c r="J7" s="16"/>
      <c r="K7" s="16"/>
      <c r="L7" s="16"/>
      <c r="M7" s="16"/>
    </row>
    <row r="8" spans="1:13" x14ac:dyDescent="0.25">
      <c r="A8" s="1"/>
      <c r="B8" s="1"/>
      <c r="C8" s="1"/>
      <c r="D8" s="14"/>
      <c r="E8" s="1"/>
      <c r="F8" s="14"/>
      <c r="G8" s="14"/>
      <c r="H8" s="14"/>
      <c r="I8" s="281" t="s">
        <v>1</v>
      </c>
      <c r="J8" s="281"/>
      <c r="K8" s="281"/>
      <c r="L8" s="281"/>
      <c r="M8" s="281"/>
    </row>
    <row r="9" spans="1:13" ht="29.25" customHeight="1" x14ac:dyDescent="0.25">
      <c r="A9" s="272" t="s">
        <v>2</v>
      </c>
      <c r="B9" s="272" t="s">
        <v>152</v>
      </c>
      <c r="C9" s="272" t="s">
        <v>153</v>
      </c>
      <c r="D9" s="273" t="s">
        <v>154</v>
      </c>
      <c r="E9" s="272" t="s">
        <v>155</v>
      </c>
      <c r="F9" s="273" t="s">
        <v>156</v>
      </c>
      <c r="G9" s="273" t="s">
        <v>28</v>
      </c>
      <c r="H9" s="273" t="s">
        <v>157</v>
      </c>
      <c r="I9" s="273" t="s">
        <v>30</v>
      </c>
      <c r="J9" s="273" t="s">
        <v>158</v>
      </c>
      <c r="K9" s="273"/>
      <c r="L9" s="273"/>
      <c r="M9" s="273" t="s">
        <v>159</v>
      </c>
    </row>
    <row r="10" spans="1:13" ht="71.25" customHeight="1" x14ac:dyDescent="0.25">
      <c r="A10" s="272"/>
      <c r="B10" s="272"/>
      <c r="C10" s="272"/>
      <c r="D10" s="273"/>
      <c r="E10" s="272"/>
      <c r="F10" s="273"/>
      <c r="G10" s="273"/>
      <c r="H10" s="273"/>
      <c r="I10" s="273"/>
      <c r="J10" s="11" t="s">
        <v>160</v>
      </c>
      <c r="K10" s="11" t="s">
        <v>161</v>
      </c>
      <c r="L10" s="11" t="s">
        <v>162</v>
      </c>
      <c r="M10" s="273"/>
    </row>
    <row r="11" spans="1:13" x14ac:dyDescent="0.25">
      <c r="A11" s="4" t="s">
        <v>5</v>
      </c>
      <c r="B11" s="4" t="s">
        <v>21</v>
      </c>
      <c r="C11" s="4">
        <v>1</v>
      </c>
      <c r="D11" s="18">
        <v>2</v>
      </c>
      <c r="E11" s="4">
        <v>3</v>
      </c>
      <c r="F11" s="18">
        <v>4</v>
      </c>
      <c r="G11" s="18">
        <v>5</v>
      </c>
      <c r="H11" s="18">
        <v>6</v>
      </c>
      <c r="I11" s="18">
        <v>7</v>
      </c>
      <c r="J11" s="18">
        <v>8</v>
      </c>
      <c r="K11" s="18">
        <v>9</v>
      </c>
      <c r="L11" s="18">
        <v>10</v>
      </c>
      <c r="M11" s="18">
        <v>8</v>
      </c>
    </row>
    <row r="12" spans="1:13" ht="20.25" customHeight="1" x14ac:dyDescent="0.25">
      <c r="A12" s="2"/>
      <c r="B12" s="2" t="s">
        <v>160</v>
      </c>
      <c r="C12" s="43" t="e">
        <f>+E12+D12+F12+G12+H12+I12+J12+M12</f>
        <v>#REF!</v>
      </c>
      <c r="D12" s="11" t="e">
        <f>D13</f>
        <v>#REF!</v>
      </c>
      <c r="E12" s="11">
        <f>E13</f>
        <v>5271143</v>
      </c>
      <c r="F12" s="11">
        <f t="shared" ref="F12:M12" si="0">SUM(F13:F83)</f>
        <v>3500</v>
      </c>
      <c r="G12" s="11">
        <f t="shared" si="0"/>
        <v>2910</v>
      </c>
      <c r="H12" s="11">
        <f t="shared" si="0"/>
        <v>165665</v>
      </c>
      <c r="I12" s="11">
        <f t="shared" si="0"/>
        <v>554481</v>
      </c>
      <c r="J12" s="11">
        <f>+K12+L12</f>
        <v>6893935</v>
      </c>
      <c r="K12" s="11">
        <f>SUM(K13:K84)</f>
        <v>6893935</v>
      </c>
      <c r="L12" s="11">
        <f t="shared" si="0"/>
        <v>0</v>
      </c>
      <c r="M12" s="11">
        <f t="shared" si="0"/>
        <v>5369384.2414405802</v>
      </c>
    </row>
    <row r="13" spans="1:13" ht="20.25" customHeight="1" x14ac:dyDescent="0.25">
      <c r="A13" s="2" t="s">
        <v>7</v>
      </c>
      <c r="B13" s="3" t="s">
        <v>163</v>
      </c>
      <c r="C13" s="43" t="e">
        <f>SUM(D13:M13)</f>
        <v>#REF!</v>
      </c>
      <c r="D13" s="11" t="e">
        <f>+#REF!</f>
        <v>#REF!</v>
      </c>
      <c r="E13" s="43">
        <f>SUM(E14:E77)</f>
        <v>5271143</v>
      </c>
      <c r="F13" s="11"/>
      <c r="G13" s="11"/>
      <c r="H13" s="11"/>
      <c r="I13" s="11"/>
      <c r="J13" s="11"/>
      <c r="K13" s="11"/>
      <c r="L13" s="11"/>
      <c r="M13" s="11"/>
    </row>
    <row r="14" spans="1:13" ht="20.25" customHeight="1" x14ac:dyDescent="0.25">
      <c r="A14" s="114">
        <v>1</v>
      </c>
      <c r="B14" s="113" t="s">
        <v>164</v>
      </c>
      <c r="C14" s="44"/>
      <c r="D14" s="18"/>
      <c r="E14" s="18">
        <v>16284</v>
      </c>
      <c r="F14" s="11"/>
      <c r="G14" s="11"/>
      <c r="H14" s="11"/>
      <c r="I14" s="11"/>
      <c r="J14" s="11"/>
      <c r="K14" s="11"/>
      <c r="L14" s="11"/>
      <c r="M14" s="11"/>
    </row>
    <row r="15" spans="1:13" ht="20.25" customHeight="1" x14ac:dyDescent="0.25">
      <c r="A15" s="4">
        <v>2</v>
      </c>
      <c r="B15" s="5" t="s">
        <v>165</v>
      </c>
      <c r="C15" s="44"/>
      <c r="D15" s="18"/>
      <c r="E15" s="18">
        <v>60422</v>
      </c>
      <c r="F15" s="11"/>
      <c r="G15" s="11"/>
      <c r="H15" s="11"/>
      <c r="I15" s="11"/>
      <c r="J15" s="11"/>
      <c r="K15" s="11"/>
      <c r="L15" s="11"/>
      <c r="M15" s="11"/>
    </row>
    <row r="16" spans="1:13" ht="20.25" customHeight="1" x14ac:dyDescent="0.25">
      <c r="A16" s="114">
        <v>3</v>
      </c>
      <c r="B16" s="5" t="s">
        <v>166</v>
      </c>
      <c r="C16" s="44"/>
      <c r="D16" s="18"/>
      <c r="E16" s="18">
        <v>27274</v>
      </c>
      <c r="F16" s="11"/>
      <c r="G16" s="11"/>
      <c r="H16" s="11"/>
      <c r="I16" s="11"/>
      <c r="J16" s="11"/>
      <c r="K16" s="11"/>
      <c r="L16" s="11"/>
      <c r="M16" s="11"/>
    </row>
    <row r="17" spans="1:13" ht="20.25" customHeight="1" x14ac:dyDescent="0.25">
      <c r="A17" s="4">
        <v>4</v>
      </c>
      <c r="B17" s="77" t="s">
        <v>167</v>
      </c>
      <c r="C17" s="44"/>
      <c r="D17" s="18"/>
      <c r="E17" s="18">
        <v>21850</v>
      </c>
      <c r="F17" s="11"/>
      <c r="G17" s="11"/>
      <c r="H17" s="11"/>
      <c r="I17" s="11"/>
      <c r="J17" s="11"/>
      <c r="K17" s="11"/>
      <c r="L17" s="11"/>
      <c r="M17" s="11"/>
    </row>
    <row r="18" spans="1:13" ht="20.25" customHeight="1" x14ac:dyDescent="0.25">
      <c r="A18" s="114">
        <v>5</v>
      </c>
      <c r="B18" s="77" t="s">
        <v>168</v>
      </c>
      <c r="C18" s="44"/>
      <c r="D18" s="18"/>
      <c r="E18" s="18">
        <v>81876</v>
      </c>
      <c r="F18" s="11"/>
      <c r="G18" s="11"/>
      <c r="H18" s="11"/>
      <c r="I18" s="11"/>
      <c r="J18" s="11"/>
      <c r="K18" s="11"/>
      <c r="L18" s="11"/>
      <c r="M18" s="11"/>
    </row>
    <row r="19" spans="1:13" ht="20.25" customHeight="1" x14ac:dyDescent="0.25">
      <c r="A19" s="4">
        <v>6</v>
      </c>
      <c r="B19" s="77" t="s">
        <v>169</v>
      </c>
      <c r="C19" s="44"/>
      <c r="D19" s="18"/>
      <c r="E19" s="18">
        <v>11083</v>
      </c>
      <c r="F19" s="11"/>
      <c r="G19" s="11"/>
      <c r="H19" s="11"/>
      <c r="I19" s="11"/>
      <c r="J19" s="11"/>
      <c r="K19" s="11"/>
      <c r="L19" s="11"/>
      <c r="M19" s="11"/>
    </row>
    <row r="20" spans="1:13" ht="20.25" customHeight="1" x14ac:dyDescent="0.25">
      <c r="A20" s="114">
        <v>7</v>
      </c>
      <c r="B20" s="77" t="s">
        <v>170</v>
      </c>
      <c r="C20" s="44"/>
      <c r="D20" s="18"/>
      <c r="E20" s="18">
        <v>25974</v>
      </c>
      <c r="F20" s="11"/>
      <c r="G20" s="11"/>
      <c r="H20" s="11"/>
      <c r="I20" s="11"/>
      <c r="J20" s="11"/>
      <c r="K20" s="11"/>
      <c r="L20" s="11"/>
      <c r="M20" s="11"/>
    </row>
    <row r="21" spans="1:13" ht="20.25" customHeight="1" x14ac:dyDescent="0.25">
      <c r="A21" s="4">
        <v>8</v>
      </c>
      <c r="B21" s="77" t="s">
        <v>171</v>
      </c>
      <c r="C21" s="44"/>
      <c r="D21" s="18"/>
      <c r="E21" s="18">
        <v>93309</v>
      </c>
      <c r="F21" s="11"/>
      <c r="G21" s="11"/>
      <c r="H21" s="11"/>
      <c r="I21" s="11"/>
      <c r="J21" s="11"/>
      <c r="K21" s="11"/>
      <c r="L21" s="11"/>
      <c r="M21" s="11"/>
    </row>
    <row r="22" spans="1:13" ht="20.25" customHeight="1" x14ac:dyDescent="0.25">
      <c r="A22" s="114">
        <v>9</v>
      </c>
      <c r="B22" s="77" t="s">
        <v>172</v>
      </c>
      <c r="C22" s="44"/>
      <c r="D22" s="18"/>
      <c r="E22" s="18">
        <v>46288</v>
      </c>
      <c r="F22" s="11"/>
      <c r="G22" s="11"/>
      <c r="H22" s="11"/>
      <c r="I22" s="11"/>
      <c r="J22" s="11"/>
      <c r="K22" s="11"/>
      <c r="L22" s="11"/>
      <c r="M22" s="11"/>
    </row>
    <row r="23" spans="1:13" ht="20.25" customHeight="1" x14ac:dyDescent="0.25">
      <c r="A23" s="4">
        <v>10</v>
      </c>
      <c r="B23" s="77" t="s">
        <v>173</v>
      </c>
      <c r="C23" s="44"/>
      <c r="D23" s="18"/>
      <c r="E23" s="18">
        <v>201969</v>
      </c>
      <c r="F23" s="11"/>
      <c r="G23" s="11"/>
      <c r="H23" s="11"/>
      <c r="I23" s="11"/>
      <c r="J23" s="11"/>
      <c r="K23" s="11"/>
      <c r="L23" s="11"/>
      <c r="M23" s="11"/>
    </row>
    <row r="24" spans="1:13" ht="20.25" customHeight="1" x14ac:dyDescent="0.25">
      <c r="A24" s="114">
        <v>11</v>
      </c>
      <c r="B24" s="77" t="s">
        <v>174</v>
      </c>
      <c r="C24" s="44"/>
      <c r="D24" s="18"/>
      <c r="E24" s="18">
        <v>24428</v>
      </c>
      <c r="F24" s="11"/>
      <c r="G24" s="11"/>
      <c r="H24" s="11"/>
      <c r="I24" s="11"/>
      <c r="J24" s="11"/>
      <c r="K24" s="11"/>
      <c r="L24" s="11"/>
      <c r="M24" s="11"/>
    </row>
    <row r="25" spans="1:13" ht="20.25" customHeight="1" x14ac:dyDescent="0.25">
      <c r="A25" s="4">
        <v>12</v>
      </c>
      <c r="B25" s="77" t="s">
        <v>175</v>
      </c>
      <c r="C25" s="44"/>
      <c r="D25" s="18"/>
      <c r="E25" s="18">
        <v>255402</v>
      </c>
      <c r="F25" s="11"/>
      <c r="G25" s="11"/>
      <c r="H25" s="11"/>
      <c r="I25" s="11"/>
      <c r="J25" s="11"/>
      <c r="K25" s="11"/>
      <c r="L25" s="11"/>
      <c r="M25" s="11"/>
    </row>
    <row r="26" spans="1:13" ht="20.25" customHeight="1" x14ac:dyDescent="0.25">
      <c r="A26" s="114">
        <v>13</v>
      </c>
      <c r="B26" s="77" t="s">
        <v>176</v>
      </c>
      <c r="C26" s="44"/>
      <c r="D26" s="26"/>
      <c r="E26" s="26">
        <v>374369</v>
      </c>
      <c r="F26" s="45"/>
      <c r="G26" s="45"/>
      <c r="H26" s="45"/>
      <c r="I26" s="45"/>
      <c r="J26" s="45"/>
      <c r="K26" s="45"/>
      <c r="L26" s="45"/>
      <c r="M26" s="45"/>
    </row>
    <row r="27" spans="1:13" ht="20.25" customHeight="1" x14ac:dyDescent="0.25">
      <c r="A27" s="4">
        <v>14</v>
      </c>
      <c r="B27" s="77" t="s">
        <v>177</v>
      </c>
      <c r="C27" s="44"/>
      <c r="D27" s="18"/>
      <c r="E27" s="18">
        <v>1234829</v>
      </c>
      <c r="F27" s="11"/>
      <c r="G27" s="11"/>
      <c r="H27" s="11"/>
      <c r="I27" s="11"/>
      <c r="J27" s="11"/>
      <c r="K27" s="11"/>
      <c r="L27" s="11"/>
      <c r="M27" s="11"/>
    </row>
    <row r="28" spans="1:13" ht="20.25" customHeight="1" x14ac:dyDescent="0.25">
      <c r="A28" s="114">
        <v>15</v>
      </c>
      <c r="B28" s="46" t="s">
        <v>178</v>
      </c>
      <c r="C28" s="44"/>
      <c r="D28" s="18"/>
      <c r="E28" s="18">
        <v>87767</v>
      </c>
      <c r="F28" s="11"/>
      <c r="G28" s="11"/>
      <c r="H28" s="11"/>
      <c r="I28" s="11"/>
      <c r="J28" s="11"/>
      <c r="K28" s="11"/>
      <c r="L28" s="11"/>
      <c r="M28" s="11"/>
    </row>
    <row r="29" spans="1:13" ht="20.25" customHeight="1" x14ac:dyDescent="0.25">
      <c r="A29" s="4">
        <v>16</v>
      </c>
      <c r="B29" s="77" t="s">
        <v>179</v>
      </c>
      <c r="C29" s="44"/>
      <c r="D29" s="26"/>
      <c r="E29" s="26">
        <v>53832</v>
      </c>
      <c r="F29" s="45"/>
      <c r="G29" s="45"/>
      <c r="H29" s="45"/>
      <c r="I29" s="45"/>
      <c r="J29" s="45"/>
      <c r="K29" s="45"/>
      <c r="L29" s="45"/>
      <c r="M29" s="45"/>
    </row>
    <row r="30" spans="1:13" ht="20.25" customHeight="1" x14ac:dyDescent="0.25">
      <c r="A30" s="114">
        <v>17</v>
      </c>
      <c r="B30" s="77" t="s">
        <v>180</v>
      </c>
      <c r="C30" s="44"/>
      <c r="D30" s="26"/>
      <c r="E30" s="26">
        <v>379004</v>
      </c>
      <c r="F30" s="45"/>
      <c r="G30" s="45"/>
      <c r="H30" s="45"/>
      <c r="I30" s="45"/>
      <c r="J30" s="45"/>
      <c r="K30" s="45"/>
      <c r="L30" s="45"/>
      <c r="M30" s="45"/>
    </row>
    <row r="31" spans="1:13" ht="20.25" customHeight="1" x14ac:dyDescent="0.25">
      <c r="A31" s="4">
        <v>18</v>
      </c>
      <c r="B31" s="77" t="s">
        <v>181</v>
      </c>
      <c r="C31" s="44"/>
      <c r="D31" s="26"/>
      <c r="E31" s="26">
        <v>945803</v>
      </c>
      <c r="F31" s="45"/>
      <c r="G31" s="45"/>
      <c r="H31" s="45"/>
      <c r="I31" s="45"/>
      <c r="J31" s="45"/>
      <c r="K31" s="45"/>
      <c r="L31" s="45"/>
      <c r="M31" s="45"/>
    </row>
    <row r="32" spans="1:13" ht="20.25" customHeight="1" x14ac:dyDescent="0.25">
      <c r="A32" s="114">
        <v>19</v>
      </c>
      <c r="B32" s="77" t="s">
        <v>182</v>
      </c>
      <c r="C32" s="44"/>
      <c r="D32" s="18"/>
      <c r="E32" s="18">
        <v>8192</v>
      </c>
      <c r="F32" s="11"/>
      <c r="G32" s="11"/>
      <c r="H32" s="11"/>
      <c r="I32" s="11"/>
      <c r="J32" s="11"/>
      <c r="K32" s="11"/>
      <c r="L32" s="11"/>
      <c r="M32" s="11"/>
    </row>
    <row r="33" spans="1:13" ht="20.25" customHeight="1" x14ac:dyDescent="0.25">
      <c r="A33" s="4">
        <v>20</v>
      </c>
      <c r="B33" s="77" t="s">
        <v>183</v>
      </c>
      <c r="C33" s="44"/>
      <c r="D33" s="18"/>
      <c r="E33" s="18">
        <v>106212</v>
      </c>
      <c r="F33" s="11"/>
      <c r="G33" s="11"/>
      <c r="H33" s="11"/>
      <c r="I33" s="11"/>
      <c r="J33" s="11"/>
      <c r="K33" s="11"/>
      <c r="L33" s="11"/>
      <c r="M33" s="11"/>
    </row>
    <row r="34" spans="1:13" ht="20.25" customHeight="1" x14ac:dyDescent="0.25">
      <c r="A34" s="114">
        <v>21</v>
      </c>
      <c r="B34" s="77" t="s">
        <v>184</v>
      </c>
      <c r="C34" s="44"/>
      <c r="D34" s="18"/>
      <c r="E34" s="18">
        <v>84002</v>
      </c>
      <c r="F34" s="11"/>
      <c r="G34" s="11"/>
      <c r="H34" s="11"/>
      <c r="I34" s="11"/>
      <c r="J34" s="11"/>
      <c r="K34" s="11"/>
      <c r="L34" s="11"/>
      <c r="M34" s="11"/>
    </row>
    <row r="35" spans="1:13" ht="20.25" customHeight="1" x14ac:dyDescent="0.25">
      <c r="A35" s="4">
        <v>22</v>
      </c>
      <c r="B35" s="77" t="s">
        <v>185</v>
      </c>
      <c r="C35" s="44"/>
      <c r="D35" s="18"/>
      <c r="E35" s="18">
        <v>62540</v>
      </c>
      <c r="F35" s="11"/>
      <c r="G35" s="11"/>
      <c r="H35" s="11"/>
      <c r="I35" s="11"/>
      <c r="J35" s="11"/>
      <c r="K35" s="11"/>
      <c r="L35" s="11"/>
      <c r="M35" s="11"/>
    </row>
    <row r="36" spans="1:13" ht="20.25" customHeight="1" x14ac:dyDescent="0.25">
      <c r="A36" s="114">
        <v>23</v>
      </c>
      <c r="B36" s="77" t="s">
        <v>186</v>
      </c>
      <c r="C36" s="44"/>
      <c r="D36" s="18"/>
      <c r="E36" s="18">
        <v>20770</v>
      </c>
      <c r="F36" s="11"/>
      <c r="G36" s="11"/>
      <c r="H36" s="11"/>
      <c r="I36" s="11"/>
      <c r="J36" s="11"/>
      <c r="K36" s="11"/>
      <c r="L36" s="11"/>
      <c r="M36" s="11"/>
    </row>
    <row r="37" spans="1:13" ht="20.25" customHeight="1" x14ac:dyDescent="0.25">
      <c r="A37" s="4">
        <v>24</v>
      </c>
      <c r="B37" s="77" t="s">
        <v>187</v>
      </c>
      <c r="C37" s="44"/>
      <c r="D37" s="18"/>
      <c r="E37" s="18">
        <v>0</v>
      </c>
      <c r="F37" s="11"/>
      <c r="G37" s="11"/>
      <c r="H37" s="11"/>
      <c r="I37" s="11"/>
      <c r="J37" s="11"/>
      <c r="K37" s="11"/>
      <c r="L37" s="11"/>
      <c r="M37" s="11"/>
    </row>
    <row r="38" spans="1:13" ht="20.25" customHeight="1" x14ac:dyDescent="0.25">
      <c r="A38" s="114">
        <v>25</v>
      </c>
      <c r="B38" s="77" t="s">
        <v>188</v>
      </c>
      <c r="C38" s="44"/>
      <c r="D38" s="18"/>
      <c r="E38" s="18">
        <v>23555</v>
      </c>
      <c r="F38" s="11"/>
      <c r="G38" s="11"/>
      <c r="H38" s="11"/>
      <c r="I38" s="11"/>
      <c r="J38" s="11"/>
      <c r="K38" s="11"/>
      <c r="L38" s="11"/>
      <c r="M38" s="11"/>
    </row>
    <row r="39" spans="1:13" ht="20.25" customHeight="1" x14ac:dyDescent="0.25">
      <c r="A39" s="4">
        <v>26</v>
      </c>
      <c r="B39" s="77" t="s">
        <v>412</v>
      </c>
      <c r="C39" s="44"/>
      <c r="D39" s="18"/>
      <c r="E39" s="18">
        <v>60541</v>
      </c>
      <c r="F39" s="11"/>
      <c r="G39" s="11"/>
      <c r="H39" s="11"/>
      <c r="I39" s="11"/>
      <c r="J39" s="11"/>
      <c r="K39" s="11"/>
      <c r="L39" s="11"/>
      <c r="M39" s="11"/>
    </row>
    <row r="40" spans="1:13" ht="30.75" customHeight="1" x14ac:dyDescent="0.25">
      <c r="A40" s="114">
        <v>27</v>
      </c>
      <c r="B40" s="46" t="s">
        <v>189</v>
      </c>
      <c r="C40" s="44"/>
      <c r="D40" s="18"/>
      <c r="E40" s="18">
        <v>42223</v>
      </c>
      <c r="F40" s="11"/>
      <c r="G40" s="11"/>
      <c r="H40" s="11"/>
      <c r="I40" s="11"/>
      <c r="J40" s="11"/>
      <c r="K40" s="11"/>
      <c r="L40" s="11"/>
      <c r="M40" s="11"/>
    </row>
    <row r="41" spans="1:13" ht="20.25" customHeight="1" x14ac:dyDescent="0.25">
      <c r="A41" s="4">
        <v>28</v>
      </c>
      <c r="B41" s="77" t="s">
        <v>190</v>
      </c>
      <c r="C41" s="44"/>
      <c r="D41" s="18"/>
      <c r="E41" s="18">
        <v>25114</v>
      </c>
      <c r="F41" s="11"/>
      <c r="G41" s="11"/>
      <c r="H41" s="11"/>
      <c r="I41" s="11"/>
      <c r="J41" s="11"/>
      <c r="K41" s="11"/>
      <c r="L41" s="11"/>
      <c r="M41" s="11"/>
    </row>
    <row r="42" spans="1:13" ht="31.5" customHeight="1" x14ac:dyDescent="0.25">
      <c r="A42" s="114">
        <v>29</v>
      </c>
      <c r="B42" s="77" t="s">
        <v>191</v>
      </c>
      <c r="C42" s="44"/>
      <c r="D42" s="18"/>
      <c r="E42" s="18">
        <v>13830</v>
      </c>
      <c r="F42" s="11"/>
      <c r="G42" s="11"/>
      <c r="H42" s="11"/>
      <c r="I42" s="11"/>
      <c r="J42" s="11"/>
      <c r="K42" s="11"/>
      <c r="L42" s="11"/>
      <c r="M42" s="11"/>
    </row>
    <row r="43" spans="1:13" ht="20.25" customHeight="1" x14ac:dyDescent="0.25">
      <c r="A43" s="4">
        <v>30</v>
      </c>
      <c r="B43" s="77" t="s">
        <v>192</v>
      </c>
      <c r="C43" s="44"/>
      <c r="D43" s="18"/>
      <c r="E43" s="18">
        <v>214000</v>
      </c>
      <c r="F43" s="11"/>
      <c r="G43" s="11"/>
      <c r="H43" s="11"/>
      <c r="I43" s="11"/>
      <c r="J43" s="11"/>
      <c r="K43" s="11"/>
      <c r="L43" s="11"/>
      <c r="M43" s="11"/>
    </row>
    <row r="44" spans="1:13" ht="20.25" customHeight="1" x14ac:dyDescent="0.25">
      <c r="A44" s="114">
        <v>31</v>
      </c>
      <c r="B44" s="77" t="s">
        <v>193</v>
      </c>
      <c r="C44" s="44"/>
      <c r="D44" s="18"/>
      <c r="E44" s="18">
        <v>3732</v>
      </c>
      <c r="F44" s="11"/>
      <c r="G44" s="11"/>
      <c r="H44" s="11"/>
      <c r="I44" s="11"/>
      <c r="J44" s="11"/>
      <c r="K44" s="11"/>
      <c r="L44" s="11"/>
      <c r="M44" s="11"/>
    </row>
    <row r="45" spans="1:13" ht="20.25" customHeight="1" x14ac:dyDescent="0.25">
      <c r="A45" s="4">
        <v>32</v>
      </c>
      <c r="B45" s="77" t="s">
        <v>194</v>
      </c>
      <c r="C45" s="44"/>
      <c r="D45" s="18"/>
      <c r="E45" s="18">
        <v>933</v>
      </c>
      <c r="F45" s="11"/>
      <c r="G45" s="11"/>
      <c r="H45" s="11"/>
      <c r="I45" s="11"/>
      <c r="J45" s="11"/>
      <c r="K45" s="11"/>
      <c r="L45" s="11"/>
      <c r="M45" s="11"/>
    </row>
    <row r="46" spans="1:13" ht="20.25" customHeight="1" x14ac:dyDescent="0.25">
      <c r="A46" s="114">
        <v>33</v>
      </c>
      <c r="B46" s="77" t="s">
        <v>195</v>
      </c>
      <c r="C46" s="44"/>
      <c r="D46" s="18"/>
      <c r="E46" s="18">
        <v>2368</v>
      </c>
      <c r="F46" s="11"/>
      <c r="G46" s="11"/>
      <c r="H46" s="11"/>
      <c r="I46" s="11"/>
      <c r="J46" s="11"/>
      <c r="K46" s="11"/>
      <c r="L46" s="11"/>
      <c r="M46" s="11"/>
    </row>
    <row r="47" spans="1:13" ht="20.25" customHeight="1" x14ac:dyDescent="0.25">
      <c r="A47" s="4">
        <v>34</v>
      </c>
      <c r="B47" s="77" t="s">
        <v>196</v>
      </c>
      <c r="C47" s="44"/>
      <c r="D47" s="18"/>
      <c r="E47" s="18">
        <v>884</v>
      </c>
      <c r="F47" s="11"/>
      <c r="G47" s="11"/>
      <c r="H47" s="11"/>
      <c r="I47" s="11"/>
      <c r="J47" s="11"/>
      <c r="K47" s="11"/>
      <c r="L47" s="11"/>
      <c r="M47" s="11"/>
    </row>
    <row r="48" spans="1:13" ht="20.25" customHeight="1" x14ac:dyDescent="0.25">
      <c r="A48" s="114">
        <v>35</v>
      </c>
      <c r="B48" s="77" t="s">
        <v>197</v>
      </c>
      <c r="C48" s="44"/>
      <c r="D48" s="18"/>
      <c r="E48" s="18">
        <v>1228</v>
      </c>
      <c r="F48" s="11"/>
      <c r="G48" s="11"/>
      <c r="H48" s="11"/>
      <c r="I48" s="11"/>
      <c r="J48" s="11"/>
      <c r="K48" s="11"/>
      <c r="L48" s="11"/>
      <c r="M48" s="11"/>
    </row>
    <row r="49" spans="1:13" ht="31.5" customHeight="1" x14ac:dyDescent="0.25">
      <c r="A49" s="4">
        <v>36</v>
      </c>
      <c r="B49" s="46" t="s">
        <v>198</v>
      </c>
      <c r="C49" s="44"/>
      <c r="D49" s="18"/>
      <c r="E49" s="18">
        <v>1470</v>
      </c>
      <c r="F49" s="11"/>
      <c r="G49" s="11"/>
      <c r="H49" s="11"/>
      <c r="I49" s="11"/>
      <c r="J49" s="11"/>
      <c r="K49" s="11"/>
      <c r="L49" s="11"/>
      <c r="M49" s="11"/>
    </row>
    <row r="50" spans="1:13" ht="20.25" customHeight="1" x14ac:dyDescent="0.25">
      <c r="A50" s="114">
        <v>37</v>
      </c>
      <c r="B50" s="77" t="s">
        <v>200</v>
      </c>
      <c r="C50" s="44"/>
      <c r="D50" s="18"/>
      <c r="E50" s="18">
        <v>10882</v>
      </c>
      <c r="F50" s="11"/>
      <c r="G50" s="11"/>
      <c r="H50" s="11"/>
      <c r="I50" s="11"/>
      <c r="J50" s="11"/>
      <c r="K50" s="11"/>
      <c r="L50" s="11"/>
      <c r="M50" s="11"/>
    </row>
    <row r="51" spans="1:13" ht="20.25" customHeight="1" x14ac:dyDescent="0.25">
      <c r="A51" s="4">
        <v>38</v>
      </c>
      <c r="B51" s="77" t="s">
        <v>201</v>
      </c>
      <c r="C51" s="44"/>
      <c r="D51" s="26"/>
      <c r="E51" s="26">
        <v>23902</v>
      </c>
      <c r="F51" s="45"/>
      <c r="G51" s="45"/>
      <c r="H51" s="45"/>
      <c r="I51" s="45"/>
      <c r="J51" s="45"/>
      <c r="K51" s="45"/>
      <c r="L51" s="45"/>
      <c r="M51" s="45"/>
    </row>
    <row r="52" spans="1:13" ht="20.25" customHeight="1" x14ac:dyDescent="0.25">
      <c r="A52" s="114">
        <v>39</v>
      </c>
      <c r="B52" s="77" t="s">
        <v>202</v>
      </c>
      <c r="C52" s="44"/>
      <c r="D52" s="26"/>
      <c r="E52" s="26">
        <v>7571</v>
      </c>
      <c r="F52" s="45"/>
      <c r="G52" s="45"/>
      <c r="H52" s="45"/>
      <c r="I52" s="45"/>
      <c r="J52" s="45"/>
      <c r="K52" s="45"/>
      <c r="L52" s="45"/>
      <c r="M52" s="45"/>
    </row>
    <row r="53" spans="1:13" ht="20.25" customHeight="1" x14ac:dyDescent="0.25">
      <c r="A53" s="4">
        <v>40</v>
      </c>
      <c r="B53" s="77" t="s">
        <v>203</v>
      </c>
      <c r="C53" s="44"/>
      <c r="D53" s="18"/>
      <c r="E53" s="18">
        <v>16982</v>
      </c>
      <c r="F53" s="11"/>
      <c r="G53" s="11"/>
      <c r="H53" s="11"/>
      <c r="I53" s="11"/>
      <c r="J53" s="11"/>
      <c r="K53" s="11"/>
      <c r="L53" s="11"/>
      <c r="M53" s="11"/>
    </row>
    <row r="54" spans="1:13" ht="33" customHeight="1" x14ac:dyDescent="0.25">
      <c r="A54" s="114">
        <v>41</v>
      </c>
      <c r="B54" s="77" t="s">
        <v>204</v>
      </c>
      <c r="C54" s="44"/>
      <c r="D54" s="18"/>
      <c r="E54" s="18">
        <v>4623</v>
      </c>
      <c r="F54" s="11"/>
      <c r="G54" s="11"/>
      <c r="H54" s="11"/>
      <c r="I54" s="11"/>
      <c r="J54" s="11"/>
      <c r="K54" s="11"/>
      <c r="L54" s="11"/>
      <c r="M54" s="11"/>
    </row>
    <row r="55" spans="1:13" ht="20.25" customHeight="1" x14ac:dyDescent="0.25">
      <c r="A55" s="4">
        <v>42</v>
      </c>
      <c r="B55" s="77" t="s">
        <v>205</v>
      </c>
      <c r="C55" s="44"/>
      <c r="D55" s="18"/>
      <c r="E55" s="18">
        <v>1339</v>
      </c>
      <c r="F55" s="11"/>
      <c r="G55" s="11"/>
      <c r="H55" s="11"/>
      <c r="I55" s="11"/>
      <c r="J55" s="11"/>
      <c r="K55" s="11"/>
      <c r="L55" s="11"/>
      <c r="M55" s="11"/>
    </row>
    <row r="56" spans="1:13" ht="20.25" customHeight="1" x14ac:dyDescent="0.25">
      <c r="A56" s="114">
        <v>43</v>
      </c>
      <c r="B56" s="77" t="s">
        <v>206</v>
      </c>
      <c r="C56" s="44"/>
      <c r="D56" s="18"/>
      <c r="E56" s="18">
        <v>5180</v>
      </c>
      <c r="F56" s="11"/>
      <c r="G56" s="11"/>
      <c r="H56" s="11"/>
      <c r="I56" s="11"/>
      <c r="J56" s="11"/>
      <c r="K56" s="11"/>
      <c r="L56" s="11"/>
      <c r="M56" s="11"/>
    </row>
    <row r="57" spans="1:13" ht="20.25" customHeight="1" x14ac:dyDescent="0.25">
      <c r="A57" s="4">
        <v>44</v>
      </c>
      <c r="B57" s="77" t="s">
        <v>207</v>
      </c>
      <c r="C57" s="44"/>
      <c r="D57" s="18"/>
      <c r="E57" s="18">
        <v>6972</v>
      </c>
      <c r="F57" s="11"/>
      <c r="G57" s="11"/>
      <c r="H57" s="11"/>
      <c r="I57" s="11"/>
      <c r="J57" s="11"/>
      <c r="K57" s="11"/>
      <c r="L57" s="11"/>
      <c r="M57" s="11"/>
    </row>
    <row r="58" spans="1:13" ht="20.25" customHeight="1" x14ac:dyDescent="0.25">
      <c r="A58" s="114">
        <v>45</v>
      </c>
      <c r="B58" s="77" t="s">
        <v>208</v>
      </c>
      <c r="C58" s="44"/>
      <c r="D58" s="18"/>
      <c r="E58" s="18">
        <v>1022</v>
      </c>
      <c r="F58" s="11"/>
      <c r="G58" s="11"/>
      <c r="H58" s="11"/>
      <c r="I58" s="11"/>
      <c r="J58" s="11"/>
      <c r="K58" s="11"/>
      <c r="L58" s="11"/>
      <c r="M58" s="11"/>
    </row>
    <row r="59" spans="1:13" ht="20.25" customHeight="1" x14ac:dyDescent="0.25">
      <c r="A59" s="4">
        <v>46</v>
      </c>
      <c r="B59" s="77" t="s">
        <v>209</v>
      </c>
      <c r="C59" s="44"/>
      <c r="D59" s="18"/>
      <c r="E59" s="18">
        <v>14198</v>
      </c>
      <c r="F59" s="11"/>
      <c r="G59" s="11"/>
      <c r="H59" s="11"/>
      <c r="I59" s="11"/>
      <c r="J59" s="11"/>
      <c r="K59" s="11"/>
      <c r="L59" s="11"/>
      <c r="M59" s="11"/>
    </row>
    <row r="60" spans="1:13" ht="20.25" customHeight="1" x14ac:dyDescent="0.25">
      <c r="A60" s="114">
        <v>47</v>
      </c>
      <c r="B60" s="77" t="s">
        <v>210</v>
      </c>
      <c r="C60" s="44"/>
      <c r="D60" s="18"/>
      <c r="E60" s="18">
        <v>2740</v>
      </c>
      <c r="F60" s="11"/>
      <c r="G60" s="11"/>
      <c r="H60" s="11"/>
      <c r="I60" s="11"/>
      <c r="J60" s="11"/>
      <c r="K60" s="11"/>
      <c r="L60" s="11"/>
      <c r="M60" s="11"/>
    </row>
    <row r="61" spans="1:13" ht="20.25" customHeight="1" x14ac:dyDescent="0.25">
      <c r="A61" s="4">
        <v>48</v>
      </c>
      <c r="B61" s="77" t="s">
        <v>211</v>
      </c>
      <c r="C61" s="44"/>
      <c r="D61" s="18"/>
      <c r="E61" s="18">
        <v>1263</v>
      </c>
      <c r="F61" s="11"/>
      <c r="G61" s="11"/>
      <c r="H61" s="11"/>
      <c r="I61" s="11"/>
      <c r="J61" s="11"/>
      <c r="K61" s="11"/>
      <c r="L61" s="11"/>
      <c r="M61" s="11"/>
    </row>
    <row r="62" spans="1:13" ht="20.25" customHeight="1" x14ac:dyDescent="0.25">
      <c r="A62" s="114">
        <v>49</v>
      </c>
      <c r="B62" s="46" t="s">
        <v>212</v>
      </c>
      <c r="C62" s="44"/>
      <c r="D62" s="18"/>
      <c r="E62" s="18">
        <v>5231</v>
      </c>
      <c r="F62" s="11"/>
      <c r="G62" s="11"/>
      <c r="H62" s="11"/>
      <c r="I62" s="11"/>
      <c r="J62" s="11"/>
      <c r="K62" s="11"/>
      <c r="L62" s="11"/>
      <c r="M62" s="11"/>
    </row>
    <row r="63" spans="1:13" ht="20.25" customHeight="1" x14ac:dyDescent="0.25">
      <c r="A63" s="4">
        <v>50</v>
      </c>
      <c r="B63" s="46" t="s">
        <v>199</v>
      </c>
      <c r="C63" s="44"/>
      <c r="D63" s="18"/>
      <c r="E63" s="18">
        <v>188</v>
      </c>
      <c r="F63" s="11"/>
      <c r="G63" s="11"/>
      <c r="H63" s="11"/>
      <c r="I63" s="11"/>
      <c r="J63" s="11"/>
      <c r="K63" s="11"/>
      <c r="L63" s="11"/>
      <c r="M63" s="11"/>
    </row>
    <row r="64" spans="1:13" ht="33.75" customHeight="1" x14ac:dyDescent="0.25">
      <c r="A64" s="114">
        <v>51</v>
      </c>
      <c r="B64" s="46" t="s">
        <v>413</v>
      </c>
      <c r="C64" s="44"/>
      <c r="D64" s="18"/>
      <c r="E64" s="18">
        <v>74239</v>
      </c>
      <c r="F64" s="11"/>
      <c r="G64" s="11"/>
      <c r="H64" s="11"/>
      <c r="I64" s="11"/>
      <c r="J64" s="11"/>
      <c r="K64" s="11"/>
      <c r="L64" s="11"/>
      <c r="M64" s="11"/>
    </row>
    <row r="65" spans="1:13" ht="20.25" customHeight="1" x14ac:dyDescent="0.25">
      <c r="A65" s="4">
        <v>52</v>
      </c>
      <c r="B65" s="46" t="s">
        <v>414</v>
      </c>
      <c r="C65" s="44"/>
      <c r="D65" s="18"/>
      <c r="E65" s="18">
        <v>3500</v>
      </c>
      <c r="F65" s="11"/>
      <c r="G65" s="11"/>
      <c r="H65" s="11"/>
      <c r="I65" s="11"/>
      <c r="J65" s="11"/>
      <c r="K65" s="11"/>
      <c r="L65" s="11"/>
      <c r="M65" s="11"/>
    </row>
    <row r="66" spans="1:13" ht="20.25" customHeight="1" x14ac:dyDescent="0.25">
      <c r="A66" s="114">
        <v>53</v>
      </c>
      <c r="B66" s="46" t="s">
        <v>457</v>
      </c>
      <c r="C66" s="44"/>
      <c r="D66" s="18"/>
      <c r="E66" s="18">
        <v>490</v>
      </c>
      <c r="F66" s="11"/>
      <c r="G66" s="11"/>
      <c r="H66" s="11"/>
      <c r="I66" s="11"/>
      <c r="J66" s="11"/>
      <c r="K66" s="11"/>
      <c r="L66" s="11"/>
      <c r="M66" s="11"/>
    </row>
    <row r="67" spans="1:13" ht="20.25" customHeight="1" x14ac:dyDescent="0.25">
      <c r="A67" s="4">
        <v>54</v>
      </c>
      <c r="B67" s="46" t="s">
        <v>458</v>
      </c>
      <c r="C67" s="44"/>
      <c r="D67" s="18"/>
      <c r="E67" s="18">
        <v>4500</v>
      </c>
      <c r="F67" s="11"/>
      <c r="G67" s="11"/>
      <c r="H67" s="11"/>
      <c r="I67" s="11"/>
      <c r="J67" s="11"/>
      <c r="K67" s="11"/>
      <c r="L67" s="11"/>
      <c r="M67" s="11"/>
    </row>
    <row r="68" spans="1:13" ht="20.25" customHeight="1" x14ac:dyDescent="0.25">
      <c r="A68" s="114">
        <v>55</v>
      </c>
      <c r="B68" s="46" t="s">
        <v>459</v>
      </c>
      <c r="C68" s="44"/>
      <c r="D68" s="18"/>
      <c r="E68" s="18">
        <v>34091</v>
      </c>
      <c r="F68" s="11"/>
      <c r="G68" s="11"/>
      <c r="H68" s="11"/>
      <c r="I68" s="11"/>
      <c r="J68" s="11"/>
      <c r="K68" s="11"/>
      <c r="L68" s="11"/>
      <c r="M68" s="11"/>
    </row>
    <row r="69" spans="1:13" ht="29.25" customHeight="1" x14ac:dyDescent="0.25">
      <c r="A69" s="4">
        <v>56</v>
      </c>
      <c r="B69" s="46" t="s">
        <v>460</v>
      </c>
      <c r="C69" s="44"/>
      <c r="D69" s="18"/>
      <c r="E69" s="18">
        <v>12035</v>
      </c>
      <c r="F69" s="11"/>
      <c r="G69" s="11"/>
      <c r="H69" s="11"/>
      <c r="I69" s="11"/>
      <c r="J69" s="11"/>
      <c r="K69" s="11"/>
      <c r="L69" s="11"/>
      <c r="M69" s="11"/>
    </row>
    <row r="70" spans="1:13" ht="20.25" customHeight="1" x14ac:dyDescent="0.25">
      <c r="A70" s="114">
        <v>57</v>
      </c>
      <c r="B70" s="46" t="s">
        <v>461</v>
      </c>
      <c r="C70" s="44"/>
      <c r="D70" s="18"/>
      <c r="E70" s="18">
        <v>675</v>
      </c>
      <c r="F70" s="142"/>
      <c r="G70" s="142"/>
      <c r="H70" s="142"/>
      <c r="I70" s="142"/>
      <c r="J70" s="142"/>
      <c r="K70" s="142"/>
      <c r="L70" s="142"/>
      <c r="M70" s="142"/>
    </row>
    <row r="71" spans="1:13" ht="28.5" customHeight="1" x14ac:dyDescent="0.25">
      <c r="A71" s="4">
        <v>58</v>
      </c>
      <c r="B71" s="46" t="s">
        <v>462</v>
      </c>
      <c r="C71" s="44"/>
      <c r="D71" s="18"/>
      <c r="E71" s="18">
        <v>95017</v>
      </c>
      <c r="F71" s="142"/>
      <c r="G71" s="142"/>
      <c r="H71" s="142"/>
      <c r="I71" s="142"/>
      <c r="J71" s="142"/>
      <c r="K71" s="142"/>
      <c r="L71" s="142"/>
      <c r="M71" s="142"/>
    </row>
    <row r="72" spans="1:13" ht="35.25" customHeight="1" x14ac:dyDescent="0.25">
      <c r="A72" s="114">
        <v>59</v>
      </c>
      <c r="B72" s="46" t="s">
        <v>463</v>
      </c>
      <c r="C72" s="44"/>
      <c r="D72" s="18"/>
      <c r="E72" s="18">
        <v>22217</v>
      </c>
      <c r="F72" s="142"/>
      <c r="G72" s="142"/>
      <c r="H72" s="142"/>
      <c r="I72" s="142"/>
      <c r="J72" s="142"/>
      <c r="K72" s="142"/>
      <c r="L72" s="142"/>
      <c r="M72" s="142"/>
    </row>
    <row r="73" spans="1:13" ht="35.25" customHeight="1" x14ac:dyDescent="0.25">
      <c r="A73" s="4">
        <v>60</v>
      </c>
      <c r="B73" s="46" t="s">
        <v>464</v>
      </c>
      <c r="C73" s="44"/>
      <c r="D73" s="18"/>
      <c r="E73" s="18">
        <v>9265</v>
      </c>
      <c r="F73" s="142"/>
      <c r="G73" s="142"/>
      <c r="H73" s="142"/>
      <c r="I73" s="142"/>
      <c r="J73" s="142"/>
      <c r="K73" s="142"/>
      <c r="L73" s="142"/>
      <c r="M73" s="142"/>
    </row>
    <row r="74" spans="1:13" ht="27.75" customHeight="1" x14ac:dyDescent="0.25">
      <c r="A74" s="114">
        <v>61</v>
      </c>
      <c r="B74" s="46" t="s">
        <v>465</v>
      </c>
      <c r="C74" s="44"/>
      <c r="D74" s="18"/>
      <c r="E74" s="18">
        <v>4123</v>
      </c>
      <c r="F74" s="11"/>
      <c r="G74" s="11"/>
      <c r="H74" s="11"/>
      <c r="I74" s="11"/>
      <c r="J74" s="11"/>
      <c r="K74" s="11"/>
      <c r="L74" s="11"/>
      <c r="M74" s="11"/>
    </row>
    <row r="75" spans="1:13" ht="29.25" customHeight="1" x14ac:dyDescent="0.25">
      <c r="A75" s="4">
        <v>62</v>
      </c>
      <c r="B75" s="46" t="s">
        <v>466</v>
      </c>
      <c r="C75" s="44"/>
      <c r="D75" s="18"/>
      <c r="E75" s="18">
        <v>6700</v>
      </c>
      <c r="F75" s="11"/>
      <c r="G75" s="11"/>
      <c r="H75" s="11"/>
      <c r="I75" s="11"/>
      <c r="J75" s="11"/>
      <c r="K75" s="11"/>
      <c r="L75" s="11"/>
      <c r="M75" s="11"/>
    </row>
    <row r="76" spans="1:13" ht="20.25" customHeight="1" x14ac:dyDescent="0.25">
      <c r="A76" s="114">
        <v>63</v>
      </c>
      <c r="B76" s="77" t="s">
        <v>213</v>
      </c>
      <c r="C76" s="44"/>
      <c r="D76" s="18"/>
      <c r="E76" s="18">
        <v>190000</v>
      </c>
      <c r="F76" s="11"/>
      <c r="G76" s="11"/>
      <c r="H76" s="11"/>
      <c r="I76" s="11"/>
      <c r="J76" s="11"/>
      <c r="K76" s="11"/>
      <c r="L76" s="11"/>
      <c r="M76" s="11"/>
    </row>
    <row r="77" spans="1:13" ht="20.25" customHeight="1" x14ac:dyDescent="0.25">
      <c r="A77" s="4">
        <v>64</v>
      </c>
      <c r="B77" s="77" t="s">
        <v>214</v>
      </c>
      <c r="C77" s="44"/>
      <c r="D77" s="18"/>
      <c r="E77" s="18">
        <v>98841</v>
      </c>
      <c r="F77" s="11"/>
      <c r="G77" s="11"/>
      <c r="H77" s="11"/>
      <c r="I77" s="11"/>
      <c r="J77" s="11"/>
      <c r="K77" s="11"/>
      <c r="L77" s="11"/>
      <c r="M77" s="11"/>
    </row>
    <row r="78" spans="1:13" ht="43.5" customHeight="1" x14ac:dyDescent="0.25">
      <c r="A78" s="2" t="s">
        <v>11</v>
      </c>
      <c r="B78" s="3" t="s">
        <v>217</v>
      </c>
      <c r="C78" s="43">
        <f t="shared" ref="C78:C83" si="1">SUM(D78:M78)</f>
        <v>3500</v>
      </c>
      <c r="D78" s="18"/>
      <c r="E78" s="2"/>
      <c r="F78" s="11">
        <f>+'[1]33'!$D$36</f>
        <v>3500</v>
      </c>
      <c r="G78" s="11"/>
      <c r="H78" s="11"/>
      <c r="I78" s="11"/>
      <c r="J78" s="11"/>
      <c r="K78" s="11"/>
      <c r="L78" s="11"/>
      <c r="M78" s="11"/>
    </row>
    <row r="79" spans="1:13" ht="30" customHeight="1" x14ac:dyDescent="0.25">
      <c r="A79" s="2" t="s">
        <v>15</v>
      </c>
      <c r="B79" s="3" t="s">
        <v>218</v>
      </c>
      <c r="C79" s="43">
        <f t="shared" si="1"/>
        <v>2910</v>
      </c>
      <c r="D79" s="18"/>
      <c r="E79" s="2"/>
      <c r="F79" s="11"/>
      <c r="G79" s="11">
        <f>+'[1]33'!$D$35</f>
        <v>2910</v>
      </c>
      <c r="H79" s="11"/>
      <c r="I79" s="11"/>
      <c r="J79" s="11"/>
      <c r="K79" s="11"/>
      <c r="L79" s="11"/>
      <c r="M79" s="11"/>
    </row>
    <row r="80" spans="1:13" ht="29.25" customHeight="1" x14ac:dyDescent="0.25">
      <c r="A80" s="2" t="s">
        <v>17</v>
      </c>
      <c r="B80" s="3" t="s">
        <v>219</v>
      </c>
      <c r="C80" s="43">
        <f t="shared" si="1"/>
        <v>165665</v>
      </c>
      <c r="D80" s="18"/>
      <c r="E80" s="2"/>
      <c r="F80" s="11"/>
      <c r="G80" s="11"/>
      <c r="H80" s="11">
        <f>+'[1]33'!$D$34</f>
        <v>165665</v>
      </c>
      <c r="I80" s="11"/>
      <c r="J80" s="11"/>
      <c r="K80" s="11"/>
      <c r="L80" s="11"/>
      <c r="M80" s="11"/>
    </row>
    <row r="81" spans="1:13" ht="31.5" customHeight="1" x14ac:dyDescent="0.25">
      <c r="A81" s="2" t="s">
        <v>19</v>
      </c>
      <c r="B81" s="3" t="s">
        <v>220</v>
      </c>
      <c r="C81" s="43">
        <f t="shared" si="1"/>
        <v>554481</v>
      </c>
      <c r="D81" s="18"/>
      <c r="E81" s="2"/>
      <c r="F81" s="11"/>
      <c r="G81" s="11"/>
      <c r="H81" s="11"/>
      <c r="I81" s="11">
        <f>+'[1]33'!$D$33</f>
        <v>554481</v>
      </c>
      <c r="J81" s="11"/>
      <c r="K81" s="11"/>
      <c r="L81" s="11"/>
      <c r="M81" s="11"/>
    </row>
    <row r="82" spans="1:13" ht="47.25" customHeight="1" x14ac:dyDescent="0.25">
      <c r="A82" s="2" t="s">
        <v>48</v>
      </c>
      <c r="B82" s="3" t="s">
        <v>221</v>
      </c>
      <c r="C82" s="43">
        <f t="shared" si="1"/>
        <v>5369384.2414405802</v>
      </c>
      <c r="D82" s="18"/>
      <c r="E82" s="2"/>
      <c r="F82" s="11"/>
      <c r="G82" s="11"/>
      <c r="H82" s="11"/>
      <c r="I82" s="11"/>
      <c r="J82" s="11"/>
      <c r="K82" s="11"/>
      <c r="L82" s="11"/>
      <c r="M82" s="11">
        <f>+'[1]IV Thu_Huyen'!$D$45</f>
        <v>5369384.2414405802</v>
      </c>
    </row>
    <row r="83" spans="1:13" ht="39.75" customHeight="1" x14ac:dyDescent="0.25">
      <c r="A83" s="2" t="s">
        <v>222</v>
      </c>
      <c r="B83" s="3" t="s">
        <v>223</v>
      </c>
      <c r="C83" s="43">
        <f t="shared" si="1"/>
        <v>0</v>
      </c>
      <c r="D83" s="18"/>
      <c r="E83" s="2"/>
      <c r="F83" s="11"/>
      <c r="G83" s="11"/>
      <c r="H83" s="11"/>
      <c r="I83" s="11"/>
      <c r="J83" s="11"/>
      <c r="K83" s="11"/>
      <c r="L83" s="11"/>
      <c r="M83" s="11"/>
    </row>
    <row r="84" spans="1:13" ht="47.25" customHeight="1" x14ac:dyDescent="0.25">
      <c r="A84" s="141" t="s">
        <v>468</v>
      </c>
      <c r="B84" s="3" t="s">
        <v>467</v>
      </c>
      <c r="C84" s="43"/>
      <c r="D84" s="18"/>
      <c r="E84" s="141"/>
      <c r="F84" s="142"/>
      <c r="G84" s="142"/>
      <c r="H84" s="142"/>
      <c r="I84" s="142"/>
      <c r="J84" s="142"/>
      <c r="K84" s="142">
        <f>+'[1]33'!$D$41</f>
        <v>6893935</v>
      </c>
      <c r="L84" s="142"/>
      <c r="M84" s="142"/>
    </row>
  </sheetData>
  <mergeCells count="17">
    <mergeCell ref="I8:M8"/>
    <mergeCell ref="A9:A10"/>
    <mergeCell ref="B9:B10"/>
    <mergeCell ref="C9:C10"/>
    <mergeCell ref="D9:D10"/>
    <mergeCell ref="E9:E10"/>
    <mergeCell ref="G9:G10"/>
    <mergeCell ref="H9:H10"/>
    <mergeCell ref="I9:I10"/>
    <mergeCell ref="J9:L9"/>
    <mergeCell ref="M9:M10"/>
    <mergeCell ref="F9:F10"/>
    <mergeCell ref="A1:B1"/>
    <mergeCell ref="I1:M1"/>
    <mergeCell ref="A2:B2"/>
    <mergeCell ref="A4:M4"/>
    <mergeCell ref="A5:M5"/>
  </mergeCells>
  <printOptions horizontalCentered="1"/>
  <pageMargins left="0" right="0" top="0.75" bottom="0.5" header="0.3" footer="0.3"/>
  <pageSetup paperSize="9" scale="95" orientation="landscape" r:id="rId1"/>
  <headerFooter>
    <oddFooter>Page &amp;P</oddFooter>
  </headerFooter>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19"/>
  <sheetViews>
    <sheetView workbookViewId="0">
      <selection activeCell="D13" sqref="D13"/>
    </sheetView>
  </sheetViews>
  <sheetFormatPr defaultRowHeight="15" x14ac:dyDescent="0.25"/>
  <cols>
    <col min="1" max="1" width="6" style="81" customWidth="1"/>
    <col min="2" max="2" width="35.85546875" style="132" customWidth="1"/>
    <col min="3" max="3" width="10.42578125" customWidth="1"/>
    <col min="4" max="8" width="9.42578125" style="137" bestFit="1" customWidth="1"/>
    <col min="9" max="9" width="8.140625" style="137" customWidth="1"/>
    <col min="10" max="10" width="9.42578125" style="137" bestFit="1" customWidth="1"/>
    <col min="11" max="11" width="10.5703125" style="137" bestFit="1" customWidth="1"/>
    <col min="12" max="12" width="9.42578125" style="137" bestFit="1" customWidth="1"/>
    <col min="13" max="13" width="10.7109375" style="137" bestFit="1" customWidth="1"/>
    <col min="14" max="14" width="8.85546875" style="137" customWidth="1"/>
  </cols>
  <sheetData>
    <row r="1" spans="1:14" x14ac:dyDescent="0.25">
      <c r="A1" s="285" t="s">
        <v>150</v>
      </c>
      <c r="B1" s="285"/>
      <c r="C1" s="47"/>
      <c r="D1" s="47"/>
      <c r="E1" s="47"/>
      <c r="F1" s="47"/>
      <c r="G1" s="47"/>
      <c r="H1" s="47"/>
      <c r="I1" s="47"/>
      <c r="J1" s="47"/>
      <c r="K1" s="286" t="s">
        <v>224</v>
      </c>
      <c r="L1" s="286"/>
      <c r="M1" s="286"/>
      <c r="N1" s="47"/>
    </row>
    <row r="2" spans="1:14" x14ac:dyDescent="0.25">
      <c r="A2" s="287" t="s">
        <v>115</v>
      </c>
      <c r="B2" s="287"/>
      <c r="C2" s="48"/>
      <c r="D2" s="48"/>
      <c r="E2" s="48"/>
      <c r="F2" s="48"/>
      <c r="G2" s="48"/>
      <c r="H2" s="48"/>
      <c r="I2" s="48"/>
      <c r="J2" s="48"/>
      <c r="K2" s="48"/>
      <c r="L2" s="48"/>
      <c r="M2" s="48"/>
      <c r="N2" s="48"/>
    </row>
    <row r="3" spans="1:14" x14ac:dyDescent="0.25">
      <c r="A3" s="149"/>
      <c r="B3" s="245"/>
      <c r="C3" s="48"/>
      <c r="D3" s="48"/>
      <c r="E3" s="48"/>
      <c r="F3" s="48"/>
      <c r="G3" s="48"/>
      <c r="H3" s="48"/>
      <c r="I3" s="48"/>
      <c r="J3" s="48"/>
      <c r="K3" s="48"/>
      <c r="L3" s="48"/>
      <c r="M3" s="48"/>
      <c r="N3" s="48"/>
    </row>
    <row r="4" spans="1:14" ht="15.75" x14ac:dyDescent="0.25">
      <c r="A4" s="288" t="s">
        <v>469</v>
      </c>
      <c r="B4" s="288"/>
      <c r="C4" s="288"/>
      <c r="D4" s="288"/>
      <c r="E4" s="288"/>
      <c r="F4" s="288"/>
      <c r="G4" s="288"/>
      <c r="H4" s="288"/>
      <c r="I4" s="288"/>
      <c r="J4" s="288"/>
      <c r="K4" s="288"/>
      <c r="L4" s="288"/>
      <c r="M4" s="288"/>
      <c r="N4" s="288"/>
    </row>
    <row r="5" spans="1:14" x14ac:dyDescent="0.25">
      <c r="A5" s="289" t="s">
        <v>470</v>
      </c>
      <c r="B5" s="289"/>
      <c r="C5" s="289"/>
      <c r="D5" s="289"/>
      <c r="E5" s="289"/>
      <c r="F5" s="289"/>
      <c r="G5" s="289"/>
      <c r="H5" s="289"/>
      <c r="I5" s="289"/>
      <c r="J5" s="289"/>
      <c r="K5" s="289"/>
      <c r="L5" s="289"/>
      <c r="M5" s="289"/>
      <c r="N5" s="289"/>
    </row>
    <row r="6" spans="1:14" x14ac:dyDescent="0.25">
      <c r="A6" s="150"/>
      <c r="B6" s="150"/>
      <c r="C6" s="134"/>
      <c r="D6" s="146"/>
      <c r="E6" s="150"/>
      <c r="F6" s="146"/>
      <c r="G6" s="150"/>
      <c r="H6" s="150"/>
      <c r="I6" s="150"/>
      <c r="J6" s="146"/>
      <c r="K6" s="146"/>
      <c r="L6" s="146"/>
      <c r="M6" s="146"/>
      <c r="N6" s="150"/>
    </row>
    <row r="7" spans="1:14" x14ac:dyDescent="0.25">
      <c r="A7" s="150"/>
      <c r="B7" s="150"/>
      <c r="C7" s="134"/>
      <c r="D7" s="146"/>
      <c r="E7" s="150"/>
      <c r="F7" s="146"/>
      <c r="G7" s="150"/>
      <c r="H7" s="150"/>
      <c r="I7" s="150"/>
      <c r="J7" s="146"/>
      <c r="K7" s="146"/>
      <c r="L7" s="146"/>
      <c r="M7" s="146"/>
      <c r="N7" s="150"/>
    </row>
    <row r="8" spans="1:14" x14ac:dyDescent="0.25">
      <c r="A8" s="49"/>
      <c r="B8" s="50"/>
      <c r="C8" s="47"/>
      <c r="D8" s="47"/>
      <c r="E8" s="47"/>
      <c r="F8" s="47"/>
      <c r="G8" s="47"/>
      <c r="H8" s="47"/>
      <c r="I8" s="47"/>
      <c r="J8" s="47"/>
      <c r="K8" s="47"/>
      <c r="L8" s="47"/>
      <c r="M8" s="51" t="s">
        <v>1</v>
      </c>
      <c r="N8" s="47"/>
    </row>
    <row r="9" spans="1:14" ht="23.25" customHeight="1" x14ac:dyDescent="0.25">
      <c r="A9" s="282" t="s">
        <v>2</v>
      </c>
      <c r="B9" s="282" t="s">
        <v>152</v>
      </c>
      <c r="C9" s="283" t="s">
        <v>160</v>
      </c>
      <c r="D9" s="283" t="s">
        <v>225</v>
      </c>
      <c r="E9" s="283"/>
      <c r="F9" s="283"/>
      <c r="G9" s="283"/>
      <c r="H9" s="283"/>
      <c r="I9" s="283"/>
      <c r="J9" s="283"/>
      <c r="K9" s="283"/>
      <c r="L9" s="283"/>
      <c r="M9" s="283"/>
      <c r="N9" s="283"/>
    </row>
    <row r="10" spans="1:14" ht="28.5" customHeight="1" x14ac:dyDescent="0.25">
      <c r="A10" s="282"/>
      <c r="B10" s="282"/>
      <c r="C10" s="283"/>
      <c r="D10" s="283" t="s">
        <v>226</v>
      </c>
      <c r="E10" s="283" t="s">
        <v>227</v>
      </c>
      <c r="F10" s="283" t="s">
        <v>228</v>
      </c>
      <c r="G10" s="283" t="s">
        <v>229</v>
      </c>
      <c r="H10" s="283" t="s">
        <v>230</v>
      </c>
      <c r="I10" s="283" t="s">
        <v>620</v>
      </c>
      <c r="J10" s="283" t="s">
        <v>233</v>
      </c>
      <c r="K10" s="283"/>
      <c r="L10" s="283"/>
      <c r="M10" s="283" t="s">
        <v>234</v>
      </c>
      <c r="N10" s="284" t="s">
        <v>444</v>
      </c>
    </row>
    <row r="11" spans="1:14" ht="84.75" customHeight="1" x14ac:dyDescent="0.25">
      <c r="A11" s="282"/>
      <c r="B11" s="282"/>
      <c r="C11" s="283"/>
      <c r="D11" s="283"/>
      <c r="E11" s="283"/>
      <c r="F11" s="283"/>
      <c r="G11" s="283"/>
      <c r="H11" s="283"/>
      <c r="I11" s="283"/>
      <c r="J11" s="145" t="s">
        <v>235</v>
      </c>
      <c r="K11" s="145" t="s">
        <v>236</v>
      </c>
      <c r="L11" s="145" t="s">
        <v>237</v>
      </c>
      <c r="M11" s="283"/>
      <c r="N11" s="284"/>
    </row>
    <row r="12" spans="1:14" ht="21.75" customHeight="1" x14ac:dyDescent="0.25">
      <c r="A12" s="151" t="s">
        <v>5</v>
      </c>
      <c r="B12" s="52" t="s">
        <v>21</v>
      </c>
      <c r="C12" s="53">
        <v>1</v>
      </c>
      <c r="D12" s="53">
        <v>2</v>
      </c>
      <c r="E12" s="161">
        <v>3</v>
      </c>
      <c r="F12" s="53">
        <v>4</v>
      </c>
      <c r="G12" s="161">
        <v>5</v>
      </c>
      <c r="H12" s="161">
        <v>6</v>
      </c>
      <c r="I12" s="161">
        <v>7</v>
      </c>
      <c r="J12" s="53"/>
      <c r="K12" s="53">
        <v>10</v>
      </c>
      <c r="L12" s="53"/>
      <c r="M12" s="53">
        <v>11</v>
      </c>
      <c r="N12" s="161">
        <v>13</v>
      </c>
    </row>
    <row r="13" spans="1:14" ht="24.75" customHeight="1" x14ac:dyDescent="0.25">
      <c r="A13" s="151"/>
      <c r="B13" s="151" t="s">
        <v>160</v>
      </c>
      <c r="C13" s="133">
        <f>SUM(D13:N13)</f>
        <v>1852057</v>
      </c>
      <c r="D13" s="145">
        <f>+D14+D76+D78+D80+D82+D85+D87+D89+D91+D93+D97+D100+D106+D108+D110+D112+D114+D116+D118</f>
        <v>336392</v>
      </c>
      <c r="E13" s="152">
        <f t="shared" ref="E13:N13" si="0">+E14+E76+E78+E80+E82+E85+E87+E89+E91+E93+E97+E100+E106+E108+E110+E112+E114+E116+E118</f>
        <v>40000</v>
      </c>
      <c r="F13" s="152">
        <f t="shared" si="0"/>
        <v>48000</v>
      </c>
      <c r="G13" s="152">
        <f t="shared" si="0"/>
        <v>197592</v>
      </c>
      <c r="H13" s="152">
        <f t="shared" si="0"/>
        <v>97000</v>
      </c>
      <c r="I13" s="152">
        <f t="shared" si="0"/>
        <v>61000</v>
      </c>
      <c r="J13" s="152">
        <f t="shared" si="0"/>
        <v>128338</v>
      </c>
      <c r="K13" s="152">
        <f t="shared" si="0"/>
        <v>233660</v>
      </c>
      <c r="L13" s="152">
        <f t="shared" si="0"/>
        <v>222300</v>
      </c>
      <c r="M13" s="152">
        <f t="shared" si="0"/>
        <v>72500</v>
      </c>
      <c r="N13" s="152">
        <f t="shared" si="0"/>
        <v>415275</v>
      </c>
    </row>
    <row r="14" spans="1:14" ht="33.75" customHeight="1" x14ac:dyDescent="0.25">
      <c r="A14" s="151">
        <v>1</v>
      </c>
      <c r="B14" s="62" t="s">
        <v>253</v>
      </c>
      <c r="C14" s="133">
        <f>SUM(D14:N14)</f>
        <v>1152805</v>
      </c>
      <c r="D14" s="59">
        <f t="shared" ref="D14:N14" si="1">SUM(D15:D75)</f>
        <v>0</v>
      </c>
      <c r="E14" s="59">
        <f t="shared" si="1"/>
        <v>40000</v>
      </c>
      <c r="F14" s="59">
        <f t="shared" si="1"/>
        <v>0</v>
      </c>
      <c r="G14" s="59">
        <f t="shared" si="1"/>
        <v>100892</v>
      </c>
      <c r="H14" s="59">
        <f t="shared" si="1"/>
        <v>97000</v>
      </c>
      <c r="I14" s="59">
        <f t="shared" si="1"/>
        <v>30000</v>
      </c>
      <c r="J14" s="59">
        <f t="shared" si="1"/>
        <v>127838</v>
      </c>
      <c r="K14" s="59">
        <f t="shared" si="1"/>
        <v>114000</v>
      </c>
      <c r="L14" s="59">
        <f t="shared" si="1"/>
        <v>222300</v>
      </c>
      <c r="M14" s="59">
        <f t="shared" si="1"/>
        <v>6200</v>
      </c>
      <c r="N14" s="59">
        <f t="shared" si="1"/>
        <v>414575</v>
      </c>
    </row>
    <row r="15" spans="1:14" ht="29.25" customHeight="1" x14ac:dyDescent="0.25">
      <c r="A15" s="54"/>
      <c r="B15" s="246" t="s">
        <v>254</v>
      </c>
      <c r="C15" s="53"/>
      <c r="D15" s="56"/>
      <c r="E15" s="56"/>
      <c r="F15" s="56"/>
      <c r="G15" s="56"/>
      <c r="H15" s="56"/>
      <c r="I15" s="56"/>
      <c r="J15" s="56">
        <v>26000</v>
      </c>
      <c r="K15" s="56"/>
      <c r="L15" s="56"/>
      <c r="M15" s="56"/>
      <c r="N15" s="56"/>
    </row>
    <row r="16" spans="1:14" ht="21" customHeight="1" x14ac:dyDescent="0.25">
      <c r="A16" s="54"/>
      <c r="B16" s="246" t="s">
        <v>501</v>
      </c>
      <c r="C16" s="53"/>
      <c r="D16" s="56"/>
      <c r="E16" s="56"/>
      <c r="F16" s="56"/>
      <c r="G16" s="56"/>
      <c r="H16" s="56"/>
      <c r="I16" s="56"/>
      <c r="J16" s="56">
        <v>1500</v>
      </c>
      <c r="K16" s="56"/>
      <c r="L16" s="56"/>
      <c r="M16" s="56"/>
      <c r="N16" s="56"/>
    </row>
    <row r="17" spans="1:14" ht="44.25" customHeight="1" x14ac:dyDescent="0.25">
      <c r="A17" s="54"/>
      <c r="B17" s="246" t="s">
        <v>502</v>
      </c>
      <c r="C17" s="53"/>
      <c r="D17" s="56"/>
      <c r="E17" s="56"/>
      <c r="F17" s="56"/>
      <c r="G17" s="56"/>
      <c r="H17" s="56"/>
      <c r="I17" s="56"/>
      <c r="J17" s="56">
        <v>13900</v>
      </c>
      <c r="K17" s="56"/>
      <c r="L17" s="56"/>
      <c r="M17" s="56"/>
      <c r="N17" s="56"/>
    </row>
    <row r="18" spans="1:14" ht="74.25" customHeight="1" x14ac:dyDescent="0.25">
      <c r="A18" s="54"/>
      <c r="B18" s="247" t="s">
        <v>505</v>
      </c>
      <c r="C18" s="53"/>
      <c r="D18" s="56"/>
      <c r="E18" s="56"/>
      <c r="F18" s="56"/>
      <c r="G18" s="56"/>
      <c r="H18" s="56"/>
      <c r="I18" s="56"/>
      <c r="J18" s="56">
        <f>+'[5]2,NSTT20'!$F$21</f>
        <v>38200</v>
      </c>
      <c r="K18" s="56"/>
      <c r="L18" s="56"/>
      <c r="M18" s="56"/>
      <c r="N18" s="56"/>
    </row>
    <row r="19" spans="1:14" ht="42" customHeight="1" x14ac:dyDescent="0.25">
      <c r="A19" s="54"/>
      <c r="B19" s="135" t="s">
        <v>255</v>
      </c>
      <c r="C19" s="53"/>
      <c r="D19" s="56"/>
      <c r="E19" s="56"/>
      <c r="F19" s="56"/>
      <c r="G19" s="56"/>
      <c r="H19" s="56"/>
      <c r="I19" s="56"/>
      <c r="J19" s="64">
        <f>+'[5]2,NSTT20'!$F$24</f>
        <v>2500</v>
      </c>
      <c r="K19" s="56"/>
      <c r="L19" s="56"/>
      <c r="M19" s="56"/>
      <c r="N19" s="56"/>
    </row>
    <row r="20" spans="1:14" ht="57" customHeight="1" x14ac:dyDescent="0.25">
      <c r="A20" s="54"/>
      <c r="B20" s="247" t="s">
        <v>506</v>
      </c>
      <c r="C20" s="53"/>
      <c r="D20" s="56"/>
      <c r="E20" s="56"/>
      <c r="F20" s="56"/>
      <c r="G20" s="56"/>
      <c r="H20" s="56"/>
      <c r="I20" s="56"/>
      <c r="J20" s="64">
        <f>+'[5]2,NSTT20'!$F$26</f>
        <v>16738</v>
      </c>
      <c r="K20" s="56"/>
      <c r="L20" s="56"/>
      <c r="M20" s="56"/>
      <c r="N20" s="56"/>
    </row>
    <row r="21" spans="1:14" ht="32.25" customHeight="1" x14ac:dyDescent="0.25">
      <c r="A21" s="54"/>
      <c r="B21" s="135" t="s">
        <v>510</v>
      </c>
      <c r="C21" s="53"/>
      <c r="D21" s="56"/>
      <c r="E21" s="56"/>
      <c r="F21" s="56"/>
      <c r="G21" s="56"/>
      <c r="H21" s="56"/>
      <c r="I21" s="56"/>
      <c r="J21" s="64">
        <f>+'[5]2,NSTT20'!$F$32</f>
        <v>29000</v>
      </c>
      <c r="K21" s="56"/>
      <c r="L21" s="56"/>
      <c r="M21" s="56"/>
      <c r="N21" s="56"/>
    </row>
    <row r="22" spans="1:14" ht="30" customHeight="1" x14ac:dyDescent="0.25">
      <c r="A22" s="54"/>
      <c r="B22" s="136" t="str">
        <f>+'[5]2,NSTT20'!$B$48</f>
        <v>Xây dựng Nhà làm việc các cơ quan khối Đảng Tỉnh Đồng Nai</v>
      </c>
      <c r="C22" s="53"/>
      <c r="D22" s="56"/>
      <c r="E22" s="56"/>
      <c r="F22" s="56"/>
      <c r="G22" s="56"/>
      <c r="H22" s="56"/>
      <c r="I22" s="56"/>
      <c r="J22" s="56"/>
      <c r="K22" s="56"/>
      <c r="L22" s="56"/>
      <c r="M22" s="56">
        <f>+'[5]2,NSTT20'!$F$48</f>
        <v>4000</v>
      </c>
      <c r="N22" s="56"/>
    </row>
    <row r="23" spans="1:14" ht="30.75" customHeight="1" x14ac:dyDescent="0.25">
      <c r="A23" s="54"/>
      <c r="B23" s="136" t="str">
        <f>+'[5]2,NSTT20'!$B$56</f>
        <v>Trung tâm công tác xã hội tổng hợp Đồng Nai (vốn TW đã TB 15 tỷ)</v>
      </c>
      <c r="C23" s="53"/>
      <c r="D23" s="56"/>
      <c r="E23" s="56"/>
      <c r="F23" s="56"/>
      <c r="G23" s="56"/>
      <c r="H23" s="56"/>
      <c r="I23" s="56"/>
      <c r="J23" s="56"/>
      <c r="K23" s="56"/>
      <c r="L23" s="56"/>
      <c r="M23" s="56">
        <f>+'[5]2,NSTT20'!$F$56</f>
        <v>2200</v>
      </c>
      <c r="N23" s="56"/>
    </row>
    <row r="24" spans="1:14" ht="30" customHeight="1" x14ac:dyDescent="0.25">
      <c r="A24" s="54"/>
      <c r="B24" s="136" t="str">
        <f>+'[5]2,NSTT20'!$B$61</f>
        <v>Dự án tuyến thoát nước dải cây xanh (kể cả BTGPMB )</v>
      </c>
      <c r="C24" s="53"/>
      <c r="D24" s="56"/>
      <c r="E24" s="56"/>
      <c r="F24" s="56"/>
      <c r="G24" s="56"/>
      <c r="H24" s="56"/>
      <c r="I24" s="56"/>
      <c r="J24" s="56"/>
      <c r="K24" s="56"/>
      <c r="L24" s="56">
        <f>+'[5]2,NSTT20'!$F$61</f>
        <v>25000</v>
      </c>
      <c r="M24" s="56"/>
      <c r="N24" s="56"/>
    </row>
    <row r="25" spans="1:14" ht="41.25" customHeight="1" x14ac:dyDescent="0.25">
      <c r="A25" s="54"/>
      <c r="B25" s="60" t="str">
        <f>+'[5]2,NSTT20'!$B$64</f>
        <v>Chống ngập úng khu vực Suối Chùa, suối Bà Lúa, suối Cầu Quan do Ban Quản lý dự án làm chủ đầu tư</v>
      </c>
      <c r="C25" s="53"/>
      <c r="D25" s="56"/>
      <c r="E25" s="56"/>
      <c r="F25" s="56"/>
      <c r="G25" s="56"/>
      <c r="H25" s="56"/>
      <c r="I25" s="56"/>
      <c r="J25" s="56"/>
      <c r="K25" s="56"/>
      <c r="L25" s="56">
        <f>+'[5]2,NSTT20'!$F$64</f>
        <v>20000</v>
      </c>
      <c r="M25" s="56"/>
      <c r="N25" s="56"/>
    </row>
    <row r="26" spans="1:14" ht="30.75" customHeight="1" x14ac:dyDescent="0.25">
      <c r="A26" s="54"/>
      <c r="B26" s="60" t="str">
        <f>+'[5]2,NSTT20'!$B$67</f>
        <v>Tuyến thoát nước từ Khu công nghiệp I ra rạch Bà Ký, huyện Nhơn Trạch</v>
      </c>
      <c r="C26" s="53"/>
      <c r="D26" s="56"/>
      <c r="E26" s="56"/>
      <c r="F26" s="56"/>
      <c r="G26" s="56"/>
      <c r="H26" s="56"/>
      <c r="I26" s="56"/>
      <c r="J26" s="56"/>
      <c r="K26" s="56"/>
      <c r="L26" s="56">
        <f>+'[5]2,NSTT20'!$F$67</f>
        <v>9200</v>
      </c>
      <c r="M26" s="56"/>
      <c r="N26" s="56"/>
    </row>
    <row r="27" spans="1:14" ht="33" customHeight="1" x14ac:dyDescent="0.25">
      <c r="A27" s="54"/>
      <c r="B27" s="60" t="str">
        <f>+'[5]2,NSTT20'!$B$68</f>
        <v>Hệ thống thoát nước khu vực Suối nước Trong huyện Long Thành</v>
      </c>
      <c r="C27" s="53"/>
      <c r="D27" s="56"/>
      <c r="E27" s="56"/>
      <c r="F27" s="56"/>
      <c r="G27" s="56"/>
      <c r="H27" s="56"/>
      <c r="I27" s="56"/>
      <c r="J27" s="56"/>
      <c r="K27" s="56"/>
      <c r="L27" s="56">
        <f>+'[5]2,NSTT20'!$F$68</f>
        <v>110000</v>
      </c>
      <c r="M27" s="56"/>
      <c r="N27" s="56"/>
    </row>
    <row r="28" spans="1:14" ht="63.75" customHeight="1" x14ac:dyDescent="0.25">
      <c r="A28" s="54"/>
      <c r="B28" s="60" t="str">
        <f>+'[5]2,NSTT20'!$B$69</f>
        <v>Hệ thống thoát nước và xử lý nước thải thành phố Biên Hòa (vốn đối ứng theo Hiệp định), trong đó đã bao gồm chi phí BTGPMB do Trung tâm phát triển quỹ đất tỉnh làm chủ đầu tư</v>
      </c>
      <c r="C28" s="53"/>
      <c r="D28" s="56"/>
      <c r="E28" s="56"/>
      <c r="F28" s="56"/>
      <c r="G28" s="56"/>
      <c r="H28" s="56"/>
      <c r="I28" s="56"/>
      <c r="J28" s="56"/>
      <c r="K28" s="56"/>
      <c r="L28" s="56">
        <f>+'[5]2,NSTT20'!$F$69</f>
        <v>21000</v>
      </c>
      <c r="M28" s="56"/>
      <c r="N28" s="56"/>
    </row>
    <row r="29" spans="1:14" ht="32.25" customHeight="1" x14ac:dyDescent="0.25">
      <c r="A29" s="54"/>
      <c r="B29" s="136" t="str">
        <f>+'[5]2,NSTT20'!$B$71</f>
        <v>Nâng cấp, mở rộng hệ thống cấp nước tập trung xã Hàng Gòn, thị xã Long Khánh</v>
      </c>
      <c r="C29" s="53"/>
      <c r="D29" s="56"/>
      <c r="E29" s="56"/>
      <c r="F29" s="56"/>
      <c r="G29" s="56"/>
      <c r="H29" s="56"/>
      <c r="I29" s="56"/>
      <c r="J29" s="56"/>
      <c r="K29" s="56"/>
      <c r="L29" s="56">
        <f>+'[5]2,NSTT20'!$F$71</f>
        <v>13500</v>
      </c>
      <c r="M29" s="56"/>
      <c r="N29" s="56"/>
    </row>
    <row r="30" spans="1:14" ht="30.75" customHeight="1" x14ac:dyDescent="0.25">
      <c r="A30" s="54"/>
      <c r="B30" s="136" t="str">
        <f>+'[5]2,NSTT20'!$B$72</f>
        <v>Hệ thống cấp nước tập trung xã Nam Cát Tiên, huyện Tân Phú</v>
      </c>
      <c r="C30" s="53"/>
      <c r="D30" s="56"/>
      <c r="E30" s="56"/>
      <c r="F30" s="56"/>
      <c r="G30" s="56"/>
      <c r="H30" s="56"/>
      <c r="I30" s="56"/>
      <c r="J30" s="56"/>
      <c r="K30" s="56"/>
      <c r="L30" s="56">
        <f>+'[5]2,NSTT20'!$F$72</f>
        <v>14100</v>
      </c>
      <c r="M30" s="56"/>
      <c r="N30" s="56"/>
    </row>
    <row r="31" spans="1:14" ht="36.75" customHeight="1" x14ac:dyDescent="0.25">
      <c r="A31" s="54"/>
      <c r="B31" s="138" t="str">
        <f>+'[5]2,NSTT20'!$B$74</f>
        <v>Hệ thống cấp nước tập trung xã Phú Lợi - Phú Tân, huyện Định Quán</v>
      </c>
      <c r="C31" s="53"/>
      <c r="D31" s="56"/>
      <c r="E31" s="56"/>
      <c r="F31" s="56"/>
      <c r="G31" s="56"/>
      <c r="H31" s="56"/>
      <c r="I31" s="56"/>
      <c r="J31" s="56"/>
      <c r="K31" s="56"/>
      <c r="L31" s="64">
        <f>+'[5]2,NSTT20'!$F$74</f>
        <v>9500</v>
      </c>
      <c r="M31" s="56"/>
      <c r="N31" s="56"/>
    </row>
    <row r="32" spans="1:14" ht="44.25" customHeight="1" x14ac:dyDescent="0.25">
      <c r="A32" s="54"/>
      <c r="B32" s="138" t="str">
        <f>+'[5]2,NSTT20'!$B$81</f>
        <v>Kè gia cố bờ sông Đồng Nai đoạn từ Đình Phước Lư đến khu dân cư dọc sông Rạch Cát (kể cả chi phí chuẩn bị đầu tư)</v>
      </c>
      <c r="C32" s="53"/>
      <c r="D32" s="56"/>
      <c r="E32" s="56"/>
      <c r="F32" s="56"/>
      <c r="G32" s="56"/>
      <c r="H32" s="56"/>
      <c r="I32" s="56"/>
      <c r="J32" s="56"/>
      <c r="K32" s="56">
        <f>+'[5]2,NSTT20'!$F$81</f>
        <v>2000</v>
      </c>
      <c r="L32" s="64"/>
      <c r="M32" s="56"/>
      <c r="N32" s="56"/>
    </row>
    <row r="33" spans="1:14" ht="51" x14ac:dyDescent="0.25">
      <c r="A33" s="54"/>
      <c r="B33" s="66" t="str">
        <f>+'[5]2,NSTT20'!$B$88</f>
        <v>Dự án kè gia cố bờ sông Đồng Nai; đoạn từ khu dân cư Cầu Rạch Cát phường Thống Nhất đến Nhà máy xử lý nước thải số 2 phường Tam Hiệp, thành phố Biên Hòa</v>
      </c>
      <c r="C33" s="53"/>
      <c r="D33" s="56"/>
      <c r="E33" s="56"/>
      <c r="F33" s="56"/>
      <c r="G33" s="56"/>
      <c r="H33" s="56"/>
      <c r="I33" s="56"/>
      <c r="J33" s="56"/>
      <c r="K33" s="56">
        <f>+'[5]2,NSTT20'!$F$88</f>
        <v>112000</v>
      </c>
      <c r="L33" s="64"/>
      <c r="M33" s="56"/>
      <c r="N33" s="56"/>
    </row>
    <row r="34" spans="1:14" ht="38.25" x14ac:dyDescent="0.25">
      <c r="A34" s="54"/>
      <c r="B34" s="66" t="str">
        <f>+'[5]2,NSTT20'!$B$126</f>
        <v>Nạo vét Suối Săn Máu đoạn đầu của nhánh suối chính (xuất phát từ phường Tân Hòa) đến cầu Xóm Mai</v>
      </c>
      <c r="C34" s="53"/>
      <c r="D34" s="56"/>
      <c r="E34" s="56"/>
      <c r="F34" s="56"/>
      <c r="G34" s="56"/>
      <c r="H34" s="56"/>
      <c r="I34" s="56"/>
      <c r="J34" s="56"/>
      <c r="K34" s="56"/>
      <c r="L34" s="64"/>
      <c r="M34" s="56"/>
      <c r="N34" s="56">
        <f>+'[5]2,NSTT20'!$F$126</f>
        <v>675</v>
      </c>
    </row>
    <row r="35" spans="1:14" ht="63.75" x14ac:dyDescent="0.25">
      <c r="A35" s="54"/>
      <c r="B35" s="65" t="str">
        <f>+'[5]2,NSTT20'!$B$127</f>
        <v>Dự án đầu tư xây dựng trung tâm tin học và thông tin khoa học công nghệ, Chi cục tiêu chuẩn đo lường chất lượng, quỹ đầu tư phát triển khoa học công nghệ, ban quản lý dự án thuộc Sở Khoa hoc và Công nghệ</v>
      </c>
      <c r="C35" s="53"/>
      <c r="D35" s="56"/>
      <c r="E35" s="56"/>
      <c r="F35" s="56"/>
      <c r="G35" s="56"/>
      <c r="H35" s="56"/>
      <c r="I35" s="56"/>
      <c r="J35" s="56"/>
      <c r="K35" s="56"/>
      <c r="L35" s="64"/>
      <c r="M35" s="56"/>
      <c r="N35" s="56">
        <f>+'[5]2,NSTT20'!$F$127</f>
        <v>100</v>
      </c>
    </row>
    <row r="36" spans="1:14" ht="30.75" customHeight="1" x14ac:dyDescent="0.25">
      <c r="A36" s="54"/>
      <c r="B36" s="65" t="str">
        <f>+'[5]2,NSTT20'!$B$128</f>
        <v>Hệ thống thoát nước và xử lý nước thải thị trấn Trảng Bom giai đoạn ưu tiên</v>
      </c>
      <c r="C36" s="53"/>
      <c r="D36" s="56"/>
      <c r="E36" s="56"/>
      <c r="F36" s="56"/>
      <c r="G36" s="56"/>
      <c r="H36" s="56"/>
      <c r="I36" s="56"/>
      <c r="J36" s="56"/>
      <c r="K36" s="56"/>
      <c r="L36" s="64"/>
      <c r="M36" s="56"/>
      <c r="N36" s="56">
        <f>+'[5]2,NSTT20'!$F$128</f>
        <v>1000</v>
      </c>
    </row>
    <row r="37" spans="1:14" ht="34.5" customHeight="1" x14ac:dyDescent="0.25">
      <c r="A37" s="54"/>
      <c r="B37" s="65" t="str">
        <f>+'[5]2,NSTT20'!$B$129</f>
        <v>Hệ thống thoát nước và xử lý nước thải thị trấn Long Thành giai đoạn ưu tiên</v>
      </c>
      <c r="C37" s="53"/>
      <c r="D37" s="56"/>
      <c r="E37" s="56"/>
      <c r="F37" s="56"/>
      <c r="G37" s="56"/>
      <c r="H37" s="56"/>
      <c r="I37" s="56"/>
      <c r="J37" s="56"/>
      <c r="K37" s="56"/>
      <c r="L37" s="64"/>
      <c r="M37" s="56"/>
      <c r="N37" s="56">
        <f>+'[5]2,NSTT20'!$F$129</f>
        <v>1000</v>
      </c>
    </row>
    <row r="38" spans="1:14" ht="35.25" customHeight="1" x14ac:dyDescent="0.25">
      <c r="A38" s="54"/>
      <c r="B38" s="65" t="str">
        <f>+'[5]2,NSTT20'!$B$130</f>
        <v>Hệ thống thoát nước khu vực Trung tâm xã Thạnh phú, huyện Vĩnh Cửu</v>
      </c>
      <c r="C38" s="53"/>
      <c r="D38" s="56"/>
      <c r="E38" s="56"/>
      <c r="F38" s="56"/>
      <c r="G38" s="56"/>
      <c r="H38" s="56"/>
      <c r="I38" s="56"/>
      <c r="J38" s="56"/>
      <c r="K38" s="56"/>
      <c r="L38" s="64"/>
      <c r="M38" s="56"/>
      <c r="N38" s="56">
        <f>+'[5]2,NSTT20'!$F$130</f>
        <v>200</v>
      </c>
    </row>
    <row r="39" spans="1:14" ht="18.75" customHeight="1" x14ac:dyDescent="0.25">
      <c r="A39" s="54"/>
      <c r="B39" s="65" t="str">
        <f>+'[5]2,NSTT20'!$B$131</f>
        <v>Dự án Nạo vét Rạch Đông, huyện Vĩnh Cửu</v>
      </c>
      <c r="C39" s="53"/>
      <c r="D39" s="56"/>
      <c r="E39" s="56"/>
      <c r="F39" s="56"/>
      <c r="G39" s="56"/>
      <c r="H39" s="56"/>
      <c r="I39" s="56"/>
      <c r="J39" s="56"/>
      <c r="K39" s="56"/>
      <c r="L39" s="64"/>
      <c r="M39" s="56"/>
      <c r="N39" s="56">
        <f>+'[5]2,NSTT20'!$F$131</f>
        <v>1000</v>
      </c>
    </row>
    <row r="40" spans="1:14" ht="38.25" x14ac:dyDescent="0.25">
      <c r="A40" s="54"/>
      <c r="B40" s="65" t="str">
        <f>+'[5]2,NSTT20'!$B$139</f>
        <v>Nâng cấp đường ĐT 763 từ Km 0+000 đến Km 29+500 do Ban Quản lý dự án đầu tư xây dựng tỉnh thực hiện</v>
      </c>
      <c r="C40" s="53"/>
      <c r="D40" s="56"/>
      <c r="E40" s="56"/>
      <c r="F40" s="56"/>
      <c r="G40" s="56"/>
      <c r="H40" s="56"/>
      <c r="I40" s="56"/>
      <c r="J40" s="56"/>
      <c r="K40" s="56"/>
      <c r="L40" s="64"/>
      <c r="M40" s="56"/>
      <c r="N40" s="56">
        <f>+'[5]2,NSTT20'!$F$139</f>
        <v>70000</v>
      </c>
    </row>
    <row r="41" spans="1:14" ht="25.5" x14ac:dyDescent="0.25">
      <c r="A41" s="54"/>
      <c r="B41" s="65" t="str">
        <f>+'[5]2,NSTT20'!$B$145</f>
        <v>Đường Hương 2 - Đoạn 1 do Ban Quản lý dự án đầu tư xây dựng tỉnh thực hiện</v>
      </c>
      <c r="C41" s="53"/>
      <c r="D41" s="56"/>
      <c r="E41" s="56"/>
      <c r="F41" s="56"/>
      <c r="G41" s="56"/>
      <c r="H41" s="56"/>
      <c r="I41" s="56"/>
      <c r="J41" s="56"/>
      <c r="K41" s="56"/>
      <c r="L41" s="64"/>
      <c r="M41" s="56"/>
      <c r="N41" s="56">
        <f>+'[5]2,NSTT20'!$F$145</f>
        <v>20000</v>
      </c>
    </row>
    <row r="42" spans="1:14" ht="38.25" x14ac:dyDescent="0.25">
      <c r="A42" s="54"/>
      <c r="B42" s="65" t="str">
        <f>+'[5]2,NSTT20'!$B$149</f>
        <v>Xây dựng cầu Vàm Cái Sứt trên đường Hương lộ 2 nối dài do Ban Quản lý dự án đầu tư xây dựng tỉnh thực hiện</v>
      </c>
      <c r="C42" s="53"/>
      <c r="D42" s="56"/>
      <c r="E42" s="56"/>
      <c r="F42" s="56"/>
      <c r="G42" s="56"/>
      <c r="H42" s="56"/>
      <c r="I42" s="56"/>
      <c r="J42" s="56"/>
      <c r="K42" s="56"/>
      <c r="L42" s="64"/>
      <c r="M42" s="56"/>
      <c r="N42" s="56">
        <f>+'[5]2,NSTT20'!$F$149</f>
        <v>50000</v>
      </c>
    </row>
    <row r="43" spans="1:14" ht="63.75" x14ac:dyDescent="0.25">
      <c r="A43" s="54"/>
      <c r="B43" s="65" t="str">
        <f>+'[5]2,NSTT20'!$B$151</f>
        <v>Cải tạo nâng cấp đường ĐT,768 đoạn từ cầu Vượt Thủ Biên đến giao với đường ĐT,767, thị trấn Vĩnh An, huyện Vĩnh Cửu (kể cả chi phí chuẩn bị đầu tư), gồm chi phí bồi thường do huyện Vĩnh Cửu thực hiện</v>
      </c>
      <c r="C43" s="53"/>
      <c r="D43" s="56"/>
      <c r="E43" s="56"/>
      <c r="F43" s="56"/>
      <c r="G43" s="56"/>
      <c r="H43" s="56"/>
      <c r="I43" s="56"/>
      <c r="J43" s="56"/>
      <c r="K43" s="56"/>
      <c r="L43" s="64"/>
      <c r="M43" s="56"/>
      <c r="N43" s="56">
        <f>+'[5]2,NSTT20'!$F$151</f>
        <v>170000</v>
      </c>
    </row>
    <row r="44" spans="1:14" ht="26.25" customHeight="1" x14ac:dyDescent="0.25">
      <c r="A44" s="54"/>
      <c r="B44" s="65" t="str">
        <f>+'[5]2,NSTT20'!$B$154</f>
        <v>Bồi thường giải phóng mặt bằng do UBND huyện Vĩnh Cửu thực hiện</v>
      </c>
      <c r="C44" s="53"/>
      <c r="D44" s="56"/>
      <c r="E44" s="56"/>
      <c r="F44" s="56"/>
      <c r="G44" s="56"/>
      <c r="H44" s="56"/>
      <c r="I44" s="56"/>
      <c r="J44" s="56"/>
      <c r="K44" s="56"/>
      <c r="L44" s="64"/>
      <c r="M44" s="56"/>
      <c r="N44" s="56">
        <f>+'[5]2,NSTT20'!$F$154</f>
        <v>100000</v>
      </c>
    </row>
    <row r="45" spans="1:14" ht="21.75" customHeight="1" x14ac:dyDescent="0.25">
      <c r="A45" s="54"/>
      <c r="B45" s="65" t="str">
        <f>+'[5]3. XSKT20'!$B$14</f>
        <v>Trạm Y tế xã Suối Cao - huyện Xuân Lộc</v>
      </c>
      <c r="C45" s="53"/>
      <c r="D45" s="56"/>
      <c r="E45" s="56"/>
      <c r="F45" s="56"/>
      <c r="G45" s="56">
        <f>+'[5]3. XSKT20'!$F$14</f>
        <v>2795</v>
      </c>
      <c r="H45" s="56"/>
      <c r="I45" s="56"/>
      <c r="J45" s="56"/>
      <c r="K45" s="56"/>
      <c r="L45" s="64"/>
      <c r="M45" s="56"/>
      <c r="N45" s="56"/>
    </row>
    <row r="46" spans="1:14" ht="21.75" customHeight="1" x14ac:dyDescent="0.25">
      <c r="A46" s="54"/>
      <c r="B46" s="65" t="str">
        <f>+'[5]3. XSKT20'!$B$15</f>
        <v>Trạm Y tế xã Bảo Vinh - thị xã Long Khánh</v>
      </c>
      <c r="C46" s="161"/>
      <c r="D46" s="56"/>
      <c r="E46" s="56"/>
      <c r="F46" s="56"/>
      <c r="G46" s="56">
        <f>+'[5]3. XSKT20'!$F$15</f>
        <v>4637</v>
      </c>
      <c r="H46" s="56"/>
      <c r="I46" s="56"/>
      <c r="J46" s="56"/>
      <c r="K46" s="56"/>
      <c r="L46" s="64"/>
      <c r="M46" s="56"/>
      <c r="N46" s="56"/>
    </row>
    <row r="47" spans="1:14" ht="21.75" customHeight="1" x14ac:dyDescent="0.25">
      <c r="A47" s="54"/>
      <c r="B47" s="65" t="str">
        <f>+'[5]3. XSKT20'!$B$16</f>
        <v>Trạm Y tế xã Thanh Bình - huyện Trảng Bom</v>
      </c>
      <c r="C47" s="161"/>
      <c r="D47" s="56"/>
      <c r="E47" s="56"/>
      <c r="F47" s="56"/>
      <c r="G47" s="56">
        <f>+'[5]3. XSKT20'!$F$16</f>
        <v>3600</v>
      </c>
      <c r="H47" s="56"/>
      <c r="I47" s="56"/>
      <c r="J47" s="56"/>
      <c r="K47" s="56"/>
      <c r="L47" s="64"/>
      <c r="M47" s="56"/>
      <c r="N47" s="56"/>
    </row>
    <row r="48" spans="1:14" ht="21.75" customHeight="1" x14ac:dyDescent="0.25">
      <c r="A48" s="54"/>
      <c r="B48" s="65" t="str">
        <f>+'[5]3. XSKT20'!$B$17</f>
        <v>Trạm Y tế xã Tân Hạnh - Tp. Biên Hòa</v>
      </c>
      <c r="C48" s="161"/>
      <c r="D48" s="56"/>
      <c r="E48" s="56"/>
      <c r="F48" s="56"/>
      <c r="G48" s="56">
        <f>+'[5]3. XSKT20'!$F$17</f>
        <v>3240</v>
      </c>
      <c r="H48" s="56"/>
      <c r="I48" s="56"/>
      <c r="J48" s="56"/>
      <c r="K48" s="56"/>
      <c r="L48" s="64"/>
      <c r="M48" s="56"/>
      <c r="N48" s="56"/>
    </row>
    <row r="49" spans="1:14" ht="21.75" customHeight="1" x14ac:dyDescent="0.25">
      <c r="A49" s="54"/>
      <c r="B49" s="65" t="str">
        <f>+'[5]3. XSKT20'!$B$18</f>
        <v>Trạm Y tế xã Nam Cát Tiên - huyện Tân Phú</v>
      </c>
      <c r="C49" s="161"/>
      <c r="D49" s="56"/>
      <c r="E49" s="56"/>
      <c r="F49" s="56"/>
      <c r="G49" s="56">
        <f>+'[5]3. XSKT20'!$F$18</f>
        <v>3967</v>
      </c>
      <c r="H49" s="56"/>
      <c r="I49" s="56"/>
      <c r="J49" s="56"/>
      <c r="K49" s="56"/>
      <c r="L49" s="64"/>
      <c r="M49" s="56"/>
      <c r="N49" s="56"/>
    </row>
    <row r="50" spans="1:14" ht="21.75" customHeight="1" x14ac:dyDescent="0.25">
      <c r="A50" s="54"/>
      <c r="B50" s="65" t="str">
        <f>+'[5]3. XSKT20'!$B$19</f>
        <v>Trạm Y tế xã Tà Lài - huyện Tân Phú</v>
      </c>
      <c r="C50" s="161"/>
      <c r="D50" s="56"/>
      <c r="E50" s="56"/>
      <c r="F50" s="56"/>
      <c r="G50" s="56">
        <f>+'[5]3. XSKT20'!$F$19</f>
        <v>5724</v>
      </c>
      <c r="H50" s="56"/>
      <c r="I50" s="56"/>
      <c r="J50" s="56"/>
      <c r="K50" s="56"/>
      <c r="L50" s="64"/>
      <c r="M50" s="56"/>
      <c r="N50" s="56"/>
    </row>
    <row r="51" spans="1:14" ht="21.75" customHeight="1" x14ac:dyDescent="0.25">
      <c r="A51" s="54"/>
      <c r="B51" s="65" t="str">
        <f>+'[5]3. XSKT20'!$B$20</f>
        <v>Trạm Y tế xã La Ngà - huyện Định Quán</v>
      </c>
      <c r="C51" s="161"/>
      <c r="D51" s="56"/>
      <c r="E51" s="56"/>
      <c r="F51" s="56"/>
      <c r="G51" s="56">
        <f>+'[5]3. XSKT20'!$F$20</f>
        <v>4693</v>
      </c>
      <c r="H51" s="56"/>
      <c r="I51" s="56"/>
      <c r="J51" s="56"/>
      <c r="K51" s="56"/>
      <c r="L51" s="64"/>
      <c r="M51" s="56"/>
      <c r="N51" s="56"/>
    </row>
    <row r="52" spans="1:14" ht="21.75" customHeight="1" x14ac:dyDescent="0.25">
      <c r="A52" s="54"/>
      <c r="B52" s="65" t="str">
        <f>+'[5]3. XSKT20'!$B$21</f>
        <v>Trạm Y tế xã Long Thọ - Nhơn Trạch</v>
      </c>
      <c r="C52" s="161"/>
      <c r="D52" s="56"/>
      <c r="E52" s="56"/>
      <c r="F52" s="56"/>
      <c r="G52" s="56">
        <f>+'[5]3. XSKT20'!$F$21</f>
        <v>2700</v>
      </c>
      <c r="H52" s="56"/>
      <c r="I52" s="56"/>
      <c r="J52" s="56"/>
      <c r="K52" s="56"/>
      <c r="L52" s="64"/>
      <c r="M52" s="56"/>
      <c r="N52" s="56"/>
    </row>
    <row r="53" spans="1:14" ht="21.75" customHeight="1" x14ac:dyDescent="0.25">
      <c r="A53" s="54"/>
      <c r="B53" s="65" t="str">
        <f>+'[5]3. XSKT20'!$B$22</f>
        <v>Trạm y tế xã Thanh Sơn huyện Định Quán</v>
      </c>
      <c r="C53" s="161"/>
      <c r="D53" s="56"/>
      <c r="E53" s="56"/>
      <c r="F53" s="56"/>
      <c r="G53" s="56">
        <f>+'[5]3. XSKT20'!$F$22</f>
        <v>6400</v>
      </c>
      <c r="H53" s="56"/>
      <c r="I53" s="56"/>
      <c r="J53" s="56"/>
      <c r="K53" s="56"/>
      <c r="L53" s="64"/>
      <c r="M53" s="56"/>
      <c r="N53" s="56"/>
    </row>
    <row r="54" spans="1:14" ht="21.75" customHeight="1" x14ac:dyDescent="0.25">
      <c r="A54" s="54"/>
      <c r="B54" s="65" t="str">
        <f>+'[5]3. XSKT20'!$B$23</f>
        <v>Trạm Y tế xã Mã Đà - huyện Vĩnh Cửu</v>
      </c>
      <c r="C54" s="161"/>
      <c r="D54" s="56"/>
      <c r="E54" s="56"/>
      <c r="F54" s="56"/>
      <c r="G54" s="56">
        <f>+'[5]3. XSKT20'!$F$23</f>
        <v>4900</v>
      </c>
      <c r="H54" s="56"/>
      <c r="I54" s="56"/>
      <c r="J54" s="56"/>
      <c r="K54" s="56"/>
      <c r="L54" s="64"/>
      <c r="M54" s="56"/>
      <c r="N54" s="56"/>
    </row>
    <row r="55" spans="1:14" ht="21.75" customHeight="1" x14ac:dyDescent="0.25">
      <c r="A55" s="54"/>
      <c r="B55" s="65" t="str">
        <f>+'[5]3. XSKT20'!$B$27</f>
        <v>Trạm Y tế P. An Bình - TP. Biên Hòa</v>
      </c>
      <c r="C55" s="161"/>
      <c r="D55" s="56"/>
      <c r="E55" s="56"/>
      <c r="F55" s="56"/>
      <c r="G55" s="56">
        <f>+'[5]3. XSKT20'!$F$27</f>
        <v>9466</v>
      </c>
      <c r="H55" s="56"/>
      <c r="I55" s="56"/>
      <c r="J55" s="56"/>
      <c r="K55" s="56"/>
      <c r="L55" s="64"/>
      <c r="M55" s="56"/>
      <c r="N55" s="56"/>
    </row>
    <row r="56" spans="1:14" ht="21.75" customHeight="1" x14ac:dyDescent="0.25">
      <c r="A56" s="54"/>
      <c r="B56" s="65" t="str">
        <f>+'[5]3. XSKT20'!$B$28</f>
        <v>Trạm Y tế xã Bảo Quang - thị xã Long Khánh</v>
      </c>
      <c r="C56" s="161"/>
      <c r="D56" s="56"/>
      <c r="E56" s="56"/>
      <c r="F56" s="56"/>
      <c r="G56" s="56">
        <f>+'[5]3. XSKT20'!$F$28</f>
        <v>9500</v>
      </c>
      <c r="H56" s="56"/>
      <c r="I56" s="56"/>
      <c r="J56" s="56"/>
      <c r="K56" s="56"/>
      <c r="L56" s="64"/>
      <c r="M56" s="56"/>
      <c r="N56" s="56"/>
    </row>
    <row r="57" spans="1:14" ht="26.25" customHeight="1" x14ac:dyDescent="0.25">
      <c r="A57" s="54"/>
      <c r="B57" s="63" t="str">
        <f>+'[5]3. XSKT20'!$B$29</f>
        <v>Dự án cải tạo, nâng cấp Bệnh viện Nhi đồng Đồng Nai</v>
      </c>
      <c r="C57" s="53"/>
      <c r="D57" s="56"/>
      <c r="E57" s="56"/>
      <c r="F57" s="56"/>
      <c r="G57" s="56">
        <f>+'[5]3. XSKT20'!$F$29</f>
        <v>12000</v>
      </c>
      <c r="H57" s="56"/>
      <c r="I57" s="56"/>
      <c r="J57" s="56"/>
      <c r="K57" s="56"/>
      <c r="L57" s="64"/>
      <c r="M57" s="56"/>
      <c r="N57" s="56"/>
    </row>
    <row r="58" spans="1:14" ht="38.25" x14ac:dyDescent="0.25">
      <c r="A58" s="54"/>
      <c r="B58" s="139" t="str">
        <f>+'[5]3. XSKT20'!$B$30</f>
        <v>Dự án sửa chữa, cải tạo, nâng cấp Bệnh viện Phổi tỉnh Đồng Nai (kể cả chi phí chuẩn bị đầu tư)</v>
      </c>
      <c r="C58" s="53"/>
      <c r="D58" s="56"/>
      <c r="E58" s="56"/>
      <c r="F58" s="56"/>
      <c r="G58" s="56">
        <f>+'[5]3. XSKT20'!$F$30</f>
        <v>15000</v>
      </c>
      <c r="H58" s="56"/>
      <c r="I58" s="56"/>
      <c r="J58" s="56"/>
      <c r="K58" s="56"/>
      <c r="L58" s="64"/>
      <c r="M58" s="56"/>
      <c r="N58" s="56"/>
    </row>
    <row r="59" spans="1:14" ht="21.75" customHeight="1" x14ac:dyDescent="0.25">
      <c r="A59" s="54"/>
      <c r="B59" s="65" t="str">
        <f>+'[5]3. XSKT20'!$B$31</f>
        <v>Trạm Y tế xã Phú Lâm - huyện Tân Phú</v>
      </c>
      <c r="C59" s="161"/>
      <c r="D59" s="56"/>
      <c r="E59" s="56"/>
      <c r="F59" s="56"/>
      <c r="G59" s="56">
        <f>+'[5]3. XSKT20'!$F$31</f>
        <v>12270</v>
      </c>
      <c r="H59" s="56"/>
      <c r="I59" s="56"/>
      <c r="J59" s="56"/>
      <c r="K59" s="56"/>
      <c r="L59" s="64"/>
      <c r="M59" s="56"/>
      <c r="N59" s="56"/>
    </row>
    <row r="60" spans="1:14" ht="21.75" customHeight="1" x14ac:dyDescent="0.25">
      <c r="A60" s="54"/>
      <c r="B60" s="65" t="str">
        <f>+'[5]3. XSKT20'!$B$35</f>
        <v>Xây dựng Trường THPT Chu Văn An</v>
      </c>
      <c r="C60" s="161"/>
      <c r="D60" s="56"/>
      <c r="E60" s="56">
        <f>+'[5]3. XSKT20'!$F$35</f>
        <v>4000</v>
      </c>
      <c r="F60" s="56"/>
      <c r="G60" s="56"/>
      <c r="H60" s="56"/>
      <c r="I60" s="56"/>
      <c r="J60" s="56"/>
      <c r="K60" s="56"/>
      <c r="L60" s="64"/>
      <c r="M60" s="56"/>
      <c r="N60" s="56"/>
    </row>
    <row r="61" spans="1:14" ht="21.75" customHeight="1" x14ac:dyDescent="0.25">
      <c r="A61" s="54"/>
      <c r="B61" s="65" t="str">
        <f>+'[5]3. XSKT20'!$B$36</f>
        <v>Xây dựng Trường THPT Lê Hồng Phong</v>
      </c>
      <c r="C61" s="161"/>
      <c r="D61" s="56"/>
      <c r="E61" s="56">
        <f>+'[5]3. XSKT20'!$F$36</f>
        <v>5000</v>
      </c>
      <c r="F61" s="56"/>
      <c r="G61" s="56"/>
      <c r="H61" s="56"/>
      <c r="I61" s="56"/>
      <c r="J61" s="56"/>
      <c r="K61" s="56"/>
      <c r="L61" s="64"/>
      <c r="M61" s="56"/>
      <c r="N61" s="56"/>
    </row>
    <row r="62" spans="1:14" ht="25.5" x14ac:dyDescent="0.25">
      <c r="A62" s="54"/>
      <c r="B62" s="139" t="str">
        <f>+'[5]3. XSKT20'!$B$37</f>
        <v>Dự án đầu tư thí điểm trường học tiên tiến hiện đại tỉnh Đồng Nai giai đoạn 2016-2020</v>
      </c>
      <c r="C62" s="53"/>
      <c r="D62" s="56"/>
      <c r="E62" s="56">
        <f>+'[5]3. XSKT20'!$F$37</f>
        <v>9000</v>
      </c>
      <c r="F62" s="56"/>
      <c r="G62" s="56"/>
      <c r="H62" s="56"/>
      <c r="I62" s="56"/>
      <c r="J62" s="56"/>
      <c r="K62" s="56"/>
      <c r="L62" s="64"/>
      <c r="M62" s="56"/>
      <c r="N62" s="56"/>
    </row>
    <row r="63" spans="1:14" ht="38.25" x14ac:dyDescent="0.25">
      <c r="A63" s="54"/>
      <c r="B63" s="139" t="str">
        <f>+'[5]3. XSKT20'!$B$38</f>
        <v xml:space="preserve">Dự án Sửa chữa, cải tạo nâng cấp cơ sở vật chất Trường THPT Vĩnh Cửu, huyện Vĩnh Cửu </v>
      </c>
      <c r="C63" s="53"/>
      <c r="D63" s="56"/>
      <c r="E63" s="56">
        <f>+'[5]3. XSKT20'!$F$38</f>
        <v>14000</v>
      </c>
      <c r="F63" s="56"/>
      <c r="G63" s="56"/>
      <c r="H63" s="56"/>
      <c r="I63" s="56"/>
      <c r="J63" s="56"/>
      <c r="K63" s="56"/>
      <c r="L63" s="64"/>
      <c r="M63" s="56"/>
      <c r="N63" s="56"/>
    </row>
    <row r="64" spans="1:14" ht="26.25" customHeight="1" x14ac:dyDescent="0.25">
      <c r="A64" s="54"/>
      <c r="B64" s="139" t="str">
        <f>+'[5]3. XSKT20'!$B$39</f>
        <v>Sửa chữa, cải tạo trường THPT Phú Ngọc</v>
      </c>
      <c r="C64" s="53"/>
      <c r="D64" s="56"/>
      <c r="E64" s="56">
        <f>+'[5]3. XSKT20'!$F$39</f>
        <v>4500</v>
      </c>
      <c r="F64" s="56"/>
      <c r="G64" s="56"/>
      <c r="H64" s="56"/>
      <c r="I64" s="56"/>
      <c r="J64" s="56"/>
      <c r="K64" s="56"/>
      <c r="L64" s="64"/>
      <c r="M64" s="56"/>
      <c r="N64" s="56"/>
    </row>
    <row r="65" spans="1:14" ht="38.25" customHeight="1" x14ac:dyDescent="0.25">
      <c r="A65" s="54"/>
      <c r="B65" s="139" t="str">
        <f>+'[5]3. XSKT20'!$B$40</f>
        <v>Cải tạo, nâng cấp cơ sở vật chất Trường THPT Long Khánh thành Trường THPT chuyên Long Khánh</v>
      </c>
      <c r="C65" s="53"/>
      <c r="D65" s="56"/>
      <c r="E65" s="56">
        <f>+'[5]3. XSKT20'!$F$40</f>
        <v>3500</v>
      </c>
      <c r="F65" s="56"/>
      <c r="G65" s="56"/>
      <c r="H65" s="56"/>
      <c r="I65" s="56"/>
      <c r="J65" s="56"/>
      <c r="K65" s="56"/>
      <c r="L65" s="64"/>
      <c r="M65" s="56"/>
      <c r="N65" s="56"/>
    </row>
    <row r="66" spans="1:14" ht="28.5" customHeight="1" x14ac:dyDescent="0.25">
      <c r="A66" s="54"/>
      <c r="B66" s="139" t="str">
        <f>+'[5]3. XSKT20'!$B$43</f>
        <v>Dự án mở rộng, tu bổ tôn tạo di tích đền thờ Nguyễn Hữu Cảnh</v>
      </c>
      <c r="C66" s="53"/>
      <c r="D66" s="56"/>
      <c r="E66" s="56"/>
      <c r="F66" s="56"/>
      <c r="G66" s="56"/>
      <c r="H66" s="56">
        <f>+'[5]3. XSKT20'!$F$43</f>
        <v>57000</v>
      </c>
      <c r="I66" s="56"/>
      <c r="J66" s="56"/>
      <c r="K66" s="56"/>
      <c r="L66" s="64"/>
      <c r="M66" s="56"/>
      <c r="N66" s="56"/>
    </row>
    <row r="67" spans="1:14" ht="38.25" customHeight="1" x14ac:dyDescent="0.25">
      <c r="A67" s="54"/>
      <c r="B67" s="139" t="str">
        <f>+'[5]3. XSKT20'!$B$46</f>
        <v>Xây dựng mới Cơ sở điều trị nghiện ma túy tỉnh Đồng Nai</v>
      </c>
      <c r="C67" s="53"/>
      <c r="D67" s="56"/>
      <c r="E67" s="56"/>
      <c r="F67" s="56"/>
      <c r="G67" s="56"/>
      <c r="H67" s="56">
        <f>+'[5]3. XSKT20'!$F$46</f>
        <v>40000</v>
      </c>
      <c r="I67" s="56"/>
      <c r="J67" s="56"/>
      <c r="K67" s="56"/>
      <c r="L67" s="64"/>
      <c r="M67" s="56"/>
      <c r="N67" s="56"/>
    </row>
    <row r="68" spans="1:14" ht="38.25" x14ac:dyDescent="0.25">
      <c r="A68" s="54"/>
      <c r="B68" s="139" t="str">
        <f>+'[5]3. XSKT20'!$B$61</f>
        <v>Dự án đầu tư Đoạn 1, 2 tuyến đường Cao Cang, huyện Định Quán (kể cả chi phí chuẩn bị đầu tư)</v>
      </c>
      <c r="C68" s="53"/>
      <c r="D68" s="56"/>
      <c r="E68" s="56"/>
      <c r="F68" s="56"/>
      <c r="G68" s="56"/>
      <c r="H68" s="56"/>
      <c r="I68" s="56">
        <f>+'[5]3. XSKT20'!$F$61</f>
        <v>15000</v>
      </c>
      <c r="J68" s="56"/>
      <c r="K68" s="56"/>
      <c r="L68" s="64"/>
      <c r="M68" s="56"/>
      <c r="N68" s="56"/>
    </row>
    <row r="69" spans="1:14" ht="38.25" x14ac:dyDescent="0.25">
      <c r="A69" s="54"/>
      <c r="B69" s="139" t="str">
        <f>+'[5]3. XSKT20'!$B$62</f>
        <v>Dự ánNâng cấp Đường Tà Lài - Trà Cổ từ km1+600 đến km7+300 huyện Tân Phú và Định Quán (kể cả chi phí chuẩn bị đầu tư)</v>
      </c>
      <c r="C69" s="53"/>
      <c r="D69" s="56"/>
      <c r="E69" s="56"/>
      <c r="F69" s="56"/>
      <c r="G69" s="56"/>
      <c r="H69" s="56"/>
      <c r="I69" s="56">
        <f>+'[5]3. XSKT20'!$F$62</f>
        <v>15000</v>
      </c>
      <c r="J69" s="56"/>
      <c r="K69" s="56"/>
      <c r="L69" s="64"/>
      <c r="M69" s="56"/>
      <c r="N69" s="56"/>
    </row>
    <row r="70" spans="1:14" ht="26.25" customHeight="1" x14ac:dyDescent="0.25">
      <c r="A70" s="54"/>
      <c r="B70" s="139" t="str">
        <f>+'[5]3. XSKT20'!$B$69</f>
        <v>Trạm Y tế xã Phước An - huyện Nhơn Trạch</v>
      </c>
      <c r="C70" s="161"/>
      <c r="D70" s="56"/>
      <c r="E70" s="56"/>
      <c r="F70" s="56"/>
      <c r="G70" s="56"/>
      <c r="H70" s="56"/>
      <c r="I70" s="56"/>
      <c r="J70" s="56"/>
      <c r="K70" s="56"/>
      <c r="L70" s="64"/>
      <c r="M70" s="56"/>
      <c r="N70" s="56">
        <f>+'[5]3. XSKT20'!$F$69</f>
        <v>100</v>
      </c>
    </row>
    <row r="71" spans="1:14" ht="26.25" customHeight="1" x14ac:dyDescent="0.25">
      <c r="A71" s="54"/>
      <c r="B71" s="139" t="str">
        <f>+'[5]3. XSKT20'!$B$70</f>
        <v>Trạm Y tế Phường Thống Nhất - Tp. Biên Hòa,</v>
      </c>
      <c r="C71" s="161"/>
      <c r="D71" s="56"/>
      <c r="E71" s="56"/>
      <c r="F71" s="56"/>
      <c r="G71" s="56"/>
      <c r="H71" s="56"/>
      <c r="I71" s="56"/>
      <c r="J71" s="56"/>
      <c r="K71" s="56"/>
      <c r="L71" s="64"/>
      <c r="M71" s="56"/>
      <c r="N71" s="56">
        <f>+'[5]3. XSKT20'!$F$70</f>
        <v>100</v>
      </c>
    </row>
    <row r="72" spans="1:14" ht="26.25" customHeight="1" x14ac:dyDescent="0.25">
      <c r="A72" s="54"/>
      <c r="B72" s="139" t="str">
        <f>+'[5]3. XSKT20'!$B$71</f>
        <v>Trạm Y tế Phường Bình Đa - Tp. Biên Hòa</v>
      </c>
      <c r="C72" s="161"/>
      <c r="D72" s="56"/>
      <c r="E72" s="56"/>
      <c r="F72" s="56"/>
      <c r="G72" s="56"/>
      <c r="H72" s="56"/>
      <c r="I72" s="56"/>
      <c r="J72" s="56"/>
      <c r="K72" s="56"/>
      <c r="L72" s="64"/>
      <c r="M72" s="56"/>
      <c r="N72" s="56">
        <f>+'[5]3. XSKT20'!$F$71</f>
        <v>100</v>
      </c>
    </row>
    <row r="73" spans="1:14" ht="26.25" customHeight="1" x14ac:dyDescent="0.25">
      <c r="A73" s="54"/>
      <c r="B73" s="139" t="str">
        <f>+'[5]3. XSKT20'!$B$72</f>
        <v>Trạm Y tế xã An Hòa - Tp. Biên Hòa</v>
      </c>
      <c r="C73" s="161"/>
      <c r="D73" s="56"/>
      <c r="E73" s="56"/>
      <c r="F73" s="56"/>
      <c r="G73" s="56"/>
      <c r="H73" s="56"/>
      <c r="I73" s="56"/>
      <c r="J73" s="56"/>
      <c r="K73" s="56"/>
      <c r="L73" s="64"/>
      <c r="M73" s="56"/>
      <c r="N73" s="56">
        <f>+'[5]3. XSKT20'!$F$72</f>
        <v>100</v>
      </c>
    </row>
    <row r="74" spans="1:14" ht="26.25" customHeight="1" x14ac:dyDescent="0.25">
      <c r="A74" s="54"/>
      <c r="B74" s="139" t="str">
        <f>+'[5]3. XSKT20'!$B$73</f>
        <v>Trạm Y tế xã Phú Trung - huyện Tân Phú</v>
      </c>
      <c r="C74" s="161"/>
      <c r="D74" s="56"/>
      <c r="E74" s="56"/>
      <c r="F74" s="56"/>
      <c r="G74" s="56"/>
      <c r="H74" s="56"/>
      <c r="I74" s="56"/>
      <c r="J74" s="56"/>
      <c r="K74" s="56"/>
      <c r="L74" s="64"/>
      <c r="M74" s="56"/>
      <c r="N74" s="56">
        <f>+'[5]3. XSKT20'!$F$73</f>
        <v>100</v>
      </c>
    </row>
    <row r="75" spans="1:14" ht="26.25" customHeight="1" x14ac:dyDescent="0.25">
      <c r="A75" s="54"/>
      <c r="B75" s="139" t="str">
        <f>+'[5]3. XSKT20'!$B$74</f>
        <v>Trạm Y tế xã Phước Tân - Tp. Biên Hòa</v>
      </c>
      <c r="C75" s="161"/>
      <c r="D75" s="56"/>
      <c r="E75" s="56"/>
      <c r="F75" s="56"/>
      <c r="G75" s="56"/>
      <c r="H75" s="56"/>
      <c r="I75" s="56"/>
      <c r="J75" s="56"/>
      <c r="K75" s="56"/>
      <c r="L75" s="64"/>
      <c r="M75" s="56"/>
      <c r="N75" s="56">
        <f>+'[5]3. XSKT20'!$F$74</f>
        <v>100</v>
      </c>
    </row>
    <row r="76" spans="1:14" ht="30.75" customHeight="1" x14ac:dyDescent="0.25">
      <c r="A76" s="151">
        <v>2</v>
      </c>
      <c r="B76" s="62" t="s">
        <v>264</v>
      </c>
      <c r="C76" s="133">
        <f>SUM(D76:N76)</f>
        <v>500</v>
      </c>
      <c r="D76" s="59">
        <f t="shared" ref="D76:N76" si="2">SUM(D77:D77)</f>
        <v>0</v>
      </c>
      <c r="E76" s="59">
        <f t="shared" si="2"/>
        <v>0</v>
      </c>
      <c r="F76" s="59">
        <f t="shared" si="2"/>
        <v>0</v>
      </c>
      <c r="G76" s="59">
        <f t="shared" si="2"/>
        <v>0</v>
      </c>
      <c r="H76" s="59">
        <f t="shared" si="2"/>
        <v>0</v>
      </c>
      <c r="I76" s="59">
        <f t="shared" si="2"/>
        <v>0</v>
      </c>
      <c r="J76" s="59">
        <f t="shared" si="2"/>
        <v>500</v>
      </c>
      <c r="K76" s="59">
        <f t="shared" si="2"/>
        <v>0</v>
      </c>
      <c r="L76" s="59">
        <f t="shared" si="2"/>
        <v>0</v>
      </c>
      <c r="M76" s="59">
        <f t="shared" si="2"/>
        <v>0</v>
      </c>
      <c r="N76" s="59">
        <f t="shared" si="2"/>
        <v>0</v>
      </c>
    </row>
    <row r="77" spans="1:14" ht="30.75" customHeight="1" x14ac:dyDescent="0.25">
      <c r="A77" s="54"/>
      <c r="B77" s="248" t="s">
        <v>265</v>
      </c>
      <c r="C77" s="53"/>
      <c r="D77" s="56"/>
      <c r="E77" s="56"/>
      <c r="F77" s="56"/>
      <c r="G77" s="56"/>
      <c r="H77" s="56"/>
      <c r="I77" s="56"/>
      <c r="J77" s="64">
        <f>+'[5]2,NSTT20'!$F$25</f>
        <v>500</v>
      </c>
      <c r="K77" s="56"/>
      <c r="L77" s="56"/>
      <c r="M77" s="56"/>
      <c r="N77" s="56"/>
    </row>
    <row r="78" spans="1:14" x14ac:dyDescent="0.25">
      <c r="A78" s="151">
        <v>3</v>
      </c>
      <c r="B78" s="58" t="s">
        <v>176</v>
      </c>
      <c r="C78" s="133">
        <f>SUM(D78:N78)</f>
        <v>22000</v>
      </c>
      <c r="D78" s="59">
        <f>SUM(D79)</f>
        <v>0</v>
      </c>
      <c r="E78" s="59">
        <f t="shared" ref="E78:N78" si="3">SUM(E79)</f>
        <v>0</v>
      </c>
      <c r="F78" s="59">
        <f t="shared" si="3"/>
        <v>0</v>
      </c>
      <c r="G78" s="59">
        <f t="shared" si="3"/>
        <v>0</v>
      </c>
      <c r="H78" s="59">
        <f t="shared" si="3"/>
        <v>0</v>
      </c>
      <c r="I78" s="59">
        <f t="shared" si="3"/>
        <v>22000</v>
      </c>
      <c r="J78" s="59">
        <f t="shared" si="3"/>
        <v>0</v>
      </c>
      <c r="K78" s="59">
        <f t="shared" si="3"/>
        <v>0</v>
      </c>
      <c r="L78" s="59"/>
      <c r="M78" s="59">
        <f t="shared" si="3"/>
        <v>0</v>
      </c>
      <c r="N78" s="59">
        <f t="shared" si="3"/>
        <v>0</v>
      </c>
    </row>
    <row r="79" spans="1:14" ht="24.75" customHeight="1" x14ac:dyDescent="0.25">
      <c r="A79" s="54"/>
      <c r="B79" s="60" t="str">
        <f>+'[5]3. XSKT20'!$B$64</f>
        <v>Dự án xây dựng văn phòng ổn định nơi làm việc một số đơn vị trực thuộc Sở Giao thông Vận tải (kể cả chi phí chuẩn bị đầu tư)</v>
      </c>
      <c r="C79" s="53"/>
      <c r="D79" s="56"/>
      <c r="E79" s="56"/>
      <c r="F79" s="56"/>
      <c r="G79" s="56"/>
      <c r="H79" s="56"/>
      <c r="I79" s="56">
        <f>+'[5]3. XSKT20'!$F$64</f>
        <v>22000</v>
      </c>
      <c r="J79" s="56"/>
      <c r="K79" s="56"/>
      <c r="L79" s="56"/>
      <c r="M79" s="56"/>
      <c r="N79" s="56"/>
    </row>
    <row r="80" spans="1:14" x14ac:dyDescent="0.25">
      <c r="A80" s="151">
        <v>4</v>
      </c>
      <c r="B80" s="58" t="s">
        <v>266</v>
      </c>
      <c r="C80" s="133">
        <f>SUM(D80:N80)</f>
        <v>70000</v>
      </c>
      <c r="D80" s="59">
        <f>SUM(D81)</f>
        <v>0</v>
      </c>
      <c r="E80" s="59">
        <f t="shared" ref="E80:N80" si="4">SUM(E81)</f>
        <v>0</v>
      </c>
      <c r="F80" s="59">
        <f t="shared" si="4"/>
        <v>0</v>
      </c>
      <c r="G80" s="59">
        <f t="shared" si="4"/>
        <v>70000</v>
      </c>
      <c r="H80" s="59">
        <f t="shared" si="4"/>
        <v>0</v>
      </c>
      <c r="I80" s="59">
        <f t="shared" si="4"/>
        <v>0</v>
      </c>
      <c r="J80" s="59">
        <f t="shared" si="4"/>
        <v>0</v>
      </c>
      <c r="K80" s="59">
        <f t="shared" si="4"/>
        <v>0</v>
      </c>
      <c r="L80" s="59"/>
      <c r="M80" s="59">
        <f t="shared" si="4"/>
        <v>0</v>
      </c>
      <c r="N80" s="59">
        <f t="shared" si="4"/>
        <v>0</v>
      </c>
    </row>
    <row r="81" spans="1:14" ht="37.5" customHeight="1" x14ac:dyDescent="0.25">
      <c r="A81" s="54"/>
      <c r="B81" s="136" t="str">
        <f>+'[5]3. XSKT20'!$B$32</f>
        <v>Dự án Một số giải pháp tăng cường năng lực kiểm nghiệm thực phẩm cho Trung tâm Kiểm nghiệm tỉnh Đồng Nai (kể cả chi phí chuẩn bị đầu tư)</v>
      </c>
      <c r="C81" s="53"/>
      <c r="D81" s="56"/>
      <c r="E81" s="56"/>
      <c r="F81" s="56"/>
      <c r="G81" s="56">
        <f>+'[5]3. XSKT20'!$F$32</f>
        <v>70000</v>
      </c>
      <c r="H81" s="56"/>
      <c r="I81" s="56"/>
      <c r="J81" s="56"/>
      <c r="K81" s="56"/>
      <c r="L81" s="56"/>
      <c r="M81" s="56"/>
      <c r="N81" s="56"/>
    </row>
    <row r="82" spans="1:14" x14ac:dyDescent="0.25">
      <c r="A82" s="151">
        <v>5</v>
      </c>
      <c r="B82" s="58" t="s">
        <v>170</v>
      </c>
      <c r="C82" s="133">
        <f>SUM(D82:N82)</f>
        <v>22000</v>
      </c>
      <c r="D82" s="59">
        <f t="shared" ref="D82:N82" si="5">SUM(D83:D84)</f>
        <v>0</v>
      </c>
      <c r="E82" s="59">
        <f t="shared" si="5"/>
        <v>0</v>
      </c>
      <c r="F82" s="59">
        <f t="shared" si="5"/>
        <v>20000</v>
      </c>
      <c r="G82" s="59">
        <f t="shared" si="5"/>
        <v>0</v>
      </c>
      <c r="H82" s="59">
        <f t="shared" si="5"/>
        <v>0</v>
      </c>
      <c r="I82" s="59">
        <f t="shared" si="5"/>
        <v>0</v>
      </c>
      <c r="J82" s="59">
        <f t="shared" si="5"/>
        <v>0</v>
      </c>
      <c r="K82" s="59">
        <f t="shared" si="5"/>
        <v>0</v>
      </c>
      <c r="L82" s="59">
        <f t="shared" si="5"/>
        <v>0</v>
      </c>
      <c r="M82" s="59">
        <f t="shared" si="5"/>
        <v>2000</v>
      </c>
      <c r="N82" s="59">
        <f t="shared" si="5"/>
        <v>0</v>
      </c>
    </row>
    <row r="83" spans="1:14" ht="24" customHeight="1" x14ac:dyDescent="0.25">
      <c r="A83" s="54"/>
      <c r="B83" s="249" t="s">
        <v>267</v>
      </c>
      <c r="C83" s="53"/>
      <c r="D83" s="56"/>
      <c r="E83" s="56"/>
      <c r="F83" s="56"/>
      <c r="G83" s="56"/>
      <c r="H83" s="56"/>
      <c r="I83" s="56"/>
      <c r="J83" s="56"/>
      <c r="K83" s="56"/>
      <c r="L83" s="56"/>
      <c r="M83" s="56">
        <f>+'[5]2,NSTT20'!$F$46</f>
        <v>2000</v>
      </c>
      <c r="N83" s="56"/>
    </row>
    <row r="84" spans="1:14" ht="39" customHeight="1" x14ac:dyDescent="0.25">
      <c r="A84" s="54"/>
      <c r="B84" s="136" t="str">
        <f>+'[5]2,NSTT20'!$B$113</f>
        <v>Dự án Xây dựng trung tâm tích hợp dữ liệu tỉnh Đồng Nai giai đoạn 2</v>
      </c>
      <c r="C84" s="53"/>
      <c r="D84" s="56"/>
      <c r="E84" s="56"/>
      <c r="F84" s="56">
        <f>+'[5]2,NSTT20'!$F$113</f>
        <v>20000</v>
      </c>
      <c r="G84" s="56"/>
      <c r="H84" s="56"/>
      <c r="I84" s="56"/>
      <c r="J84" s="56"/>
      <c r="K84" s="56"/>
      <c r="L84" s="56"/>
      <c r="M84" s="56"/>
      <c r="N84" s="56"/>
    </row>
    <row r="85" spans="1:14" ht="28.5" customHeight="1" x14ac:dyDescent="0.25">
      <c r="A85" s="151">
        <v>6</v>
      </c>
      <c r="B85" s="62" t="s">
        <v>268</v>
      </c>
      <c r="C85" s="133">
        <f>SUM(D85:N85)</f>
        <v>2300</v>
      </c>
      <c r="D85" s="59">
        <f>SUM(D86)</f>
        <v>0</v>
      </c>
      <c r="E85" s="59">
        <f t="shared" ref="E85:N85" si="6">SUM(E86)</f>
        <v>0</v>
      </c>
      <c r="F85" s="59">
        <f t="shared" si="6"/>
        <v>0</v>
      </c>
      <c r="G85" s="59">
        <f t="shared" si="6"/>
        <v>0</v>
      </c>
      <c r="H85" s="59">
        <f t="shared" si="6"/>
        <v>0</v>
      </c>
      <c r="I85" s="59">
        <f t="shared" si="6"/>
        <v>0</v>
      </c>
      <c r="J85" s="59">
        <f t="shared" si="6"/>
        <v>0</v>
      </c>
      <c r="K85" s="59">
        <f t="shared" si="6"/>
        <v>0</v>
      </c>
      <c r="L85" s="59"/>
      <c r="M85" s="59">
        <f t="shared" si="6"/>
        <v>2300</v>
      </c>
      <c r="N85" s="59">
        <f t="shared" si="6"/>
        <v>0</v>
      </c>
    </row>
    <row r="86" spans="1:14" ht="28.5" customHeight="1" x14ac:dyDescent="0.25">
      <c r="A86" s="54"/>
      <c r="B86" s="60" t="str">
        <f>+'[5]2,NSTT20'!$B$47</f>
        <v>Xây dựng mới trụ sở làm việc hội nông dân tỉnh</v>
      </c>
      <c r="C86" s="53"/>
      <c r="D86" s="56"/>
      <c r="E86" s="56"/>
      <c r="F86" s="56"/>
      <c r="G86" s="56"/>
      <c r="H86" s="56"/>
      <c r="I86" s="56"/>
      <c r="J86" s="56"/>
      <c r="K86" s="56"/>
      <c r="L86" s="56"/>
      <c r="M86" s="56">
        <f>+'[5]2,NSTT20'!$F$47</f>
        <v>2300</v>
      </c>
      <c r="N86" s="56"/>
    </row>
    <row r="87" spans="1:14" ht="28.5" customHeight="1" x14ac:dyDescent="0.25">
      <c r="A87" s="67">
        <v>7</v>
      </c>
      <c r="B87" s="58" t="s">
        <v>270</v>
      </c>
      <c r="C87" s="59">
        <f>SUM(D87:N87)</f>
        <v>7500</v>
      </c>
      <c r="D87" s="59">
        <f>SUM(D88)</f>
        <v>0</v>
      </c>
      <c r="E87" s="59">
        <f t="shared" ref="E87:N87" si="7">SUM(E88)</f>
        <v>0</v>
      </c>
      <c r="F87" s="59">
        <f t="shared" si="7"/>
        <v>0</v>
      </c>
      <c r="G87" s="59">
        <f t="shared" si="7"/>
        <v>0</v>
      </c>
      <c r="H87" s="59">
        <f t="shared" si="7"/>
        <v>0</v>
      </c>
      <c r="I87" s="59">
        <f t="shared" si="7"/>
        <v>0</v>
      </c>
      <c r="J87" s="59">
        <f t="shared" si="7"/>
        <v>0</v>
      </c>
      <c r="K87" s="59">
        <f t="shared" si="7"/>
        <v>0</v>
      </c>
      <c r="L87" s="59"/>
      <c r="M87" s="59">
        <f t="shared" si="7"/>
        <v>7500</v>
      </c>
      <c r="N87" s="59">
        <f t="shared" si="7"/>
        <v>0</v>
      </c>
    </row>
    <row r="88" spans="1:14" ht="28.5" customHeight="1" x14ac:dyDescent="0.25">
      <c r="A88" s="68"/>
      <c r="B88" s="60" t="str">
        <f>+'[5]2,NSTT20'!$B$49</f>
        <v>Trụ sở làm việc Ủy ban đoàn kết công giáo</v>
      </c>
      <c r="C88" s="56"/>
      <c r="D88" s="56"/>
      <c r="E88" s="56"/>
      <c r="F88" s="56"/>
      <c r="G88" s="56"/>
      <c r="H88" s="56"/>
      <c r="I88" s="56"/>
      <c r="J88" s="56"/>
      <c r="K88" s="56"/>
      <c r="L88" s="56"/>
      <c r="M88" s="56">
        <f>+'[5]2,NSTT20'!$F$49</f>
        <v>7500</v>
      </c>
      <c r="N88" s="56"/>
    </row>
    <row r="89" spans="1:14" ht="28.5" customHeight="1" x14ac:dyDescent="0.25">
      <c r="A89" s="67">
        <v>8</v>
      </c>
      <c r="B89" s="62" t="s">
        <v>272</v>
      </c>
      <c r="C89" s="59">
        <f>SUM(D89:N89)</f>
        <v>30000</v>
      </c>
      <c r="D89" s="59">
        <f t="shared" ref="D89:N89" si="8">SUM(D90:D90)</f>
        <v>0</v>
      </c>
      <c r="E89" s="59">
        <f t="shared" si="8"/>
        <v>0</v>
      </c>
      <c r="F89" s="59">
        <f t="shared" si="8"/>
        <v>0</v>
      </c>
      <c r="G89" s="59">
        <f t="shared" si="8"/>
        <v>0</v>
      </c>
      <c r="H89" s="59">
        <f t="shared" si="8"/>
        <v>0</v>
      </c>
      <c r="I89" s="59">
        <f t="shared" si="8"/>
        <v>0</v>
      </c>
      <c r="J89" s="59">
        <f t="shared" si="8"/>
        <v>0</v>
      </c>
      <c r="K89" s="59">
        <f t="shared" si="8"/>
        <v>0</v>
      </c>
      <c r="L89" s="59">
        <f t="shared" si="8"/>
        <v>0</v>
      </c>
      <c r="M89" s="59">
        <f t="shared" si="8"/>
        <v>30000</v>
      </c>
      <c r="N89" s="59">
        <f t="shared" si="8"/>
        <v>0</v>
      </c>
    </row>
    <row r="90" spans="1:14" ht="36.75" customHeight="1" x14ac:dyDescent="0.25">
      <c r="A90" s="68"/>
      <c r="B90" s="60" t="str">
        <f>+'[5]2,NSTT20'!$B$50</f>
        <v>Xây dựng trụ sở làm việc Sở Lao động, thương binh và xã hội</v>
      </c>
      <c r="C90" s="56"/>
      <c r="D90" s="56"/>
      <c r="E90" s="56"/>
      <c r="F90" s="56"/>
      <c r="G90" s="56"/>
      <c r="H90" s="56"/>
      <c r="I90" s="56"/>
      <c r="J90" s="56"/>
      <c r="K90" s="56"/>
      <c r="L90" s="56"/>
      <c r="M90" s="56">
        <f>+'[5]2,NSTT20'!$F$50</f>
        <v>30000</v>
      </c>
      <c r="N90" s="56"/>
    </row>
    <row r="91" spans="1:14" ht="28.5" customHeight="1" x14ac:dyDescent="0.25">
      <c r="A91" s="67">
        <v>9</v>
      </c>
      <c r="B91" s="58" t="s">
        <v>215</v>
      </c>
      <c r="C91" s="59">
        <f>SUM(D91:N91)</f>
        <v>14500</v>
      </c>
      <c r="D91" s="59">
        <f>SUM(D92)</f>
        <v>0</v>
      </c>
      <c r="E91" s="59">
        <f t="shared" ref="E91:N91" si="9">SUM(E92)</f>
        <v>0</v>
      </c>
      <c r="F91" s="59">
        <f t="shared" si="9"/>
        <v>0</v>
      </c>
      <c r="G91" s="59">
        <f t="shared" si="9"/>
        <v>0</v>
      </c>
      <c r="H91" s="59">
        <f t="shared" si="9"/>
        <v>0</v>
      </c>
      <c r="I91" s="59">
        <f t="shared" si="9"/>
        <v>0</v>
      </c>
      <c r="J91" s="59">
        <f t="shared" si="9"/>
        <v>0</v>
      </c>
      <c r="K91" s="59">
        <f t="shared" si="9"/>
        <v>0</v>
      </c>
      <c r="L91" s="59"/>
      <c r="M91" s="59">
        <f t="shared" si="9"/>
        <v>14500</v>
      </c>
      <c r="N91" s="59">
        <f t="shared" si="9"/>
        <v>0</v>
      </c>
    </row>
    <row r="92" spans="1:14" ht="22.5" customHeight="1" x14ac:dyDescent="0.25">
      <c r="A92" s="68"/>
      <c r="B92" s="136" t="str">
        <f>+'[5]2,NSTT20'!$B$52</f>
        <v xml:space="preserve">Dự án Xây dựng Trụ sở làm việc Báo Đồng Nai </v>
      </c>
      <c r="C92" s="56"/>
      <c r="D92" s="56"/>
      <c r="E92" s="56"/>
      <c r="F92" s="56"/>
      <c r="G92" s="56"/>
      <c r="H92" s="56"/>
      <c r="I92" s="56"/>
      <c r="J92" s="56"/>
      <c r="K92" s="56"/>
      <c r="L92" s="56"/>
      <c r="M92" s="56">
        <f>+'[5]2,NSTT20'!$F$52</f>
        <v>14500</v>
      </c>
      <c r="N92" s="56"/>
    </row>
    <row r="93" spans="1:14" ht="28.5" customHeight="1" x14ac:dyDescent="0.25">
      <c r="A93" s="67">
        <v>10</v>
      </c>
      <c r="B93" s="62" t="s">
        <v>216</v>
      </c>
      <c r="C93" s="59">
        <f>SUM(D93:N93)</f>
        <v>91660</v>
      </c>
      <c r="D93" s="59">
        <f t="shared" ref="D93:N93" si="10">SUM(D94:D96)</f>
        <v>0</v>
      </c>
      <c r="E93" s="59">
        <f t="shared" si="10"/>
        <v>0</v>
      </c>
      <c r="F93" s="59">
        <f t="shared" si="10"/>
        <v>0</v>
      </c>
      <c r="G93" s="59">
        <f t="shared" si="10"/>
        <v>0</v>
      </c>
      <c r="H93" s="59">
        <f t="shared" si="10"/>
        <v>0</v>
      </c>
      <c r="I93" s="59">
        <f t="shared" si="10"/>
        <v>0</v>
      </c>
      <c r="J93" s="59">
        <f t="shared" si="10"/>
        <v>0</v>
      </c>
      <c r="K93" s="59">
        <f t="shared" si="10"/>
        <v>91660</v>
      </c>
      <c r="L93" s="59">
        <f t="shared" si="10"/>
        <v>0</v>
      </c>
      <c r="M93" s="59">
        <f t="shared" si="10"/>
        <v>0</v>
      </c>
      <c r="N93" s="59">
        <f t="shared" si="10"/>
        <v>0</v>
      </c>
    </row>
    <row r="94" spans="1:14" ht="27.75" customHeight="1" x14ac:dyDescent="0.25">
      <c r="A94" s="68"/>
      <c r="B94" s="136" t="str">
        <f>+'[5]2,NSTT20'!$B$80</f>
        <v>Trạm bơm Đắc Lua</v>
      </c>
      <c r="C94" s="56"/>
      <c r="D94" s="56"/>
      <c r="E94" s="56"/>
      <c r="F94" s="56"/>
      <c r="G94" s="56"/>
      <c r="H94" s="56"/>
      <c r="I94" s="56"/>
      <c r="J94" s="56"/>
      <c r="K94" s="56">
        <f>+'[5]2,NSTT20'!$F$80</f>
        <v>5560</v>
      </c>
      <c r="L94" s="56"/>
      <c r="M94" s="56"/>
      <c r="N94" s="56"/>
    </row>
    <row r="95" spans="1:14" ht="38.25" customHeight="1" x14ac:dyDescent="0.25">
      <c r="A95" s="68"/>
      <c r="B95" s="136" t="str">
        <f>+'[5]2,NSTT20'!$B$83</f>
        <v>Sửa chữa, nạo vét lòng hồ công trình hồ Suối Vọng</v>
      </c>
      <c r="C95" s="56"/>
      <c r="D95" s="56"/>
      <c r="E95" s="56"/>
      <c r="F95" s="56"/>
      <c r="G95" s="56"/>
      <c r="H95" s="56"/>
      <c r="I95" s="56"/>
      <c r="J95" s="56"/>
      <c r="K95" s="56">
        <f>+'[5]2,NSTT20'!$F$83</f>
        <v>14100</v>
      </c>
      <c r="L95" s="56"/>
      <c r="M95" s="56"/>
      <c r="N95" s="56"/>
    </row>
    <row r="96" spans="1:14" ht="40.5" customHeight="1" x14ac:dyDescent="0.25">
      <c r="A96" s="68"/>
      <c r="B96" s="136" t="str">
        <f>+'[5]2,NSTT20'!$B$84</f>
        <v>Dự án Thủy lợi phục vụ tưới vùng mía Định Quán tỉnh Đồng Nai (chưa bao gồm vốn ngân sách TW hỗ trợ) ngân sách tỉnh 109,503 tỷ</v>
      </c>
      <c r="C96" s="56"/>
      <c r="D96" s="56"/>
      <c r="E96" s="56"/>
      <c r="F96" s="56"/>
      <c r="G96" s="56"/>
      <c r="H96" s="56"/>
      <c r="I96" s="56"/>
      <c r="J96" s="56"/>
      <c r="K96" s="56">
        <f>+'[5]2,NSTT20'!$F$84</f>
        <v>72000</v>
      </c>
      <c r="L96" s="56"/>
      <c r="M96" s="56"/>
      <c r="N96" s="56"/>
    </row>
    <row r="97" spans="1:14" ht="28.5" customHeight="1" x14ac:dyDescent="0.25">
      <c r="A97" s="67">
        <v>11</v>
      </c>
      <c r="B97" s="58" t="s">
        <v>183</v>
      </c>
      <c r="C97" s="59">
        <f>SUM(D97:N97)</f>
        <v>227600</v>
      </c>
      <c r="D97" s="59">
        <f t="shared" ref="D97:N97" si="11">SUM(D98:D99)</f>
        <v>227600</v>
      </c>
      <c r="E97" s="59">
        <f t="shared" si="11"/>
        <v>0</v>
      </c>
      <c r="F97" s="59">
        <f t="shared" si="11"/>
        <v>0</v>
      </c>
      <c r="G97" s="59">
        <f t="shared" si="11"/>
        <v>0</v>
      </c>
      <c r="H97" s="59">
        <f t="shared" si="11"/>
        <v>0</v>
      </c>
      <c r="I97" s="59">
        <f t="shared" si="11"/>
        <v>0</v>
      </c>
      <c r="J97" s="59">
        <f t="shared" si="11"/>
        <v>0</v>
      </c>
      <c r="K97" s="59">
        <f t="shared" si="11"/>
        <v>0</v>
      </c>
      <c r="L97" s="59">
        <f t="shared" si="11"/>
        <v>0</v>
      </c>
      <c r="M97" s="59">
        <f t="shared" si="11"/>
        <v>0</v>
      </c>
      <c r="N97" s="59">
        <f t="shared" si="11"/>
        <v>0</v>
      </c>
    </row>
    <row r="98" spans="1:14" ht="38.25" x14ac:dyDescent="0.25">
      <c r="A98" s="68"/>
      <c r="B98" s="60" t="str">
        <f>+'[5]2,NSTT20'!$B$103</f>
        <v>Dự án cải tạo và xây dựng Trụ sở Công an huyện Nhơn Trạch (tỉnh 50%, Bộ CA 40%, huyện 10%)</v>
      </c>
      <c r="C98" s="56"/>
      <c r="D98" s="56">
        <f>+'[5]2,NSTT20'!$F$103</f>
        <v>7600</v>
      </c>
      <c r="E98" s="56"/>
      <c r="F98" s="56"/>
      <c r="G98" s="56"/>
      <c r="H98" s="56"/>
      <c r="I98" s="56"/>
      <c r="J98" s="56"/>
      <c r="K98" s="56"/>
      <c r="L98" s="56"/>
      <c r="M98" s="56"/>
      <c r="N98" s="56"/>
    </row>
    <row r="99" spans="1:14" ht="29.25" customHeight="1" x14ac:dyDescent="0.25">
      <c r="A99" s="68"/>
      <c r="B99" s="136" t="str">
        <f>+'[5]2,NSTT20'!$B$106</f>
        <v xml:space="preserve">Dự án Trung tâm chỉ huy Công an tỉnh Đồng Nai </v>
      </c>
      <c r="C99" s="56"/>
      <c r="D99" s="56">
        <f>+'[5]2,NSTT20'!$F$106</f>
        <v>220000</v>
      </c>
      <c r="E99" s="56"/>
      <c r="F99" s="56"/>
      <c r="G99" s="56"/>
      <c r="H99" s="56"/>
      <c r="I99" s="56"/>
      <c r="J99" s="56"/>
      <c r="K99" s="56"/>
      <c r="L99" s="56"/>
      <c r="M99" s="56"/>
      <c r="N99" s="56"/>
    </row>
    <row r="100" spans="1:14" ht="28.5" customHeight="1" x14ac:dyDescent="0.25">
      <c r="A100" s="67">
        <v>12</v>
      </c>
      <c r="B100" s="58" t="s">
        <v>277</v>
      </c>
      <c r="C100" s="59">
        <f>SUM(D100:N100)</f>
        <v>117792</v>
      </c>
      <c r="D100" s="59">
        <f>SUM(D101:D105)</f>
        <v>108792</v>
      </c>
      <c r="E100" s="59">
        <f t="shared" ref="E100:N100" si="12">SUM(E101:E105)</f>
        <v>0</v>
      </c>
      <c r="F100" s="59">
        <f t="shared" si="12"/>
        <v>0</v>
      </c>
      <c r="G100" s="59">
        <f t="shared" si="12"/>
        <v>0</v>
      </c>
      <c r="H100" s="59">
        <f t="shared" si="12"/>
        <v>0</v>
      </c>
      <c r="I100" s="59">
        <f t="shared" si="12"/>
        <v>9000</v>
      </c>
      <c r="J100" s="59">
        <f t="shared" si="12"/>
        <v>0</v>
      </c>
      <c r="K100" s="59">
        <f t="shared" si="12"/>
        <v>0</v>
      </c>
      <c r="L100" s="59">
        <f t="shared" si="12"/>
        <v>0</v>
      </c>
      <c r="M100" s="59">
        <f t="shared" si="12"/>
        <v>0</v>
      </c>
      <c r="N100" s="59">
        <f t="shared" si="12"/>
        <v>0</v>
      </c>
    </row>
    <row r="101" spans="1:14" ht="33.75" customHeight="1" x14ac:dyDescent="0.25">
      <c r="A101" s="68"/>
      <c r="B101" s="60" t="str">
        <f>+'[5]2,NSTT20'!$B$104</f>
        <v>Trung tâm giáo dục quốc phòng và an ninh tỉnh</v>
      </c>
      <c r="C101" s="56"/>
      <c r="D101" s="56">
        <f>+'[5]2,NSTT20'!$F$104</f>
        <v>66000</v>
      </c>
      <c r="E101" s="56"/>
      <c r="F101" s="56"/>
      <c r="G101" s="56"/>
      <c r="H101" s="56"/>
      <c r="I101" s="56"/>
      <c r="J101" s="56"/>
      <c r="K101" s="56"/>
      <c r="L101" s="56"/>
      <c r="M101" s="56"/>
      <c r="N101" s="56"/>
    </row>
    <row r="102" spans="1:14" ht="28.5" customHeight="1" x14ac:dyDescent="0.25">
      <c r="A102" s="68"/>
      <c r="B102" s="60" t="str">
        <f>+'[5]2,NSTT20'!$B$105</f>
        <v xml:space="preserve">Dự án Nhà làm việc, nhà phục vụ Bộ Chỉ huy quân sự tỉnh Đồng Nai </v>
      </c>
      <c r="C102" s="56"/>
      <c r="D102" s="56">
        <f>+'[5]2,NSTT20'!$F$105</f>
        <v>6000</v>
      </c>
      <c r="E102" s="56"/>
      <c r="F102" s="56"/>
      <c r="G102" s="56"/>
      <c r="H102" s="56"/>
      <c r="I102" s="56"/>
      <c r="J102" s="56"/>
      <c r="K102" s="56"/>
      <c r="L102" s="56"/>
      <c r="M102" s="56"/>
      <c r="N102" s="56"/>
    </row>
    <row r="103" spans="1:14" ht="28.5" customHeight="1" x14ac:dyDescent="0.25">
      <c r="A103" s="68"/>
      <c r="B103" s="60" t="str">
        <f>+'[5]2,NSTT20'!$B$108</f>
        <v>Dự án Khu nhà nghỉ cán bộ của Bộ Chỉ huy Quân sự tỉnh  (kể cả chi phí chuẩn bị đầu tư)</v>
      </c>
      <c r="C103" s="56"/>
      <c r="D103" s="56">
        <f>+'[5]2,NSTT20'!$F$108</f>
        <v>8600</v>
      </c>
      <c r="E103" s="56"/>
      <c r="F103" s="56"/>
      <c r="G103" s="56"/>
      <c r="H103" s="56"/>
      <c r="I103" s="56"/>
      <c r="J103" s="56"/>
      <c r="K103" s="56"/>
      <c r="L103" s="56"/>
      <c r="M103" s="56"/>
      <c r="N103" s="56"/>
    </row>
    <row r="104" spans="1:14" ht="51" x14ac:dyDescent="0.25">
      <c r="A104" s="68"/>
      <c r="B104" s="136" t="str">
        <f>+'[5]3. XSKT20'!$B$59</f>
        <v>Dự án xây dựng bổ sung, nâng cấp hạ tầng công nghệ thông tin, hệ thống mạng tại Bộ chỉ huy Quân sự tỉnh Đồng Nai (kể cả chi phí chuẩn bị đầu tư)</v>
      </c>
      <c r="C104" s="56"/>
      <c r="D104" s="56"/>
      <c r="E104" s="56"/>
      <c r="F104" s="56"/>
      <c r="G104" s="56"/>
      <c r="H104" s="56"/>
      <c r="I104" s="56">
        <f>+'[5]3. XSKT20'!$F$59</f>
        <v>9000</v>
      </c>
      <c r="J104" s="56"/>
      <c r="K104" s="56"/>
      <c r="L104" s="56"/>
      <c r="M104" s="56"/>
      <c r="N104" s="56"/>
    </row>
    <row r="105" spans="1:14" ht="36.75" customHeight="1" x14ac:dyDescent="0.25">
      <c r="A105" s="68"/>
      <c r="B105" s="136" t="str">
        <f>+'[5]2,NSTT20'!$B$109</f>
        <v>Dự án Quốc phòng ĐA2 (Dự án mật) (kể cả chi phí chuẩn bị đầu tư)</v>
      </c>
      <c r="C105" s="56"/>
      <c r="D105" s="56">
        <f>+'[5]2,NSTT20'!$F$109</f>
        <v>28192</v>
      </c>
      <c r="E105" s="56"/>
      <c r="F105" s="56"/>
      <c r="G105" s="56"/>
      <c r="H105" s="56"/>
      <c r="I105" s="56"/>
      <c r="J105" s="56"/>
      <c r="K105" s="56"/>
      <c r="L105" s="56"/>
      <c r="M105" s="56"/>
      <c r="N105" s="56"/>
    </row>
    <row r="106" spans="1:14" ht="28.5" customHeight="1" x14ac:dyDescent="0.25">
      <c r="A106" s="67">
        <v>13</v>
      </c>
      <c r="B106" s="58" t="s">
        <v>280</v>
      </c>
      <c r="C106" s="59">
        <f>SUM(D106:N106)</f>
        <v>28000</v>
      </c>
      <c r="D106" s="59">
        <f t="shared" ref="D106:N106" si="13">SUM(D107:D107)</f>
        <v>0</v>
      </c>
      <c r="E106" s="59">
        <f t="shared" si="13"/>
        <v>0</v>
      </c>
      <c r="F106" s="59">
        <f t="shared" si="13"/>
        <v>28000</v>
      </c>
      <c r="G106" s="59">
        <f t="shared" si="13"/>
        <v>0</v>
      </c>
      <c r="H106" s="59">
        <f t="shared" si="13"/>
        <v>0</v>
      </c>
      <c r="I106" s="59">
        <f t="shared" si="13"/>
        <v>0</v>
      </c>
      <c r="J106" s="59">
        <f t="shared" si="13"/>
        <v>0</v>
      </c>
      <c r="K106" s="59">
        <f t="shared" si="13"/>
        <v>0</v>
      </c>
      <c r="L106" s="59">
        <f t="shared" si="13"/>
        <v>0</v>
      </c>
      <c r="M106" s="59">
        <f t="shared" si="13"/>
        <v>0</v>
      </c>
      <c r="N106" s="59">
        <f t="shared" si="13"/>
        <v>0</v>
      </c>
    </row>
    <row r="107" spans="1:14" ht="28.5" customHeight="1" x14ac:dyDescent="0.25">
      <c r="A107" s="68"/>
      <c r="B107" s="55" t="str">
        <f>+'[5]2,NSTT20'!$B$112</f>
        <v>Trung tâm chiếu xạ Sở khoa học Công nghệ (ngân sách tỉnh 70%)</v>
      </c>
      <c r="C107" s="56"/>
      <c r="D107" s="56"/>
      <c r="E107" s="56"/>
      <c r="F107" s="56">
        <f>+'[5]2,NSTT20'!$F$112</f>
        <v>28000</v>
      </c>
      <c r="G107" s="56"/>
      <c r="H107" s="56"/>
      <c r="I107" s="56"/>
      <c r="J107" s="56"/>
      <c r="K107" s="56"/>
      <c r="L107" s="56"/>
      <c r="M107" s="56"/>
      <c r="N107" s="56"/>
    </row>
    <row r="108" spans="1:14" ht="28.5" customHeight="1" x14ac:dyDescent="0.25">
      <c r="A108" s="67">
        <v>14</v>
      </c>
      <c r="B108" s="58" t="s">
        <v>443</v>
      </c>
      <c r="C108" s="59">
        <f>SUM(D108:N108)</f>
        <v>20000</v>
      </c>
      <c r="D108" s="59">
        <f>SUM(D109)</f>
        <v>0</v>
      </c>
      <c r="E108" s="59">
        <f t="shared" ref="E108:N108" si="14">SUM(E109)</f>
        <v>0</v>
      </c>
      <c r="F108" s="59">
        <f t="shared" si="14"/>
        <v>0</v>
      </c>
      <c r="G108" s="59">
        <f t="shared" si="14"/>
        <v>20000</v>
      </c>
      <c r="H108" s="59">
        <f t="shared" si="14"/>
        <v>0</v>
      </c>
      <c r="I108" s="59">
        <f t="shared" si="14"/>
        <v>0</v>
      </c>
      <c r="J108" s="59">
        <f t="shared" si="14"/>
        <v>0</v>
      </c>
      <c r="K108" s="59">
        <f t="shared" si="14"/>
        <v>0</v>
      </c>
      <c r="L108" s="59">
        <f t="shared" si="14"/>
        <v>0</v>
      </c>
      <c r="M108" s="59">
        <f t="shared" si="14"/>
        <v>0</v>
      </c>
      <c r="N108" s="59">
        <f t="shared" si="14"/>
        <v>0</v>
      </c>
    </row>
    <row r="109" spans="1:14" ht="38.25" x14ac:dyDescent="0.25">
      <c r="A109" s="68"/>
      <c r="B109" s="136" t="str">
        <f>+'[5]3. XSKT20'!$B$25</f>
        <v>Dự án xây dựng khu khám và thẩm mỹ Bệnh viện Da liễu Đồng Nai (kể cả chi phí chuẩn bị đầu tư)</v>
      </c>
      <c r="C109" s="56"/>
      <c r="D109" s="56"/>
      <c r="E109" s="56"/>
      <c r="F109" s="56"/>
      <c r="G109" s="56">
        <f>+'[5]3. XSKT20'!$F$25</f>
        <v>20000</v>
      </c>
      <c r="H109" s="56"/>
      <c r="I109" s="56"/>
      <c r="J109" s="56"/>
      <c r="K109" s="56"/>
      <c r="L109" s="56"/>
      <c r="M109" s="56"/>
      <c r="N109" s="56"/>
    </row>
    <row r="110" spans="1:14" ht="28.5" customHeight="1" x14ac:dyDescent="0.25">
      <c r="A110" s="67">
        <v>15</v>
      </c>
      <c r="B110" s="58" t="s">
        <v>283</v>
      </c>
      <c r="C110" s="59">
        <f t="shared" ref="C110:C119" si="15">SUM(D110:N110)</f>
        <v>700</v>
      </c>
      <c r="D110" s="59">
        <f t="shared" ref="D110:N110" si="16">SUM(D111:D111)</f>
        <v>0</v>
      </c>
      <c r="E110" s="59">
        <f t="shared" si="16"/>
        <v>0</v>
      </c>
      <c r="F110" s="59">
        <f t="shared" si="16"/>
        <v>0</v>
      </c>
      <c r="G110" s="59">
        <f t="shared" si="16"/>
        <v>0</v>
      </c>
      <c r="H110" s="59">
        <f t="shared" si="16"/>
        <v>0</v>
      </c>
      <c r="I110" s="59">
        <f t="shared" si="16"/>
        <v>0</v>
      </c>
      <c r="J110" s="59">
        <f t="shared" si="16"/>
        <v>0</v>
      </c>
      <c r="K110" s="59">
        <f t="shared" si="16"/>
        <v>0</v>
      </c>
      <c r="L110" s="59">
        <f t="shared" si="16"/>
        <v>0</v>
      </c>
      <c r="M110" s="59">
        <f t="shared" si="16"/>
        <v>0</v>
      </c>
      <c r="N110" s="59">
        <f t="shared" si="16"/>
        <v>700</v>
      </c>
    </row>
    <row r="111" spans="1:14" ht="36.75" customHeight="1" x14ac:dyDescent="0.25">
      <c r="A111" s="68"/>
      <c r="B111" s="136" t="str">
        <f>+'[5]3. XSKT20'!$B$68</f>
        <v>Dự án xây dựng, cải tạo, nâng cấp đường nội bộ, vỉa hè, mương thoát nước và sân khu dạy học trường Đại học Đồng Nai</v>
      </c>
      <c r="C111" s="56">
        <f t="shared" si="15"/>
        <v>700</v>
      </c>
      <c r="D111" s="56"/>
      <c r="E111" s="56"/>
      <c r="F111" s="56"/>
      <c r="G111" s="56"/>
      <c r="H111" s="56"/>
      <c r="I111" s="56"/>
      <c r="J111" s="56"/>
      <c r="K111" s="56"/>
      <c r="L111" s="56"/>
      <c r="M111" s="56"/>
      <c r="N111" s="56">
        <f>+'[5]3. XSKT20'!$F$68</f>
        <v>700</v>
      </c>
    </row>
    <row r="112" spans="1:14" s="250" customFormat="1" ht="18.75" customHeight="1" x14ac:dyDescent="0.25">
      <c r="A112" s="214">
        <v>16</v>
      </c>
      <c r="B112" s="251" t="s">
        <v>618</v>
      </c>
      <c r="C112" s="59">
        <f t="shared" si="15"/>
        <v>10000</v>
      </c>
      <c r="D112" s="252">
        <f>SUM(D113)</f>
        <v>0</v>
      </c>
      <c r="E112" s="252">
        <f t="shared" ref="E112:N112" si="17">SUM(E113)</f>
        <v>0</v>
      </c>
      <c r="F112" s="252">
        <f t="shared" si="17"/>
        <v>0</v>
      </c>
      <c r="G112" s="252">
        <f t="shared" si="17"/>
        <v>0</v>
      </c>
      <c r="H112" s="252">
        <f t="shared" si="17"/>
        <v>0</v>
      </c>
      <c r="I112" s="252">
        <f t="shared" si="17"/>
        <v>0</v>
      </c>
      <c r="J112" s="252">
        <f t="shared" si="17"/>
        <v>0</v>
      </c>
      <c r="K112" s="252">
        <f t="shared" si="17"/>
        <v>0</v>
      </c>
      <c r="L112" s="252">
        <f t="shared" si="17"/>
        <v>0</v>
      </c>
      <c r="M112" s="252">
        <f t="shared" si="17"/>
        <v>10000</v>
      </c>
      <c r="N112" s="252">
        <f t="shared" si="17"/>
        <v>0</v>
      </c>
    </row>
    <row r="113" spans="1:14" s="186" customFormat="1" ht="38.25" x14ac:dyDescent="0.25">
      <c r="A113" s="253"/>
      <c r="B113" s="257" t="str">
        <f>+'[5]2,NSTT20'!$B$55</f>
        <v>Xây dựng Trung tâm kiểm định và tư vấn xây dựng Đồng Nai (NST hỗ trợ bồi thường và 50% xây lắp)</v>
      </c>
      <c r="C113" s="56">
        <f t="shared" si="15"/>
        <v>10000</v>
      </c>
      <c r="D113" s="258"/>
      <c r="E113" s="258"/>
      <c r="F113" s="258"/>
      <c r="G113" s="258"/>
      <c r="H113" s="258"/>
      <c r="I113" s="258"/>
      <c r="J113" s="258"/>
      <c r="K113" s="258"/>
      <c r="L113" s="258"/>
      <c r="M113" s="258">
        <f>+'[5]2,NSTT20'!$F$55</f>
        <v>10000</v>
      </c>
      <c r="N113" s="258"/>
    </row>
    <row r="114" spans="1:14" s="256" customFormat="1" ht="18.75" customHeight="1" x14ac:dyDescent="0.25">
      <c r="A114" s="214">
        <v>17</v>
      </c>
      <c r="B114" s="217" t="str">
        <f>+'[5]2,NSTT20'!$I$95</f>
        <v>Chi cục trồng trọt, bảo vệ thực vật và thủy lợi</v>
      </c>
      <c r="C114" s="59">
        <f t="shared" si="15"/>
        <v>18000</v>
      </c>
      <c r="D114" s="156">
        <f>SUM(D115)</f>
        <v>0</v>
      </c>
      <c r="E114" s="156">
        <f t="shared" ref="E114:N114" si="18">SUM(E115)</f>
        <v>0</v>
      </c>
      <c r="F114" s="156">
        <f t="shared" si="18"/>
        <v>0</v>
      </c>
      <c r="G114" s="156">
        <f t="shared" si="18"/>
        <v>0</v>
      </c>
      <c r="H114" s="156">
        <f t="shared" si="18"/>
        <v>0</v>
      </c>
      <c r="I114" s="156">
        <f t="shared" si="18"/>
        <v>0</v>
      </c>
      <c r="J114" s="156">
        <f t="shared" si="18"/>
        <v>0</v>
      </c>
      <c r="K114" s="156">
        <f t="shared" si="18"/>
        <v>18000</v>
      </c>
      <c r="L114" s="156">
        <f t="shared" si="18"/>
        <v>0</v>
      </c>
      <c r="M114" s="156">
        <f t="shared" si="18"/>
        <v>0</v>
      </c>
      <c r="N114" s="156">
        <f t="shared" si="18"/>
        <v>0</v>
      </c>
    </row>
    <row r="115" spans="1:14" s="186" customFormat="1" ht="25.5" x14ac:dyDescent="0.25">
      <c r="A115" s="253"/>
      <c r="B115" s="259" t="str">
        <f>+'[5]2,NSTT20'!$B$95</f>
        <v>Tiêu thoát lũ xã Bình Lộc thị xã Long Khánh (kể cả bồi thường giải phóng mặt bằng)</v>
      </c>
      <c r="C115" s="56">
        <f t="shared" si="15"/>
        <v>18000</v>
      </c>
      <c r="D115" s="258"/>
      <c r="E115" s="258"/>
      <c r="F115" s="258"/>
      <c r="G115" s="258"/>
      <c r="H115" s="258"/>
      <c r="I115" s="258"/>
      <c r="J115" s="258"/>
      <c r="K115" s="258">
        <f>+'[5]2,NSTT20'!$F$95</f>
        <v>18000</v>
      </c>
      <c r="L115" s="258"/>
      <c r="M115" s="258"/>
      <c r="N115" s="258"/>
    </row>
    <row r="116" spans="1:14" s="256" customFormat="1" ht="17.25" customHeight="1" x14ac:dyDescent="0.25">
      <c r="A116" s="214">
        <v>18</v>
      </c>
      <c r="B116" s="217" t="str">
        <f>+'[5]2,NSTT20'!$I$100</f>
        <v>Chi cục Kiểm lâm</v>
      </c>
      <c r="C116" s="59">
        <f t="shared" si="15"/>
        <v>10000</v>
      </c>
      <c r="D116" s="156">
        <f>SUM(D117)</f>
        <v>0</v>
      </c>
      <c r="E116" s="156">
        <f t="shared" ref="E116:N116" si="19">SUM(E117)</f>
        <v>0</v>
      </c>
      <c r="F116" s="156">
        <f t="shared" si="19"/>
        <v>0</v>
      </c>
      <c r="G116" s="156">
        <f t="shared" si="19"/>
        <v>0</v>
      </c>
      <c r="H116" s="156">
        <f t="shared" si="19"/>
        <v>0</v>
      </c>
      <c r="I116" s="156">
        <f t="shared" si="19"/>
        <v>0</v>
      </c>
      <c r="J116" s="156">
        <f t="shared" si="19"/>
        <v>0</v>
      </c>
      <c r="K116" s="156">
        <f t="shared" si="19"/>
        <v>10000</v>
      </c>
      <c r="L116" s="156">
        <f t="shared" si="19"/>
        <v>0</v>
      </c>
      <c r="M116" s="156">
        <f t="shared" si="19"/>
        <v>0</v>
      </c>
      <c r="N116" s="156">
        <f t="shared" si="19"/>
        <v>0</v>
      </c>
    </row>
    <row r="117" spans="1:14" s="186" customFormat="1" ht="51" x14ac:dyDescent="0.25">
      <c r="A117" s="253"/>
      <c r="B117" s="164" t="str">
        <f>+'[5]2,NSTT20'!$B$100</f>
        <v>Dự án xây dựng một số hạng mục tiếp theo bổ sung dự án Khẩn cấp bảo tồn Voi tỉnh Đồng Nai giai đoạn 2014-2020 (kể cả chi phí chuẩn bị đầu tư)</v>
      </c>
      <c r="C117" s="56">
        <f t="shared" si="15"/>
        <v>10000</v>
      </c>
      <c r="D117" s="258"/>
      <c r="E117" s="258"/>
      <c r="F117" s="258"/>
      <c r="G117" s="258"/>
      <c r="H117" s="258"/>
      <c r="I117" s="258"/>
      <c r="J117" s="258"/>
      <c r="K117" s="258">
        <f>+'[5]2,NSTT20'!$F$100</f>
        <v>10000</v>
      </c>
      <c r="L117" s="258"/>
      <c r="M117" s="258"/>
      <c r="N117" s="258"/>
    </row>
    <row r="118" spans="1:14" s="255" customFormat="1" ht="20.25" customHeight="1" x14ac:dyDescent="0.25">
      <c r="A118" s="214">
        <v>19</v>
      </c>
      <c r="B118" s="217" t="s">
        <v>619</v>
      </c>
      <c r="C118" s="59">
        <f t="shared" si="15"/>
        <v>6700</v>
      </c>
      <c r="D118" s="254">
        <f>SUM(D119)</f>
        <v>0</v>
      </c>
      <c r="E118" s="254">
        <f t="shared" ref="E118:N118" si="20">SUM(E119)</f>
        <v>0</v>
      </c>
      <c r="F118" s="254">
        <f t="shared" si="20"/>
        <v>0</v>
      </c>
      <c r="G118" s="254">
        <f t="shared" si="20"/>
        <v>6700</v>
      </c>
      <c r="H118" s="254">
        <f t="shared" si="20"/>
        <v>0</v>
      </c>
      <c r="I118" s="254">
        <f t="shared" si="20"/>
        <v>0</v>
      </c>
      <c r="J118" s="254">
        <f t="shared" si="20"/>
        <v>0</v>
      </c>
      <c r="K118" s="254">
        <f t="shared" si="20"/>
        <v>0</v>
      </c>
      <c r="L118" s="254">
        <f t="shared" si="20"/>
        <v>0</v>
      </c>
      <c r="M118" s="254">
        <f t="shared" si="20"/>
        <v>0</v>
      </c>
      <c r="N118" s="254">
        <f t="shared" si="20"/>
        <v>0</v>
      </c>
    </row>
    <row r="119" spans="1:14" s="186" customFormat="1" ht="38.25" x14ac:dyDescent="0.25">
      <c r="A119" s="253"/>
      <c r="B119" s="259" t="str">
        <f>+'[5]3. XSKT20'!$B$24</f>
        <v>Dự án Trang thiết bị phục hồi chức năng vật lý trị liệu của Ban bảo vệ chăm sóc sức khỏe cán bộ tỉnh</v>
      </c>
      <c r="C119" s="56">
        <f t="shared" si="15"/>
        <v>6700</v>
      </c>
      <c r="D119" s="258"/>
      <c r="E119" s="258"/>
      <c r="F119" s="258"/>
      <c r="G119" s="258">
        <f>+'[5]3. XSKT20'!$F$24</f>
        <v>6700</v>
      </c>
      <c r="H119" s="258"/>
      <c r="I119" s="258"/>
      <c r="J119" s="258"/>
      <c r="K119" s="258"/>
      <c r="L119" s="258"/>
      <c r="M119" s="258"/>
      <c r="N119" s="258"/>
    </row>
  </sheetData>
  <autoFilter ref="B1:B111"/>
  <mergeCells count="18">
    <mergeCell ref="A1:B1"/>
    <mergeCell ref="K1:M1"/>
    <mergeCell ref="A2:B2"/>
    <mergeCell ref="A4:N4"/>
    <mergeCell ref="A5:N5"/>
    <mergeCell ref="A9:A11"/>
    <mergeCell ref="B9:B11"/>
    <mergeCell ref="C9:C11"/>
    <mergeCell ref="D9:N9"/>
    <mergeCell ref="D10:D11"/>
    <mergeCell ref="E10:E11"/>
    <mergeCell ref="F10:F11"/>
    <mergeCell ref="G10:G11"/>
    <mergeCell ref="H10:H11"/>
    <mergeCell ref="I10:I11"/>
    <mergeCell ref="J10:L10"/>
    <mergeCell ref="M10:M11"/>
    <mergeCell ref="N10:N11"/>
  </mergeCells>
  <printOptions horizontalCentered="1"/>
  <pageMargins left="0" right="0" top="0.35" bottom="0.45" header="0.3" footer="0.3"/>
  <pageSetup paperSize="9" scale="85" orientation="landscape" r:id="rId1"/>
  <headerFooter>
    <oddFooter>Page &amp;P</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77"/>
  <sheetViews>
    <sheetView workbookViewId="0">
      <selection activeCell="Q5" sqref="Q5"/>
    </sheetView>
  </sheetViews>
  <sheetFormatPr defaultRowHeight="15" x14ac:dyDescent="0.25"/>
  <cols>
    <col min="1" max="1" width="5.7109375" customWidth="1"/>
    <col min="2" max="2" width="27.5703125" customWidth="1"/>
    <col min="3" max="3" width="10.42578125" style="154" customWidth="1"/>
    <col min="4" max="4" width="8.42578125" style="154" customWidth="1"/>
    <col min="5" max="5" width="10.28515625" style="154" customWidth="1"/>
    <col min="6" max="6" width="8" style="154" customWidth="1"/>
    <col min="7" max="7" width="10.5703125" style="154" customWidth="1"/>
    <col min="8" max="8" width="8.28515625" style="154" customWidth="1"/>
    <col min="9" max="9" width="7.28515625" style="154" customWidth="1"/>
    <col min="10" max="10" width="10.42578125" style="154" customWidth="1"/>
    <col min="11" max="11" width="8.7109375" style="154" customWidth="1"/>
    <col min="12" max="12" width="10.28515625" style="154" customWidth="1"/>
    <col min="13" max="14" width="8.28515625" style="154" customWidth="1"/>
    <col min="16" max="16" width="11" customWidth="1"/>
  </cols>
  <sheetData>
    <row r="1" spans="1:27" x14ac:dyDescent="0.25">
      <c r="A1" s="293" t="s">
        <v>150</v>
      </c>
      <c r="B1" s="293"/>
      <c r="C1" s="14"/>
      <c r="D1" s="14"/>
      <c r="E1" s="14"/>
      <c r="F1" s="14"/>
      <c r="G1" s="14"/>
      <c r="H1" s="14"/>
      <c r="I1" s="14"/>
      <c r="J1" s="14"/>
      <c r="K1" s="294" t="s">
        <v>312</v>
      </c>
      <c r="L1" s="294"/>
      <c r="M1" s="294"/>
      <c r="N1" s="14"/>
    </row>
    <row r="2" spans="1:27" x14ac:dyDescent="0.25">
      <c r="A2" s="295" t="s">
        <v>115</v>
      </c>
      <c r="B2" s="295"/>
      <c r="C2" s="14"/>
      <c r="D2" s="14"/>
      <c r="E2" s="14"/>
      <c r="F2" s="14"/>
      <c r="G2" s="14"/>
      <c r="H2" s="14"/>
      <c r="I2" s="14"/>
      <c r="J2" s="14"/>
      <c r="K2" s="14"/>
      <c r="L2" s="14"/>
      <c r="M2" s="14"/>
      <c r="N2" s="14"/>
    </row>
    <row r="3" spans="1:27" x14ac:dyDescent="0.25">
      <c r="A3" s="40"/>
      <c r="B3" s="40"/>
      <c r="C3" s="14"/>
      <c r="D3" s="14"/>
      <c r="E3" s="14"/>
      <c r="F3" s="14"/>
      <c r="G3" s="14"/>
      <c r="H3" s="14"/>
      <c r="I3" s="14"/>
      <c r="J3" s="14"/>
      <c r="K3" s="14"/>
      <c r="L3" s="14"/>
      <c r="M3" s="14"/>
      <c r="N3" s="14"/>
    </row>
    <row r="4" spans="1:27" ht="15.75" x14ac:dyDescent="0.25">
      <c r="A4" s="296" t="s">
        <v>622</v>
      </c>
      <c r="B4" s="296"/>
      <c r="C4" s="296"/>
      <c r="D4" s="296"/>
      <c r="E4" s="296"/>
      <c r="F4" s="296"/>
      <c r="G4" s="296"/>
      <c r="H4" s="296"/>
      <c r="I4" s="296"/>
      <c r="J4" s="296"/>
      <c r="K4" s="296"/>
      <c r="L4" s="296"/>
      <c r="M4" s="296"/>
      <c r="N4" s="296"/>
    </row>
    <row r="5" spans="1:27" ht="15.75" x14ac:dyDescent="0.25">
      <c r="A5" s="261" t="s">
        <v>621</v>
      </c>
      <c r="B5" s="261"/>
      <c r="C5" s="261"/>
      <c r="D5" s="261"/>
      <c r="E5" s="261"/>
      <c r="F5" s="261"/>
      <c r="G5" s="261"/>
      <c r="H5" s="261"/>
      <c r="I5" s="261"/>
      <c r="J5" s="261"/>
      <c r="K5" s="261"/>
      <c r="L5" s="261"/>
      <c r="M5" s="261"/>
      <c r="N5" s="14"/>
    </row>
    <row r="6" spans="1:27" x14ac:dyDescent="0.25">
      <c r="A6" s="16"/>
      <c r="B6" s="16"/>
      <c r="C6" s="153"/>
      <c r="D6" s="153"/>
      <c r="E6" s="153"/>
      <c r="F6" s="153"/>
      <c r="G6" s="153"/>
      <c r="H6" s="153"/>
      <c r="I6" s="153"/>
      <c r="J6" s="153"/>
      <c r="K6" s="153"/>
      <c r="L6" s="153"/>
      <c r="M6" s="153"/>
      <c r="N6" s="14"/>
    </row>
    <row r="7" spans="1:27" x14ac:dyDescent="0.25">
      <c r="A7" s="16"/>
      <c r="B7" s="16"/>
      <c r="C7" s="153"/>
      <c r="D7" s="153"/>
      <c r="E7" s="153"/>
      <c r="F7" s="153"/>
      <c r="G7" s="153"/>
      <c r="H7" s="153"/>
      <c r="I7" s="153"/>
      <c r="J7" s="153"/>
      <c r="K7" s="153"/>
      <c r="L7" s="153"/>
      <c r="M7" s="153"/>
      <c r="N7" s="14"/>
    </row>
    <row r="8" spans="1:27" x14ac:dyDescent="0.25">
      <c r="A8" s="1"/>
      <c r="B8" s="1"/>
      <c r="C8" s="14"/>
      <c r="D8" s="14"/>
      <c r="E8" s="14"/>
      <c r="F8" s="14"/>
      <c r="G8" s="14"/>
      <c r="H8" s="14"/>
      <c r="I8" s="14"/>
      <c r="J8" s="14"/>
      <c r="K8" s="14"/>
      <c r="L8" s="14"/>
      <c r="M8" s="10" t="s">
        <v>1</v>
      </c>
      <c r="N8" s="14"/>
    </row>
    <row r="9" spans="1:27" ht="24" customHeight="1" x14ac:dyDescent="0.25">
      <c r="A9" s="290" t="s">
        <v>2</v>
      </c>
      <c r="B9" s="290" t="s">
        <v>152</v>
      </c>
      <c r="C9" s="291" t="s">
        <v>160</v>
      </c>
      <c r="D9" s="291" t="s">
        <v>225</v>
      </c>
      <c r="E9" s="291"/>
      <c r="F9" s="291"/>
      <c r="G9" s="291"/>
      <c r="H9" s="291"/>
      <c r="I9" s="291"/>
      <c r="J9" s="291"/>
      <c r="K9" s="291"/>
      <c r="L9" s="291"/>
      <c r="M9" s="291"/>
      <c r="N9" s="291"/>
    </row>
    <row r="10" spans="1:27" ht="27" customHeight="1" x14ac:dyDescent="0.25">
      <c r="A10" s="290"/>
      <c r="B10" s="290"/>
      <c r="C10" s="291"/>
      <c r="D10" s="292" t="s">
        <v>226</v>
      </c>
      <c r="E10" s="292" t="s">
        <v>227</v>
      </c>
      <c r="F10" s="292" t="s">
        <v>228</v>
      </c>
      <c r="G10" s="292" t="s">
        <v>229</v>
      </c>
      <c r="H10" s="292" t="s">
        <v>230</v>
      </c>
      <c r="I10" s="292" t="s">
        <v>231</v>
      </c>
      <c r="J10" s="292" t="s">
        <v>232</v>
      </c>
      <c r="K10" s="292" t="s">
        <v>233</v>
      </c>
      <c r="L10" s="292" t="s">
        <v>234</v>
      </c>
      <c r="M10" s="292" t="s">
        <v>313</v>
      </c>
      <c r="N10" s="292" t="s">
        <v>214</v>
      </c>
    </row>
    <row r="11" spans="1:27" ht="138.75" customHeight="1" x14ac:dyDescent="0.25">
      <c r="A11" s="290"/>
      <c r="B11" s="290"/>
      <c r="C11" s="291"/>
      <c r="D11" s="292"/>
      <c r="E11" s="292"/>
      <c r="F11" s="292"/>
      <c r="G11" s="292"/>
      <c r="H11" s="292"/>
      <c r="I11" s="292"/>
      <c r="J11" s="292"/>
      <c r="K11" s="292"/>
      <c r="L11" s="292"/>
      <c r="M11" s="292"/>
      <c r="N11" s="292"/>
    </row>
    <row r="12" spans="1:27" s="91" customFormat="1" x14ac:dyDescent="0.25">
      <c r="A12" s="70" t="s">
        <v>5</v>
      </c>
      <c r="B12" s="70" t="s">
        <v>21</v>
      </c>
      <c r="C12" s="71">
        <v>1</v>
      </c>
      <c r="D12" s="71"/>
      <c r="E12" s="53">
        <v>2</v>
      </c>
      <c r="F12" s="71">
        <v>3</v>
      </c>
      <c r="G12" s="71">
        <v>4</v>
      </c>
      <c r="H12" s="53">
        <v>5</v>
      </c>
      <c r="I12" s="71">
        <v>6</v>
      </c>
      <c r="J12" s="53">
        <v>7</v>
      </c>
      <c r="K12" s="53">
        <v>8</v>
      </c>
      <c r="L12" s="53">
        <v>9</v>
      </c>
      <c r="M12" s="71">
        <v>10</v>
      </c>
      <c r="N12" s="120">
        <v>11</v>
      </c>
    </row>
    <row r="13" spans="1:27" x14ac:dyDescent="0.25">
      <c r="A13" s="72"/>
      <c r="B13" s="72" t="s">
        <v>160</v>
      </c>
      <c r="C13" s="148">
        <f>SUM(D13:N13)</f>
        <v>5271143</v>
      </c>
      <c r="D13" s="148">
        <f>SUM(D14:D77)</f>
        <v>148389</v>
      </c>
      <c r="E13" s="148">
        <f t="shared" ref="E13:N13" si="0">SUM(E14:E77)</f>
        <v>1362827</v>
      </c>
      <c r="F13" s="148">
        <f t="shared" si="0"/>
        <v>110694</v>
      </c>
      <c r="G13" s="148">
        <f t="shared" si="0"/>
        <v>1209132</v>
      </c>
      <c r="H13" s="148">
        <f t="shared" si="0"/>
        <v>101486</v>
      </c>
      <c r="I13" s="148">
        <f t="shared" si="0"/>
        <v>92030</v>
      </c>
      <c r="J13" s="148">
        <f t="shared" si="0"/>
        <v>175455</v>
      </c>
      <c r="K13" s="148">
        <f t="shared" si="0"/>
        <v>807093</v>
      </c>
      <c r="L13" s="148">
        <f t="shared" si="0"/>
        <v>734728</v>
      </c>
      <c r="M13" s="148">
        <f t="shared" si="0"/>
        <v>422824</v>
      </c>
      <c r="N13" s="148">
        <f t="shared" si="0"/>
        <v>106485</v>
      </c>
      <c r="O13" s="119"/>
      <c r="P13" s="119"/>
      <c r="Q13" s="119"/>
      <c r="R13" s="119"/>
      <c r="S13" s="119"/>
      <c r="T13" s="119"/>
      <c r="U13" s="119"/>
      <c r="V13" s="119"/>
      <c r="W13" s="119"/>
      <c r="X13" s="119"/>
      <c r="Y13" s="119"/>
      <c r="Z13" s="119"/>
      <c r="AA13" s="119"/>
    </row>
    <row r="14" spans="1:27" x14ac:dyDescent="0.25">
      <c r="A14" s="52">
        <v>1</v>
      </c>
      <c r="B14" s="57" t="s">
        <v>164</v>
      </c>
      <c r="C14" s="155">
        <f t="shared" ref="C14:C73" si="1">SUM(D14:N14)</f>
        <v>16284</v>
      </c>
      <c r="D14" s="155"/>
      <c r="E14" s="155"/>
      <c r="F14" s="155"/>
      <c r="G14" s="155"/>
      <c r="H14" s="155"/>
      <c r="I14" s="155"/>
      <c r="J14" s="155"/>
      <c r="K14" s="155"/>
      <c r="L14" s="155">
        <v>16284</v>
      </c>
      <c r="M14" s="155"/>
      <c r="N14" s="156"/>
      <c r="O14" s="119"/>
    </row>
    <row r="15" spans="1:27" x14ac:dyDescent="0.25">
      <c r="A15" s="70">
        <v>2</v>
      </c>
      <c r="B15" s="162" t="s">
        <v>165</v>
      </c>
      <c r="C15" s="155">
        <f t="shared" si="1"/>
        <v>60422</v>
      </c>
      <c r="D15" s="157"/>
      <c r="E15" s="155"/>
      <c r="F15" s="155"/>
      <c r="G15" s="155"/>
      <c r="H15" s="155">
        <v>18855</v>
      </c>
      <c r="I15" s="155"/>
      <c r="J15" s="155"/>
      <c r="K15" s="155"/>
      <c r="L15" s="155">
        <v>40573</v>
      </c>
      <c r="M15" s="155"/>
      <c r="N15" s="156">
        <v>994</v>
      </c>
      <c r="O15" s="119"/>
    </row>
    <row r="16" spans="1:27" x14ac:dyDescent="0.25">
      <c r="A16" s="52">
        <v>3</v>
      </c>
      <c r="B16" s="162" t="s">
        <v>166</v>
      </c>
      <c r="C16" s="155">
        <f t="shared" si="1"/>
        <v>27274</v>
      </c>
      <c r="D16" s="157"/>
      <c r="E16" s="155"/>
      <c r="F16" s="155"/>
      <c r="G16" s="155"/>
      <c r="H16" s="155"/>
      <c r="I16" s="155"/>
      <c r="J16" s="155"/>
      <c r="K16" s="155"/>
      <c r="L16" s="155">
        <v>27274</v>
      </c>
      <c r="M16" s="155"/>
      <c r="N16" s="156"/>
    </row>
    <row r="17" spans="1:14" x14ac:dyDescent="0.25">
      <c r="A17" s="70">
        <v>4</v>
      </c>
      <c r="B17" s="163" t="s">
        <v>167</v>
      </c>
      <c r="C17" s="155">
        <f t="shared" si="1"/>
        <v>21850</v>
      </c>
      <c r="D17" s="158"/>
      <c r="E17" s="156">
        <v>750</v>
      </c>
      <c r="F17" s="156"/>
      <c r="G17" s="156"/>
      <c r="H17" s="156"/>
      <c r="I17" s="156"/>
      <c r="J17" s="156"/>
      <c r="K17" s="156">
        <v>2000</v>
      </c>
      <c r="L17" s="156">
        <v>18899</v>
      </c>
      <c r="M17" s="156"/>
      <c r="N17" s="156">
        <v>201</v>
      </c>
    </row>
    <row r="18" spans="1:14" x14ac:dyDescent="0.25">
      <c r="A18" s="52">
        <v>5</v>
      </c>
      <c r="B18" s="163" t="s">
        <v>168</v>
      </c>
      <c r="C18" s="155">
        <f t="shared" si="1"/>
        <v>81876</v>
      </c>
      <c r="D18" s="158"/>
      <c r="E18" s="156">
        <v>25980</v>
      </c>
      <c r="F18" s="156"/>
      <c r="G18" s="156"/>
      <c r="H18" s="156"/>
      <c r="I18" s="156"/>
      <c r="J18" s="156"/>
      <c r="K18" s="156"/>
      <c r="L18" s="156">
        <v>55896</v>
      </c>
      <c r="M18" s="156"/>
      <c r="N18" s="156"/>
    </row>
    <row r="19" spans="1:14" x14ac:dyDescent="0.25">
      <c r="A19" s="70">
        <v>6</v>
      </c>
      <c r="B19" s="163" t="s">
        <v>169</v>
      </c>
      <c r="C19" s="155">
        <f t="shared" si="1"/>
        <v>11083</v>
      </c>
      <c r="D19" s="158"/>
      <c r="E19" s="156">
        <v>1183</v>
      </c>
      <c r="F19" s="156"/>
      <c r="G19" s="156"/>
      <c r="H19" s="156"/>
      <c r="I19" s="156"/>
      <c r="J19" s="156"/>
      <c r="K19" s="156"/>
      <c r="L19" s="156">
        <v>9900</v>
      </c>
      <c r="M19" s="156"/>
      <c r="N19" s="156"/>
    </row>
    <row r="20" spans="1:14" x14ac:dyDescent="0.25">
      <c r="A20" s="52">
        <v>7</v>
      </c>
      <c r="B20" s="163" t="s">
        <v>170</v>
      </c>
      <c r="C20" s="155">
        <f t="shared" si="1"/>
        <v>25974</v>
      </c>
      <c r="D20" s="158"/>
      <c r="E20" s="156"/>
      <c r="F20" s="156"/>
      <c r="G20" s="156"/>
      <c r="H20" s="156"/>
      <c r="I20" s="156"/>
      <c r="J20" s="156">
        <v>200</v>
      </c>
      <c r="K20" s="156">
        <v>19021</v>
      </c>
      <c r="L20" s="156">
        <v>6753</v>
      </c>
      <c r="M20" s="156"/>
      <c r="N20" s="156"/>
    </row>
    <row r="21" spans="1:14" x14ac:dyDescent="0.25">
      <c r="A21" s="70">
        <v>8</v>
      </c>
      <c r="B21" s="163" t="s">
        <v>171</v>
      </c>
      <c r="C21" s="155">
        <f t="shared" si="1"/>
        <v>93309</v>
      </c>
      <c r="D21" s="158"/>
      <c r="E21" s="156">
        <v>9000</v>
      </c>
      <c r="F21" s="156">
        <v>76370</v>
      </c>
      <c r="G21" s="156"/>
      <c r="H21" s="156"/>
      <c r="I21" s="156"/>
      <c r="J21" s="156"/>
      <c r="K21" s="156"/>
      <c r="L21" s="156">
        <v>7939</v>
      </c>
      <c r="M21" s="156"/>
      <c r="N21" s="156"/>
    </row>
    <row r="22" spans="1:14" x14ac:dyDescent="0.25">
      <c r="A22" s="52">
        <v>9</v>
      </c>
      <c r="B22" s="163" t="s">
        <v>172</v>
      </c>
      <c r="C22" s="155">
        <f t="shared" si="1"/>
        <v>46288</v>
      </c>
      <c r="D22" s="158"/>
      <c r="E22" s="156"/>
      <c r="F22" s="156"/>
      <c r="G22" s="156"/>
      <c r="H22" s="156"/>
      <c r="I22" s="156"/>
      <c r="J22" s="156">
        <v>3391</v>
      </c>
      <c r="K22" s="156">
        <v>25455</v>
      </c>
      <c r="L22" s="156">
        <v>17442</v>
      </c>
      <c r="M22" s="156"/>
      <c r="N22" s="156"/>
    </row>
    <row r="23" spans="1:14" x14ac:dyDescent="0.25">
      <c r="A23" s="70">
        <v>10</v>
      </c>
      <c r="B23" s="163" t="s">
        <v>173</v>
      </c>
      <c r="C23" s="155">
        <f t="shared" si="1"/>
        <v>201969</v>
      </c>
      <c r="D23" s="158"/>
      <c r="E23" s="156"/>
      <c r="F23" s="156"/>
      <c r="G23" s="156"/>
      <c r="H23" s="156"/>
      <c r="I23" s="156"/>
      <c r="J23" s="156">
        <v>142300</v>
      </c>
      <c r="K23" s="156">
        <v>41300</v>
      </c>
      <c r="L23" s="156">
        <v>18369</v>
      </c>
      <c r="M23" s="156"/>
      <c r="N23" s="156"/>
    </row>
    <row r="24" spans="1:14" x14ac:dyDescent="0.25">
      <c r="A24" s="52">
        <v>11</v>
      </c>
      <c r="B24" s="163" t="s">
        <v>174</v>
      </c>
      <c r="C24" s="155">
        <f t="shared" si="1"/>
        <v>24428</v>
      </c>
      <c r="D24" s="158"/>
      <c r="E24" s="156"/>
      <c r="F24" s="156"/>
      <c r="G24" s="156"/>
      <c r="H24" s="156"/>
      <c r="I24" s="156"/>
      <c r="J24" s="156"/>
      <c r="K24" s="156"/>
      <c r="L24" s="156">
        <v>18922</v>
      </c>
      <c r="M24" s="156"/>
      <c r="N24" s="156">
        <v>5506</v>
      </c>
    </row>
    <row r="25" spans="1:14" x14ac:dyDescent="0.25">
      <c r="A25" s="70">
        <v>12</v>
      </c>
      <c r="B25" s="163" t="s">
        <v>175</v>
      </c>
      <c r="C25" s="155">
        <f t="shared" si="1"/>
        <v>255402</v>
      </c>
      <c r="D25" s="158"/>
      <c r="E25" s="156"/>
      <c r="F25" s="156"/>
      <c r="G25" s="156"/>
      <c r="H25" s="156"/>
      <c r="I25" s="156"/>
      <c r="J25" s="156"/>
      <c r="K25" s="156">
        <v>201389</v>
      </c>
      <c r="L25" s="156">
        <v>54013</v>
      </c>
      <c r="M25" s="156"/>
      <c r="N25" s="156"/>
    </row>
    <row r="26" spans="1:14" x14ac:dyDescent="0.25">
      <c r="A26" s="52">
        <v>13</v>
      </c>
      <c r="B26" s="163" t="s">
        <v>176</v>
      </c>
      <c r="C26" s="155">
        <f t="shared" si="1"/>
        <v>374369</v>
      </c>
      <c r="D26" s="158"/>
      <c r="E26" s="156"/>
      <c r="F26" s="156"/>
      <c r="G26" s="156"/>
      <c r="H26" s="156"/>
      <c r="I26" s="156"/>
      <c r="J26" s="156"/>
      <c r="K26" s="156">
        <v>355156</v>
      </c>
      <c r="L26" s="156">
        <v>19213</v>
      </c>
      <c r="M26" s="156"/>
      <c r="N26" s="156"/>
    </row>
    <row r="27" spans="1:14" x14ac:dyDescent="0.25">
      <c r="A27" s="70">
        <v>14</v>
      </c>
      <c r="B27" s="163" t="s">
        <v>177</v>
      </c>
      <c r="C27" s="155">
        <f t="shared" si="1"/>
        <v>1234829</v>
      </c>
      <c r="D27" s="158"/>
      <c r="E27" s="156">
        <v>13728</v>
      </c>
      <c r="F27" s="156"/>
      <c r="G27" s="156">
        <v>1206577</v>
      </c>
      <c r="H27" s="156"/>
      <c r="I27" s="156"/>
      <c r="J27" s="156">
        <v>2048</v>
      </c>
      <c r="K27" s="156"/>
      <c r="L27" s="156">
        <v>12476</v>
      </c>
      <c r="M27" s="156"/>
      <c r="N27" s="156"/>
    </row>
    <row r="28" spans="1:14" x14ac:dyDescent="0.25">
      <c r="A28" s="52">
        <v>15</v>
      </c>
      <c r="B28" s="164" t="s">
        <v>178</v>
      </c>
      <c r="C28" s="155">
        <f t="shared" si="1"/>
        <v>87767</v>
      </c>
      <c r="D28" s="158"/>
      <c r="E28" s="156"/>
      <c r="F28" s="156"/>
      <c r="G28" s="156">
        <v>2555</v>
      </c>
      <c r="H28" s="156">
        <v>65400</v>
      </c>
      <c r="I28" s="156">
        <v>480</v>
      </c>
      <c r="J28" s="156">
        <v>100</v>
      </c>
      <c r="K28" s="156">
        <v>9032</v>
      </c>
      <c r="L28" s="156">
        <v>10200</v>
      </c>
      <c r="M28" s="156"/>
      <c r="N28" s="156"/>
    </row>
    <row r="29" spans="1:14" x14ac:dyDescent="0.25">
      <c r="A29" s="70">
        <v>16</v>
      </c>
      <c r="B29" s="163" t="s">
        <v>179</v>
      </c>
      <c r="C29" s="155">
        <f t="shared" si="1"/>
        <v>53832</v>
      </c>
      <c r="D29" s="158"/>
      <c r="E29" s="156"/>
      <c r="F29" s="156"/>
      <c r="G29" s="156"/>
      <c r="H29" s="156"/>
      <c r="I29" s="156"/>
      <c r="J29" s="156"/>
      <c r="K29" s="156">
        <v>40000</v>
      </c>
      <c r="L29" s="156">
        <v>13832</v>
      </c>
      <c r="M29" s="156"/>
      <c r="N29" s="156"/>
    </row>
    <row r="30" spans="1:14" x14ac:dyDescent="0.25">
      <c r="A30" s="52">
        <v>17</v>
      </c>
      <c r="B30" s="163" t="s">
        <v>180</v>
      </c>
      <c r="C30" s="155">
        <f t="shared" si="1"/>
        <v>379004</v>
      </c>
      <c r="D30" s="158"/>
      <c r="E30" s="156">
        <v>110415</v>
      </c>
      <c r="F30" s="156"/>
      <c r="G30" s="156"/>
      <c r="H30" s="156"/>
      <c r="I30" s="156"/>
      <c r="J30" s="156"/>
      <c r="K30" s="156"/>
      <c r="L30" s="156">
        <v>15765</v>
      </c>
      <c r="M30" s="156">
        <v>252824</v>
      </c>
      <c r="N30" s="156"/>
    </row>
    <row r="31" spans="1:14" x14ac:dyDescent="0.25">
      <c r="A31" s="70">
        <v>18</v>
      </c>
      <c r="B31" s="163" t="s">
        <v>181</v>
      </c>
      <c r="C31" s="155">
        <f t="shared" si="1"/>
        <v>945803</v>
      </c>
      <c r="D31" s="158"/>
      <c r="E31" s="156">
        <v>931523</v>
      </c>
      <c r="F31" s="156"/>
      <c r="G31" s="156"/>
      <c r="H31" s="156"/>
      <c r="I31" s="156"/>
      <c r="J31" s="156"/>
      <c r="K31" s="156"/>
      <c r="L31" s="156">
        <v>14280</v>
      </c>
      <c r="M31" s="156"/>
      <c r="N31" s="156"/>
    </row>
    <row r="32" spans="1:14" x14ac:dyDescent="0.25">
      <c r="A32" s="52">
        <v>19</v>
      </c>
      <c r="B32" s="163" t="s">
        <v>182</v>
      </c>
      <c r="C32" s="155">
        <f t="shared" si="1"/>
        <v>8192</v>
      </c>
      <c r="D32" s="158"/>
      <c r="E32" s="156"/>
      <c r="F32" s="156"/>
      <c r="G32" s="156"/>
      <c r="H32" s="156"/>
      <c r="I32" s="156"/>
      <c r="J32" s="156"/>
      <c r="K32" s="156"/>
      <c r="L32" s="156">
        <v>8192</v>
      </c>
      <c r="M32" s="156"/>
      <c r="N32" s="156"/>
    </row>
    <row r="33" spans="1:14" x14ac:dyDescent="0.25">
      <c r="A33" s="70">
        <v>20</v>
      </c>
      <c r="B33" s="163" t="s">
        <v>183</v>
      </c>
      <c r="C33" s="155">
        <f t="shared" si="1"/>
        <v>106212</v>
      </c>
      <c r="D33" s="158">
        <v>54038</v>
      </c>
      <c r="E33" s="156">
        <v>700</v>
      </c>
      <c r="F33" s="156"/>
      <c r="G33" s="156"/>
      <c r="H33" s="156"/>
      <c r="I33" s="156"/>
      <c r="J33" s="156">
        <v>1900</v>
      </c>
      <c r="K33" s="156">
        <v>49574</v>
      </c>
      <c r="L33" s="156"/>
      <c r="M33" s="156"/>
      <c r="N33" s="156"/>
    </row>
    <row r="34" spans="1:14" x14ac:dyDescent="0.25">
      <c r="A34" s="52">
        <v>21</v>
      </c>
      <c r="B34" s="163" t="s">
        <v>184</v>
      </c>
      <c r="C34" s="155">
        <f t="shared" si="1"/>
        <v>84002</v>
      </c>
      <c r="D34" s="158">
        <v>74351</v>
      </c>
      <c r="E34" s="156">
        <v>9651</v>
      </c>
      <c r="F34" s="156"/>
      <c r="G34" s="156"/>
      <c r="H34" s="156"/>
      <c r="I34" s="156"/>
      <c r="J34" s="156"/>
      <c r="K34" s="156"/>
      <c r="L34" s="156"/>
      <c r="M34" s="156"/>
      <c r="N34" s="156"/>
    </row>
    <row r="35" spans="1:14" x14ac:dyDescent="0.25">
      <c r="A35" s="70">
        <v>22</v>
      </c>
      <c r="B35" s="163" t="s">
        <v>185</v>
      </c>
      <c r="C35" s="155">
        <f t="shared" si="1"/>
        <v>62540</v>
      </c>
      <c r="D35" s="158"/>
      <c r="E35" s="156">
        <v>62540</v>
      </c>
      <c r="F35" s="156"/>
      <c r="G35" s="156"/>
      <c r="H35" s="156"/>
      <c r="I35" s="156"/>
      <c r="J35" s="156"/>
      <c r="K35" s="156"/>
      <c r="L35" s="156"/>
      <c r="M35" s="156"/>
      <c r="N35" s="156"/>
    </row>
    <row r="36" spans="1:14" x14ac:dyDescent="0.25">
      <c r="A36" s="52">
        <v>23</v>
      </c>
      <c r="B36" s="163" t="s">
        <v>186</v>
      </c>
      <c r="C36" s="155">
        <f t="shared" si="1"/>
        <v>20770</v>
      </c>
      <c r="D36" s="158"/>
      <c r="E36" s="156">
        <v>20770</v>
      </c>
      <c r="F36" s="156"/>
      <c r="G36" s="156"/>
      <c r="H36" s="156"/>
      <c r="I36" s="156"/>
      <c r="J36" s="156"/>
      <c r="K36" s="156"/>
      <c r="L36" s="156"/>
      <c r="M36" s="156"/>
      <c r="N36" s="156"/>
    </row>
    <row r="37" spans="1:14" x14ac:dyDescent="0.25">
      <c r="A37" s="70">
        <v>24</v>
      </c>
      <c r="B37" s="163" t="s">
        <v>187</v>
      </c>
      <c r="C37" s="155">
        <f t="shared" si="1"/>
        <v>0</v>
      </c>
      <c r="D37" s="158"/>
      <c r="E37" s="156"/>
      <c r="F37" s="156"/>
      <c r="G37" s="156"/>
      <c r="H37" s="156"/>
      <c r="I37" s="156"/>
      <c r="J37" s="156"/>
      <c r="K37" s="156"/>
      <c r="L37" s="156"/>
      <c r="M37" s="156"/>
      <c r="N37" s="156"/>
    </row>
    <row r="38" spans="1:14" x14ac:dyDescent="0.25">
      <c r="A38" s="52">
        <v>25</v>
      </c>
      <c r="B38" s="163" t="s">
        <v>188</v>
      </c>
      <c r="C38" s="155">
        <f t="shared" si="1"/>
        <v>23555</v>
      </c>
      <c r="D38" s="158"/>
      <c r="E38" s="156">
        <v>23555</v>
      </c>
      <c r="F38" s="156"/>
      <c r="G38" s="156"/>
      <c r="H38" s="156"/>
      <c r="I38" s="156"/>
      <c r="J38" s="156"/>
      <c r="K38" s="156"/>
      <c r="L38" s="156"/>
      <c r="M38" s="156"/>
      <c r="N38" s="156"/>
    </row>
    <row r="39" spans="1:14" x14ac:dyDescent="0.25">
      <c r="A39" s="70">
        <v>26</v>
      </c>
      <c r="B39" s="163" t="s">
        <v>412</v>
      </c>
      <c r="C39" s="155">
        <f t="shared" si="1"/>
        <v>60541</v>
      </c>
      <c r="D39" s="158"/>
      <c r="E39" s="156">
        <v>60541</v>
      </c>
      <c r="F39" s="156"/>
      <c r="G39" s="156"/>
      <c r="H39" s="156"/>
      <c r="I39" s="156"/>
      <c r="J39" s="156"/>
      <c r="K39" s="156"/>
      <c r="L39" s="156"/>
      <c r="M39" s="156"/>
      <c r="N39" s="156"/>
    </row>
    <row r="40" spans="1:14" ht="25.5" x14ac:dyDescent="0.25">
      <c r="A40" s="52">
        <v>27</v>
      </c>
      <c r="B40" s="164" t="s">
        <v>189</v>
      </c>
      <c r="C40" s="155">
        <f t="shared" si="1"/>
        <v>42223</v>
      </c>
      <c r="D40" s="158"/>
      <c r="E40" s="156">
        <v>42223</v>
      </c>
      <c r="F40" s="156"/>
      <c r="G40" s="156"/>
      <c r="H40" s="156"/>
      <c r="I40" s="156"/>
      <c r="J40" s="156"/>
      <c r="K40" s="156"/>
      <c r="L40" s="156"/>
      <c r="M40" s="156"/>
      <c r="N40" s="156"/>
    </row>
    <row r="41" spans="1:14" x14ac:dyDescent="0.25">
      <c r="A41" s="70">
        <v>28</v>
      </c>
      <c r="B41" s="163" t="s">
        <v>190</v>
      </c>
      <c r="C41" s="155">
        <f t="shared" si="1"/>
        <v>25114</v>
      </c>
      <c r="D41" s="158"/>
      <c r="E41" s="156"/>
      <c r="F41" s="156"/>
      <c r="G41" s="156"/>
      <c r="H41" s="156"/>
      <c r="I41" s="156"/>
      <c r="J41" s="156">
        <v>5634</v>
      </c>
      <c r="K41" s="156"/>
      <c r="L41" s="156">
        <v>18537</v>
      </c>
      <c r="M41" s="156"/>
      <c r="N41" s="156">
        <v>943</v>
      </c>
    </row>
    <row r="42" spans="1:14" x14ac:dyDescent="0.25">
      <c r="A42" s="52">
        <v>29</v>
      </c>
      <c r="B42" s="163" t="s">
        <v>191</v>
      </c>
      <c r="C42" s="155">
        <f t="shared" si="1"/>
        <v>13830</v>
      </c>
      <c r="D42" s="158"/>
      <c r="E42" s="156"/>
      <c r="F42" s="156"/>
      <c r="G42" s="156"/>
      <c r="H42" s="156"/>
      <c r="I42" s="156"/>
      <c r="J42" s="156"/>
      <c r="K42" s="156"/>
      <c r="L42" s="156">
        <v>13830</v>
      </c>
      <c r="M42" s="156"/>
      <c r="N42" s="156"/>
    </row>
    <row r="43" spans="1:14" x14ac:dyDescent="0.25">
      <c r="A43" s="70">
        <v>30</v>
      </c>
      <c r="B43" s="163" t="s">
        <v>192</v>
      </c>
      <c r="C43" s="155">
        <f t="shared" si="1"/>
        <v>214000</v>
      </c>
      <c r="D43" s="158"/>
      <c r="E43" s="156"/>
      <c r="F43" s="156"/>
      <c r="G43" s="156"/>
      <c r="H43" s="156"/>
      <c r="I43" s="156"/>
      <c r="J43" s="156"/>
      <c r="K43" s="156"/>
      <c r="L43" s="156">
        <v>214000</v>
      </c>
      <c r="M43" s="156"/>
      <c r="N43" s="156"/>
    </row>
    <row r="44" spans="1:14" x14ac:dyDescent="0.25">
      <c r="A44" s="52">
        <v>31</v>
      </c>
      <c r="B44" s="163" t="s">
        <v>193</v>
      </c>
      <c r="C44" s="155">
        <f t="shared" si="1"/>
        <v>3732</v>
      </c>
      <c r="D44" s="158"/>
      <c r="E44" s="156"/>
      <c r="F44" s="156"/>
      <c r="G44" s="156"/>
      <c r="H44" s="156"/>
      <c r="I44" s="156"/>
      <c r="J44" s="156"/>
      <c r="K44" s="156"/>
      <c r="L44" s="156">
        <v>3732</v>
      </c>
      <c r="M44" s="156"/>
      <c r="N44" s="156"/>
    </row>
    <row r="45" spans="1:14" x14ac:dyDescent="0.25">
      <c r="A45" s="70">
        <v>32</v>
      </c>
      <c r="B45" s="163" t="s">
        <v>194</v>
      </c>
      <c r="C45" s="155">
        <f t="shared" si="1"/>
        <v>933</v>
      </c>
      <c r="D45" s="158"/>
      <c r="E45" s="156"/>
      <c r="F45" s="156"/>
      <c r="G45" s="156"/>
      <c r="H45" s="156"/>
      <c r="I45" s="156"/>
      <c r="J45" s="156"/>
      <c r="K45" s="156"/>
      <c r="L45" s="156">
        <v>933</v>
      </c>
      <c r="M45" s="156"/>
      <c r="N45" s="156"/>
    </row>
    <row r="46" spans="1:14" x14ac:dyDescent="0.25">
      <c r="A46" s="52">
        <v>33</v>
      </c>
      <c r="B46" s="163" t="s">
        <v>195</v>
      </c>
      <c r="C46" s="155">
        <f t="shared" si="1"/>
        <v>2368</v>
      </c>
      <c r="D46" s="158"/>
      <c r="E46" s="156"/>
      <c r="F46" s="156"/>
      <c r="G46" s="156"/>
      <c r="H46" s="156"/>
      <c r="I46" s="156"/>
      <c r="J46" s="156"/>
      <c r="K46" s="156"/>
      <c r="L46" s="156">
        <v>2368</v>
      </c>
      <c r="M46" s="156"/>
      <c r="N46" s="156"/>
    </row>
    <row r="47" spans="1:14" x14ac:dyDescent="0.25">
      <c r="A47" s="70">
        <v>34</v>
      </c>
      <c r="B47" s="163" t="s">
        <v>196</v>
      </c>
      <c r="C47" s="155">
        <f t="shared" si="1"/>
        <v>884</v>
      </c>
      <c r="D47" s="158"/>
      <c r="E47" s="156"/>
      <c r="F47" s="156"/>
      <c r="G47" s="156"/>
      <c r="H47" s="156"/>
      <c r="I47" s="156"/>
      <c r="J47" s="156"/>
      <c r="K47" s="156"/>
      <c r="L47" s="156">
        <v>884</v>
      </c>
      <c r="M47" s="156"/>
      <c r="N47" s="156"/>
    </row>
    <row r="48" spans="1:14" x14ac:dyDescent="0.25">
      <c r="A48" s="52">
        <v>35</v>
      </c>
      <c r="B48" s="163" t="s">
        <v>197</v>
      </c>
      <c r="C48" s="155">
        <f t="shared" si="1"/>
        <v>1228</v>
      </c>
      <c r="D48" s="158"/>
      <c r="E48" s="156"/>
      <c r="F48" s="156"/>
      <c r="G48" s="156"/>
      <c r="H48" s="156"/>
      <c r="I48" s="156"/>
      <c r="J48" s="156"/>
      <c r="K48" s="156"/>
      <c r="L48" s="156">
        <v>1228</v>
      </c>
      <c r="M48" s="156"/>
      <c r="N48" s="156"/>
    </row>
    <row r="49" spans="1:14" ht="25.5" x14ac:dyDescent="0.25">
      <c r="A49" s="70">
        <v>36</v>
      </c>
      <c r="B49" s="164" t="s">
        <v>198</v>
      </c>
      <c r="C49" s="155">
        <f t="shared" si="1"/>
        <v>1470</v>
      </c>
      <c r="D49" s="158"/>
      <c r="E49" s="156"/>
      <c r="F49" s="156"/>
      <c r="G49" s="156"/>
      <c r="H49" s="156"/>
      <c r="I49" s="156"/>
      <c r="J49" s="156"/>
      <c r="K49" s="156"/>
      <c r="L49" s="156">
        <v>1470</v>
      </c>
      <c r="M49" s="156"/>
      <c r="N49" s="156"/>
    </row>
    <row r="50" spans="1:14" x14ac:dyDescent="0.25">
      <c r="A50" s="52">
        <v>37</v>
      </c>
      <c r="B50" s="163" t="s">
        <v>200</v>
      </c>
      <c r="C50" s="155">
        <f t="shared" si="1"/>
        <v>10882</v>
      </c>
      <c r="D50" s="158"/>
      <c r="E50" s="156"/>
      <c r="F50" s="156"/>
      <c r="G50" s="156"/>
      <c r="H50" s="156"/>
      <c r="I50" s="156"/>
      <c r="J50" s="156"/>
      <c r="K50" s="156"/>
      <c r="L50" s="156">
        <v>10882</v>
      </c>
      <c r="M50" s="156"/>
      <c r="N50" s="156"/>
    </row>
    <row r="51" spans="1:14" x14ac:dyDescent="0.25">
      <c r="A51" s="70">
        <v>38</v>
      </c>
      <c r="B51" s="163" t="s">
        <v>201</v>
      </c>
      <c r="C51" s="155">
        <f t="shared" si="1"/>
        <v>23902</v>
      </c>
      <c r="D51" s="158"/>
      <c r="E51" s="156"/>
      <c r="F51" s="156"/>
      <c r="G51" s="156"/>
      <c r="H51" s="156">
        <v>7727</v>
      </c>
      <c r="I51" s="156"/>
      <c r="J51" s="156"/>
      <c r="K51" s="156"/>
      <c r="L51" s="156">
        <v>16175</v>
      </c>
      <c r="M51" s="156"/>
      <c r="N51" s="156"/>
    </row>
    <row r="52" spans="1:14" x14ac:dyDescent="0.25">
      <c r="A52" s="52">
        <v>39</v>
      </c>
      <c r="B52" s="163" t="s">
        <v>202</v>
      </c>
      <c r="C52" s="155">
        <f t="shared" si="1"/>
        <v>7571</v>
      </c>
      <c r="D52" s="158"/>
      <c r="E52" s="156"/>
      <c r="F52" s="156"/>
      <c r="G52" s="156"/>
      <c r="H52" s="156"/>
      <c r="I52" s="156"/>
      <c r="J52" s="156"/>
      <c r="K52" s="156"/>
      <c r="L52" s="156">
        <v>7571</v>
      </c>
      <c r="M52" s="156"/>
      <c r="N52" s="156"/>
    </row>
    <row r="53" spans="1:14" x14ac:dyDescent="0.25">
      <c r="A53" s="70">
        <v>40</v>
      </c>
      <c r="B53" s="163" t="s">
        <v>203</v>
      </c>
      <c r="C53" s="155">
        <f t="shared" si="1"/>
        <v>16982</v>
      </c>
      <c r="D53" s="158"/>
      <c r="E53" s="156"/>
      <c r="F53" s="156"/>
      <c r="G53" s="156"/>
      <c r="H53" s="156"/>
      <c r="I53" s="156"/>
      <c r="J53" s="156"/>
      <c r="K53" s="156"/>
      <c r="L53" s="156">
        <v>16982</v>
      </c>
      <c r="M53" s="156"/>
      <c r="N53" s="156"/>
    </row>
    <row r="54" spans="1:14" x14ac:dyDescent="0.25">
      <c r="A54" s="52">
        <v>41</v>
      </c>
      <c r="B54" s="163" t="s">
        <v>204</v>
      </c>
      <c r="C54" s="155">
        <f t="shared" si="1"/>
        <v>4623</v>
      </c>
      <c r="D54" s="158"/>
      <c r="E54" s="156"/>
      <c r="F54" s="156"/>
      <c r="G54" s="156"/>
      <c r="H54" s="156"/>
      <c r="I54" s="156"/>
      <c r="J54" s="156"/>
      <c r="K54" s="156"/>
      <c r="L54" s="156">
        <v>4623</v>
      </c>
      <c r="M54" s="156"/>
      <c r="N54" s="156"/>
    </row>
    <row r="55" spans="1:14" x14ac:dyDescent="0.25">
      <c r="A55" s="70">
        <v>42</v>
      </c>
      <c r="B55" s="163" t="s">
        <v>205</v>
      </c>
      <c r="C55" s="155">
        <f t="shared" si="1"/>
        <v>1339</v>
      </c>
      <c r="D55" s="158"/>
      <c r="E55" s="156"/>
      <c r="F55" s="156"/>
      <c r="G55" s="156"/>
      <c r="H55" s="156"/>
      <c r="I55" s="156"/>
      <c r="J55" s="156"/>
      <c r="K55" s="156"/>
      <c r="L55" s="156">
        <v>1339</v>
      </c>
      <c r="M55" s="156"/>
      <c r="N55" s="156"/>
    </row>
    <row r="56" spans="1:14" x14ac:dyDescent="0.25">
      <c r="A56" s="52">
        <v>43</v>
      </c>
      <c r="B56" s="163" t="s">
        <v>206</v>
      </c>
      <c r="C56" s="155">
        <f t="shared" si="1"/>
        <v>5180</v>
      </c>
      <c r="D56" s="158"/>
      <c r="E56" s="156"/>
      <c r="F56" s="156"/>
      <c r="G56" s="156"/>
      <c r="H56" s="156"/>
      <c r="I56" s="156"/>
      <c r="J56" s="156"/>
      <c r="K56" s="156"/>
      <c r="L56" s="156">
        <v>5180</v>
      </c>
      <c r="M56" s="156"/>
      <c r="N56" s="156"/>
    </row>
    <row r="57" spans="1:14" x14ac:dyDescent="0.25">
      <c r="A57" s="70">
        <v>44</v>
      </c>
      <c r="B57" s="163" t="s">
        <v>207</v>
      </c>
      <c r="C57" s="155">
        <f t="shared" si="1"/>
        <v>6972</v>
      </c>
      <c r="D57" s="158"/>
      <c r="E57" s="156"/>
      <c r="F57" s="156"/>
      <c r="G57" s="156"/>
      <c r="H57" s="156"/>
      <c r="I57" s="156"/>
      <c r="J57" s="156"/>
      <c r="K57" s="156"/>
      <c r="L57" s="156">
        <v>6972</v>
      </c>
      <c r="M57" s="156"/>
      <c r="N57" s="156"/>
    </row>
    <row r="58" spans="1:14" x14ac:dyDescent="0.25">
      <c r="A58" s="52">
        <v>45</v>
      </c>
      <c r="B58" s="163" t="s">
        <v>208</v>
      </c>
      <c r="C58" s="155">
        <f t="shared" si="1"/>
        <v>1022</v>
      </c>
      <c r="D58" s="158"/>
      <c r="E58" s="156"/>
      <c r="F58" s="156"/>
      <c r="G58" s="156"/>
      <c r="H58" s="156"/>
      <c r="I58" s="156"/>
      <c r="J58" s="156"/>
      <c r="K58" s="156"/>
      <c r="L58" s="156">
        <v>1022</v>
      </c>
      <c r="M58" s="156"/>
      <c r="N58" s="156"/>
    </row>
    <row r="59" spans="1:14" x14ac:dyDescent="0.25">
      <c r="A59" s="70">
        <v>46</v>
      </c>
      <c r="B59" s="163" t="s">
        <v>209</v>
      </c>
      <c r="C59" s="155">
        <f t="shared" si="1"/>
        <v>14198</v>
      </c>
      <c r="D59" s="158"/>
      <c r="E59" s="156"/>
      <c r="F59" s="156">
        <v>6599</v>
      </c>
      <c r="G59" s="156"/>
      <c r="H59" s="156"/>
      <c r="I59" s="156"/>
      <c r="J59" s="156"/>
      <c r="K59" s="156"/>
      <c r="L59" s="156">
        <v>7599</v>
      </c>
      <c r="M59" s="156"/>
      <c r="N59" s="156"/>
    </row>
    <row r="60" spans="1:14" x14ac:dyDescent="0.25">
      <c r="A60" s="52">
        <v>47</v>
      </c>
      <c r="B60" s="163" t="s">
        <v>210</v>
      </c>
      <c r="C60" s="155">
        <f t="shared" si="1"/>
        <v>2740</v>
      </c>
      <c r="D60" s="158"/>
      <c r="E60" s="156"/>
      <c r="F60" s="156"/>
      <c r="G60" s="156"/>
      <c r="H60" s="156"/>
      <c r="I60" s="156"/>
      <c r="J60" s="156"/>
      <c r="K60" s="156"/>
      <c r="L60" s="156">
        <v>2740</v>
      </c>
      <c r="M60" s="156"/>
      <c r="N60" s="156"/>
    </row>
    <row r="61" spans="1:14" x14ac:dyDescent="0.25">
      <c r="A61" s="70">
        <v>48</v>
      </c>
      <c r="B61" s="163" t="s">
        <v>211</v>
      </c>
      <c r="C61" s="155">
        <f t="shared" si="1"/>
        <v>1263</v>
      </c>
      <c r="D61" s="158"/>
      <c r="E61" s="156"/>
      <c r="F61" s="156"/>
      <c r="G61" s="156"/>
      <c r="H61" s="156"/>
      <c r="I61" s="156"/>
      <c r="J61" s="156"/>
      <c r="K61" s="156"/>
      <c r="L61" s="156">
        <v>1263</v>
      </c>
      <c r="M61" s="156"/>
      <c r="N61" s="156"/>
    </row>
    <row r="62" spans="1:14" x14ac:dyDescent="0.25">
      <c r="A62" s="52">
        <v>49</v>
      </c>
      <c r="B62" s="164" t="s">
        <v>212</v>
      </c>
      <c r="C62" s="155">
        <f t="shared" si="1"/>
        <v>5231</v>
      </c>
      <c r="D62" s="158"/>
      <c r="E62" s="156"/>
      <c r="F62" s="156"/>
      <c r="G62" s="156"/>
      <c r="H62" s="156"/>
      <c r="I62" s="156"/>
      <c r="J62" s="156"/>
      <c r="K62" s="156"/>
      <c r="L62" s="156">
        <v>5231</v>
      </c>
      <c r="M62" s="156"/>
      <c r="N62" s="156"/>
    </row>
    <row r="63" spans="1:14" x14ac:dyDescent="0.25">
      <c r="A63" s="70">
        <v>50</v>
      </c>
      <c r="B63" s="164" t="s">
        <v>199</v>
      </c>
      <c r="C63" s="155">
        <f t="shared" si="1"/>
        <v>188</v>
      </c>
      <c r="D63" s="158"/>
      <c r="E63" s="156"/>
      <c r="F63" s="156"/>
      <c r="G63" s="156"/>
      <c r="H63" s="156"/>
      <c r="I63" s="156"/>
      <c r="J63" s="156"/>
      <c r="K63" s="156"/>
      <c r="L63" s="156">
        <v>188</v>
      </c>
      <c r="M63" s="156"/>
      <c r="N63" s="156"/>
    </row>
    <row r="64" spans="1:14" ht="25.5" x14ac:dyDescent="0.25">
      <c r="A64" s="52">
        <v>51</v>
      </c>
      <c r="B64" s="164" t="s">
        <v>413</v>
      </c>
      <c r="C64" s="155">
        <f t="shared" si="1"/>
        <v>74239</v>
      </c>
      <c r="D64" s="158"/>
      <c r="E64" s="156"/>
      <c r="F64" s="156"/>
      <c r="G64" s="156"/>
      <c r="H64" s="156">
        <v>5514</v>
      </c>
      <c r="I64" s="156"/>
      <c r="J64" s="156">
        <v>15759</v>
      </c>
      <c r="K64" s="156">
        <v>52966</v>
      </c>
      <c r="L64" s="156"/>
      <c r="M64" s="156"/>
      <c r="N64" s="156"/>
    </row>
    <row r="65" spans="1:14" x14ac:dyDescent="0.25">
      <c r="A65" s="70">
        <v>52</v>
      </c>
      <c r="B65" s="164" t="s">
        <v>414</v>
      </c>
      <c r="C65" s="155">
        <f t="shared" si="1"/>
        <v>3500</v>
      </c>
      <c r="D65" s="158"/>
      <c r="E65" s="156"/>
      <c r="F65" s="156"/>
      <c r="G65" s="156"/>
      <c r="H65" s="156">
        <v>3500</v>
      </c>
      <c r="I65" s="156"/>
      <c r="J65" s="156"/>
      <c r="K65" s="156"/>
      <c r="L65" s="156"/>
      <c r="M65" s="156"/>
      <c r="N65" s="156"/>
    </row>
    <row r="66" spans="1:14" x14ac:dyDescent="0.25">
      <c r="A66" s="52">
        <v>53</v>
      </c>
      <c r="B66" s="164" t="s">
        <v>457</v>
      </c>
      <c r="C66" s="155">
        <f t="shared" si="1"/>
        <v>490</v>
      </c>
      <c r="D66" s="158"/>
      <c r="E66" s="156"/>
      <c r="F66" s="156"/>
      <c r="G66" s="156"/>
      <c r="H66" s="156">
        <v>490</v>
      </c>
      <c r="I66" s="156"/>
      <c r="J66" s="156"/>
      <c r="K66" s="156"/>
      <c r="L66" s="156"/>
      <c r="M66" s="156"/>
      <c r="N66" s="156"/>
    </row>
    <row r="67" spans="1:14" x14ac:dyDescent="0.25">
      <c r="A67" s="70">
        <v>54</v>
      </c>
      <c r="B67" s="164" t="s">
        <v>458</v>
      </c>
      <c r="C67" s="155">
        <f t="shared" si="1"/>
        <v>4500</v>
      </c>
      <c r="D67" s="158"/>
      <c r="E67" s="156"/>
      <c r="F67" s="156"/>
      <c r="G67" s="156"/>
      <c r="H67" s="156"/>
      <c r="I67" s="156"/>
      <c r="J67" s="156"/>
      <c r="K67" s="156">
        <v>4500</v>
      </c>
      <c r="L67" s="156"/>
      <c r="M67" s="156"/>
      <c r="N67" s="156"/>
    </row>
    <row r="68" spans="1:14" x14ac:dyDescent="0.25">
      <c r="A68" s="52">
        <v>55</v>
      </c>
      <c r="B68" s="164" t="s">
        <v>459</v>
      </c>
      <c r="C68" s="155">
        <f t="shared" si="1"/>
        <v>34091</v>
      </c>
      <c r="D68" s="158"/>
      <c r="E68" s="156">
        <v>34091</v>
      </c>
      <c r="F68" s="156"/>
      <c r="G68" s="156"/>
      <c r="H68" s="156"/>
      <c r="I68" s="156"/>
      <c r="J68" s="156"/>
      <c r="K68" s="156"/>
      <c r="L68" s="156"/>
      <c r="M68" s="156"/>
      <c r="N68" s="156"/>
    </row>
    <row r="69" spans="1:14" ht="25.5" x14ac:dyDescent="0.25">
      <c r="A69" s="70">
        <v>56</v>
      </c>
      <c r="B69" s="164" t="s">
        <v>460</v>
      </c>
      <c r="C69" s="155">
        <f t="shared" si="1"/>
        <v>12035</v>
      </c>
      <c r="D69" s="158"/>
      <c r="E69" s="156">
        <v>12035</v>
      </c>
      <c r="F69" s="156"/>
      <c r="G69" s="156"/>
      <c r="H69" s="156"/>
      <c r="I69" s="156"/>
      <c r="J69" s="156"/>
      <c r="K69" s="156"/>
      <c r="L69" s="156"/>
      <c r="M69" s="156"/>
      <c r="N69" s="156"/>
    </row>
    <row r="70" spans="1:14" x14ac:dyDescent="0.25">
      <c r="A70" s="52">
        <v>57</v>
      </c>
      <c r="B70" s="164" t="s">
        <v>461</v>
      </c>
      <c r="C70" s="155">
        <f t="shared" si="1"/>
        <v>675</v>
      </c>
      <c r="D70" s="158"/>
      <c r="E70" s="156">
        <v>675</v>
      </c>
      <c r="F70" s="156"/>
      <c r="G70" s="156"/>
      <c r="H70" s="156"/>
      <c r="I70" s="156"/>
      <c r="J70" s="156"/>
      <c r="K70" s="156"/>
      <c r="L70" s="156"/>
      <c r="M70" s="156"/>
      <c r="N70" s="156"/>
    </row>
    <row r="71" spans="1:14" ht="25.5" x14ac:dyDescent="0.25">
      <c r="A71" s="70">
        <v>58</v>
      </c>
      <c r="B71" s="164" t="s">
        <v>462</v>
      </c>
      <c r="C71" s="155">
        <f t="shared" si="1"/>
        <v>95017</v>
      </c>
      <c r="D71" s="158"/>
      <c r="E71" s="156">
        <v>3467</v>
      </c>
      <c r="F71" s="156"/>
      <c r="G71" s="156"/>
      <c r="H71" s="156"/>
      <c r="I71" s="156">
        <v>91550</v>
      </c>
      <c r="J71" s="156"/>
      <c r="K71" s="156"/>
      <c r="L71" s="156"/>
      <c r="M71" s="156"/>
      <c r="N71" s="156"/>
    </row>
    <row r="72" spans="1:14" ht="25.5" x14ac:dyDescent="0.25">
      <c r="A72" s="52">
        <v>59</v>
      </c>
      <c r="B72" s="164" t="s">
        <v>463</v>
      </c>
      <c r="C72" s="155">
        <f t="shared" si="1"/>
        <v>22217</v>
      </c>
      <c r="D72" s="158"/>
      <c r="E72" s="156"/>
      <c r="F72" s="156">
        <v>18460</v>
      </c>
      <c r="G72" s="156"/>
      <c r="H72" s="156"/>
      <c r="I72" s="156"/>
      <c r="J72" s="156"/>
      <c r="K72" s="156"/>
      <c r="L72" s="156">
        <v>3757</v>
      </c>
      <c r="M72" s="156"/>
      <c r="N72" s="156"/>
    </row>
    <row r="73" spans="1:14" ht="25.5" x14ac:dyDescent="0.25">
      <c r="A73" s="70">
        <v>60</v>
      </c>
      <c r="B73" s="164" t="s">
        <v>464</v>
      </c>
      <c r="C73" s="155">
        <f t="shared" si="1"/>
        <v>9265</v>
      </c>
      <c r="D73" s="158"/>
      <c r="E73" s="156"/>
      <c r="F73" s="156">
        <v>9265</v>
      </c>
      <c r="G73" s="156"/>
      <c r="H73" s="156"/>
      <c r="I73" s="156"/>
      <c r="J73" s="156"/>
      <c r="K73" s="156"/>
      <c r="L73" s="156"/>
      <c r="M73" s="156"/>
      <c r="N73" s="156"/>
    </row>
    <row r="74" spans="1:14" x14ac:dyDescent="0.25">
      <c r="A74" s="52">
        <v>61</v>
      </c>
      <c r="B74" s="164" t="s">
        <v>465</v>
      </c>
      <c r="C74" s="159"/>
      <c r="D74" s="160"/>
      <c r="E74" s="160"/>
      <c r="F74" s="160"/>
      <c r="G74" s="160"/>
      <c r="H74" s="160"/>
      <c r="I74" s="160"/>
      <c r="J74" s="160">
        <v>4123</v>
      </c>
      <c r="K74" s="160"/>
      <c r="L74" s="160"/>
      <c r="M74" s="160"/>
      <c r="N74" s="160"/>
    </row>
    <row r="75" spans="1:14" ht="25.5" x14ac:dyDescent="0.25">
      <c r="A75" s="70">
        <v>62</v>
      </c>
      <c r="B75" s="164" t="s">
        <v>466</v>
      </c>
      <c r="C75" s="159"/>
      <c r="D75" s="160"/>
      <c r="E75" s="160"/>
      <c r="F75" s="160"/>
      <c r="G75" s="160"/>
      <c r="H75" s="160"/>
      <c r="I75" s="160"/>
      <c r="J75" s="160"/>
      <c r="K75" s="160">
        <v>6700</v>
      </c>
      <c r="L75" s="160"/>
      <c r="M75" s="160"/>
      <c r="N75" s="160"/>
    </row>
    <row r="76" spans="1:14" x14ac:dyDescent="0.25">
      <c r="A76" s="52">
        <v>63</v>
      </c>
      <c r="B76" s="163" t="s">
        <v>213</v>
      </c>
      <c r="C76" s="159"/>
      <c r="D76" s="160">
        <v>20000</v>
      </c>
      <c r="E76" s="160"/>
      <c r="F76" s="160"/>
      <c r="G76" s="160"/>
      <c r="H76" s="160"/>
      <c r="I76" s="160"/>
      <c r="J76" s="160"/>
      <c r="K76" s="160"/>
      <c r="L76" s="160"/>
      <c r="M76" s="160">
        <v>170000</v>
      </c>
      <c r="N76" s="160"/>
    </row>
    <row r="77" spans="1:14" x14ac:dyDescent="0.25">
      <c r="A77" s="70">
        <v>64</v>
      </c>
      <c r="B77" s="163" t="s">
        <v>214</v>
      </c>
      <c r="C77" s="159"/>
      <c r="D77" s="160"/>
      <c r="E77" s="160"/>
      <c r="F77" s="160"/>
      <c r="G77" s="160"/>
      <c r="H77" s="160"/>
      <c r="I77" s="160"/>
      <c r="J77" s="160"/>
      <c r="K77" s="160"/>
      <c r="L77" s="160"/>
      <c r="M77" s="160"/>
      <c r="N77" s="160">
        <v>98841</v>
      </c>
    </row>
  </sheetData>
  <mergeCells count="20">
    <mergeCell ref="A1:B1"/>
    <mergeCell ref="K1:M1"/>
    <mergeCell ref="A2:B2"/>
    <mergeCell ref="A4:N4"/>
    <mergeCell ref="A5:M5"/>
    <mergeCell ref="A9:A11"/>
    <mergeCell ref="B9:B11"/>
    <mergeCell ref="C9:C11"/>
    <mergeCell ref="D9:N9"/>
    <mergeCell ref="D10:D11"/>
    <mergeCell ref="E10:E11"/>
    <mergeCell ref="F10:F11"/>
    <mergeCell ref="G10:G11"/>
    <mergeCell ref="H10:H11"/>
    <mergeCell ref="I10:I11"/>
    <mergeCell ref="J10:J11"/>
    <mergeCell ref="K10:K11"/>
    <mergeCell ref="L10:L11"/>
    <mergeCell ref="M10:M11"/>
    <mergeCell ref="N10:N11"/>
  </mergeCells>
  <printOptions horizontalCentered="1"/>
  <pageMargins left="0" right="0" top="0.5" bottom="0.5" header="0.3" footer="0.3"/>
  <pageSetup paperSize="9" orientation="landscape" r:id="rId1"/>
  <headerFooter>
    <oddFooter>Page &amp;P</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2"/>
  <sheetViews>
    <sheetView workbookViewId="0">
      <selection activeCell="P18" sqref="P18"/>
    </sheetView>
  </sheetViews>
  <sheetFormatPr defaultRowHeight="15" x14ac:dyDescent="0.25"/>
  <cols>
    <col min="1" max="1" width="6.28515625" customWidth="1"/>
    <col min="2" max="2" width="26.42578125" customWidth="1"/>
    <col min="3" max="3" width="6.7109375" style="81" customWidth="1"/>
    <col min="4" max="4" width="7.42578125" style="81" customWidth="1"/>
    <col min="5" max="13" width="8.140625" style="81" customWidth="1"/>
  </cols>
  <sheetData>
    <row r="1" spans="1:13" x14ac:dyDescent="0.25">
      <c r="A1" s="298" t="s">
        <v>150</v>
      </c>
      <c r="B1" s="298"/>
      <c r="C1" s="78"/>
      <c r="D1" s="78"/>
      <c r="E1" s="78"/>
      <c r="F1" s="78"/>
      <c r="G1" s="78"/>
      <c r="H1" s="78"/>
      <c r="I1" s="78"/>
      <c r="J1" s="79"/>
      <c r="K1" s="299" t="s">
        <v>314</v>
      </c>
      <c r="L1" s="299"/>
      <c r="M1" s="299"/>
    </row>
    <row r="2" spans="1:13" x14ac:dyDescent="0.25">
      <c r="A2" s="295" t="s">
        <v>115</v>
      </c>
      <c r="B2" s="295"/>
      <c r="C2" s="78"/>
      <c r="D2" s="78"/>
      <c r="E2" s="78"/>
      <c r="F2" s="78"/>
      <c r="G2" s="78"/>
      <c r="H2" s="78"/>
      <c r="I2" s="78"/>
      <c r="J2" s="78"/>
      <c r="K2" s="78"/>
      <c r="L2" s="78"/>
      <c r="M2" s="78"/>
    </row>
    <row r="3" spans="1:13" x14ac:dyDescent="0.25">
      <c r="A3" s="40"/>
      <c r="B3" s="40"/>
      <c r="C3" s="78"/>
      <c r="D3" s="78"/>
      <c r="E3" s="78"/>
      <c r="F3" s="78"/>
      <c r="G3" s="78"/>
      <c r="H3" s="78"/>
      <c r="I3" s="78"/>
      <c r="J3" s="78"/>
      <c r="K3" s="78"/>
      <c r="L3" s="78"/>
      <c r="M3" s="78"/>
    </row>
    <row r="4" spans="1:13" ht="39.75" customHeight="1" x14ac:dyDescent="0.25">
      <c r="A4" s="280" t="s">
        <v>471</v>
      </c>
      <c r="B4" s="280"/>
      <c r="C4" s="280"/>
      <c r="D4" s="280"/>
      <c r="E4" s="280"/>
      <c r="F4" s="280"/>
      <c r="G4" s="280"/>
      <c r="H4" s="280"/>
      <c r="I4" s="280"/>
      <c r="J4" s="280"/>
      <c r="K4" s="280"/>
      <c r="L4" s="280"/>
      <c r="M4" s="280"/>
    </row>
    <row r="5" spans="1:13" x14ac:dyDescent="0.25">
      <c r="A5" s="270" t="s">
        <v>472</v>
      </c>
      <c r="B5" s="270"/>
      <c r="C5" s="270"/>
      <c r="D5" s="270"/>
      <c r="E5" s="270"/>
      <c r="F5" s="270"/>
      <c r="G5" s="270"/>
      <c r="H5" s="270"/>
      <c r="I5" s="270"/>
      <c r="J5" s="270"/>
      <c r="K5" s="270"/>
      <c r="L5" s="270"/>
      <c r="M5" s="270"/>
    </row>
    <row r="6" spans="1:13" x14ac:dyDescent="0.25">
      <c r="A6" s="16"/>
      <c r="B6" s="16"/>
      <c r="C6" s="16"/>
      <c r="D6" s="16"/>
      <c r="E6" s="16"/>
      <c r="F6" s="16"/>
      <c r="G6" s="16"/>
      <c r="H6" s="16"/>
      <c r="I6" s="16"/>
      <c r="J6" s="16"/>
      <c r="K6" s="16"/>
      <c r="L6" s="16"/>
      <c r="M6" s="16"/>
    </row>
    <row r="7" spans="1:13" x14ac:dyDescent="0.25">
      <c r="A7" s="16"/>
      <c r="B7" s="16"/>
      <c r="C7" s="16"/>
      <c r="D7" s="16"/>
      <c r="E7" s="16"/>
      <c r="F7" s="16"/>
      <c r="G7" s="16"/>
      <c r="H7" s="16"/>
      <c r="I7" s="16"/>
      <c r="J7" s="16"/>
      <c r="K7" s="16"/>
      <c r="L7" s="16"/>
      <c r="M7" s="16"/>
    </row>
    <row r="8" spans="1:13" x14ac:dyDescent="0.25">
      <c r="A8" s="1"/>
      <c r="B8" s="1"/>
      <c r="C8" s="78"/>
      <c r="D8" s="78"/>
      <c r="E8" s="78"/>
      <c r="F8" s="78"/>
      <c r="G8" s="78"/>
      <c r="H8" s="78"/>
      <c r="I8" s="78"/>
      <c r="J8" s="78"/>
      <c r="K8" s="78"/>
      <c r="L8" s="16" t="s">
        <v>315</v>
      </c>
      <c r="M8" s="78"/>
    </row>
    <row r="9" spans="1:13" x14ac:dyDescent="0.25">
      <c r="A9" s="300" t="s">
        <v>2</v>
      </c>
      <c r="B9" s="300" t="s">
        <v>316</v>
      </c>
      <c r="C9" s="300" t="s">
        <v>317</v>
      </c>
      <c r="D9" s="300"/>
      <c r="E9" s="300"/>
      <c r="F9" s="300"/>
      <c r="G9" s="300"/>
      <c r="H9" s="300"/>
      <c r="I9" s="300"/>
      <c r="J9" s="297" t="s">
        <v>318</v>
      </c>
      <c r="K9" s="297" t="s">
        <v>87</v>
      </c>
      <c r="L9" s="297" t="s">
        <v>319</v>
      </c>
      <c r="M9" s="297" t="s">
        <v>81</v>
      </c>
    </row>
    <row r="10" spans="1:13" ht="90" x14ac:dyDescent="0.25">
      <c r="A10" s="300"/>
      <c r="B10" s="300"/>
      <c r="C10" s="74" t="s">
        <v>320</v>
      </c>
      <c r="D10" s="74" t="s">
        <v>77</v>
      </c>
      <c r="E10" s="74" t="s">
        <v>321</v>
      </c>
      <c r="F10" s="74" t="s">
        <v>78</v>
      </c>
      <c r="G10" s="75" t="s">
        <v>83</v>
      </c>
      <c r="H10" s="75" t="s">
        <v>84</v>
      </c>
      <c r="I10" s="75" t="s">
        <v>94</v>
      </c>
      <c r="J10" s="297"/>
      <c r="K10" s="297"/>
      <c r="L10" s="297"/>
      <c r="M10" s="297"/>
    </row>
    <row r="11" spans="1:13" s="122" customFormat="1" ht="12.75" x14ac:dyDescent="0.2">
      <c r="A11" s="121" t="s">
        <v>5</v>
      </c>
      <c r="B11" s="121" t="s">
        <v>21</v>
      </c>
      <c r="C11" s="121">
        <v>1</v>
      </c>
      <c r="D11" s="121">
        <v>2</v>
      </c>
      <c r="E11" s="121">
        <v>3</v>
      </c>
      <c r="F11" s="121">
        <v>4</v>
      </c>
      <c r="G11" s="121">
        <v>5</v>
      </c>
      <c r="H11" s="121">
        <v>6</v>
      </c>
      <c r="I11" s="121">
        <v>7</v>
      </c>
      <c r="J11" s="121">
        <v>8</v>
      </c>
      <c r="K11" s="121">
        <v>9</v>
      </c>
      <c r="L11" s="121">
        <v>10</v>
      </c>
      <c r="M11" s="121">
        <v>11</v>
      </c>
    </row>
    <row r="12" spans="1:13" ht="24.75" customHeight="1" x14ac:dyDescent="0.25">
      <c r="A12" s="74">
        <v>1</v>
      </c>
      <c r="B12" s="76" t="s">
        <v>322</v>
      </c>
      <c r="C12" s="74">
        <v>47</v>
      </c>
      <c r="D12" s="74">
        <v>47</v>
      </c>
      <c r="E12" s="74">
        <v>47</v>
      </c>
      <c r="F12" s="74">
        <v>100</v>
      </c>
      <c r="G12" s="80">
        <v>47</v>
      </c>
      <c r="H12" s="80">
        <v>47</v>
      </c>
      <c r="I12" s="80">
        <v>100</v>
      </c>
      <c r="J12" s="80">
        <v>60</v>
      </c>
      <c r="K12" s="80">
        <v>100</v>
      </c>
      <c r="L12" s="80">
        <v>100</v>
      </c>
      <c r="M12" s="80">
        <v>100</v>
      </c>
    </row>
    <row r="13" spans="1:13" ht="24.75" customHeight="1" x14ac:dyDescent="0.25">
      <c r="A13" s="131">
        <v>2</v>
      </c>
      <c r="B13" s="76" t="s">
        <v>473</v>
      </c>
      <c r="C13" s="131">
        <v>47</v>
      </c>
      <c r="D13" s="131">
        <v>47</v>
      </c>
      <c r="E13" s="131">
        <v>47</v>
      </c>
      <c r="F13" s="131">
        <v>100</v>
      </c>
      <c r="G13" s="80">
        <v>47</v>
      </c>
      <c r="H13" s="80">
        <v>47</v>
      </c>
      <c r="I13" s="80">
        <v>100</v>
      </c>
      <c r="J13" s="80">
        <v>60</v>
      </c>
      <c r="K13" s="80">
        <v>100</v>
      </c>
      <c r="L13" s="80">
        <v>100</v>
      </c>
      <c r="M13" s="80">
        <v>100</v>
      </c>
    </row>
    <row r="14" spans="1:13" ht="24.75" customHeight="1" x14ac:dyDescent="0.25">
      <c r="A14" s="131">
        <v>3</v>
      </c>
      <c r="B14" s="76" t="s">
        <v>323</v>
      </c>
      <c r="C14" s="131">
        <v>47</v>
      </c>
      <c r="D14" s="131">
        <v>47</v>
      </c>
      <c r="E14" s="131">
        <v>47</v>
      </c>
      <c r="F14" s="131">
        <v>100</v>
      </c>
      <c r="G14" s="80">
        <v>47</v>
      </c>
      <c r="H14" s="80">
        <v>47</v>
      </c>
      <c r="I14" s="80">
        <v>100</v>
      </c>
      <c r="J14" s="80">
        <v>60</v>
      </c>
      <c r="K14" s="80">
        <v>100</v>
      </c>
      <c r="L14" s="80">
        <v>100</v>
      </c>
      <c r="M14" s="80">
        <v>100</v>
      </c>
    </row>
    <row r="15" spans="1:13" ht="24.75" customHeight="1" x14ac:dyDescent="0.25">
      <c r="A15" s="131">
        <v>4</v>
      </c>
      <c r="B15" s="76" t="s">
        <v>324</v>
      </c>
      <c r="C15" s="131">
        <v>47</v>
      </c>
      <c r="D15" s="131">
        <v>47</v>
      </c>
      <c r="E15" s="131">
        <v>47</v>
      </c>
      <c r="F15" s="131">
        <v>100</v>
      </c>
      <c r="G15" s="80">
        <v>47</v>
      </c>
      <c r="H15" s="80">
        <v>47</v>
      </c>
      <c r="I15" s="80">
        <v>100</v>
      </c>
      <c r="J15" s="80">
        <v>60</v>
      </c>
      <c r="K15" s="80">
        <v>100</v>
      </c>
      <c r="L15" s="80">
        <v>100</v>
      </c>
      <c r="M15" s="80">
        <v>100</v>
      </c>
    </row>
    <row r="16" spans="1:13" ht="24.75" customHeight="1" x14ac:dyDescent="0.25">
      <c r="A16" s="131">
        <v>5</v>
      </c>
      <c r="B16" s="76" t="s">
        <v>325</v>
      </c>
      <c r="C16" s="131">
        <v>47</v>
      </c>
      <c r="D16" s="131">
        <v>47</v>
      </c>
      <c r="E16" s="131">
        <v>47</v>
      </c>
      <c r="F16" s="131">
        <v>100</v>
      </c>
      <c r="G16" s="80">
        <v>47</v>
      </c>
      <c r="H16" s="80">
        <v>47</v>
      </c>
      <c r="I16" s="80">
        <v>100</v>
      </c>
      <c r="J16" s="80">
        <v>60</v>
      </c>
      <c r="K16" s="80">
        <v>100</v>
      </c>
      <c r="L16" s="80">
        <v>100</v>
      </c>
      <c r="M16" s="80">
        <v>100</v>
      </c>
    </row>
    <row r="17" spans="1:13" ht="24.75" customHeight="1" x14ac:dyDescent="0.25">
      <c r="A17" s="131">
        <v>6</v>
      </c>
      <c r="B17" s="76" t="s">
        <v>326</v>
      </c>
      <c r="C17" s="131">
        <v>47</v>
      </c>
      <c r="D17" s="131">
        <v>47</v>
      </c>
      <c r="E17" s="131">
        <v>47</v>
      </c>
      <c r="F17" s="131">
        <v>100</v>
      </c>
      <c r="G17" s="80">
        <v>47</v>
      </c>
      <c r="H17" s="80">
        <v>47</v>
      </c>
      <c r="I17" s="80">
        <v>100</v>
      </c>
      <c r="J17" s="80">
        <v>60</v>
      </c>
      <c r="K17" s="80">
        <v>100</v>
      </c>
      <c r="L17" s="80">
        <v>100</v>
      </c>
      <c r="M17" s="80">
        <v>100</v>
      </c>
    </row>
    <row r="18" spans="1:13" ht="24.75" customHeight="1" x14ac:dyDescent="0.25">
      <c r="A18" s="131">
        <v>7</v>
      </c>
      <c r="B18" s="76" t="s">
        <v>327</v>
      </c>
      <c r="C18" s="131">
        <v>47</v>
      </c>
      <c r="D18" s="131">
        <v>47</v>
      </c>
      <c r="E18" s="131">
        <v>47</v>
      </c>
      <c r="F18" s="131">
        <v>100</v>
      </c>
      <c r="G18" s="80">
        <v>47</v>
      </c>
      <c r="H18" s="80">
        <v>47</v>
      </c>
      <c r="I18" s="80">
        <v>100</v>
      </c>
      <c r="J18" s="80">
        <v>60</v>
      </c>
      <c r="K18" s="80">
        <v>100</v>
      </c>
      <c r="L18" s="80">
        <v>100</v>
      </c>
      <c r="M18" s="80">
        <v>100</v>
      </c>
    </row>
    <row r="19" spans="1:13" ht="24.75" customHeight="1" x14ac:dyDescent="0.25">
      <c r="A19" s="131">
        <v>8</v>
      </c>
      <c r="B19" s="76" t="s">
        <v>328</v>
      </c>
      <c r="C19" s="131">
        <v>47</v>
      </c>
      <c r="D19" s="131">
        <v>47</v>
      </c>
      <c r="E19" s="131">
        <v>47</v>
      </c>
      <c r="F19" s="131">
        <v>100</v>
      </c>
      <c r="G19" s="80">
        <v>47</v>
      </c>
      <c r="H19" s="80">
        <v>47</v>
      </c>
      <c r="I19" s="80">
        <v>100</v>
      </c>
      <c r="J19" s="80">
        <v>60</v>
      </c>
      <c r="K19" s="80">
        <v>100</v>
      </c>
      <c r="L19" s="80">
        <v>100</v>
      </c>
      <c r="M19" s="80">
        <v>100</v>
      </c>
    </row>
    <row r="20" spans="1:13" ht="24.75" customHeight="1" x14ac:dyDescent="0.25">
      <c r="A20" s="131">
        <v>9</v>
      </c>
      <c r="B20" s="76" t="s">
        <v>329</v>
      </c>
      <c r="C20" s="131">
        <v>47</v>
      </c>
      <c r="D20" s="131">
        <v>47</v>
      </c>
      <c r="E20" s="131">
        <v>47</v>
      </c>
      <c r="F20" s="131">
        <v>100</v>
      </c>
      <c r="G20" s="80">
        <v>47</v>
      </c>
      <c r="H20" s="80">
        <v>47</v>
      </c>
      <c r="I20" s="80">
        <v>100</v>
      </c>
      <c r="J20" s="80">
        <v>60</v>
      </c>
      <c r="K20" s="80">
        <v>100</v>
      </c>
      <c r="L20" s="80">
        <v>100</v>
      </c>
      <c r="M20" s="80">
        <v>100</v>
      </c>
    </row>
    <row r="21" spans="1:13" ht="24.75" customHeight="1" x14ac:dyDescent="0.25">
      <c r="A21" s="131">
        <v>10</v>
      </c>
      <c r="B21" s="76" t="s">
        <v>330</v>
      </c>
      <c r="C21" s="131">
        <v>47</v>
      </c>
      <c r="D21" s="131">
        <v>47</v>
      </c>
      <c r="E21" s="131">
        <v>47</v>
      </c>
      <c r="F21" s="131">
        <v>100</v>
      </c>
      <c r="G21" s="80">
        <v>47</v>
      </c>
      <c r="H21" s="80">
        <v>47</v>
      </c>
      <c r="I21" s="80">
        <v>100</v>
      </c>
      <c r="J21" s="80">
        <v>60</v>
      </c>
      <c r="K21" s="80">
        <v>100</v>
      </c>
      <c r="L21" s="80">
        <v>100</v>
      </c>
      <c r="M21" s="80">
        <v>100</v>
      </c>
    </row>
    <row r="22" spans="1:13" ht="24.75" customHeight="1" x14ac:dyDescent="0.25">
      <c r="A22" s="131">
        <v>11</v>
      </c>
      <c r="B22" s="76" t="s">
        <v>331</v>
      </c>
      <c r="C22" s="131">
        <v>47</v>
      </c>
      <c r="D22" s="131">
        <v>47</v>
      </c>
      <c r="E22" s="131">
        <v>47</v>
      </c>
      <c r="F22" s="131">
        <v>100</v>
      </c>
      <c r="G22" s="80">
        <v>47</v>
      </c>
      <c r="H22" s="80">
        <v>47</v>
      </c>
      <c r="I22" s="80">
        <v>100</v>
      </c>
      <c r="J22" s="80">
        <v>60</v>
      </c>
      <c r="K22" s="80">
        <v>100</v>
      </c>
      <c r="L22" s="80">
        <v>100</v>
      </c>
      <c r="M22" s="80">
        <v>100</v>
      </c>
    </row>
  </sheetData>
  <mergeCells count="12">
    <mergeCell ref="L9:L10"/>
    <mergeCell ref="M9:M10"/>
    <mergeCell ref="A1:B1"/>
    <mergeCell ref="K1:M1"/>
    <mergeCell ref="A2:B2"/>
    <mergeCell ref="A4:M4"/>
    <mergeCell ref="A5:M5"/>
    <mergeCell ref="A9:A10"/>
    <mergeCell ref="B9:B10"/>
    <mergeCell ref="C9:I9"/>
    <mergeCell ref="J9:J10"/>
    <mergeCell ref="K9:K10"/>
  </mergeCells>
  <printOptions horizontalCentered="1"/>
  <pageMargins left="0.7" right="0.7" top="0.5" bottom="0.25" header="0.3" footer="0.3"/>
  <pageSetup paperSize="9" orientation="landscape"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Unknown Document Type" ma:contentTypeID="0x010104" ma:contentTypeVersion="0" ma:contentTypeDescription="" ma:contentTypeScope="" ma:versionID="05d83ceaa0bbd2e3bc716e6e66bd857a">
  <xsd:schema xmlns:xsd="http://www.w3.org/2001/XMLSchema" xmlns:xs="http://www.w3.org/2001/XMLSchema" xmlns:p="http://schemas.microsoft.com/office/2006/metadata/properties" targetNamespace="http://schemas.microsoft.com/office/2006/metadata/properties" ma:root="true" ma:fieldsID="b3d69fe45253d5ff147bb69036b756a7">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ma:readOnly="true"/>
        <xsd:element ref="dc:title" minOccurs="0" maxOccurs="1" ma:index="3"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A878A536-D9C3-47EF-960B-4B23E10A82DA}"/>
</file>

<file path=customXml/itemProps2.xml><?xml version="1.0" encoding="utf-8"?>
<ds:datastoreItem xmlns:ds="http://schemas.openxmlformats.org/officeDocument/2006/customXml" ds:itemID="{B5C0F267-5916-4792-87C3-E4DBA6914A99}"/>
</file>

<file path=customXml/itemProps3.xml><?xml version="1.0" encoding="utf-8"?>
<ds:datastoreItem xmlns:ds="http://schemas.openxmlformats.org/officeDocument/2006/customXml" ds:itemID="{FE7BBDC5-E3CD-473F-8F9B-A7FE66BBB9A3}"/>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9</vt:i4>
      </vt:variant>
    </vt:vector>
  </HeadingPairs>
  <TitlesOfParts>
    <vt:vector size="22" baseType="lpstr">
      <vt:lpstr>DT-2020-N-B46-TT343-75</vt:lpstr>
      <vt:lpstr>DT-2020-N-B47-TT343-75</vt:lpstr>
      <vt:lpstr>DT-2020-N-B48-TT343-75</vt:lpstr>
      <vt:lpstr>DT-2020-N-B49-TT343-75</vt:lpstr>
      <vt:lpstr>DT-2020-N-B50-TT343-75</vt:lpstr>
      <vt:lpstr>DT-2020-N-B51-TT343-75</vt:lpstr>
      <vt:lpstr>DT-2020-N-B52-TT343-75</vt:lpstr>
      <vt:lpstr>DT-2020-N-B53-TT343-75</vt:lpstr>
      <vt:lpstr>DT-2020-N-B54-TT343-75</vt:lpstr>
      <vt:lpstr>DT-2020-N-B55-TT343-75</vt:lpstr>
      <vt:lpstr>DT-2020-N-B56-TT343-75</vt:lpstr>
      <vt:lpstr>DT-2020-N-B57-TT343-75</vt:lpstr>
      <vt:lpstr>DT-2020-N-B58-TT343-75</vt:lpstr>
      <vt:lpstr>'DT-2020-N-B47-TT343-75'!Print_Titles</vt:lpstr>
      <vt:lpstr>'DT-2020-N-B48-TT343-75'!Print_Titles</vt:lpstr>
      <vt:lpstr>'DT-2020-N-B49-TT343-75'!Print_Titles</vt:lpstr>
      <vt:lpstr>'DT-2020-N-B50-TT343-75'!Print_Titles</vt:lpstr>
      <vt:lpstr>'DT-2020-N-B51-TT343-75'!Print_Titles</vt:lpstr>
      <vt:lpstr>'DT-2020-N-B52-TT343-75'!Print_Titles</vt:lpstr>
      <vt:lpstr>'DT-2020-N-B53-TT343-75'!Print_Titles</vt:lpstr>
      <vt:lpstr>'DT-2020-N-B55-TT343-75'!Print_Titles</vt:lpstr>
      <vt:lpstr>'DT-2020-N-B58-TT343-75'!Print_Titles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Nguyen Thi Hong Nhung</dc:creator>
  <cp:lastModifiedBy>Nguyen Thi Hong Nhung</cp:lastModifiedBy>
  <cp:lastPrinted>2019-12-17T02:18:43Z</cp:lastPrinted>
  <dcterms:created xsi:type="dcterms:W3CDTF">2017-12-20T08:12:08Z</dcterms:created>
  <dcterms:modified xsi:type="dcterms:W3CDTF">2019-12-20T04:03:32Z</dcterms:modified>
</cp:coreProperties>
</file>