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ATA Subportal\2020\CKNS\du toan\HDND QD\"/>
    </mc:Choice>
  </mc:AlternateContent>
  <bookViews>
    <workbookView xWindow="0" yWindow="1368" windowWidth="19200" windowHeight="8424"/>
  </bookViews>
  <sheets>
    <sheet name="Bao cao"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87" i="1" l="1"/>
  <c r="Y185" i="1"/>
  <c r="Y184" i="1"/>
  <c r="U183" i="1"/>
  <c r="Y182" i="1"/>
  <c r="Y181" i="1"/>
  <c r="Y180" i="1"/>
  <c r="Y179" i="1"/>
  <c r="Y178" i="1"/>
  <c r="Y177" i="1"/>
  <c r="Y176" i="1"/>
  <c r="Y175" i="1"/>
  <c r="Y174" i="1"/>
  <c r="Y173" i="1"/>
  <c r="U172" i="1"/>
  <c r="V172" i="1"/>
  <c r="U171" i="1"/>
  <c r="Y171" i="1"/>
  <c r="U170" i="1"/>
  <c r="U169" i="1"/>
  <c r="Y169" i="1"/>
  <c r="U168" i="1"/>
  <c r="V168" i="1" s="1"/>
  <c r="Y168" i="1"/>
  <c r="U167" i="1"/>
  <c r="Y167" i="1"/>
  <c r="U166" i="1"/>
  <c r="U165" i="1"/>
  <c r="Y165" i="1"/>
  <c r="U164" i="1"/>
  <c r="Y163" i="1"/>
  <c r="U162" i="1"/>
  <c r="Y162" i="1"/>
  <c r="U161" i="1"/>
  <c r="Y160" i="1"/>
  <c r="U158" i="1"/>
  <c r="Y157" i="1"/>
  <c r="Y155" i="1"/>
  <c r="U154" i="1"/>
  <c r="Y153" i="1"/>
  <c r="Y152" i="1"/>
  <c r="U151" i="1"/>
  <c r="Y151" i="1"/>
  <c r="Y150" i="1"/>
  <c r="Y149" i="1"/>
  <c r="U148" i="1"/>
  <c r="Y148" i="1"/>
  <c r="Y146" i="1"/>
  <c r="U144" i="1"/>
  <c r="U143" i="1"/>
  <c r="Y143" i="1"/>
  <c r="Y142" i="1"/>
  <c r="Y141" i="1"/>
  <c r="U139" i="1"/>
  <c r="Y139" i="1"/>
  <c r="Y138" i="1"/>
  <c r="Y137" i="1"/>
  <c r="Y136" i="1"/>
  <c r="U134" i="1"/>
  <c r="Y134" i="1"/>
  <c r="U133" i="1"/>
  <c r="V133" i="1" s="1"/>
  <c r="Y133" i="1"/>
  <c r="Y132" i="1"/>
  <c r="Y131" i="1"/>
  <c r="Y130" i="1"/>
  <c r="U129" i="1"/>
  <c r="Y128" i="1"/>
  <c r="Y126" i="1"/>
  <c r="U125" i="1"/>
  <c r="V125" i="1" s="1"/>
  <c r="Y125" i="1"/>
  <c r="Y124" i="1"/>
  <c r="Y123" i="1"/>
  <c r="U122" i="1"/>
  <c r="V122" i="1" s="1"/>
  <c r="Y121" i="1"/>
  <c r="Y120" i="1"/>
  <c r="U118" i="1"/>
  <c r="Y118" i="1"/>
  <c r="Y117" i="1"/>
  <c r="Y114" i="1"/>
  <c r="Y113" i="1"/>
  <c r="Y112" i="1"/>
  <c r="U111" i="1"/>
  <c r="Y109" i="1"/>
  <c r="U108" i="1"/>
  <c r="U107" i="1"/>
  <c r="V107" i="1" s="1"/>
  <c r="Y107" i="1"/>
  <c r="Y106" i="1"/>
  <c r="Y105" i="1"/>
  <c r="Y104" i="1"/>
  <c r="U103" i="1"/>
  <c r="V103" i="1" s="1"/>
  <c r="U102" i="1"/>
  <c r="V102" i="1" s="1"/>
  <c r="Y102" i="1"/>
  <c r="U101" i="1"/>
  <c r="W101" i="1" s="1"/>
  <c r="U100" i="1"/>
  <c r="Y100" i="1"/>
  <c r="U99" i="1"/>
  <c r="W99" i="1" s="1"/>
  <c r="Y99" i="1"/>
  <c r="U98" i="1"/>
  <c r="U97" i="1"/>
  <c r="W97" i="1" s="1"/>
  <c r="Y97" i="1"/>
  <c r="U96" i="1"/>
  <c r="W96" i="1" s="1"/>
  <c r="Y96" i="1"/>
  <c r="U95" i="1"/>
  <c r="W95" i="1"/>
  <c r="U94" i="1"/>
  <c r="Y94" i="1"/>
  <c r="U93" i="1"/>
  <c r="W93" i="1" s="1"/>
  <c r="Y93" i="1"/>
  <c r="U92" i="1"/>
  <c r="W92" i="1" s="1"/>
  <c r="Y92" i="1"/>
  <c r="U91" i="1"/>
  <c r="W91" i="1"/>
  <c r="U90" i="1"/>
  <c r="Y90" i="1"/>
  <c r="U89" i="1"/>
  <c r="W89" i="1" s="1"/>
  <c r="Y89" i="1"/>
  <c r="U88" i="1"/>
  <c r="W88" i="1" s="1"/>
  <c r="W87" i="1"/>
  <c r="Y87" i="1"/>
  <c r="Y86" i="1"/>
  <c r="U86" i="1"/>
  <c r="W86" i="1" s="1"/>
  <c r="U85" i="1"/>
  <c r="W85" i="1" s="1"/>
  <c r="U84" i="1"/>
  <c r="W84" i="1" s="1"/>
  <c r="U83" i="1"/>
  <c r="W83" i="1" s="1"/>
  <c r="Y83" i="1"/>
  <c r="U82" i="1"/>
  <c r="U81" i="1"/>
  <c r="V81" i="1" s="1"/>
  <c r="Y81" i="1"/>
  <c r="Y80" i="1"/>
  <c r="Y78" i="1"/>
  <c r="Y77" i="1"/>
  <c r="Y76" i="1"/>
  <c r="Y75" i="1"/>
  <c r="Y73" i="1"/>
  <c r="Y74" i="1"/>
  <c r="U73" i="1"/>
  <c r="U72" i="1"/>
  <c r="V72" i="1" s="1"/>
  <c r="Y71" i="1"/>
  <c r="Y70" i="1"/>
  <c r="Y69" i="1"/>
  <c r="Y68" i="1"/>
  <c r="Y67" i="1"/>
  <c r="Y66" i="1"/>
  <c r="Y65" i="1"/>
  <c r="Y64" i="1"/>
  <c r="U62" i="1"/>
  <c r="U61" i="1"/>
  <c r="V61" i="1" s="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U32" i="1"/>
  <c r="Y31" i="1"/>
  <c r="Y30" i="1"/>
  <c r="Y29" i="1"/>
  <c r="Y28" i="1"/>
  <c r="Y27" i="1"/>
  <c r="Y25" i="1"/>
  <c r="Y24" i="1"/>
  <c r="Y23" i="1"/>
  <c r="U23" i="1"/>
  <c r="U22" i="1"/>
  <c r="V22" i="1" s="1"/>
  <c r="U21" i="1"/>
  <c r="Y21" i="1"/>
  <c r="U20" i="1"/>
  <c r="V20" i="1" s="1"/>
  <c r="Y20" i="1"/>
  <c r="Y19" i="1"/>
  <c r="Y18" i="1"/>
  <c r="U17" i="1"/>
  <c r="V17" i="1" s="1"/>
  <c r="U16" i="1"/>
  <c r="V16" i="1" s="1"/>
  <c r="Y16" i="1"/>
  <c r="Y15" i="1"/>
  <c r="Y14" i="1"/>
  <c r="Y12" i="1"/>
  <c r="U11" i="1"/>
  <c r="X10" i="1"/>
  <c r="D9" i="1"/>
  <c r="E9" i="1" s="1"/>
  <c r="F9" i="1" s="1"/>
  <c r="G9" i="1" s="1"/>
  <c r="H9" i="1" s="1"/>
  <c r="I9" i="1" s="1"/>
  <c r="J9" i="1" s="1"/>
  <c r="K9" i="1" s="1"/>
  <c r="L9" i="1" s="1"/>
  <c r="M9" i="1" s="1"/>
  <c r="N9" i="1" s="1"/>
  <c r="O9" i="1" s="1"/>
  <c r="P9" i="1" s="1"/>
  <c r="Q9" i="1" s="1"/>
  <c r="R9" i="1" s="1"/>
  <c r="Y22" i="1" l="1"/>
  <c r="Y161" i="1"/>
  <c r="V161" i="1"/>
  <c r="V162" i="1"/>
  <c r="Y13" i="1"/>
  <c r="V21" i="1"/>
  <c r="Y72" i="1"/>
  <c r="Y129" i="1"/>
  <c r="V129" i="1"/>
  <c r="W100" i="1"/>
  <c r="Y145" i="1"/>
  <c r="Y144" i="1"/>
  <c r="Y17" i="1"/>
  <c r="U10" i="1"/>
  <c r="V23" i="1"/>
  <c r="Y26" i="1"/>
  <c r="V73" i="1"/>
  <c r="V82" i="1"/>
  <c r="Y84" i="1"/>
  <c r="Y82" i="1"/>
  <c r="Y122" i="1"/>
  <c r="V134" i="1"/>
  <c r="Y159" i="1"/>
  <c r="V165" i="1"/>
  <c r="V169" i="1"/>
  <c r="V171" i="1"/>
  <c r="W90" i="1"/>
  <c r="W94" i="1"/>
  <c r="Y103" i="1"/>
  <c r="V118" i="1"/>
  <c r="Y135" i="1"/>
  <c r="V139" i="1"/>
  <c r="V151" i="1"/>
  <c r="Y164" i="1"/>
  <c r="V164" i="1"/>
  <c r="Y172" i="1"/>
  <c r="Y186" i="1"/>
  <c r="Y183" i="1"/>
  <c r="V167" i="1"/>
  <c r="Y98" i="1"/>
  <c r="W98" i="1"/>
  <c r="Y110" i="1"/>
  <c r="Y116" i="1"/>
  <c r="Y119" i="1"/>
  <c r="Y127" i="1"/>
  <c r="Y140" i="1"/>
  <c r="V143" i="1"/>
  <c r="V148" i="1"/>
  <c r="Y156" i="1"/>
  <c r="Y88" i="1"/>
  <c r="Y85" i="1"/>
  <c r="Y91" i="1"/>
  <c r="Y95" i="1"/>
  <c r="Y101" i="1"/>
  <c r="Y170" i="1" l="1"/>
  <c r="V170" i="1"/>
  <c r="Y11" i="1"/>
  <c r="Y166" i="1"/>
  <c r="V166" i="1"/>
  <c r="V144" i="1"/>
  <c r="Y158" i="1"/>
  <c r="V158" i="1"/>
  <c r="W82" i="1"/>
  <c r="Y33" i="1"/>
  <c r="V11" i="1"/>
  <c r="Y108" i="1"/>
  <c r="V108" i="1"/>
  <c r="Y63" i="1"/>
  <c r="Y154" i="1"/>
  <c r="V154" i="1"/>
  <c r="V111" i="1"/>
  <c r="Y111" i="1"/>
  <c r="Y32" i="1" l="1"/>
  <c r="V32" i="1"/>
  <c r="V10" i="1" s="1"/>
  <c r="Y62" i="1"/>
  <c r="V62" i="1"/>
</calcChain>
</file>

<file path=xl/sharedStrings.xml><?xml version="1.0" encoding="utf-8"?>
<sst xmlns="http://schemas.openxmlformats.org/spreadsheetml/2006/main" count="219" uniqueCount="208">
  <si>
    <t>S
T
T</t>
  </si>
  <si>
    <t>Tên đơn vị</t>
  </si>
  <si>
    <t>Tổng số</t>
  </si>
  <si>
    <t xml:space="preserve"> Chi giáo dục - đào tạo và dạy nghề</t>
  </si>
  <si>
    <t xml:space="preserve"> Chi khoa học và công nghệ</t>
  </si>
  <si>
    <t xml:space="preserve">Chi quốc phòng </t>
  </si>
  <si>
    <t>Chi an ninh và trật tự an toàn xã hội</t>
  </si>
  <si>
    <t>Chi y tế, dân số và gia đình</t>
  </si>
  <si>
    <t>Chi văn hóa thông tin</t>
  </si>
  <si>
    <t>Chi thể dục thể thao</t>
  </si>
  <si>
    <t>Chi bảo vệ môi trường</t>
  </si>
  <si>
    <t>Chi các hoạt động kinh tế</t>
  </si>
  <si>
    <t>Trong đó</t>
  </si>
  <si>
    <t>Chi hoạt động của cơ quan quản lý nhà nước, đảng, đoàn thể</t>
  </si>
  <si>
    <t>Chi bảo đảm xã hội</t>
  </si>
  <si>
    <t>Chi thường xuyên khác</t>
  </si>
  <si>
    <t>Chi giao thông</t>
  </si>
  <si>
    <t>Chi nông nghiệp, lâm nghiệp, thủy lợi, thủy sản</t>
  </si>
  <si>
    <t>A</t>
  </si>
  <si>
    <t>B</t>
  </si>
  <si>
    <t>TỔNG SỐ</t>
  </si>
  <si>
    <t>Sở Giáo dục và Đào tạo</t>
  </si>
  <si>
    <t xml:space="preserve"> - Sự nghiệp giáo dục</t>
  </si>
  <si>
    <t xml:space="preserve"> - Sở Giáo dục và Đào tạo</t>
  </si>
  <si>
    <t xml:space="preserve"> - Hội Khuyến học</t>
  </si>
  <si>
    <t xml:space="preserve"> - Đề án đào tạo nguồn nhân lực có trình độ SĐH  theo CV só 2826/UBND-VX ngày 12/8/2013</t>
  </si>
  <si>
    <t>Trường Thực hành Sư phạm</t>
  </si>
  <si>
    <t>Trường Đại học Trà Vinh</t>
  </si>
  <si>
    <t xml:space="preserve"> - Trường Đại học Trà Vinh</t>
  </si>
  <si>
    <t xml:space="preserve"> - Đề án đào tạo sau đại học giai đoạn 2012-2016 theo Quyết định số 28/2012/QĐ-UBND ngày 28/10/2012</t>
  </si>
  <si>
    <t>Trường Chính trị</t>
  </si>
  <si>
    <t>Trường Cao đẳng Y tế</t>
  </si>
  <si>
    <t>Trường Cao đẳng nghề</t>
  </si>
  <si>
    <t xml:space="preserve">Sở Khoa học-Công nghệ </t>
  </si>
  <si>
    <t xml:space="preserve"> - VP Sở Khoa học</t>
  </si>
  <si>
    <t xml:space="preserve"> - Quỹ Phát triển KHCN</t>
  </si>
  <si>
    <t xml:space="preserve"> - Chi cục Tiêu chuẩn Đo lường 
Chất lượng</t>
  </si>
  <si>
    <t xml:space="preserve"> - TT Kỹ thuật Tiêu chuẩn Đo lường Chất lượng</t>
  </si>
  <si>
    <t xml:space="preserve"> - TT Ứng dụng tiến bộ KH và công nghệ</t>
  </si>
  <si>
    <t xml:space="preserve"> - TT Thông tin và Thống kê 
KH&amp;CN</t>
  </si>
  <si>
    <t xml:space="preserve"> - Liên hiệp các Hội KH và KT</t>
  </si>
  <si>
    <t>Trong đó: Quỹ Phát triển Khoa học công nghệ</t>
  </si>
  <si>
    <t xml:space="preserve">Sở Y tế </t>
  </si>
  <si>
    <t xml:space="preserve"> - VP Sở Y tế (các chế độ chính sách ngành y tế)</t>
  </si>
  <si>
    <t xml:space="preserve"> - Chi cục dân số </t>
  </si>
  <si>
    <t xml:space="preserve"> - Chi cục an toàn VS thực phẩm</t>
  </si>
  <si>
    <t xml:space="preserve"> - TT y tế dự phòng</t>
  </si>
  <si>
    <t xml:space="preserve"> - TT chăm sóc sức khỏe SS</t>
  </si>
  <si>
    <t xml:space="preserve"> - TT Kiểm nghiệm</t>
  </si>
  <si>
    <t xml:space="preserve"> - TT truyền thông GDSK</t>
  </si>
  <si>
    <t xml:space="preserve"> - TT phòng chống HIV/AIDS</t>
  </si>
  <si>
    <t xml:space="preserve"> - TT Pháp y</t>
  </si>
  <si>
    <t xml:space="preserve"> - TT Y tế huyện, TP, TX</t>
  </si>
  <si>
    <t xml:space="preserve"> - TT dân số</t>
  </si>
  <si>
    <t xml:space="preserve"> Trong đó:Quỹ Khám, chữa bệnh 
người nghèo tỉnh Trà Vinh</t>
  </si>
  <si>
    <t xml:space="preserve"> - Đề án đào tạo thu hút bác sĩ theo QĐ 35/2013/ QĐ-UBND)</t>
  </si>
  <si>
    <t xml:space="preserve"> - Bệnh viện Đa khoa khu vực</t>
  </si>
  <si>
    <t xml:space="preserve">    + BVĐK  Khu vực Tiểu Cần</t>
  </si>
  <si>
    <t xml:space="preserve">    + BVĐK Khu vực Cầu Ngang</t>
  </si>
  <si>
    <t xml:space="preserve"> - BV đa khoa cấp huyện</t>
  </si>
  <si>
    <t xml:space="preserve">    + BVĐK Trà Cú</t>
  </si>
  <si>
    <t xml:space="preserve">    + BVĐK Cầu Kè</t>
  </si>
  <si>
    <t xml:space="preserve">    + BVĐK Càng Long</t>
  </si>
  <si>
    <t xml:space="preserve">    + BVĐK Châu Thành</t>
  </si>
  <si>
    <t xml:space="preserve">    + BVĐK thị xã Duyên Hải</t>
  </si>
  <si>
    <t xml:space="preserve"> - BV Y dược cổ truyền </t>
  </si>
  <si>
    <t xml:space="preserve"> - BV Sản nhi </t>
  </si>
  <si>
    <t xml:space="preserve"> - BV Lao phổi </t>
  </si>
  <si>
    <t xml:space="preserve"> - 95 trạm Y tế xã</t>
  </si>
  <si>
    <t xml:space="preserve"> - Phòng khám đa khoa khu vực</t>
  </si>
  <si>
    <t xml:space="preserve"> - Bệnh viện đa khoa tỉnh Trà Vinh </t>
  </si>
  <si>
    <t>Bệnh viện Quân dân y</t>
  </si>
  <si>
    <t>Sở Văn hóa - Thể thao và Du lịch</t>
  </si>
  <si>
    <t xml:space="preserve"> - Văn phòng Sở Văn hóa, TT, DL</t>
  </si>
  <si>
    <t xml:space="preserve"> - Đoàn nghệ thuật Ánh Bình Minh</t>
  </si>
  <si>
    <t xml:space="preserve"> - Thư viện tỉnh</t>
  </si>
  <si>
    <t xml:space="preserve"> - Bảo tàng tổng hợp</t>
  </si>
  <si>
    <t xml:space="preserve"> - BQL Di tích</t>
  </si>
  <si>
    <t xml:space="preserve"> - Trung tâm Văn hóa tỉnh</t>
  </si>
  <si>
    <t xml:space="preserve"> - Trường Trung cấp Văn hóa Nghệ thuật và thể thao</t>
  </si>
  <si>
    <t xml:space="preserve"> - Trung tâm Huấn luyện và thi đấu TDTT</t>
  </si>
  <si>
    <t xml:space="preserve"> - TT thông tin Xúc tiến DL</t>
  </si>
  <si>
    <t>Đài Phát thanh và Truyền hình</t>
  </si>
  <si>
    <t>Sở Tài nguyên và Môi trường</t>
  </si>
  <si>
    <t xml:space="preserve"> - VP Sở Tài nguyên</t>
  </si>
  <si>
    <t xml:space="preserve"> - Chi cục QL đất đai</t>
  </si>
  <si>
    <t xml:space="preserve"> - Chi cục Biển và đảo</t>
  </si>
  <si>
    <t xml:space="preserve"> - Chi cục Bảo vệ môi trường</t>
  </si>
  <si>
    <t xml:space="preserve"> - Trung tâm Phát triển quỹ đất</t>
  </si>
  <si>
    <t xml:space="preserve"> - Văn phòng Biến đổi khí hậu</t>
  </si>
  <si>
    <t>Trong đó: Sự nghiệp môi trường</t>
  </si>
  <si>
    <t>Ban An toàn Giao thông</t>
  </si>
  <si>
    <t>Sở Nông nghiệp &amp; PTNT</t>
  </si>
  <si>
    <t xml:space="preserve"> - TT Khuyến nông</t>
  </si>
  <si>
    <t xml:space="preserve"> - Chi cục Trồng trọt và BVTV</t>
  </si>
  <si>
    <t xml:space="preserve"> - Chi cục Chăn nuôi và  Thú y</t>
  </si>
  <si>
    <t xml:space="preserve"> - Chi cục Kiểm lâm</t>
  </si>
  <si>
    <t xml:space="preserve"> Trong đó: Quỹ bảo vệ và phát triển rừng</t>
  </si>
  <si>
    <t xml:space="preserve"> - Chi cục phát triển nông thôn</t>
  </si>
  <si>
    <t xml:space="preserve"> - Chi cục Thủy lợi </t>
  </si>
  <si>
    <t xml:space="preserve"> - Chi cục Quản lý chất lượng Nông lâm sản và thủy sản</t>
  </si>
  <si>
    <t xml:space="preserve"> - Trung tâm giống</t>
  </si>
  <si>
    <t xml:space="preserve"> - TT huấn luyện chăn nuôi bò</t>
  </si>
  <si>
    <t xml:space="preserve"> - BQL rừng phòng hộ</t>
  </si>
  <si>
    <t xml:space="preserve"> - VP Điều phối CTMTQG XD NTM</t>
  </si>
  <si>
    <t xml:space="preserve"> - Ban Quản lý Cảng cá</t>
  </si>
  <si>
    <t xml:space="preserve"> - Trung tâm giống thủy sản</t>
  </si>
  <si>
    <t xml:space="preserve"> - Chi cục Thủy sản</t>
  </si>
  <si>
    <t xml:space="preserve"> - VP Sở</t>
  </si>
  <si>
    <t xml:space="preserve"> - Sở Nông nghiệp &amp; PTNT(CB về xã)</t>
  </si>
  <si>
    <t xml:space="preserve"> - Hội Làm vườn</t>
  </si>
  <si>
    <t xml:space="preserve"> - Hội Thủy sản</t>
  </si>
  <si>
    <t>Vốn thủy lợi phí (Công ty Thủy nông)</t>
  </si>
  <si>
    <t>Văn phòng UBND tỉnh</t>
  </si>
  <si>
    <t xml:space="preserve"> - VP UBND tỉnh</t>
  </si>
  <si>
    <t xml:space="preserve"> - TT tin học</t>
  </si>
  <si>
    <t xml:space="preserve"> - Trung tâm Hội nghị và Nhà khách</t>
  </si>
  <si>
    <t>VP HĐND tỉnh</t>
  </si>
  <si>
    <t>Thanh tra Tỉnh</t>
  </si>
  <si>
    <t xml:space="preserve"> - Thanh tra tỉnh</t>
  </si>
  <si>
    <t xml:space="preserve"> - Trích trước nguồn thu theo quy định  </t>
  </si>
  <si>
    <t>Sở Nội vụ</t>
  </si>
  <si>
    <t xml:space="preserve"> - VP Sở Nội vụ</t>
  </si>
  <si>
    <t xml:space="preserve"> - Ban Thi đua - Khen thưởng</t>
  </si>
  <si>
    <t xml:space="preserve"> - Ban Tôn giáo</t>
  </si>
  <si>
    <t xml:space="preserve"> - Trung tâm Hành chính công</t>
  </si>
  <si>
    <t xml:space="preserve"> - Trung tâm Lưu trữ lịch sử</t>
  </si>
  <si>
    <t xml:space="preserve"> - Chi cục Văn thư Lưu trữ</t>
  </si>
  <si>
    <t>Sở Thông tin – Truyền thông</t>
  </si>
  <si>
    <t xml:space="preserve"> - Sở Thông tin - Truyền thông</t>
  </si>
  <si>
    <t xml:space="preserve"> - Trung tâm Công nghệ thông tin và truyền thông</t>
  </si>
  <si>
    <t xml:space="preserve"> - TT quản lý cổng thông tin - ĐT</t>
  </si>
  <si>
    <t>Sở Tài chính</t>
  </si>
  <si>
    <t xml:space="preserve"> - Sở Tài chính</t>
  </si>
  <si>
    <t>Sở Kế hoạch và Đầu tư</t>
  </si>
  <si>
    <t xml:space="preserve"> - Sở Kế hoạch và Đầu tư</t>
  </si>
  <si>
    <t xml:space="preserve"> - TT Xúc tiến ĐT và hỗ trợ DN</t>
  </si>
  <si>
    <t xml:space="preserve"> - Hiệp Hội DN</t>
  </si>
  <si>
    <t>Sở Giao thông – Vận tải</t>
  </si>
  <si>
    <t xml:space="preserve"> - VP Sở Giao thông vận tải</t>
  </si>
  <si>
    <t xml:space="preserve"> - Thanh tra Sở Giao thông vận tải</t>
  </si>
  <si>
    <t xml:space="preserve"> - Đoạn Quản lý giao thông thủy bộ</t>
  </si>
  <si>
    <t>Sở Xây dựng</t>
  </si>
  <si>
    <t>Sở Công thương</t>
  </si>
  <si>
    <t xml:space="preserve"> - VP Sở Công thương</t>
  </si>
  <si>
    <t xml:space="preserve"> - Chi cục Quản lý thị trường</t>
  </si>
  <si>
    <t xml:space="preserve"> - Trung tâm khuyến công &amp; tư vấn PTCN</t>
  </si>
  <si>
    <t xml:space="preserve"> - Trung tâm Xúc tiến thương mại</t>
  </si>
  <si>
    <t>Sở Tư pháp</t>
  </si>
  <si>
    <t>- VP Sở Tư pháp</t>
  </si>
  <si>
    <t>- TT trợ giúp pháp lý của nhà nước</t>
  </si>
  <si>
    <t xml:space="preserve"> - Phòng công chứng số 1</t>
  </si>
  <si>
    <t>Ban Dân tộc</t>
  </si>
  <si>
    <t>Ban quản lý Khu kinh tế</t>
  </si>
  <si>
    <t xml:space="preserve"> - Ban Quản lý Khu kinh tế</t>
  </si>
  <si>
    <t xml:space="preserve"> - Công ty Quản lý và Phát triển Hạ tầng Khu kinh tế và các Khu công nghiệp</t>
  </si>
  <si>
    <t>Tỉnh đoàn thanh niên</t>
  </si>
  <si>
    <t>- Tỉnh đoàn thanh niên</t>
  </si>
  <si>
    <t>- Trung tâm SH thanh thiếu nhi</t>
  </si>
  <si>
    <t>Ủy ban Mặt trận tổ quốc</t>
  </si>
  <si>
    <t xml:space="preserve"> - Ủy ban Mặt trận Tổ quốc</t>
  </si>
  <si>
    <t xml:space="preserve"> - Ban Đại diện Hội Người cao tuổi</t>
  </si>
  <si>
    <t>Hội Nông dân tỉnh</t>
  </si>
  <si>
    <t xml:space="preserve"> - Hội Nông dân</t>
  </si>
  <si>
    <t xml:space="preserve"> - TT dạy nghề</t>
  </si>
  <si>
    <t>Trong đó: Quỹ Hỗ trợ nông dân</t>
  </si>
  <si>
    <t>Hội Liên hiệp phụ nữ</t>
  </si>
  <si>
    <t xml:space="preserve"> - Hội Liên hiệp Phụ nữ</t>
  </si>
  <si>
    <t>Hội Cựu chiến binh</t>
  </si>
  <si>
    <t>Liên minh các HTX</t>
  </si>
  <si>
    <t>Trong đó: Quỹ Hỗ trợ PT HTX tỉnh TV</t>
  </si>
  <si>
    <t>Hội Nhà báo</t>
  </si>
  <si>
    <t>Liên hiệp các tổ chức hữu nghị</t>
  </si>
  <si>
    <t>Hội Văn học nghệ thuật</t>
  </si>
  <si>
    <t>Hội Đông y - Châm cứu</t>
  </si>
  <si>
    <t>Hội Luật gia</t>
  </si>
  <si>
    <t>Hội Chữ thập đỏ</t>
  </si>
  <si>
    <t>Phòng Tài chính Đảng</t>
  </si>
  <si>
    <t>Ban Dân vận</t>
  </si>
  <si>
    <t>Sở Lao động-TB-XH</t>
  </si>
  <si>
    <t xml:space="preserve"> - VP Sở Lao động (SN đảm bảo XH)</t>
  </si>
  <si>
    <t xml:space="preserve"> - Trung Dịch vụ Việc làm</t>
  </si>
  <si>
    <t xml:space="preserve"> - Cơ sở Tư vấn và điều trị nghiện ma túy</t>
  </si>
  <si>
    <t xml:space="preserve"> - TT Bảo trợ Xã hội</t>
  </si>
  <si>
    <t xml:space="preserve"> - Chi cục Phòng chống tệ nạn XH</t>
  </si>
  <si>
    <t xml:space="preserve"> - VP Ban chỉ đạo giảm nghèo tỉnh</t>
  </si>
  <si>
    <t xml:space="preserve"> - Trường Trung cấp nghề Dân tộc nội trú </t>
  </si>
  <si>
    <t xml:space="preserve"> - Hội Nạn nhân chất độc  da cam/ Dioxin</t>
  </si>
  <si>
    <t xml:space="preserve"> - Hội người mù</t>
  </si>
  <si>
    <t xml:space="preserve"> - Hội Bảo trợ Người kh/tật TMC&amp;BNN</t>
  </si>
  <si>
    <t>Vốn đối ứng ODA</t>
  </si>
  <si>
    <t xml:space="preserve"> + BQL Dự án phát triển doanh nghiệp nhỏ và vừa tỉnh TV (Sở Kế hoạch và Đầu tư)</t>
  </si>
  <si>
    <t xml:space="preserve"> + DA IFAD giai đoạn 2</t>
  </si>
  <si>
    <t xml:space="preserve"> + DA Tăng cường hệ thống trợ giúp xã hội (Sở Lao động - Thương binh và Xã hội)</t>
  </si>
  <si>
    <t>Biểu số 53/CK-NSNN</t>
  </si>
  <si>
    <t>ĐVT: triệu đồng</t>
  </si>
  <si>
    <t>Chi phát thanh, truyền hình, thông tấn</t>
  </si>
  <si>
    <t>Ko cộng Trung ương hỗ trợ có mục tiêu</t>
  </si>
  <si>
    <t>Liên đoàn lao động</t>
  </si>
  <si>
    <t>CA-QS, khác</t>
  </si>
  <si>
    <t>Bảo hiểm y tế</t>
  </si>
  <si>
    <t>Trich lap hồ so bản đồ địa chính</t>
  </si>
  <si>
    <t>Hỗ trợ thực hiện các chính sách hỗ trợ ưu đãi đầu tư</t>
  </si>
  <si>
    <t>Chi TX khác</t>
  </si>
  <si>
    <t>Tiết kiệm chi thường xuyên</t>
  </si>
  <si>
    <t>Ghi chú:  - Theo quy định tại Điều 7, Điều 11 và Điều 39 Luật NSNN, Ngân sách huyện, xã không có nhiệm vụ chi nghiên cứu khoa học và công nghệ, chi trả lãi vay, chi bổ sung quỹ dự trữ tài chính.</t>
  </si>
  <si>
    <t xml:space="preserve">       - Chi đầu tư phát triển, chi thường xuyên chi tiết các lĩnh vực theo quy định tại Điều 38 Luật Ngân sách nhà nước.</t>
  </si>
  <si>
    <t>DỰ TOÁN CHI THƯỜNG XUYÊN CỦA NGÂN SÁCH CẤP TỈNH 
CHO  TỪNG CƠ QUAN, TỔ CHỨC THEO LĨNH VỰC NĂM 2020
(Dùng cho ngân sách các cấp chính quyền địa phương)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</si>
</sst>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_(* \(#,##0\);_(* &quot;-&quot;_);_(@_)"/>
    <numFmt numFmtId="43" formatCode="_(* #,##0.00_);_(* \(#,##0.00\);_(* &quot;-&quot;??_);_(@_)"/>
    <numFmt numFmtId="164" formatCode="_(* #,##0_);_(* \(#,##0\);_(* &quot;-&quot;??_);_(@_)"/>
  </numFmts>
  <fonts count="15">
    <font>
      <sz val="11"/>
      <color theme="1"/>
      <name val="Calibri"/>
      <family val="2"/>
      <scheme val="minor"/>
    </font>
    <font>
      <sz val="11"/>
      <color theme="1"/>
      <name val="Calibri"/>
      <family val="2"/>
      <scheme val="minor"/>
    </font>
    <font>
      <sz val="10"/>
      <color theme="1"/>
      <name val="Arial"/>
      <family val="2"/>
    </font>
    <font>
      <sz val="12"/>
      <name val=".VnTime"/>
      <family val="2"/>
    </font>
    <font>
      <b/>
      <sz val="14"/>
      <name val="Times New Roman"/>
      <family val="1"/>
    </font>
    <font>
      <sz val="12"/>
      <name val="Times New Roman"/>
      <family val="1"/>
    </font>
    <font>
      <b/>
      <sz val="12"/>
      <name val="Times New Roman"/>
      <family val="1"/>
    </font>
    <font>
      <sz val="16"/>
      <name val="Times New Roman"/>
      <family val="1"/>
    </font>
    <font>
      <i/>
      <sz val="12"/>
      <name val="Times New Roman"/>
      <family val="1"/>
    </font>
    <font>
      <i/>
      <sz val="14"/>
      <name val="Times New Roman"/>
      <family val="1"/>
    </font>
    <font>
      <sz val="10"/>
      <name val="Arial"/>
      <family val="2"/>
      <charset val="163"/>
    </font>
    <font>
      <sz val="14"/>
      <name val="Times New Roman"/>
      <family val="1"/>
    </font>
    <font>
      <sz val="13"/>
      <name val="Times New Roman"/>
      <family val="1"/>
    </font>
    <font>
      <sz val="11"/>
      <name val="Times New Roman"/>
      <family val="1"/>
    </font>
    <font>
      <b/>
      <sz val="10"/>
      <name val="Arial"/>
      <family val="2"/>
    </font>
  </fonts>
  <fills count="2">
    <fill>
      <patternFill patternType="none"/>
    </fill>
    <fill>
      <patternFill patternType="gray125"/>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s>
  <cellStyleXfs count="7">
    <xf numFmtId="0" fontId="0" fillId="0" borderId="0"/>
    <xf numFmtId="43" fontId="1" fillId="0" borderId="0" applyFont="0" applyFill="0" applyBorder="0" applyAlignment="0" applyProtection="0"/>
    <xf numFmtId="0" fontId="2" fillId="0" borderId="0"/>
    <xf numFmtId="0" fontId="3" fillId="0" borderId="0"/>
    <xf numFmtId="43" fontId="10" fillId="0" borderId="0" applyFont="0" applyFill="0" applyBorder="0" applyAlignment="0" applyProtection="0"/>
    <xf numFmtId="0" fontId="2" fillId="0" borderId="0"/>
    <xf numFmtId="0" fontId="10" fillId="0" borderId="0"/>
  </cellStyleXfs>
  <cellXfs count="71">
    <xf numFmtId="0" fontId="0" fillId="0" borderId="0" xfId="0"/>
    <xf numFmtId="41" fontId="4" fillId="0" borderId="0" xfId="3" applyNumberFormat="1" applyFont="1" applyFill="1" applyBorder="1"/>
    <xf numFmtId="3" fontId="4" fillId="0" borderId="0" xfId="3" applyNumberFormat="1" applyFont="1" applyFill="1"/>
    <xf numFmtId="0" fontId="4" fillId="0" borderId="0" xfId="3" applyFont="1" applyFill="1"/>
    <xf numFmtId="0" fontId="5" fillId="0" borderId="4" xfId="6" applyFont="1" applyFill="1" applyBorder="1" applyAlignment="1">
      <alignment horizontal="left" vertical="center" wrapText="1"/>
    </xf>
    <xf numFmtId="41" fontId="11" fillId="0" borderId="4" xfId="3" applyNumberFormat="1" applyFont="1" applyFill="1" applyBorder="1"/>
    <xf numFmtId="0" fontId="5" fillId="0" borderId="4" xfId="3" applyFont="1" applyFill="1" applyBorder="1" applyAlignment="1">
      <alignment horizontal="center"/>
    </xf>
    <xf numFmtId="41" fontId="11" fillId="0" borderId="0" xfId="3" applyNumberFormat="1" applyFont="1" applyFill="1" applyBorder="1"/>
    <xf numFmtId="3" fontId="11" fillId="0" borderId="0" xfId="3" applyNumberFormat="1" applyFont="1" applyFill="1"/>
    <xf numFmtId="0" fontId="11" fillId="0" borderId="0" xfId="3" applyFont="1" applyFill="1"/>
    <xf numFmtId="0" fontId="8" fillId="0" borderId="4" xfId="3" applyFont="1" applyFill="1" applyBorder="1" applyAlignment="1">
      <alignment horizontal="center"/>
    </xf>
    <xf numFmtId="0" fontId="8" fillId="0" borderId="4" xfId="6" applyFont="1" applyFill="1" applyBorder="1" applyAlignment="1">
      <alignment horizontal="left" vertical="center" wrapText="1"/>
    </xf>
    <xf numFmtId="41" fontId="9" fillId="0" borderId="4" xfId="3" applyNumberFormat="1" applyFont="1" applyFill="1" applyBorder="1"/>
    <xf numFmtId="41" fontId="9" fillId="0" borderId="0" xfId="3" applyNumberFormat="1" applyFont="1" applyFill="1" applyBorder="1"/>
    <xf numFmtId="0" fontId="9" fillId="0" borderId="0" xfId="3" applyFont="1" applyFill="1"/>
    <xf numFmtId="0" fontId="5" fillId="0" borderId="4" xfId="6" applyFont="1" applyFill="1" applyBorder="1" applyAlignment="1">
      <alignment horizontal="left" vertical="center"/>
    </xf>
    <xf numFmtId="0" fontId="5" fillId="0" borderId="4" xfId="6" quotePrefix="1" applyFont="1" applyFill="1" applyBorder="1" applyAlignment="1">
      <alignment horizontal="left" vertical="center" wrapText="1"/>
    </xf>
    <xf numFmtId="0" fontId="5" fillId="0" borderId="4" xfId="6" quotePrefix="1" applyFont="1" applyFill="1" applyBorder="1" applyAlignment="1">
      <alignment horizontal="left" vertical="center"/>
    </xf>
    <xf numFmtId="0" fontId="8" fillId="0" borderId="4" xfId="6" applyFont="1" applyFill="1" applyBorder="1" applyAlignment="1">
      <alignment vertical="center" wrapText="1"/>
    </xf>
    <xf numFmtId="49" fontId="5" fillId="0" borderId="4" xfId="6" applyNumberFormat="1" applyFont="1" applyFill="1" applyBorder="1" applyAlignment="1">
      <alignment horizontal="left" vertical="center" wrapText="1"/>
    </xf>
    <xf numFmtId="0" fontId="5" fillId="0" borderId="0" xfId="3" applyFont="1" applyFill="1" applyAlignment="1">
      <alignment horizontal="center"/>
    </xf>
    <xf numFmtId="0" fontId="6" fillId="0" borderId="0" xfId="3" applyFont="1" applyFill="1" applyAlignment="1">
      <alignment horizontal="centerContinuous"/>
    </xf>
    <xf numFmtId="0" fontId="5" fillId="0" borderId="0" xfId="3" applyFont="1" applyFill="1" applyAlignment="1">
      <alignment horizontal="centerContinuous"/>
    </xf>
    <xf numFmtId="0" fontId="4" fillId="0" borderId="0" xfId="3" applyFont="1" applyFill="1" applyAlignment="1">
      <alignment horizontal="centerContinuous"/>
    </xf>
    <xf numFmtId="0" fontId="4" fillId="0" borderId="0" xfId="3" applyFont="1" applyFill="1" applyAlignment="1"/>
    <xf numFmtId="0" fontId="4" fillId="0" borderId="0" xfId="3" applyFont="1" applyFill="1" applyAlignment="1">
      <alignment horizontal="right"/>
    </xf>
    <xf numFmtId="0" fontId="5" fillId="0" borderId="0" xfId="3" applyFont="1" applyFill="1"/>
    <xf numFmtId="0" fontId="7" fillId="0" borderId="0" xfId="3" applyFont="1" applyFill="1" applyAlignment="1">
      <alignment horizontal="centerContinuous"/>
    </xf>
    <xf numFmtId="164" fontId="5" fillId="0" borderId="0" xfId="4" applyNumberFormat="1" applyFont="1" applyFill="1" applyAlignment="1">
      <alignment horizontal="centerContinuous"/>
    </xf>
    <xf numFmtId="0" fontId="8" fillId="0" borderId="0" xfId="3" applyFont="1" applyFill="1" applyAlignment="1">
      <alignment horizontal="center"/>
    </xf>
    <xf numFmtId="0" fontId="9" fillId="0" borderId="0" xfId="3" applyFont="1" applyFill="1" applyAlignment="1">
      <alignment horizontal="left"/>
    </xf>
    <xf numFmtId="164" fontId="11" fillId="0" borderId="0" xfId="4" applyNumberFormat="1" applyFont="1" applyFill="1"/>
    <xf numFmtId="164" fontId="9" fillId="0" borderId="0" xfId="4" applyNumberFormat="1" applyFont="1" applyFill="1" applyBorder="1" applyAlignment="1">
      <alignment horizontal="center"/>
    </xf>
    <xf numFmtId="164" fontId="9" fillId="0" borderId="0" xfId="4" applyNumberFormat="1" applyFont="1" applyFill="1" applyBorder="1" applyAlignment="1">
      <alignment horizontal="right"/>
    </xf>
    <xf numFmtId="0" fontId="5" fillId="0" borderId="0" xfId="3" applyFont="1" applyFill="1" applyBorder="1" applyAlignment="1">
      <alignment horizontal="center" vertical="center" wrapText="1"/>
    </xf>
    <xf numFmtId="164" fontId="5" fillId="0" borderId="0" xfId="4" applyNumberFormat="1" applyFont="1" applyFill="1" applyBorder="1" applyAlignment="1">
      <alignment horizontal="center" vertical="center" wrapText="1"/>
    </xf>
    <xf numFmtId="0" fontId="12" fillId="0" borderId="0" xfId="3" applyFont="1" applyFill="1"/>
    <xf numFmtId="41" fontId="5" fillId="0" borderId="0" xfId="3" applyNumberFormat="1" applyFont="1" applyFill="1" applyBorder="1" applyAlignment="1">
      <alignment horizontal="center" vertical="center" wrapText="1"/>
    </xf>
    <xf numFmtId="0" fontId="5" fillId="0" borderId="4" xfId="3" applyFont="1" applyFill="1" applyBorder="1" applyAlignment="1">
      <alignment horizontal="center" vertical="center"/>
    </xf>
    <xf numFmtId="0" fontId="13" fillId="0" borderId="4" xfId="3" applyFont="1" applyFill="1" applyBorder="1" applyAlignment="1">
      <alignment horizontal="center" vertical="center"/>
    </xf>
    <xf numFmtId="0" fontId="13" fillId="0" borderId="4" xfId="3" quotePrefix="1" applyFont="1" applyFill="1" applyBorder="1" applyAlignment="1">
      <alignment horizontal="center" vertical="center"/>
    </xf>
    <xf numFmtId="0" fontId="13" fillId="0" borderId="0" xfId="3" quotePrefix="1" applyFont="1" applyFill="1" applyBorder="1" applyAlignment="1">
      <alignment horizontal="center" vertical="center"/>
    </xf>
    <xf numFmtId="0" fontId="13" fillId="0" borderId="0" xfId="3" applyFont="1" applyFill="1" applyAlignment="1">
      <alignment vertical="center"/>
    </xf>
    <xf numFmtId="0" fontId="4" fillId="0" borderId="4" xfId="3" applyFont="1" applyFill="1" applyBorder="1"/>
    <xf numFmtId="41" fontId="4" fillId="0" borderId="4" xfId="3" applyNumberFormat="1" applyFont="1" applyFill="1" applyBorder="1"/>
    <xf numFmtId="41" fontId="11" fillId="0" borderId="0" xfId="3" applyNumberFormat="1" applyFont="1" applyFill="1"/>
    <xf numFmtId="41" fontId="11" fillId="0" borderId="4" xfId="3" applyNumberFormat="1" applyFont="1" applyFill="1" applyBorder="1" applyAlignment="1">
      <alignment vertical="center"/>
    </xf>
    <xf numFmtId="41" fontId="11" fillId="0" borderId="0" xfId="3" applyNumberFormat="1" applyFont="1" applyFill="1" applyBorder="1" applyAlignment="1">
      <alignment vertical="center"/>
    </xf>
    <xf numFmtId="41" fontId="9" fillId="0" borderId="0" xfId="3" applyNumberFormat="1" applyFont="1" applyFill="1"/>
    <xf numFmtId="0" fontId="5" fillId="0" borderId="5" xfId="3" applyFont="1" applyFill="1" applyBorder="1" applyAlignment="1">
      <alignment horizontal="center"/>
    </xf>
    <xf numFmtId="0" fontId="11" fillId="0" borderId="5" xfId="3" applyFont="1" applyFill="1" applyBorder="1"/>
    <xf numFmtId="41" fontId="11" fillId="0" borderId="5" xfId="3" applyNumberFormat="1" applyFont="1" applyFill="1" applyBorder="1"/>
    <xf numFmtId="0" fontId="9" fillId="0" borderId="2" xfId="3" applyFont="1" applyFill="1" applyBorder="1"/>
    <xf numFmtId="41" fontId="11" fillId="0" borderId="2" xfId="3" applyNumberFormat="1" applyFont="1" applyFill="1" applyBorder="1"/>
    <xf numFmtId="0" fontId="11" fillId="0" borderId="2" xfId="3" applyFont="1" applyFill="1" applyBorder="1"/>
    <xf numFmtId="164" fontId="11" fillId="0" borderId="2" xfId="1" applyNumberFormat="1" applyFont="1" applyFill="1" applyBorder="1"/>
    <xf numFmtId="0" fontId="9" fillId="0" borderId="2" xfId="3" applyFont="1" applyFill="1" applyBorder="1" applyAlignment="1">
      <alignment wrapText="1"/>
    </xf>
    <xf numFmtId="0" fontId="11" fillId="0" borderId="2" xfId="3" applyFont="1" applyFill="1" applyBorder="1" applyAlignment="1">
      <alignment wrapText="1"/>
    </xf>
    <xf numFmtId="0" fontId="14" fillId="0" borderId="0" xfId="5" applyFont="1" applyFill="1"/>
    <xf numFmtId="41" fontId="5" fillId="0" borderId="4" xfId="3" applyNumberFormat="1" applyFont="1" applyFill="1" applyBorder="1" applyAlignment="1">
      <alignment horizontal="center" vertical="center"/>
    </xf>
    <xf numFmtId="3" fontId="9" fillId="0" borderId="0" xfId="3" applyNumberFormat="1" applyFont="1" applyFill="1"/>
    <xf numFmtId="0" fontId="5" fillId="0" borderId="4" xfId="6" applyFont="1" applyFill="1" applyBorder="1" applyAlignment="1">
      <alignment vertical="center"/>
    </xf>
    <xf numFmtId="0" fontId="5" fillId="0" borderId="3" xfId="3" applyFont="1" applyFill="1" applyBorder="1" applyAlignment="1">
      <alignment horizontal="center" vertical="center" wrapText="1"/>
    </xf>
    <xf numFmtId="0" fontId="5" fillId="0" borderId="4" xfId="3" applyFont="1" applyFill="1" applyBorder="1" applyAlignment="1">
      <alignment horizontal="center" vertical="center" wrapText="1"/>
    </xf>
    <xf numFmtId="164" fontId="9" fillId="0" borderId="1" xfId="4" applyNumberFormat="1" applyFont="1" applyFill="1" applyBorder="1" applyAlignment="1">
      <alignment horizontal="center"/>
    </xf>
    <xf numFmtId="0" fontId="5" fillId="0" borderId="4" xfId="3" applyFont="1" applyFill="1" applyBorder="1" applyAlignment="1">
      <alignment horizontal="center" vertical="center"/>
    </xf>
    <xf numFmtId="0" fontId="11" fillId="0" borderId="3" xfId="3" applyFont="1" applyFill="1" applyBorder="1" applyAlignment="1">
      <alignment horizontal="center" vertical="center"/>
    </xf>
    <xf numFmtId="0" fontId="11" fillId="0" borderId="4" xfId="3" applyFont="1" applyFill="1" applyBorder="1" applyAlignment="1">
      <alignment horizontal="center" vertical="center"/>
    </xf>
    <xf numFmtId="0" fontId="5" fillId="0" borderId="3" xfId="3" applyFont="1" applyFill="1" applyBorder="1" applyAlignment="1">
      <alignment horizontal="center" vertical="center"/>
    </xf>
    <xf numFmtId="0" fontId="6" fillId="0" borderId="0" xfId="3" applyFont="1" applyFill="1" applyAlignment="1">
      <alignment horizontal="center" vertical="center" wrapText="1"/>
    </xf>
    <xf numFmtId="0" fontId="6" fillId="0" borderId="0" xfId="3" applyFont="1" applyFill="1" applyAlignment="1">
      <alignment horizontal="center" vertical="center"/>
    </xf>
  </cellXfs>
  <cellStyles count="7">
    <cellStyle name="Comma" xfId="1" builtinId="3"/>
    <cellStyle name="Comma 2 2 2" xfId="4"/>
    <cellStyle name="Normal" xfId="0" builtinId="0"/>
    <cellStyle name="Normal 10" xfId="2"/>
    <cellStyle name="Normal 10 3" xfId="5"/>
    <cellStyle name="Normal 2 2" xfId="6"/>
    <cellStyle name="Normal 5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A%20Tai%20lieu%20nam%202019\Chu%20Luc\Du%20toan%202020\Final\Ngay%2013-11-2019%20(co%20TK)%20Du%20toan%202020-%20Phong%20TC-HCSN%20(co%20mau%20ND%203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 so tinh dinh muc 2017 (2)"/>
      <sheetName val="Co so tinh dinh muc 2017"/>
      <sheetName val="Co so tinh dinh muc 2017new"/>
      <sheetName val="Co so tinh dinh muc 2017-85"/>
      <sheetName val="PT CHI KTX2016"/>
      <sheetName val="Co so tinh dinh muc 2017-TX90"/>
      <sheetName val="So sanh DT 2019-2020"/>
      <sheetName val="2017"/>
      <sheetName val="2020 (co TK)"/>
      <sheetName val="Sheet3"/>
      <sheetName val="Chi huyen"/>
      <sheetName val="Sheet1"/>
      <sheetName val="Sheet2"/>
      <sheetName val="Bang so sanh tang"/>
      <sheetName val="So sanh su nghiep"/>
      <sheetName val="Mau 37 ND 31"/>
      <sheetName val="Mau 45 ND 31"/>
      <sheetName val="Mau 34 ND 31"/>
      <sheetName val="Sheet4"/>
      <sheetName val="Sheet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0">
          <cell r="K10">
            <v>65351</v>
          </cell>
        </row>
        <row r="11">
          <cell r="AF11">
            <v>300</v>
          </cell>
        </row>
        <row r="12">
          <cell r="AF12">
            <v>374</v>
          </cell>
        </row>
        <row r="16">
          <cell r="AF16">
            <v>303</v>
          </cell>
        </row>
        <row r="25">
          <cell r="AF25">
            <v>30</v>
          </cell>
        </row>
        <row r="28">
          <cell r="K28">
            <v>9419</v>
          </cell>
        </row>
        <row r="29">
          <cell r="K29">
            <v>0</v>
          </cell>
        </row>
        <row r="32">
          <cell r="K32">
            <v>45396</v>
          </cell>
        </row>
        <row r="33">
          <cell r="K33">
            <v>1315</v>
          </cell>
        </row>
        <row r="35">
          <cell r="K35">
            <v>49147</v>
          </cell>
        </row>
        <row r="44">
          <cell r="K44">
            <v>2286</v>
          </cell>
        </row>
        <row r="45">
          <cell r="K45">
            <v>8624</v>
          </cell>
        </row>
        <row r="46">
          <cell r="K46">
            <v>0</v>
          </cell>
        </row>
        <row r="47">
          <cell r="K47">
            <v>3576</v>
          </cell>
        </row>
        <row r="49">
          <cell r="K49">
            <v>0</v>
          </cell>
        </row>
        <row r="50">
          <cell r="K50">
            <v>3072</v>
          </cell>
        </row>
        <row r="51">
          <cell r="K51">
            <v>4045</v>
          </cell>
        </row>
        <row r="52">
          <cell r="K52">
            <v>4579</v>
          </cell>
        </row>
        <row r="53">
          <cell r="K53">
            <v>0</v>
          </cell>
        </row>
        <row r="59">
          <cell r="K59">
            <v>437931</v>
          </cell>
        </row>
        <row r="61">
          <cell r="K61">
            <v>12356</v>
          </cell>
        </row>
        <row r="63">
          <cell r="K63">
            <v>15084</v>
          </cell>
        </row>
        <row r="64">
          <cell r="K64">
            <v>13229</v>
          </cell>
        </row>
        <row r="65">
          <cell r="K65">
            <v>3407</v>
          </cell>
        </row>
        <row r="66">
          <cell r="K66">
            <v>1542</v>
          </cell>
        </row>
        <row r="67">
          <cell r="K67">
            <v>7264</v>
          </cell>
        </row>
        <row r="68">
          <cell r="K68">
            <v>4362</v>
          </cell>
        </row>
        <row r="69">
          <cell r="K69">
            <v>1184</v>
          </cell>
        </row>
        <row r="70">
          <cell r="K70">
            <v>0</v>
          </cell>
        </row>
        <row r="71">
          <cell r="K71">
            <v>822</v>
          </cell>
        </row>
        <row r="72">
          <cell r="K72">
            <v>1360</v>
          </cell>
        </row>
        <row r="73">
          <cell r="K73">
            <v>0</v>
          </cell>
        </row>
        <row r="80">
          <cell r="K80">
            <v>68436</v>
          </cell>
        </row>
        <row r="94">
          <cell r="K94">
            <v>1548</v>
          </cell>
        </row>
        <row r="95">
          <cell r="K95">
            <v>74372</v>
          </cell>
        </row>
        <row r="118">
          <cell r="K118">
            <v>54607</v>
          </cell>
        </row>
        <row r="127">
          <cell r="K127">
            <v>1044</v>
          </cell>
        </row>
        <row r="129">
          <cell r="K129">
            <v>34643</v>
          </cell>
        </row>
        <row r="137">
          <cell r="K137">
            <v>21122</v>
          </cell>
        </row>
        <row r="147">
          <cell r="K147">
            <v>22359</v>
          </cell>
        </row>
        <row r="151">
          <cell r="K151">
            <v>10955</v>
          </cell>
        </row>
        <row r="152">
          <cell r="K152">
            <v>8462</v>
          </cell>
        </row>
        <row r="153">
          <cell r="K153">
            <v>31474</v>
          </cell>
        </row>
        <row r="160">
          <cell r="K160">
            <v>7170</v>
          </cell>
        </row>
        <row r="161">
          <cell r="K161">
            <v>9051</v>
          </cell>
        </row>
        <row r="162">
          <cell r="K162">
            <v>6369</v>
          </cell>
        </row>
        <row r="163">
          <cell r="K163">
            <v>10433</v>
          </cell>
        </row>
        <row r="167">
          <cell r="K167">
            <v>6885</v>
          </cell>
        </row>
        <row r="171">
          <cell r="K171">
            <v>8997</v>
          </cell>
        </row>
        <row r="174">
          <cell r="K174">
            <v>8710</v>
          </cell>
        </row>
        <row r="175">
          <cell r="K175">
            <v>6595</v>
          </cell>
        </row>
        <row r="177">
          <cell r="K177">
            <v>12539</v>
          </cell>
          <cell r="AF177">
            <v>140</v>
          </cell>
        </row>
        <row r="178">
          <cell r="K178">
            <v>5570</v>
          </cell>
        </row>
        <row r="179">
          <cell r="K179">
            <v>12174</v>
          </cell>
        </row>
        <row r="180">
          <cell r="K180">
            <v>15641</v>
          </cell>
        </row>
        <row r="182">
          <cell r="K182">
            <v>5819</v>
          </cell>
        </row>
        <row r="183">
          <cell r="K183">
            <v>12818</v>
          </cell>
        </row>
        <row r="184">
          <cell r="K184">
            <v>3645</v>
          </cell>
        </row>
        <row r="186">
          <cell r="K186">
            <v>8861</v>
          </cell>
        </row>
        <row r="190">
          <cell r="K190">
            <v>8040</v>
          </cell>
        </row>
        <row r="192">
          <cell r="K192">
            <v>5167</v>
          </cell>
        </row>
        <row r="195">
          <cell r="K195">
            <v>4437</v>
          </cell>
        </row>
        <row r="197">
          <cell r="K197">
            <v>2911</v>
          </cell>
        </row>
        <row r="201">
          <cell r="K201">
            <v>113271</v>
          </cell>
        </row>
        <row r="202">
          <cell r="K202">
            <v>0</v>
          </cell>
        </row>
        <row r="204">
          <cell r="K204">
            <v>3186</v>
          </cell>
        </row>
        <row r="207">
          <cell r="K207">
            <v>654</v>
          </cell>
        </row>
        <row r="208">
          <cell r="K208">
            <v>0</v>
          </cell>
        </row>
        <row r="209">
          <cell r="K209">
            <v>0</v>
          </cell>
        </row>
        <row r="210">
          <cell r="K210">
            <v>983</v>
          </cell>
        </row>
        <row r="211">
          <cell r="K211">
            <v>844</v>
          </cell>
        </row>
        <row r="212">
          <cell r="K212">
            <v>350</v>
          </cell>
        </row>
        <row r="213">
          <cell r="K213">
            <v>554</v>
          </cell>
        </row>
        <row r="214">
          <cell r="K214">
            <v>1411</v>
          </cell>
        </row>
        <row r="215">
          <cell r="K215">
            <v>963</v>
          </cell>
        </row>
        <row r="216">
          <cell r="K216">
            <v>1584</v>
          </cell>
        </row>
        <row r="217">
          <cell r="K217">
            <v>1481</v>
          </cell>
        </row>
        <row r="218">
          <cell r="K218">
            <v>1639</v>
          </cell>
        </row>
        <row r="219">
          <cell r="K219">
            <v>542</v>
          </cell>
        </row>
        <row r="220">
          <cell r="K220">
            <v>478</v>
          </cell>
        </row>
        <row r="221">
          <cell r="K221">
            <v>1964</v>
          </cell>
        </row>
        <row r="223">
          <cell r="K223">
            <v>8596</v>
          </cell>
        </row>
        <row r="241">
          <cell r="K241">
            <v>1500</v>
          </cell>
        </row>
        <row r="242">
          <cell r="K242">
            <v>300</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3"/>
  <sheetViews>
    <sheetView tabSelected="1" zoomScale="85" zoomScaleNormal="85" workbookViewId="0">
      <selection activeCell="E17" sqref="E17"/>
    </sheetView>
  </sheetViews>
  <sheetFormatPr defaultColWidth="11.5546875" defaultRowHeight="15.6"/>
  <cols>
    <col min="1" max="1" width="4.88671875" style="20" customWidth="1"/>
    <col min="2" max="2" width="27.5546875" style="26" customWidth="1"/>
    <col min="3" max="3" width="14.33203125" style="26" customWidth="1"/>
    <col min="4" max="4" width="12.33203125" style="26" customWidth="1"/>
    <col min="5" max="5" width="10.88671875" style="26" customWidth="1"/>
    <col min="6" max="6" width="11.33203125" style="26" customWidth="1"/>
    <col min="7" max="7" width="10.5546875" style="26" customWidth="1"/>
    <col min="8" max="8" width="12" style="26" customWidth="1"/>
    <col min="9" max="9" width="10.5546875" style="26" customWidth="1"/>
    <col min="10" max="12" width="11.109375" style="26" customWidth="1"/>
    <col min="13" max="13" width="12.44140625" style="26" customWidth="1"/>
    <col min="14" max="14" width="11.109375" style="26" customWidth="1"/>
    <col min="15" max="16" width="12.44140625" style="26" customWidth="1"/>
    <col min="17" max="17" width="10.6640625" style="26" customWidth="1"/>
    <col min="18" max="18" width="11.6640625" style="26" customWidth="1"/>
    <col min="19" max="23" width="20" style="26" hidden="1" customWidth="1"/>
    <col min="24" max="24" width="12.6640625" style="26" hidden="1" customWidth="1"/>
    <col min="25" max="25" width="11.88671875" style="26" hidden="1" customWidth="1"/>
    <col min="26" max="256" width="11.5546875" style="26"/>
    <col min="257" max="257" width="6.5546875" style="26" customWidth="1"/>
    <col min="258" max="258" width="40.33203125" style="26" customWidth="1"/>
    <col min="259" max="259" width="21.5546875" style="26" customWidth="1"/>
    <col min="260" max="260" width="19.33203125" style="26" customWidth="1"/>
    <col min="261" max="263" width="11.109375" style="26" customWidth="1"/>
    <col min="264" max="264" width="12.6640625" style="26" customWidth="1"/>
    <col min="265" max="268" width="11.109375" style="26" customWidth="1"/>
    <col min="269" max="269" width="12.44140625" style="26" customWidth="1"/>
    <col min="270" max="270" width="11.109375" style="26" customWidth="1"/>
    <col min="271" max="272" width="12.44140625" style="26" customWidth="1"/>
    <col min="273" max="273" width="11.109375" style="26" customWidth="1"/>
    <col min="274" max="274" width="17.109375" style="26" customWidth="1"/>
    <col min="275" max="279" width="20" style="26" customWidth="1"/>
    <col min="280" max="280" width="12.6640625" style="26" bestFit="1" customWidth="1"/>
    <col min="281" max="281" width="11.88671875" style="26" customWidth="1"/>
    <col min="282" max="512" width="11.5546875" style="26"/>
    <col min="513" max="513" width="6.5546875" style="26" customWidth="1"/>
    <col min="514" max="514" width="40.33203125" style="26" customWidth="1"/>
    <col min="515" max="515" width="21.5546875" style="26" customWidth="1"/>
    <col min="516" max="516" width="19.33203125" style="26" customWidth="1"/>
    <col min="517" max="519" width="11.109375" style="26" customWidth="1"/>
    <col min="520" max="520" width="12.6640625" style="26" customWidth="1"/>
    <col min="521" max="524" width="11.109375" style="26" customWidth="1"/>
    <col min="525" max="525" width="12.44140625" style="26" customWidth="1"/>
    <col min="526" max="526" width="11.109375" style="26" customWidth="1"/>
    <col min="527" max="528" width="12.44140625" style="26" customWidth="1"/>
    <col min="529" max="529" width="11.109375" style="26" customWidth="1"/>
    <col min="530" max="530" width="17.109375" style="26" customWidth="1"/>
    <col min="531" max="535" width="20" style="26" customWidth="1"/>
    <col min="536" max="536" width="12.6640625" style="26" bestFit="1" customWidth="1"/>
    <col min="537" max="537" width="11.88671875" style="26" customWidth="1"/>
    <col min="538" max="768" width="11.5546875" style="26"/>
    <col min="769" max="769" width="6.5546875" style="26" customWidth="1"/>
    <col min="770" max="770" width="40.33203125" style="26" customWidth="1"/>
    <col min="771" max="771" width="21.5546875" style="26" customWidth="1"/>
    <col min="772" max="772" width="19.33203125" style="26" customWidth="1"/>
    <col min="773" max="775" width="11.109375" style="26" customWidth="1"/>
    <col min="776" max="776" width="12.6640625" style="26" customWidth="1"/>
    <col min="777" max="780" width="11.109375" style="26" customWidth="1"/>
    <col min="781" max="781" width="12.44140625" style="26" customWidth="1"/>
    <col min="782" max="782" width="11.109375" style="26" customWidth="1"/>
    <col min="783" max="784" width="12.44140625" style="26" customWidth="1"/>
    <col min="785" max="785" width="11.109375" style="26" customWidth="1"/>
    <col min="786" max="786" width="17.109375" style="26" customWidth="1"/>
    <col min="787" max="791" width="20" style="26" customWidth="1"/>
    <col min="792" max="792" width="12.6640625" style="26" bestFit="1" customWidth="1"/>
    <col min="793" max="793" width="11.88671875" style="26" customWidth="1"/>
    <col min="794" max="1024" width="11.5546875" style="26"/>
    <col min="1025" max="1025" width="6.5546875" style="26" customWidth="1"/>
    <col min="1026" max="1026" width="40.33203125" style="26" customWidth="1"/>
    <col min="1027" max="1027" width="21.5546875" style="26" customWidth="1"/>
    <col min="1028" max="1028" width="19.33203125" style="26" customWidth="1"/>
    <col min="1029" max="1031" width="11.109375" style="26" customWidth="1"/>
    <col min="1032" max="1032" width="12.6640625" style="26" customWidth="1"/>
    <col min="1033" max="1036" width="11.109375" style="26" customWidth="1"/>
    <col min="1037" max="1037" width="12.44140625" style="26" customWidth="1"/>
    <col min="1038" max="1038" width="11.109375" style="26" customWidth="1"/>
    <col min="1039" max="1040" width="12.44140625" style="26" customWidth="1"/>
    <col min="1041" max="1041" width="11.109375" style="26" customWidth="1"/>
    <col min="1042" max="1042" width="17.109375" style="26" customWidth="1"/>
    <col min="1043" max="1047" width="20" style="26" customWidth="1"/>
    <col min="1048" max="1048" width="12.6640625" style="26" bestFit="1" customWidth="1"/>
    <col min="1049" max="1049" width="11.88671875" style="26" customWidth="1"/>
    <col min="1050" max="1280" width="11.5546875" style="26"/>
    <col min="1281" max="1281" width="6.5546875" style="26" customWidth="1"/>
    <col min="1282" max="1282" width="40.33203125" style="26" customWidth="1"/>
    <col min="1283" max="1283" width="21.5546875" style="26" customWidth="1"/>
    <col min="1284" max="1284" width="19.33203125" style="26" customWidth="1"/>
    <col min="1285" max="1287" width="11.109375" style="26" customWidth="1"/>
    <col min="1288" max="1288" width="12.6640625" style="26" customWidth="1"/>
    <col min="1289" max="1292" width="11.109375" style="26" customWidth="1"/>
    <col min="1293" max="1293" width="12.44140625" style="26" customWidth="1"/>
    <col min="1294" max="1294" width="11.109375" style="26" customWidth="1"/>
    <col min="1295" max="1296" width="12.44140625" style="26" customWidth="1"/>
    <col min="1297" max="1297" width="11.109375" style="26" customWidth="1"/>
    <col min="1298" max="1298" width="17.109375" style="26" customWidth="1"/>
    <col min="1299" max="1303" width="20" style="26" customWidth="1"/>
    <col min="1304" max="1304" width="12.6640625" style="26" bestFit="1" customWidth="1"/>
    <col min="1305" max="1305" width="11.88671875" style="26" customWidth="1"/>
    <col min="1306" max="1536" width="11.5546875" style="26"/>
    <col min="1537" max="1537" width="6.5546875" style="26" customWidth="1"/>
    <col min="1538" max="1538" width="40.33203125" style="26" customWidth="1"/>
    <col min="1539" max="1539" width="21.5546875" style="26" customWidth="1"/>
    <col min="1540" max="1540" width="19.33203125" style="26" customWidth="1"/>
    <col min="1541" max="1543" width="11.109375" style="26" customWidth="1"/>
    <col min="1544" max="1544" width="12.6640625" style="26" customWidth="1"/>
    <col min="1545" max="1548" width="11.109375" style="26" customWidth="1"/>
    <col min="1549" max="1549" width="12.44140625" style="26" customWidth="1"/>
    <col min="1550" max="1550" width="11.109375" style="26" customWidth="1"/>
    <col min="1551" max="1552" width="12.44140625" style="26" customWidth="1"/>
    <col min="1553" max="1553" width="11.109375" style="26" customWidth="1"/>
    <col min="1554" max="1554" width="17.109375" style="26" customWidth="1"/>
    <col min="1555" max="1559" width="20" style="26" customWidth="1"/>
    <col min="1560" max="1560" width="12.6640625" style="26" bestFit="1" customWidth="1"/>
    <col min="1561" max="1561" width="11.88671875" style="26" customWidth="1"/>
    <col min="1562" max="1792" width="11.5546875" style="26"/>
    <col min="1793" max="1793" width="6.5546875" style="26" customWidth="1"/>
    <col min="1794" max="1794" width="40.33203125" style="26" customWidth="1"/>
    <col min="1795" max="1795" width="21.5546875" style="26" customWidth="1"/>
    <col min="1796" max="1796" width="19.33203125" style="26" customWidth="1"/>
    <col min="1797" max="1799" width="11.109375" style="26" customWidth="1"/>
    <col min="1800" max="1800" width="12.6640625" style="26" customWidth="1"/>
    <col min="1801" max="1804" width="11.109375" style="26" customWidth="1"/>
    <col min="1805" max="1805" width="12.44140625" style="26" customWidth="1"/>
    <col min="1806" max="1806" width="11.109375" style="26" customWidth="1"/>
    <col min="1807" max="1808" width="12.44140625" style="26" customWidth="1"/>
    <col min="1809" max="1809" width="11.109375" style="26" customWidth="1"/>
    <col min="1810" max="1810" width="17.109375" style="26" customWidth="1"/>
    <col min="1811" max="1815" width="20" style="26" customWidth="1"/>
    <col min="1816" max="1816" width="12.6640625" style="26" bestFit="1" customWidth="1"/>
    <col min="1817" max="1817" width="11.88671875" style="26" customWidth="1"/>
    <col min="1818" max="2048" width="11.5546875" style="26"/>
    <col min="2049" max="2049" width="6.5546875" style="26" customWidth="1"/>
    <col min="2050" max="2050" width="40.33203125" style="26" customWidth="1"/>
    <col min="2051" max="2051" width="21.5546875" style="26" customWidth="1"/>
    <col min="2052" max="2052" width="19.33203125" style="26" customWidth="1"/>
    <col min="2053" max="2055" width="11.109375" style="26" customWidth="1"/>
    <col min="2056" max="2056" width="12.6640625" style="26" customWidth="1"/>
    <col min="2057" max="2060" width="11.109375" style="26" customWidth="1"/>
    <col min="2061" max="2061" width="12.44140625" style="26" customWidth="1"/>
    <col min="2062" max="2062" width="11.109375" style="26" customWidth="1"/>
    <col min="2063" max="2064" width="12.44140625" style="26" customWidth="1"/>
    <col min="2065" max="2065" width="11.109375" style="26" customWidth="1"/>
    <col min="2066" max="2066" width="17.109375" style="26" customWidth="1"/>
    <col min="2067" max="2071" width="20" style="26" customWidth="1"/>
    <col min="2072" max="2072" width="12.6640625" style="26" bestFit="1" customWidth="1"/>
    <col min="2073" max="2073" width="11.88671875" style="26" customWidth="1"/>
    <col min="2074" max="2304" width="11.5546875" style="26"/>
    <col min="2305" max="2305" width="6.5546875" style="26" customWidth="1"/>
    <col min="2306" max="2306" width="40.33203125" style="26" customWidth="1"/>
    <col min="2307" max="2307" width="21.5546875" style="26" customWidth="1"/>
    <col min="2308" max="2308" width="19.33203125" style="26" customWidth="1"/>
    <col min="2309" max="2311" width="11.109375" style="26" customWidth="1"/>
    <col min="2312" max="2312" width="12.6640625" style="26" customWidth="1"/>
    <col min="2313" max="2316" width="11.109375" style="26" customWidth="1"/>
    <col min="2317" max="2317" width="12.44140625" style="26" customWidth="1"/>
    <col min="2318" max="2318" width="11.109375" style="26" customWidth="1"/>
    <col min="2319" max="2320" width="12.44140625" style="26" customWidth="1"/>
    <col min="2321" max="2321" width="11.109375" style="26" customWidth="1"/>
    <col min="2322" max="2322" width="17.109375" style="26" customWidth="1"/>
    <col min="2323" max="2327" width="20" style="26" customWidth="1"/>
    <col min="2328" max="2328" width="12.6640625" style="26" bestFit="1" customWidth="1"/>
    <col min="2329" max="2329" width="11.88671875" style="26" customWidth="1"/>
    <col min="2330" max="2560" width="11.5546875" style="26"/>
    <col min="2561" max="2561" width="6.5546875" style="26" customWidth="1"/>
    <col min="2562" max="2562" width="40.33203125" style="26" customWidth="1"/>
    <col min="2563" max="2563" width="21.5546875" style="26" customWidth="1"/>
    <col min="2564" max="2564" width="19.33203125" style="26" customWidth="1"/>
    <col min="2565" max="2567" width="11.109375" style="26" customWidth="1"/>
    <col min="2568" max="2568" width="12.6640625" style="26" customWidth="1"/>
    <col min="2569" max="2572" width="11.109375" style="26" customWidth="1"/>
    <col min="2573" max="2573" width="12.44140625" style="26" customWidth="1"/>
    <col min="2574" max="2574" width="11.109375" style="26" customWidth="1"/>
    <col min="2575" max="2576" width="12.44140625" style="26" customWidth="1"/>
    <col min="2577" max="2577" width="11.109375" style="26" customWidth="1"/>
    <col min="2578" max="2578" width="17.109375" style="26" customWidth="1"/>
    <col min="2579" max="2583" width="20" style="26" customWidth="1"/>
    <col min="2584" max="2584" width="12.6640625" style="26" bestFit="1" customWidth="1"/>
    <col min="2585" max="2585" width="11.88671875" style="26" customWidth="1"/>
    <col min="2586" max="2816" width="11.5546875" style="26"/>
    <col min="2817" max="2817" width="6.5546875" style="26" customWidth="1"/>
    <col min="2818" max="2818" width="40.33203125" style="26" customWidth="1"/>
    <col min="2819" max="2819" width="21.5546875" style="26" customWidth="1"/>
    <col min="2820" max="2820" width="19.33203125" style="26" customWidth="1"/>
    <col min="2821" max="2823" width="11.109375" style="26" customWidth="1"/>
    <col min="2824" max="2824" width="12.6640625" style="26" customWidth="1"/>
    <col min="2825" max="2828" width="11.109375" style="26" customWidth="1"/>
    <col min="2829" max="2829" width="12.44140625" style="26" customWidth="1"/>
    <col min="2830" max="2830" width="11.109375" style="26" customWidth="1"/>
    <col min="2831" max="2832" width="12.44140625" style="26" customWidth="1"/>
    <col min="2833" max="2833" width="11.109375" style="26" customWidth="1"/>
    <col min="2834" max="2834" width="17.109375" style="26" customWidth="1"/>
    <col min="2835" max="2839" width="20" style="26" customWidth="1"/>
    <col min="2840" max="2840" width="12.6640625" style="26" bestFit="1" customWidth="1"/>
    <col min="2841" max="2841" width="11.88671875" style="26" customWidth="1"/>
    <col min="2842" max="3072" width="11.5546875" style="26"/>
    <col min="3073" max="3073" width="6.5546875" style="26" customWidth="1"/>
    <col min="3074" max="3074" width="40.33203125" style="26" customWidth="1"/>
    <col min="3075" max="3075" width="21.5546875" style="26" customWidth="1"/>
    <col min="3076" max="3076" width="19.33203125" style="26" customWidth="1"/>
    <col min="3077" max="3079" width="11.109375" style="26" customWidth="1"/>
    <col min="3080" max="3080" width="12.6640625" style="26" customWidth="1"/>
    <col min="3081" max="3084" width="11.109375" style="26" customWidth="1"/>
    <col min="3085" max="3085" width="12.44140625" style="26" customWidth="1"/>
    <col min="3086" max="3086" width="11.109375" style="26" customWidth="1"/>
    <col min="3087" max="3088" width="12.44140625" style="26" customWidth="1"/>
    <col min="3089" max="3089" width="11.109375" style="26" customWidth="1"/>
    <col min="3090" max="3090" width="17.109375" style="26" customWidth="1"/>
    <col min="3091" max="3095" width="20" style="26" customWidth="1"/>
    <col min="3096" max="3096" width="12.6640625" style="26" bestFit="1" customWidth="1"/>
    <col min="3097" max="3097" width="11.88671875" style="26" customWidth="1"/>
    <col min="3098" max="3328" width="11.5546875" style="26"/>
    <col min="3329" max="3329" width="6.5546875" style="26" customWidth="1"/>
    <col min="3330" max="3330" width="40.33203125" style="26" customWidth="1"/>
    <col min="3331" max="3331" width="21.5546875" style="26" customWidth="1"/>
    <col min="3332" max="3332" width="19.33203125" style="26" customWidth="1"/>
    <col min="3333" max="3335" width="11.109375" style="26" customWidth="1"/>
    <col min="3336" max="3336" width="12.6640625" style="26" customWidth="1"/>
    <col min="3337" max="3340" width="11.109375" style="26" customWidth="1"/>
    <col min="3341" max="3341" width="12.44140625" style="26" customWidth="1"/>
    <col min="3342" max="3342" width="11.109375" style="26" customWidth="1"/>
    <col min="3343" max="3344" width="12.44140625" style="26" customWidth="1"/>
    <col min="3345" max="3345" width="11.109375" style="26" customWidth="1"/>
    <col min="3346" max="3346" width="17.109375" style="26" customWidth="1"/>
    <col min="3347" max="3351" width="20" style="26" customWidth="1"/>
    <col min="3352" max="3352" width="12.6640625" style="26" bestFit="1" customWidth="1"/>
    <col min="3353" max="3353" width="11.88671875" style="26" customWidth="1"/>
    <col min="3354" max="3584" width="11.5546875" style="26"/>
    <col min="3585" max="3585" width="6.5546875" style="26" customWidth="1"/>
    <col min="3586" max="3586" width="40.33203125" style="26" customWidth="1"/>
    <col min="3587" max="3587" width="21.5546875" style="26" customWidth="1"/>
    <col min="3588" max="3588" width="19.33203125" style="26" customWidth="1"/>
    <col min="3589" max="3591" width="11.109375" style="26" customWidth="1"/>
    <col min="3592" max="3592" width="12.6640625" style="26" customWidth="1"/>
    <col min="3593" max="3596" width="11.109375" style="26" customWidth="1"/>
    <col min="3597" max="3597" width="12.44140625" style="26" customWidth="1"/>
    <col min="3598" max="3598" width="11.109375" style="26" customWidth="1"/>
    <col min="3599" max="3600" width="12.44140625" style="26" customWidth="1"/>
    <col min="3601" max="3601" width="11.109375" style="26" customWidth="1"/>
    <col min="3602" max="3602" width="17.109375" style="26" customWidth="1"/>
    <col min="3603" max="3607" width="20" style="26" customWidth="1"/>
    <col min="3608" max="3608" width="12.6640625" style="26" bestFit="1" customWidth="1"/>
    <col min="3609" max="3609" width="11.88671875" style="26" customWidth="1"/>
    <col min="3610" max="3840" width="11.5546875" style="26"/>
    <col min="3841" max="3841" width="6.5546875" style="26" customWidth="1"/>
    <col min="3842" max="3842" width="40.33203125" style="26" customWidth="1"/>
    <col min="3843" max="3843" width="21.5546875" style="26" customWidth="1"/>
    <col min="3844" max="3844" width="19.33203125" style="26" customWidth="1"/>
    <col min="3845" max="3847" width="11.109375" style="26" customWidth="1"/>
    <col min="3848" max="3848" width="12.6640625" style="26" customWidth="1"/>
    <col min="3849" max="3852" width="11.109375" style="26" customWidth="1"/>
    <col min="3853" max="3853" width="12.44140625" style="26" customWidth="1"/>
    <col min="3854" max="3854" width="11.109375" style="26" customWidth="1"/>
    <col min="3855" max="3856" width="12.44140625" style="26" customWidth="1"/>
    <col min="3857" max="3857" width="11.109375" style="26" customWidth="1"/>
    <col min="3858" max="3858" width="17.109375" style="26" customWidth="1"/>
    <col min="3859" max="3863" width="20" style="26" customWidth="1"/>
    <col min="3864" max="3864" width="12.6640625" style="26" bestFit="1" customWidth="1"/>
    <col min="3865" max="3865" width="11.88671875" style="26" customWidth="1"/>
    <col min="3866" max="4096" width="11.5546875" style="26"/>
    <col min="4097" max="4097" width="6.5546875" style="26" customWidth="1"/>
    <col min="4098" max="4098" width="40.33203125" style="26" customWidth="1"/>
    <col min="4099" max="4099" width="21.5546875" style="26" customWidth="1"/>
    <col min="4100" max="4100" width="19.33203125" style="26" customWidth="1"/>
    <col min="4101" max="4103" width="11.109375" style="26" customWidth="1"/>
    <col min="4104" max="4104" width="12.6640625" style="26" customWidth="1"/>
    <col min="4105" max="4108" width="11.109375" style="26" customWidth="1"/>
    <col min="4109" max="4109" width="12.44140625" style="26" customWidth="1"/>
    <col min="4110" max="4110" width="11.109375" style="26" customWidth="1"/>
    <col min="4111" max="4112" width="12.44140625" style="26" customWidth="1"/>
    <col min="4113" max="4113" width="11.109375" style="26" customWidth="1"/>
    <col min="4114" max="4114" width="17.109375" style="26" customWidth="1"/>
    <col min="4115" max="4119" width="20" style="26" customWidth="1"/>
    <col min="4120" max="4120" width="12.6640625" style="26" bestFit="1" customWidth="1"/>
    <col min="4121" max="4121" width="11.88671875" style="26" customWidth="1"/>
    <col min="4122" max="4352" width="11.5546875" style="26"/>
    <col min="4353" max="4353" width="6.5546875" style="26" customWidth="1"/>
    <col min="4354" max="4354" width="40.33203125" style="26" customWidth="1"/>
    <col min="4355" max="4355" width="21.5546875" style="26" customWidth="1"/>
    <col min="4356" max="4356" width="19.33203125" style="26" customWidth="1"/>
    <col min="4357" max="4359" width="11.109375" style="26" customWidth="1"/>
    <col min="4360" max="4360" width="12.6640625" style="26" customWidth="1"/>
    <col min="4361" max="4364" width="11.109375" style="26" customWidth="1"/>
    <col min="4365" max="4365" width="12.44140625" style="26" customWidth="1"/>
    <col min="4366" max="4366" width="11.109375" style="26" customWidth="1"/>
    <col min="4367" max="4368" width="12.44140625" style="26" customWidth="1"/>
    <col min="4369" max="4369" width="11.109375" style="26" customWidth="1"/>
    <col min="4370" max="4370" width="17.109375" style="26" customWidth="1"/>
    <col min="4371" max="4375" width="20" style="26" customWidth="1"/>
    <col min="4376" max="4376" width="12.6640625" style="26" bestFit="1" customWidth="1"/>
    <col min="4377" max="4377" width="11.88671875" style="26" customWidth="1"/>
    <col min="4378" max="4608" width="11.5546875" style="26"/>
    <col min="4609" max="4609" width="6.5546875" style="26" customWidth="1"/>
    <col min="4610" max="4610" width="40.33203125" style="26" customWidth="1"/>
    <col min="4611" max="4611" width="21.5546875" style="26" customWidth="1"/>
    <col min="4612" max="4612" width="19.33203125" style="26" customWidth="1"/>
    <col min="4613" max="4615" width="11.109375" style="26" customWidth="1"/>
    <col min="4616" max="4616" width="12.6640625" style="26" customWidth="1"/>
    <col min="4617" max="4620" width="11.109375" style="26" customWidth="1"/>
    <col min="4621" max="4621" width="12.44140625" style="26" customWidth="1"/>
    <col min="4622" max="4622" width="11.109375" style="26" customWidth="1"/>
    <col min="4623" max="4624" width="12.44140625" style="26" customWidth="1"/>
    <col min="4625" max="4625" width="11.109375" style="26" customWidth="1"/>
    <col min="4626" max="4626" width="17.109375" style="26" customWidth="1"/>
    <col min="4627" max="4631" width="20" style="26" customWidth="1"/>
    <col min="4632" max="4632" width="12.6640625" style="26" bestFit="1" customWidth="1"/>
    <col min="4633" max="4633" width="11.88671875" style="26" customWidth="1"/>
    <col min="4634" max="4864" width="11.5546875" style="26"/>
    <col min="4865" max="4865" width="6.5546875" style="26" customWidth="1"/>
    <col min="4866" max="4866" width="40.33203125" style="26" customWidth="1"/>
    <col min="4867" max="4867" width="21.5546875" style="26" customWidth="1"/>
    <col min="4868" max="4868" width="19.33203125" style="26" customWidth="1"/>
    <col min="4869" max="4871" width="11.109375" style="26" customWidth="1"/>
    <col min="4872" max="4872" width="12.6640625" style="26" customWidth="1"/>
    <col min="4873" max="4876" width="11.109375" style="26" customWidth="1"/>
    <col min="4877" max="4877" width="12.44140625" style="26" customWidth="1"/>
    <col min="4878" max="4878" width="11.109375" style="26" customWidth="1"/>
    <col min="4879" max="4880" width="12.44140625" style="26" customWidth="1"/>
    <col min="4881" max="4881" width="11.109375" style="26" customWidth="1"/>
    <col min="4882" max="4882" width="17.109375" style="26" customWidth="1"/>
    <col min="4883" max="4887" width="20" style="26" customWidth="1"/>
    <col min="4888" max="4888" width="12.6640625" style="26" bestFit="1" customWidth="1"/>
    <col min="4889" max="4889" width="11.88671875" style="26" customWidth="1"/>
    <col min="4890" max="5120" width="11.5546875" style="26"/>
    <col min="5121" max="5121" width="6.5546875" style="26" customWidth="1"/>
    <col min="5122" max="5122" width="40.33203125" style="26" customWidth="1"/>
    <col min="5123" max="5123" width="21.5546875" style="26" customWidth="1"/>
    <col min="5124" max="5124" width="19.33203125" style="26" customWidth="1"/>
    <col min="5125" max="5127" width="11.109375" style="26" customWidth="1"/>
    <col min="5128" max="5128" width="12.6640625" style="26" customWidth="1"/>
    <col min="5129" max="5132" width="11.109375" style="26" customWidth="1"/>
    <col min="5133" max="5133" width="12.44140625" style="26" customWidth="1"/>
    <col min="5134" max="5134" width="11.109375" style="26" customWidth="1"/>
    <col min="5135" max="5136" width="12.44140625" style="26" customWidth="1"/>
    <col min="5137" max="5137" width="11.109375" style="26" customWidth="1"/>
    <col min="5138" max="5138" width="17.109375" style="26" customWidth="1"/>
    <col min="5139" max="5143" width="20" style="26" customWidth="1"/>
    <col min="5144" max="5144" width="12.6640625" style="26" bestFit="1" customWidth="1"/>
    <col min="5145" max="5145" width="11.88671875" style="26" customWidth="1"/>
    <col min="5146" max="5376" width="11.5546875" style="26"/>
    <col min="5377" max="5377" width="6.5546875" style="26" customWidth="1"/>
    <col min="5378" max="5378" width="40.33203125" style="26" customWidth="1"/>
    <col min="5379" max="5379" width="21.5546875" style="26" customWidth="1"/>
    <col min="5380" max="5380" width="19.33203125" style="26" customWidth="1"/>
    <col min="5381" max="5383" width="11.109375" style="26" customWidth="1"/>
    <col min="5384" max="5384" width="12.6640625" style="26" customWidth="1"/>
    <col min="5385" max="5388" width="11.109375" style="26" customWidth="1"/>
    <col min="5389" max="5389" width="12.44140625" style="26" customWidth="1"/>
    <col min="5390" max="5390" width="11.109375" style="26" customWidth="1"/>
    <col min="5391" max="5392" width="12.44140625" style="26" customWidth="1"/>
    <col min="5393" max="5393" width="11.109375" style="26" customWidth="1"/>
    <col min="5394" max="5394" width="17.109375" style="26" customWidth="1"/>
    <col min="5395" max="5399" width="20" style="26" customWidth="1"/>
    <col min="5400" max="5400" width="12.6640625" style="26" bestFit="1" customWidth="1"/>
    <col min="5401" max="5401" width="11.88671875" style="26" customWidth="1"/>
    <col min="5402" max="5632" width="11.5546875" style="26"/>
    <col min="5633" max="5633" width="6.5546875" style="26" customWidth="1"/>
    <col min="5634" max="5634" width="40.33203125" style="26" customWidth="1"/>
    <col min="5635" max="5635" width="21.5546875" style="26" customWidth="1"/>
    <col min="5636" max="5636" width="19.33203125" style="26" customWidth="1"/>
    <col min="5637" max="5639" width="11.109375" style="26" customWidth="1"/>
    <col min="5640" max="5640" width="12.6640625" style="26" customWidth="1"/>
    <col min="5641" max="5644" width="11.109375" style="26" customWidth="1"/>
    <col min="5645" max="5645" width="12.44140625" style="26" customWidth="1"/>
    <col min="5646" max="5646" width="11.109375" style="26" customWidth="1"/>
    <col min="5647" max="5648" width="12.44140625" style="26" customWidth="1"/>
    <col min="5649" max="5649" width="11.109375" style="26" customWidth="1"/>
    <col min="5650" max="5650" width="17.109375" style="26" customWidth="1"/>
    <col min="5651" max="5655" width="20" style="26" customWidth="1"/>
    <col min="5656" max="5656" width="12.6640625" style="26" bestFit="1" customWidth="1"/>
    <col min="5657" max="5657" width="11.88671875" style="26" customWidth="1"/>
    <col min="5658" max="5888" width="11.5546875" style="26"/>
    <col min="5889" max="5889" width="6.5546875" style="26" customWidth="1"/>
    <col min="5890" max="5890" width="40.33203125" style="26" customWidth="1"/>
    <col min="5891" max="5891" width="21.5546875" style="26" customWidth="1"/>
    <col min="5892" max="5892" width="19.33203125" style="26" customWidth="1"/>
    <col min="5893" max="5895" width="11.109375" style="26" customWidth="1"/>
    <col min="5896" max="5896" width="12.6640625" style="26" customWidth="1"/>
    <col min="5897" max="5900" width="11.109375" style="26" customWidth="1"/>
    <col min="5901" max="5901" width="12.44140625" style="26" customWidth="1"/>
    <col min="5902" max="5902" width="11.109375" style="26" customWidth="1"/>
    <col min="5903" max="5904" width="12.44140625" style="26" customWidth="1"/>
    <col min="5905" max="5905" width="11.109375" style="26" customWidth="1"/>
    <col min="5906" max="5906" width="17.109375" style="26" customWidth="1"/>
    <col min="5907" max="5911" width="20" style="26" customWidth="1"/>
    <col min="5912" max="5912" width="12.6640625" style="26" bestFit="1" customWidth="1"/>
    <col min="5913" max="5913" width="11.88671875" style="26" customWidth="1"/>
    <col min="5914" max="6144" width="11.5546875" style="26"/>
    <col min="6145" max="6145" width="6.5546875" style="26" customWidth="1"/>
    <col min="6146" max="6146" width="40.33203125" style="26" customWidth="1"/>
    <col min="6147" max="6147" width="21.5546875" style="26" customWidth="1"/>
    <col min="6148" max="6148" width="19.33203125" style="26" customWidth="1"/>
    <col min="6149" max="6151" width="11.109375" style="26" customWidth="1"/>
    <col min="6152" max="6152" width="12.6640625" style="26" customWidth="1"/>
    <col min="6153" max="6156" width="11.109375" style="26" customWidth="1"/>
    <col min="6157" max="6157" width="12.44140625" style="26" customWidth="1"/>
    <col min="6158" max="6158" width="11.109375" style="26" customWidth="1"/>
    <col min="6159" max="6160" width="12.44140625" style="26" customWidth="1"/>
    <col min="6161" max="6161" width="11.109375" style="26" customWidth="1"/>
    <col min="6162" max="6162" width="17.109375" style="26" customWidth="1"/>
    <col min="6163" max="6167" width="20" style="26" customWidth="1"/>
    <col min="6168" max="6168" width="12.6640625" style="26" bestFit="1" customWidth="1"/>
    <col min="6169" max="6169" width="11.88671875" style="26" customWidth="1"/>
    <col min="6170" max="6400" width="11.5546875" style="26"/>
    <col min="6401" max="6401" width="6.5546875" style="26" customWidth="1"/>
    <col min="6402" max="6402" width="40.33203125" style="26" customWidth="1"/>
    <col min="6403" max="6403" width="21.5546875" style="26" customWidth="1"/>
    <col min="6404" max="6404" width="19.33203125" style="26" customWidth="1"/>
    <col min="6405" max="6407" width="11.109375" style="26" customWidth="1"/>
    <col min="6408" max="6408" width="12.6640625" style="26" customWidth="1"/>
    <col min="6409" max="6412" width="11.109375" style="26" customWidth="1"/>
    <col min="6413" max="6413" width="12.44140625" style="26" customWidth="1"/>
    <col min="6414" max="6414" width="11.109375" style="26" customWidth="1"/>
    <col min="6415" max="6416" width="12.44140625" style="26" customWidth="1"/>
    <col min="6417" max="6417" width="11.109375" style="26" customWidth="1"/>
    <col min="6418" max="6418" width="17.109375" style="26" customWidth="1"/>
    <col min="6419" max="6423" width="20" style="26" customWidth="1"/>
    <col min="6424" max="6424" width="12.6640625" style="26" bestFit="1" customWidth="1"/>
    <col min="6425" max="6425" width="11.88671875" style="26" customWidth="1"/>
    <col min="6426" max="6656" width="11.5546875" style="26"/>
    <col min="6657" max="6657" width="6.5546875" style="26" customWidth="1"/>
    <col min="6658" max="6658" width="40.33203125" style="26" customWidth="1"/>
    <col min="6659" max="6659" width="21.5546875" style="26" customWidth="1"/>
    <col min="6660" max="6660" width="19.33203125" style="26" customWidth="1"/>
    <col min="6661" max="6663" width="11.109375" style="26" customWidth="1"/>
    <col min="6664" max="6664" width="12.6640625" style="26" customWidth="1"/>
    <col min="6665" max="6668" width="11.109375" style="26" customWidth="1"/>
    <col min="6669" max="6669" width="12.44140625" style="26" customWidth="1"/>
    <col min="6670" max="6670" width="11.109375" style="26" customWidth="1"/>
    <col min="6671" max="6672" width="12.44140625" style="26" customWidth="1"/>
    <col min="6673" max="6673" width="11.109375" style="26" customWidth="1"/>
    <col min="6674" max="6674" width="17.109375" style="26" customWidth="1"/>
    <col min="6675" max="6679" width="20" style="26" customWidth="1"/>
    <col min="6680" max="6680" width="12.6640625" style="26" bestFit="1" customWidth="1"/>
    <col min="6681" max="6681" width="11.88671875" style="26" customWidth="1"/>
    <col min="6682" max="6912" width="11.5546875" style="26"/>
    <col min="6913" max="6913" width="6.5546875" style="26" customWidth="1"/>
    <col min="6914" max="6914" width="40.33203125" style="26" customWidth="1"/>
    <col min="6915" max="6915" width="21.5546875" style="26" customWidth="1"/>
    <col min="6916" max="6916" width="19.33203125" style="26" customWidth="1"/>
    <col min="6917" max="6919" width="11.109375" style="26" customWidth="1"/>
    <col min="6920" max="6920" width="12.6640625" style="26" customWidth="1"/>
    <col min="6921" max="6924" width="11.109375" style="26" customWidth="1"/>
    <col min="6925" max="6925" width="12.44140625" style="26" customWidth="1"/>
    <col min="6926" max="6926" width="11.109375" style="26" customWidth="1"/>
    <col min="6927" max="6928" width="12.44140625" style="26" customWidth="1"/>
    <col min="6929" max="6929" width="11.109375" style="26" customWidth="1"/>
    <col min="6930" max="6930" width="17.109375" style="26" customWidth="1"/>
    <col min="6931" max="6935" width="20" style="26" customWidth="1"/>
    <col min="6936" max="6936" width="12.6640625" style="26" bestFit="1" customWidth="1"/>
    <col min="6937" max="6937" width="11.88671875" style="26" customWidth="1"/>
    <col min="6938" max="7168" width="11.5546875" style="26"/>
    <col min="7169" max="7169" width="6.5546875" style="26" customWidth="1"/>
    <col min="7170" max="7170" width="40.33203125" style="26" customWidth="1"/>
    <col min="7171" max="7171" width="21.5546875" style="26" customWidth="1"/>
    <col min="7172" max="7172" width="19.33203125" style="26" customWidth="1"/>
    <col min="7173" max="7175" width="11.109375" style="26" customWidth="1"/>
    <col min="7176" max="7176" width="12.6640625" style="26" customWidth="1"/>
    <col min="7177" max="7180" width="11.109375" style="26" customWidth="1"/>
    <col min="7181" max="7181" width="12.44140625" style="26" customWidth="1"/>
    <col min="7182" max="7182" width="11.109375" style="26" customWidth="1"/>
    <col min="7183" max="7184" width="12.44140625" style="26" customWidth="1"/>
    <col min="7185" max="7185" width="11.109375" style="26" customWidth="1"/>
    <col min="7186" max="7186" width="17.109375" style="26" customWidth="1"/>
    <col min="7187" max="7191" width="20" style="26" customWidth="1"/>
    <col min="7192" max="7192" width="12.6640625" style="26" bestFit="1" customWidth="1"/>
    <col min="7193" max="7193" width="11.88671875" style="26" customWidth="1"/>
    <col min="7194" max="7424" width="11.5546875" style="26"/>
    <col min="7425" max="7425" width="6.5546875" style="26" customWidth="1"/>
    <col min="7426" max="7426" width="40.33203125" style="26" customWidth="1"/>
    <col min="7427" max="7427" width="21.5546875" style="26" customWidth="1"/>
    <col min="7428" max="7428" width="19.33203125" style="26" customWidth="1"/>
    <col min="7429" max="7431" width="11.109375" style="26" customWidth="1"/>
    <col min="7432" max="7432" width="12.6640625" style="26" customWidth="1"/>
    <col min="7433" max="7436" width="11.109375" style="26" customWidth="1"/>
    <col min="7437" max="7437" width="12.44140625" style="26" customWidth="1"/>
    <col min="7438" max="7438" width="11.109375" style="26" customWidth="1"/>
    <col min="7439" max="7440" width="12.44140625" style="26" customWidth="1"/>
    <col min="7441" max="7441" width="11.109375" style="26" customWidth="1"/>
    <col min="7442" max="7442" width="17.109375" style="26" customWidth="1"/>
    <col min="7443" max="7447" width="20" style="26" customWidth="1"/>
    <col min="7448" max="7448" width="12.6640625" style="26" bestFit="1" customWidth="1"/>
    <col min="7449" max="7449" width="11.88671875" style="26" customWidth="1"/>
    <col min="7450" max="7680" width="11.5546875" style="26"/>
    <col min="7681" max="7681" width="6.5546875" style="26" customWidth="1"/>
    <col min="7682" max="7682" width="40.33203125" style="26" customWidth="1"/>
    <col min="7683" max="7683" width="21.5546875" style="26" customWidth="1"/>
    <col min="7684" max="7684" width="19.33203125" style="26" customWidth="1"/>
    <col min="7685" max="7687" width="11.109375" style="26" customWidth="1"/>
    <col min="7688" max="7688" width="12.6640625" style="26" customWidth="1"/>
    <col min="7689" max="7692" width="11.109375" style="26" customWidth="1"/>
    <col min="7693" max="7693" width="12.44140625" style="26" customWidth="1"/>
    <col min="7694" max="7694" width="11.109375" style="26" customWidth="1"/>
    <col min="7695" max="7696" width="12.44140625" style="26" customWidth="1"/>
    <col min="7697" max="7697" width="11.109375" style="26" customWidth="1"/>
    <col min="7698" max="7698" width="17.109375" style="26" customWidth="1"/>
    <col min="7699" max="7703" width="20" style="26" customWidth="1"/>
    <col min="7704" max="7704" width="12.6640625" style="26" bestFit="1" customWidth="1"/>
    <col min="7705" max="7705" width="11.88671875" style="26" customWidth="1"/>
    <col min="7706" max="7936" width="11.5546875" style="26"/>
    <col min="7937" max="7937" width="6.5546875" style="26" customWidth="1"/>
    <col min="7938" max="7938" width="40.33203125" style="26" customWidth="1"/>
    <col min="7939" max="7939" width="21.5546875" style="26" customWidth="1"/>
    <col min="7940" max="7940" width="19.33203125" style="26" customWidth="1"/>
    <col min="7941" max="7943" width="11.109375" style="26" customWidth="1"/>
    <col min="7944" max="7944" width="12.6640625" style="26" customWidth="1"/>
    <col min="7945" max="7948" width="11.109375" style="26" customWidth="1"/>
    <col min="7949" max="7949" width="12.44140625" style="26" customWidth="1"/>
    <col min="7950" max="7950" width="11.109375" style="26" customWidth="1"/>
    <col min="7951" max="7952" width="12.44140625" style="26" customWidth="1"/>
    <col min="7953" max="7953" width="11.109375" style="26" customWidth="1"/>
    <col min="7954" max="7954" width="17.109375" style="26" customWidth="1"/>
    <col min="7955" max="7959" width="20" style="26" customWidth="1"/>
    <col min="7960" max="7960" width="12.6640625" style="26" bestFit="1" customWidth="1"/>
    <col min="7961" max="7961" width="11.88671875" style="26" customWidth="1"/>
    <col min="7962" max="8192" width="11.5546875" style="26"/>
    <col min="8193" max="8193" width="6.5546875" style="26" customWidth="1"/>
    <col min="8194" max="8194" width="40.33203125" style="26" customWidth="1"/>
    <col min="8195" max="8195" width="21.5546875" style="26" customWidth="1"/>
    <col min="8196" max="8196" width="19.33203125" style="26" customWidth="1"/>
    <col min="8197" max="8199" width="11.109375" style="26" customWidth="1"/>
    <col min="8200" max="8200" width="12.6640625" style="26" customWidth="1"/>
    <col min="8201" max="8204" width="11.109375" style="26" customWidth="1"/>
    <col min="8205" max="8205" width="12.44140625" style="26" customWidth="1"/>
    <col min="8206" max="8206" width="11.109375" style="26" customWidth="1"/>
    <col min="8207" max="8208" width="12.44140625" style="26" customWidth="1"/>
    <col min="8209" max="8209" width="11.109375" style="26" customWidth="1"/>
    <col min="8210" max="8210" width="17.109375" style="26" customWidth="1"/>
    <col min="8211" max="8215" width="20" style="26" customWidth="1"/>
    <col min="8216" max="8216" width="12.6640625" style="26" bestFit="1" customWidth="1"/>
    <col min="8217" max="8217" width="11.88671875" style="26" customWidth="1"/>
    <col min="8218" max="8448" width="11.5546875" style="26"/>
    <col min="8449" max="8449" width="6.5546875" style="26" customWidth="1"/>
    <col min="8450" max="8450" width="40.33203125" style="26" customWidth="1"/>
    <col min="8451" max="8451" width="21.5546875" style="26" customWidth="1"/>
    <col min="8452" max="8452" width="19.33203125" style="26" customWidth="1"/>
    <col min="8453" max="8455" width="11.109375" style="26" customWidth="1"/>
    <col min="8456" max="8456" width="12.6640625" style="26" customWidth="1"/>
    <col min="8457" max="8460" width="11.109375" style="26" customWidth="1"/>
    <col min="8461" max="8461" width="12.44140625" style="26" customWidth="1"/>
    <col min="8462" max="8462" width="11.109375" style="26" customWidth="1"/>
    <col min="8463" max="8464" width="12.44140625" style="26" customWidth="1"/>
    <col min="8465" max="8465" width="11.109375" style="26" customWidth="1"/>
    <col min="8466" max="8466" width="17.109375" style="26" customWidth="1"/>
    <col min="8467" max="8471" width="20" style="26" customWidth="1"/>
    <col min="8472" max="8472" width="12.6640625" style="26" bestFit="1" customWidth="1"/>
    <col min="8473" max="8473" width="11.88671875" style="26" customWidth="1"/>
    <col min="8474" max="8704" width="11.5546875" style="26"/>
    <col min="8705" max="8705" width="6.5546875" style="26" customWidth="1"/>
    <col min="8706" max="8706" width="40.33203125" style="26" customWidth="1"/>
    <col min="8707" max="8707" width="21.5546875" style="26" customWidth="1"/>
    <col min="8708" max="8708" width="19.33203125" style="26" customWidth="1"/>
    <col min="8709" max="8711" width="11.109375" style="26" customWidth="1"/>
    <col min="8712" max="8712" width="12.6640625" style="26" customWidth="1"/>
    <col min="8713" max="8716" width="11.109375" style="26" customWidth="1"/>
    <col min="8717" max="8717" width="12.44140625" style="26" customWidth="1"/>
    <col min="8718" max="8718" width="11.109375" style="26" customWidth="1"/>
    <col min="8719" max="8720" width="12.44140625" style="26" customWidth="1"/>
    <col min="8721" max="8721" width="11.109375" style="26" customWidth="1"/>
    <col min="8722" max="8722" width="17.109375" style="26" customWidth="1"/>
    <col min="8723" max="8727" width="20" style="26" customWidth="1"/>
    <col min="8728" max="8728" width="12.6640625" style="26" bestFit="1" customWidth="1"/>
    <col min="8729" max="8729" width="11.88671875" style="26" customWidth="1"/>
    <col min="8730" max="8960" width="11.5546875" style="26"/>
    <col min="8961" max="8961" width="6.5546875" style="26" customWidth="1"/>
    <col min="8962" max="8962" width="40.33203125" style="26" customWidth="1"/>
    <col min="8963" max="8963" width="21.5546875" style="26" customWidth="1"/>
    <col min="8964" max="8964" width="19.33203125" style="26" customWidth="1"/>
    <col min="8965" max="8967" width="11.109375" style="26" customWidth="1"/>
    <col min="8968" max="8968" width="12.6640625" style="26" customWidth="1"/>
    <col min="8969" max="8972" width="11.109375" style="26" customWidth="1"/>
    <col min="8973" max="8973" width="12.44140625" style="26" customWidth="1"/>
    <col min="8974" max="8974" width="11.109375" style="26" customWidth="1"/>
    <col min="8975" max="8976" width="12.44140625" style="26" customWidth="1"/>
    <col min="8977" max="8977" width="11.109375" style="26" customWidth="1"/>
    <col min="8978" max="8978" width="17.109375" style="26" customWidth="1"/>
    <col min="8979" max="8983" width="20" style="26" customWidth="1"/>
    <col min="8984" max="8984" width="12.6640625" style="26" bestFit="1" customWidth="1"/>
    <col min="8985" max="8985" width="11.88671875" style="26" customWidth="1"/>
    <col min="8986" max="9216" width="11.5546875" style="26"/>
    <col min="9217" max="9217" width="6.5546875" style="26" customWidth="1"/>
    <col min="9218" max="9218" width="40.33203125" style="26" customWidth="1"/>
    <col min="9219" max="9219" width="21.5546875" style="26" customWidth="1"/>
    <col min="9220" max="9220" width="19.33203125" style="26" customWidth="1"/>
    <col min="9221" max="9223" width="11.109375" style="26" customWidth="1"/>
    <col min="9224" max="9224" width="12.6640625" style="26" customWidth="1"/>
    <col min="9225" max="9228" width="11.109375" style="26" customWidth="1"/>
    <col min="9229" max="9229" width="12.44140625" style="26" customWidth="1"/>
    <col min="9230" max="9230" width="11.109375" style="26" customWidth="1"/>
    <col min="9231" max="9232" width="12.44140625" style="26" customWidth="1"/>
    <col min="9233" max="9233" width="11.109375" style="26" customWidth="1"/>
    <col min="9234" max="9234" width="17.109375" style="26" customWidth="1"/>
    <col min="9235" max="9239" width="20" style="26" customWidth="1"/>
    <col min="9240" max="9240" width="12.6640625" style="26" bestFit="1" customWidth="1"/>
    <col min="9241" max="9241" width="11.88671875" style="26" customWidth="1"/>
    <col min="9242" max="9472" width="11.5546875" style="26"/>
    <col min="9473" max="9473" width="6.5546875" style="26" customWidth="1"/>
    <col min="9474" max="9474" width="40.33203125" style="26" customWidth="1"/>
    <col min="9475" max="9475" width="21.5546875" style="26" customWidth="1"/>
    <col min="9476" max="9476" width="19.33203125" style="26" customWidth="1"/>
    <col min="9477" max="9479" width="11.109375" style="26" customWidth="1"/>
    <col min="9480" max="9480" width="12.6640625" style="26" customWidth="1"/>
    <col min="9481" max="9484" width="11.109375" style="26" customWidth="1"/>
    <col min="9485" max="9485" width="12.44140625" style="26" customWidth="1"/>
    <col min="9486" max="9486" width="11.109375" style="26" customWidth="1"/>
    <col min="9487" max="9488" width="12.44140625" style="26" customWidth="1"/>
    <col min="9489" max="9489" width="11.109375" style="26" customWidth="1"/>
    <col min="9490" max="9490" width="17.109375" style="26" customWidth="1"/>
    <col min="9491" max="9495" width="20" style="26" customWidth="1"/>
    <col min="9496" max="9496" width="12.6640625" style="26" bestFit="1" customWidth="1"/>
    <col min="9497" max="9497" width="11.88671875" style="26" customWidth="1"/>
    <col min="9498" max="9728" width="11.5546875" style="26"/>
    <col min="9729" max="9729" width="6.5546875" style="26" customWidth="1"/>
    <col min="9730" max="9730" width="40.33203125" style="26" customWidth="1"/>
    <col min="9731" max="9731" width="21.5546875" style="26" customWidth="1"/>
    <col min="9732" max="9732" width="19.33203125" style="26" customWidth="1"/>
    <col min="9733" max="9735" width="11.109375" style="26" customWidth="1"/>
    <col min="9736" max="9736" width="12.6640625" style="26" customWidth="1"/>
    <col min="9737" max="9740" width="11.109375" style="26" customWidth="1"/>
    <col min="9741" max="9741" width="12.44140625" style="26" customWidth="1"/>
    <col min="9742" max="9742" width="11.109375" style="26" customWidth="1"/>
    <col min="9743" max="9744" width="12.44140625" style="26" customWidth="1"/>
    <col min="9745" max="9745" width="11.109375" style="26" customWidth="1"/>
    <col min="9746" max="9746" width="17.109375" style="26" customWidth="1"/>
    <col min="9747" max="9751" width="20" style="26" customWidth="1"/>
    <col min="9752" max="9752" width="12.6640625" style="26" bestFit="1" customWidth="1"/>
    <col min="9753" max="9753" width="11.88671875" style="26" customWidth="1"/>
    <col min="9754" max="9984" width="11.5546875" style="26"/>
    <col min="9985" max="9985" width="6.5546875" style="26" customWidth="1"/>
    <col min="9986" max="9986" width="40.33203125" style="26" customWidth="1"/>
    <col min="9987" max="9987" width="21.5546875" style="26" customWidth="1"/>
    <col min="9988" max="9988" width="19.33203125" style="26" customWidth="1"/>
    <col min="9989" max="9991" width="11.109375" style="26" customWidth="1"/>
    <col min="9992" max="9992" width="12.6640625" style="26" customWidth="1"/>
    <col min="9993" max="9996" width="11.109375" style="26" customWidth="1"/>
    <col min="9997" max="9997" width="12.44140625" style="26" customWidth="1"/>
    <col min="9998" max="9998" width="11.109375" style="26" customWidth="1"/>
    <col min="9999" max="10000" width="12.44140625" style="26" customWidth="1"/>
    <col min="10001" max="10001" width="11.109375" style="26" customWidth="1"/>
    <col min="10002" max="10002" width="17.109375" style="26" customWidth="1"/>
    <col min="10003" max="10007" width="20" style="26" customWidth="1"/>
    <col min="10008" max="10008" width="12.6640625" style="26" bestFit="1" customWidth="1"/>
    <col min="10009" max="10009" width="11.88671875" style="26" customWidth="1"/>
    <col min="10010" max="10240" width="11.5546875" style="26"/>
    <col min="10241" max="10241" width="6.5546875" style="26" customWidth="1"/>
    <col min="10242" max="10242" width="40.33203125" style="26" customWidth="1"/>
    <col min="10243" max="10243" width="21.5546875" style="26" customWidth="1"/>
    <col min="10244" max="10244" width="19.33203125" style="26" customWidth="1"/>
    <col min="10245" max="10247" width="11.109375" style="26" customWidth="1"/>
    <col min="10248" max="10248" width="12.6640625" style="26" customWidth="1"/>
    <col min="10249" max="10252" width="11.109375" style="26" customWidth="1"/>
    <col min="10253" max="10253" width="12.44140625" style="26" customWidth="1"/>
    <col min="10254" max="10254" width="11.109375" style="26" customWidth="1"/>
    <col min="10255" max="10256" width="12.44140625" style="26" customWidth="1"/>
    <col min="10257" max="10257" width="11.109375" style="26" customWidth="1"/>
    <col min="10258" max="10258" width="17.109375" style="26" customWidth="1"/>
    <col min="10259" max="10263" width="20" style="26" customWidth="1"/>
    <col min="10264" max="10264" width="12.6640625" style="26" bestFit="1" customWidth="1"/>
    <col min="10265" max="10265" width="11.88671875" style="26" customWidth="1"/>
    <col min="10266" max="10496" width="11.5546875" style="26"/>
    <col min="10497" max="10497" width="6.5546875" style="26" customWidth="1"/>
    <col min="10498" max="10498" width="40.33203125" style="26" customWidth="1"/>
    <col min="10499" max="10499" width="21.5546875" style="26" customWidth="1"/>
    <col min="10500" max="10500" width="19.33203125" style="26" customWidth="1"/>
    <col min="10501" max="10503" width="11.109375" style="26" customWidth="1"/>
    <col min="10504" max="10504" width="12.6640625" style="26" customWidth="1"/>
    <col min="10505" max="10508" width="11.109375" style="26" customWidth="1"/>
    <col min="10509" max="10509" width="12.44140625" style="26" customWidth="1"/>
    <col min="10510" max="10510" width="11.109375" style="26" customWidth="1"/>
    <col min="10511" max="10512" width="12.44140625" style="26" customWidth="1"/>
    <col min="10513" max="10513" width="11.109375" style="26" customWidth="1"/>
    <col min="10514" max="10514" width="17.109375" style="26" customWidth="1"/>
    <col min="10515" max="10519" width="20" style="26" customWidth="1"/>
    <col min="10520" max="10520" width="12.6640625" style="26" bestFit="1" customWidth="1"/>
    <col min="10521" max="10521" width="11.88671875" style="26" customWidth="1"/>
    <col min="10522" max="10752" width="11.5546875" style="26"/>
    <col min="10753" max="10753" width="6.5546875" style="26" customWidth="1"/>
    <col min="10754" max="10754" width="40.33203125" style="26" customWidth="1"/>
    <col min="10755" max="10755" width="21.5546875" style="26" customWidth="1"/>
    <col min="10756" max="10756" width="19.33203125" style="26" customWidth="1"/>
    <col min="10757" max="10759" width="11.109375" style="26" customWidth="1"/>
    <col min="10760" max="10760" width="12.6640625" style="26" customWidth="1"/>
    <col min="10761" max="10764" width="11.109375" style="26" customWidth="1"/>
    <col min="10765" max="10765" width="12.44140625" style="26" customWidth="1"/>
    <col min="10766" max="10766" width="11.109375" style="26" customWidth="1"/>
    <col min="10767" max="10768" width="12.44140625" style="26" customWidth="1"/>
    <col min="10769" max="10769" width="11.109375" style="26" customWidth="1"/>
    <col min="10770" max="10770" width="17.109375" style="26" customWidth="1"/>
    <col min="10771" max="10775" width="20" style="26" customWidth="1"/>
    <col min="10776" max="10776" width="12.6640625" style="26" bestFit="1" customWidth="1"/>
    <col min="10777" max="10777" width="11.88671875" style="26" customWidth="1"/>
    <col min="10778" max="11008" width="11.5546875" style="26"/>
    <col min="11009" max="11009" width="6.5546875" style="26" customWidth="1"/>
    <col min="11010" max="11010" width="40.33203125" style="26" customWidth="1"/>
    <col min="11011" max="11011" width="21.5546875" style="26" customWidth="1"/>
    <col min="11012" max="11012" width="19.33203125" style="26" customWidth="1"/>
    <col min="11013" max="11015" width="11.109375" style="26" customWidth="1"/>
    <col min="11016" max="11016" width="12.6640625" style="26" customWidth="1"/>
    <col min="11017" max="11020" width="11.109375" style="26" customWidth="1"/>
    <col min="11021" max="11021" width="12.44140625" style="26" customWidth="1"/>
    <col min="11022" max="11022" width="11.109375" style="26" customWidth="1"/>
    <col min="11023" max="11024" width="12.44140625" style="26" customWidth="1"/>
    <col min="11025" max="11025" width="11.109375" style="26" customWidth="1"/>
    <col min="11026" max="11026" width="17.109375" style="26" customWidth="1"/>
    <col min="11027" max="11031" width="20" style="26" customWidth="1"/>
    <col min="11032" max="11032" width="12.6640625" style="26" bestFit="1" customWidth="1"/>
    <col min="11033" max="11033" width="11.88671875" style="26" customWidth="1"/>
    <col min="11034" max="11264" width="11.5546875" style="26"/>
    <col min="11265" max="11265" width="6.5546875" style="26" customWidth="1"/>
    <col min="11266" max="11266" width="40.33203125" style="26" customWidth="1"/>
    <col min="11267" max="11267" width="21.5546875" style="26" customWidth="1"/>
    <col min="11268" max="11268" width="19.33203125" style="26" customWidth="1"/>
    <col min="11269" max="11271" width="11.109375" style="26" customWidth="1"/>
    <col min="11272" max="11272" width="12.6640625" style="26" customWidth="1"/>
    <col min="11273" max="11276" width="11.109375" style="26" customWidth="1"/>
    <col min="11277" max="11277" width="12.44140625" style="26" customWidth="1"/>
    <col min="11278" max="11278" width="11.109375" style="26" customWidth="1"/>
    <col min="11279" max="11280" width="12.44140625" style="26" customWidth="1"/>
    <col min="11281" max="11281" width="11.109375" style="26" customWidth="1"/>
    <col min="11282" max="11282" width="17.109375" style="26" customWidth="1"/>
    <col min="11283" max="11287" width="20" style="26" customWidth="1"/>
    <col min="11288" max="11288" width="12.6640625" style="26" bestFit="1" customWidth="1"/>
    <col min="11289" max="11289" width="11.88671875" style="26" customWidth="1"/>
    <col min="11290" max="11520" width="11.5546875" style="26"/>
    <col min="11521" max="11521" width="6.5546875" style="26" customWidth="1"/>
    <col min="11522" max="11522" width="40.33203125" style="26" customWidth="1"/>
    <col min="11523" max="11523" width="21.5546875" style="26" customWidth="1"/>
    <col min="11524" max="11524" width="19.33203125" style="26" customWidth="1"/>
    <col min="11525" max="11527" width="11.109375" style="26" customWidth="1"/>
    <col min="11528" max="11528" width="12.6640625" style="26" customWidth="1"/>
    <col min="11529" max="11532" width="11.109375" style="26" customWidth="1"/>
    <col min="11533" max="11533" width="12.44140625" style="26" customWidth="1"/>
    <col min="11534" max="11534" width="11.109375" style="26" customWidth="1"/>
    <col min="11535" max="11536" width="12.44140625" style="26" customWidth="1"/>
    <col min="11537" max="11537" width="11.109375" style="26" customWidth="1"/>
    <col min="11538" max="11538" width="17.109375" style="26" customWidth="1"/>
    <col min="11539" max="11543" width="20" style="26" customWidth="1"/>
    <col min="11544" max="11544" width="12.6640625" style="26" bestFit="1" customWidth="1"/>
    <col min="11545" max="11545" width="11.88671875" style="26" customWidth="1"/>
    <col min="11546" max="11776" width="11.5546875" style="26"/>
    <col min="11777" max="11777" width="6.5546875" style="26" customWidth="1"/>
    <col min="11778" max="11778" width="40.33203125" style="26" customWidth="1"/>
    <col min="11779" max="11779" width="21.5546875" style="26" customWidth="1"/>
    <col min="11780" max="11780" width="19.33203125" style="26" customWidth="1"/>
    <col min="11781" max="11783" width="11.109375" style="26" customWidth="1"/>
    <col min="11784" max="11784" width="12.6640625" style="26" customWidth="1"/>
    <col min="11785" max="11788" width="11.109375" style="26" customWidth="1"/>
    <col min="11789" max="11789" width="12.44140625" style="26" customWidth="1"/>
    <col min="11790" max="11790" width="11.109375" style="26" customWidth="1"/>
    <col min="11791" max="11792" width="12.44140625" style="26" customWidth="1"/>
    <col min="11793" max="11793" width="11.109375" style="26" customWidth="1"/>
    <col min="11794" max="11794" width="17.109375" style="26" customWidth="1"/>
    <col min="11795" max="11799" width="20" style="26" customWidth="1"/>
    <col min="11800" max="11800" width="12.6640625" style="26" bestFit="1" customWidth="1"/>
    <col min="11801" max="11801" width="11.88671875" style="26" customWidth="1"/>
    <col min="11802" max="12032" width="11.5546875" style="26"/>
    <col min="12033" max="12033" width="6.5546875" style="26" customWidth="1"/>
    <col min="12034" max="12034" width="40.33203125" style="26" customWidth="1"/>
    <col min="12035" max="12035" width="21.5546875" style="26" customWidth="1"/>
    <col min="12036" max="12036" width="19.33203125" style="26" customWidth="1"/>
    <col min="12037" max="12039" width="11.109375" style="26" customWidth="1"/>
    <col min="12040" max="12040" width="12.6640625" style="26" customWidth="1"/>
    <col min="12041" max="12044" width="11.109375" style="26" customWidth="1"/>
    <col min="12045" max="12045" width="12.44140625" style="26" customWidth="1"/>
    <col min="12046" max="12046" width="11.109375" style="26" customWidth="1"/>
    <col min="12047" max="12048" width="12.44140625" style="26" customWidth="1"/>
    <col min="12049" max="12049" width="11.109375" style="26" customWidth="1"/>
    <col min="12050" max="12050" width="17.109375" style="26" customWidth="1"/>
    <col min="12051" max="12055" width="20" style="26" customWidth="1"/>
    <col min="12056" max="12056" width="12.6640625" style="26" bestFit="1" customWidth="1"/>
    <col min="12057" max="12057" width="11.88671875" style="26" customWidth="1"/>
    <col min="12058" max="12288" width="11.5546875" style="26"/>
    <col min="12289" max="12289" width="6.5546875" style="26" customWidth="1"/>
    <col min="12290" max="12290" width="40.33203125" style="26" customWidth="1"/>
    <col min="12291" max="12291" width="21.5546875" style="26" customWidth="1"/>
    <col min="12292" max="12292" width="19.33203125" style="26" customWidth="1"/>
    <col min="12293" max="12295" width="11.109375" style="26" customWidth="1"/>
    <col min="12296" max="12296" width="12.6640625" style="26" customWidth="1"/>
    <col min="12297" max="12300" width="11.109375" style="26" customWidth="1"/>
    <col min="12301" max="12301" width="12.44140625" style="26" customWidth="1"/>
    <col min="12302" max="12302" width="11.109375" style="26" customWidth="1"/>
    <col min="12303" max="12304" width="12.44140625" style="26" customWidth="1"/>
    <col min="12305" max="12305" width="11.109375" style="26" customWidth="1"/>
    <col min="12306" max="12306" width="17.109375" style="26" customWidth="1"/>
    <col min="12307" max="12311" width="20" style="26" customWidth="1"/>
    <col min="12312" max="12312" width="12.6640625" style="26" bestFit="1" customWidth="1"/>
    <col min="12313" max="12313" width="11.88671875" style="26" customWidth="1"/>
    <col min="12314" max="12544" width="11.5546875" style="26"/>
    <col min="12545" max="12545" width="6.5546875" style="26" customWidth="1"/>
    <col min="12546" max="12546" width="40.33203125" style="26" customWidth="1"/>
    <col min="12547" max="12547" width="21.5546875" style="26" customWidth="1"/>
    <col min="12548" max="12548" width="19.33203125" style="26" customWidth="1"/>
    <col min="12549" max="12551" width="11.109375" style="26" customWidth="1"/>
    <col min="12552" max="12552" width="12.6640625" style="26" customWidth="1"/>
    <col min="12553" max="12556" width="11.109375" style="26" customWidth="1"/>
    <col min="12557" max="12557" width="12.44140625" style="26" customWidth="1"/>
    <col min="12558" max="12558" width="11.109375" style="26" customWidth="1"/>
    <col min="12559" max="12560" width="12.44140625" style="26" customWidth="1"/>
    <col min="12561" max="12561" width="11.109375" style="26" customWidth="1"/>
    <col min="12562" max="12562" width="17.109375" style="26" customWidth="1"/>
    <col min="12563" max="12567" width="20" style="26" customWidth="1"/>
    <col min="12568" max="12568" width="12.6640625" style="26" bestFit="1" customWidth="1"/>
    <col min="12569" max="12569" width="11.88671875" style="26" customWidth="1"/>
    <col min="12570" max="12800" width="11.5546875" style="26"/>
    <col min="12801" max="12801" width="6.5546875" style="26" customWidth="1"/>
    <col min="12802" max="12802" width="40.33203125" style="26" customWidth="1"/>
    <col min="12803" max="12803" width="21.5546875" style="26" customWidth="1"/>
    <col min="12804" max="12804" width="19.33203125" style="26" customWidth="1"/>
    <col min="12805" max="12807" width="11.109375" style="26" customWidth="1"/>
    <col min="12808" max="12808" width="12.6640625" style="26" customWidth="1"/>
    <col min="12809" max="12812" width="11.109375" style="26" customWidth="1"/>
    <col min="12813" max="12813" width="12.44140625" style="26" customWidth="1"/>
    <col min="12814" max="12814" width="11.109375" style="26" customWidth="1"/>
    <col min="12815" max="12816" width="12.44140625" style="26" customWidth="1"/>
    <col min="12817" max="12817" width="11.109375" style="26" customWidth="1"/>
    <col min="12818" max="12818" width="17.109375" style="26" customWidth="1"/>
    <col min="12819" max="12823" width="20" style="26" customWidth="1"/>
    <col min="12824" max="12824" width="12.6640625" style="26" bestFit="1" customWidth="1"/>
    <col min="12825" max="12825" width="11.88671875" style="26" customWidth="1"/>
    <col min="12826" max="13056" width="11.5546875" style="26"/>
    <col min="13057" max="13057" width="6.5546875" style="26" customWidth="1"/>
    <col min="13058" max="13058" width="40.33203125" style="26" customWidth="1"/>
    <col min="13059" max="13059" width="21.5546875" style="26" customWidth="1"/>
    <col min="13060" max="13060" width="19.33203125" style="26" customWidth="1"/>
    <col min="13061" max="13063" width="11.109375" style="26" customWidth="1"/>
    <col min="13064" max="13064" width="12.6640625" style="26" customWidth="1"/>
    <col min="13065" max="13068" width="11.109375" style="26" customWidth="1"/>
    <col min="13069" max="13069" width="12.44140625" style="26" customWidth="1"/>
    <col min="13070" max="13070" width="11.109375" style="26" customWidth="1"/>
    <col min="13071" max="13072" width="12.44140625" style="26" customWidth="1"/>
    <col min="13073" max="13073" width="11.109375" style="26" customWidth="1"/>
    <col min="13074" max="13074" width="17.109375" style="26" customWidth="1"/>
    <col min="13075" max="13079" width="20" style="26" customWidth="1"/>
    <col min="13080" max="13080" width="12.6640625" style="26" bestFit="1" customWidth="1"/>
    <col min="13081" max="13081" width="11.88671875" style="26" customWidth="1"/>
    <col min="13082" max="13312" width="11.5546875" style="26"/>
    <col min="13313" max="13313" width="6.5546875" style="26" customWidth="1"/>
    <col min="13314" max="13314" width="40.33203125" style="26" customWidth="1"/>
    <col min="13315" max="13315" width="21.5546875" style="26" customWidth="1"/>
    <col min="13316" max="13316" width="19.33203125" style="26" customWidth="1"/>
    <col min="13317" max="13319" width="11.109375" style="26" customWidth="1"/>
    <col min="13320" max="13320" width="12.6640625" style="26" customWidth="1"/>
    <col min="13321" max="13324" width="11.109375" style="26" customWidth="1"/>
    <col min="13325" max="13325" width="12.44140625" style="26" customWidth="1"/>
    <col min="13326" max="13326" width="11.109375" style="26" customWidth="1"/>
    <col min="13327" max="13328" width="12.44140625" style="26" customWidth="1"/>
    <col min="13329" max="13329" width="11.109375" style="26" customWidth="1"/>
    <col min="13330" max="13330" width="17.109375" style="26" customWidth="1"/>
    <col min="13331" max="13335" width="20" style="26" customWidth="1"/>
    <col min="13336" max="13336" width="12.6640625" style="26" bestFit="1" customWidth="1"/>
    <col min="13337" max="13337" width="11.88671875" style="26" customWidth="1"/>
    <col min="13338" max="13568" width="11.5546875" style="26"/>
    <col min="13569" max="13569" width="6.5546875" style="26" customWidth="1"/>
    <col min="13570" max="13570" width="40.33203125" style="26" customWidth="1"/>
    <col min="13571" max="13571" width="21.5546875" style="26" customWidth="1"/>
    <col min="13572" max="13572" width="19.33203125" style="26" customWidth="1"/>
    <col min="13573" max="13575" width="11.109375" style="26" customWidth="1"/>
    <col min="13576" max="13576" width="12.6640625" style="26" customWidth="1"/>
    <col min="13577" max="13580" width="11.109375" style="26" customWidth="1"/>
    <col min="13581" max="13581" width="12.44140625" style="26" customWidth="1"/>
    <col min="13582" max="13582" width="11.109375" style="26" customWidth="1"/>
    <col min="13583" max="13584" width="12.44140625" style="26" customWidth="1"/>
    <col min="13585" max="13585" width="11.109375" style="26" customWidth="1"/>
    <col min="13586" max="13586" width="17.109375" style="26" customWidth="1"/>
    <col min="13587" max="13591" width="20" style="26" customWidth="1"/>
    <col min="13592" max="13592" width="12.6640625" style="26" bestFit="1" customWidth="1"/>
    <col min="13593" max="13593" width="11.88671875" style="26" customWidth="1"/>
    <col min="13594" max="13824" width="11.5546875" style="26"/>
    <col min="13825" max="13825" width="6.5546875" style="26" customWidth="1"/>
    <col min="13826" max="13826" width="40.33203125" style="26" customWidth="1"/>
    <col min="13827" max="13827" width="21.5546875" style="26" customWidth="1"/>
    <col min="13828" max="13828" width="19.33203125" style="26" customWidth="1"/>
    <col min="13829" max="13831" width="11.109375" style="26" customWidth="1"/>
    <col min="13832" max="13832" width="12.6640625" style="26" customWidth="1"/>
    <col min="13833" max="13836" width="11.109375" style="26" customWidth="1"/>
    <col min="13837" max="13837" width="12.44140625" style="26" customWidth="1"/>
    <col min="13838" max="13838" width="11.109375" style="26" customWidth="1"/>
    <col min="13839" max="13840" width="12.44140625" style="26" customWidth="1"/>
    <col min="13841" max="13841" width="11.109375" style="26" customWidth="1"/>
    <col min="13842" max="13842" width="17.109375" style="26" customWidth="1"/>
    <col min="13843" max="13847" width="20" style="26" customWidth="1"/>
    <col min="13848" max="13848" width="12.6640625" style="26" bestFit="1" customWidth="1"/>
    <col min="13849" max="13849" width="11.88671875" style="26" customWidth="1"/>
    <col min="13850" max="14080" width="11.5546875" style="26"/>
    <col min="14081" max="14081" width="6.5546875" style="26" customWidth="1"/>
    <col min="14082" max="14082" width="40.33203125" style="26" customWidth="1"/>
    <col min="14083" max="14083" width="21.5546875" style="26" customWidth="1"/>
    <col min="14084" max="14084" width="19.33203125" style="26" customWidth="1"/>
    <col min="14085" max="14087" width="11.109375" style="26" customWidth="1"/>
    <col min="14088" max="14088" width="12.6640625" style="26" customWidth="1"/>
    <col min="14089" max="14092" width="11.109375" style="26" customWidth="1"/>
    <col min="14093" max="14093" width="12.44140625" style="26" customWidth="1"/>
    <col min="14094" max="14094" width="11.109375" style="26" customWidth="1"/>
    <col min="14095" max="14096" width="12.44140625" style="26" customWidth="1"/>
    <col min="14097" max="14097" width="11.109375" style="26" customWidth="1"/>
    <col min="14098" max="14098" width="17.109375" style="26" customWidth="1"/>
    <col min="14099" max="14103" width="20" style="26" customWidth="1"/>
    <col min="14104" max="14104" width="12.6640625" style="26" bestFit="1" customWidth="1"/>
    <col min="14105" max="14105" width="11.88671875" style="26" customWidth="1"/>
    <col min="14106" max="14336" width="11.5546875" style="26"/>
    <col min="14337" max="14337" width="6.5546875" style="26" customWidth="1"/>
    <col min="14338" max="14338" width="40.33203125" style="26" customWidth="1"/>
    <col min="14339" max="14339" width="21.5546875" style="26" customWidth="1"/>
    <col min="14340" max="14340" width="19.33203125" style="26" customWidth="1"/>
    <col min="14341" max="14343" width="11.109375" style="26" customWidth="1"/>
    <col min="14344" max="14344" width="12.6640625" style="26" customWidth="1"/>
    <col min="14345" max="14348" width="11.109375" style="26" customWidth="1"/>
    <col min="14349" max="14349" width="12.44140625" style="26" customWidth="1"/>
    <col min="14350" max="14350" width="11.109375" style="26" customWidth="1"/>
    <col min="14351" max="14352" width="12.44140625" style="26" customWidth="1"/>
    <col min="14353" max="14353" width="11.109375" style="26" customWidth="1"/>
    <col min="14354" max="14354" width="17.109375" style="26" customWidth="1"/>
    <col min="14355" max="14359" width="20" style="26" customWidth="1"/>
    <col min="14360" max="14360" width="12.6640625" style="26" bestFit="1" customWidth="1"/>
    <col min="14361" max="14361" width="11.88671875" style="26" customWidth="1"/>
    <col min="14362" max="14592" width="11.5546875" style="26"/>
    <col min="14593" max="14593" width="6.5546875" style="26" customWidth="1"/>
    <col min="14594" max="14594" width="40.33203125" style="26" customWidth="1"/>
    <col min="14595" max="14595" width="21.5546875" style="26" customWidth="1"/>
    <col min="14596" max="14596" width="19.33203125" style="26" customWidth="1"/>
    <col min="14597" max="14599" width="11.109375" style="26" customWidth="1"/>
    <col min="14600" max="14600" width="12.6640625" style="26" customWidth="1"/>
    <col min="14601" max="14604" width="11.109375" style="26" customWidth="1"/>
    <col min="14605" max="14605" width="12.44140625" style="26" customWidth="1"/>
    <col min="14606" max="14606" width="11.109375" style="26" customWidth="1"/>
    <col min="14607" max="14608" width="12.44140625" style="26" customWidth="1"/>
    <col min="14609" max="14609" width="11.109375" style="26" customWidth="1"/>
    <col min="14610" max="14610" width="17.109375" style="26" customWidth="1"/>
    <col min="14611" max="14615" width="20" style="26" customWidth="1"/>
    <col min="14616" max="14616" width="12.6640625" style="26" bestFit="1" customWidth="1"/>
    <col min="14617" max="14617" width="11.88671875" style="26" customWidth="1"/>
    <col min="14618" max="14848" width="11.5546875" style="26"/>
    <col min="14849" max="14849" width="6.5546875" style="26" customWidth="1"/>
    <col min="14850" max="14850" width="40.33203125" style="26" customWidth="1"/>
    <col min="14851" max="14851" width="21.5546875" style="26" customWidth="1"/>
    <col min="14852" max="14852" width="19.33203125" style="26" customWidth="1"/>
    <col min="14853" max="14855" width="11.109375" style="26" customWidth="1"/>
    <col min="14856" max="14856" width="12.6640625" style="26" customWidth="1"/>
    <col min="14857" max="14860" width="11.109375" style="26" customWidth="1"/>
    <col min="14861" max="14861" width="12.44140625" style="26" customWidth="1"/>
    <col min="14862" max="14862" width="11.109375" style="26" customWidth="1"/>
    <col min="14863" max="14864" width="12.44140625" style="26" customWidth="1"/>
    <col min="14865" max="14865" width="11.109375" style="26" customWidth="1"/>
    <col min="14866" max="14866" width="17.109375" style="26" customWidth="1"/>
    <col min="14867" max="14871" width="20" style="26" customWidth="1"/>
    <col min="14872" max="14872" width="12.6640625" style="26" bestFit="1" customWidth="1"/>
    <col min="14873" max="14873" width="11.88671875" style="26" customWidth="1"/>
    <col min="14874" max="15104" width="11.5546875" style="26"/>
    <col min="15105" max="15105" width="6.5546875" style="26" customWidth="1"/>
    <col min="15106" max="15106" width="40.33203125" style="26" customWidth="1"/>
    <col min="15107" max="15107" width="21.5546875" style="26" customWidth="1"/>
    <col min="15108" max="15108" width="19.33203125" style="26" customWidth="1"/>
    <col min="15109" max="15111" width="11.109375" style="26" customWidth="1"/>
    <col min="15112" max="15112" width="12.6640625" style="26" customWidth="1"/>
    <col min="15113" max="15116" width="11.109375" style="26" customWidth="1"/>
    <col min="15117" max="15117" width="12.44140625" style="26" customWidth="1"/>
    <col min="15118" max="15118" width="11.109375" style="26" customWidth="1"/>
    <col min="15119" max="15120" width="12.44140625" style="26" customWidth="1"/>
    <col min="15121" max="15121" width="11.109375" style="26" customWidth="1"/>
    <col min="15122" max="15122" width="17.109375" style="26" customWidth="1"/>
    <col min="15123" max="15127" width="20" style="26" customWidth="1"/>
    <col min="15128" max="15128" width="12.6640625" style="26" bestFit="1" customWidth="1"/>
    <col min="15129" max="15129" width="11.88671875" style="26" customWidth="1"/>
    <col min="15130" max="15360" width="11.5546875" style="26"/>
    <col min="15361" max="15361" width="6.5546875" style="26" customWidth="1"/>
    <col min="15362" max="15362" width="40.33203125" style="26" customWidth="1"/>
    <col min="15363" max="15363" width="21.5546875" style="26" customWidth="1"/>
    <col min="15364" max="15364" width="19.33203125" style="26" customWidth="1"/>
    <col min="15365" max="15367" width="11.109375" style="26" customWidth="1"/>
    <col min="15368" max="15368" width="12.6640625" style="26" customWidth="1"/>
    <col min="15369" max="15372" width="11.109375" style="26" customWidth="1"/>
    <col min="15373" max="15373" width="12.44140625" style="26" customWidth="1"/>
    <col min="15374" max="15374" width="11.109375" style="26" customWidth="1"/>
    <col min="15375" max="15376" width="12.44140625" style="26" customWidth="1"/>
    <col min="15377" max="15377" width="11.109375" style="26" customWidth="1"/>
    <col min="15378" max="15378" width="17.109375" style="26" customWidth="1"/>
    <col min="15379" max="15383" width="20" style="26" customWidth="1"/>
    <col min="15384" max="15384" width="12.6640625" style="26" bestFit="1" customWidth="1"/>
    <col min="15385" max="15385" width="11.88671875" style="26" customWidth="1"/>
    <col min="15386" max="15616" width="11.5546875" style="26"/>
    <col min="15617" max="15617" width="6.5546875" style="26" customWidth="1"/>
    <col min="15618" max="15618" width="40.33203125" style="26" customWidth="1"/>
    <col min="15619" max="15619" width="21.5546875" style="26" customWidth="1"/>
    <col min="15620" max="15620" width="19.33203125" style="26" customWidth="1"/>
    <col min="15621" max="15623" width="11.109375" style="26" customWidth="1"/>
    <col min="15624" max="15624" width="12.6640625" style="26" customWidth="1"/>
    <col min="15625" max="15628" width="11.109375" style="26" customWidth="1"/>
    <col min="15629" max="15629" width="12.44140625" style="26" customWidth="1"/>
    <col min="15630" max="15630" width="11.109375" style="26" customWidth="1"/>
    <col min="15631" max="15632" width="12.44140625" style="26" customWidth="1"/>
    <col min="15633" max="15633" width="11.109375" style="26" customWidth="1"/>
    <col min="15634" max="15634" width="17.109375" style="26" customWidth="1"/>
    <col min="15635" max="15639" width="20" style="26" customWidth="1"/>
    <col min="15640" max="15640" width="12.6640625" style="26" bestFit="1" customWidth="1"/>
    <col min="15641" max="15641" width="11.88671875" style="26" customWidth="1"/>
    <col min="15642" max="15872" width="11.5546875" style="26"/>
    <col min="15873" max="15873" width="6.5546875" style="26" customWidth="1"/>
    <col min="15874" max="15874" width="40.33203125" style="26" customWidth="1"/>
    <col min="15875" max="15875" width="21.5546875" style="26" customWidth="1"/>
    <col min="15876" max="15876" width="19.33203125" style="26" customWidth="1"/>
    <col min="15877" max="15879" width="11.109375" style="26" customWidth="1"/>
    <col min="15880" max="15880" width="12.6640625" style="26" customWidth="1"/>
    <col min="15881" max="15884" width="11.109375" style="26" customWidth="1"/>
    <col min="15885" max="15885" width="12.44140625" style="26" customWidth="1"/>
    <col min="15886" max="15886" width="11.109375" style="26" customWidth="1"/>
    <col min="15887" max="15888" width="12.44140625" style="26" customWidth="1"/>
    <col min="15889" max="15889" width="11.109375" style="26" customWidth="1"/>
    <col min="15890" max="15890" width="17.109375" style="26" customWidth="1"/>
    <col min="15891" max="15895" width="20" style="26" customWidth="1"/>
    <col min="15896" max="15896" width="12.6640625" style="26" bestFit="1" customWidth="1"/>
    <col min="15897" max="15897" width="11.88671875" style="26" customWidth="1"/>
    <col min="15898" max="16128" width="11.5546875" style="26"/>
    <col min="16129" max="16129" width="6.5546875" style="26" customWidth="1"/>
    <col min="16130" max="16130" width="40.33203125" style="26" customWidth="1"/>
    <col min="16131" max="16131" width="21.5546875" style="26" customWidth="1"/>
    <col min="16132" max="16132" width="19.33203125" style="26" customWidth="1"/>
    <col min="16133" max="16135" width="11.109375" style="26" customWidth="1"/>
    <col min="16136" max="16136" width="12.6640625" style="26" customWidth="1"/>
    <col min="16137" max="16140" width="11.109375" style="26" customWidth="1"/>
    <col min="16141" max="16141" width="12.44140625" style="26" customWidth="1"/>
    <col min="16142" max="16142" width="11.109375" style="26" customWidth="1"/>
    <col min="16143" max="16144" width="12.44140625" style="26" customWidth="1"/>
    <col min="16145" max="16145" width="11.109375" style="26" customWidth="1"/>
    <col min="16146" max="16146" width="17.109375" style="26" customWidth="1"/>
    <col min="16147" max="16151" width="20" style="26" customWidth="1"/>
    <col min="16152" max="16152" width="12.6640625" style="26" bestFit="1" customWidth="1"/>
    <col min="16153" max="16153" width="11.88671875" style="26" customWidth="1"/>
    <col min="16154" max="16384" width="11.5546875" style="26"/>
  </cols>
  <sheetData>
    <row r="1" spans="1:25" ht="17.399999999999999">
      <c r="B1" s="21"/>
      <c r="C1" s="22"/>
      <c r="D1" s="22"/>
      <c r="E1" s="22"/>
      <c r="F1" s="22"/>
      <c r="G1" s="23"/>
      <c r="H1" s="23"/>
      <c r="I1" s="23"/>
      <c r="J1" s="23"/>
      <c r="K1" s="23"/>
      <c r="L1" s="22"/>
      <c r="M1" s="22"/>
      <c r="N1" s="22"/>
      <c r="O1" s="22"/>
      <c r="P1" s="58" t="s">
        <v>194</v>
      </c>
      <c r="Q1" s="24"/>
      <c r="R1" s="25"/>
      <c r="S1" s="25"/>
      <c r="T1" s="25"/>
      <c r="U1" s="25"/>
      <c r="V1" s="25"/>
      <c r="W1" s="25"/>
    </row>
    <row r="2" spans="1:25" ht="17.399999999999999">
      <c r="B2" s="21"/>
      <c r="C2" s="22"/>
      <c r="D2" s="22"/>
      <c r="E2" s="22"/>
      <c r="F2" s="22"/>
      <c r="G2" s="23"/>
      <c r="H2" s="23"/>
      <c r="I2" s="23"/>
      <c r="J2" s="23"/>
      <c r="K2" s="23"/>
      <c r="L2" s="22"/>
      <c r="M2" s="22"/>
      <c r="N2" s="22"/>
      <c r="O2" s="22"/>
      <c r="P2" s="58"/>
      <c r="Q2" s="24"/>
      <c r="R2" s="25"/>
      <c r="S2" s="25"/>
      <c r="T2" s="25"/>
      <c r="U2" s="25"/>
      <c r="V2" s="25"/>
      <c r="W2" s="25"/>
    </row>
    <row r="3" spans="1:25" ht="72.599999999999994" customHeight="1">
      <c r="A3" s="69" t="s">
        <v>207</v>
      </c>
      <c r="B3" s="70"/>
      <c r="C3" s="70"/>
      <c r="D3" s="70"/>
      <c r="E3" s="70"/>
      <c r="F3" s="70"/>
      <c r="G3" s="70"/>
      <c r="H3" s="70"/>
      <c r="I3" s="70"/>
      <c r="J3" s="70"/>
      <c r="K3" s="70"/>
      <c r="L3" s="70"/>
      <c r="M3" s="70"/>
      <c r="N3" s="70"/>
      <c r="O3" s="70"/>
      <c r="P3" s="70"/>
      <c r="Q3" s="70"/>
      <c r="R3" s="70"/>
      <c r="S3" s="27"/>
      <c r="T3" s="27"/>
      <c r="U3" s="27"/>
      <c r="V3" s="27"/>
      <c r="W3" s="27"/>
    </row>
    <row r="4" spans="1:25" ht="18">
      <c r="A4" s="29"/>
      <c r="B4" s="30"/>
      <c r="C4" s="28"/>
      <c r="D4" s="31"/>
      <c r="E4" s="31"/>
      <c r="F4" s="31"/>
      <c r="G4" s="32"/>
      <c r="H4" s="32"/>
      <c r="I4" s="32"/>
      <c r="J4" s="32"/>
      <c r="K4" s="32"/>
      <c r="L4" s="32"/>
      <c r="M4" s="32"/>
      <c r="N4" s="32"/>
      <c r="O4" s="32"/>
      <c r="P4" s="32"/>
      <c r="Q4" s="64" t="s">
        <v>195</v>
      </c>
      <c r="R4" s="64"/>
      <c r="S4" s="33"/>
      <c r="T4" s="33"/>
      <c r="U4" s="33"/>
      <c r="V4" s="33"/>
      <c r="W4" s="33"/>
    </row>
    <row r="5" spans="1:25" s="36" customFormat="1" ht="16.8">
      <c r="A5" s="62" t="s">
        <v>0</v>
      </c>
      <c r="B5" s="66" t="s">
        <v>1</v>
      </c>
      <c r="C5" s="68" t="s">
        <v>2</v>
      </c>
      <c r="D5" s="62" t="s">
        <v>3</v>
      </c>
      <c r="E5" s="62" t="s">
        <v>4</v>
      </c>
      <c r="F5" s="62" t="s">
        <v>5</v>
      </c>
      <c r="G5" s="62" t="s">
        <v>6</v>
      </c>
      <c r="H5" s="62" t="s">
        <v>7</v>
      </c>
      <c r="I5" s="62" t="s">
        <v>8</v>
      </c>
      <c r="J5" s="62" t="s">
        <v>196</v>
      </c>
      <c r="K5" s="62" t="s">
        <v>9</v>
      </c>
      <c r="L5" s="62" t="s">
        <v>10</v>
      </c>
      <c r="M5" s="62" t="s">
        <v>11</v>
      </c>
      <c r="N5" s="62" t="s">
        <v>12</v>
      </c>
      <c r="O5" s="62"/>
      <c r="P5" s="62" t="s">
        <v>13</v>
      </c>
      <c r="Q5" s="62" t="s">
        <v>14</v>
      </c>
      <c r="R5" s="62" t="s">
        <v>15</v>
      </c>
      <c r="S5" s="34"/>
      <c r="T5" s="34"/>
      <c r="U5" s="35"/>
      <c r="V5" s="34"/>
      <c r="W5" s="34"/>
    </row>
    <row r="6" spans="1:25" s="36" customFormat="1" ht="16.8">
      <c r="A6" s="65"/>
      <c r="B6" s="67"/>
      <c r="C6" s="65"/>
      <c r="D6" s="63"/>
      <c r="E6" s="63"/>
      <c r="F6" s="63"/>
      <c r="G6" s="63"/>
      <c r="H6" s="63"/>
      <c r="I6" s="63"/>
      <c r="J6" s="63"/>
      <c r="K6" s="63"/>
      <c r="L6" s="63"/>
      <c r="M6" s="63"/>
      <c r="N6" s="63" t="s">
        <v>16</v>
      </c>
      <c r="O6" s="63" t="s">
        <v>17</v>
      </c>
      <c r="P6" s="63"/>
      <c r="Q6" s="63"/>
      <c r="R6" s="63"/>
      <c r="S6" s="34"/>
      <c r="T6" s="34"/>
      <c r="U6" s="34"/>
      <c r="V6" s="34"/>
      <c r="W6" s="34"/>
    </row>
    <row r="7" spans="1:25" s="36" customFormat="1" ht="16.8">
      <c r="A7" s="65"/>
      <c r="B7" s="67"/>
      <c r="C7" s="65"/>
      <c r="D7" s="63"/>
      <c r="E7" s="63"/>
      <c r="F7" s="63"/>
      <c r="G7" s="63"/>
      <c r="H7" s="63"/>
      <c r="I7" s="63"/>
      <c r="J7" s="63"/>
      <c r="K7" s="63"/>
      <c r="L7" s="63"/>
      <c r="M7" s="63"/>
      <c r="N7" s="63"/>
      <c r="O7" s="63"/>
      <c r="P7" s="63"/>
      <c r="Q7" s="63"/>
      <c r="R7" s="63"/>
      <c r="S7" s="34"/>
      <c r="T7" s="34"/>
      <c r="U7" s="37"/>
      <c r="V7" s="34"/>
      <c r="W7" s="34"/>
    </row>
    <row r="8" spans="1:25" s="36" customFormat="1" ht="43.5" customHeight="1">
      <c r="A8" s="65"/>
      <c r="B8" s="67"/>
      <c r="C8" s="65"/>
      <c r="D8" s="63"/>
      <c r="E8" s="63"/>
      <c r="F8" s="63"/>
      <c r="G8" s="63"/>
      <c r="H8" s="63"/>
      <c r="I8" s="63"/>
      <c r="J8" s="63"/>
      <c r="K8" s="63"/>
      <c r="L8" s="63"/>
      <c r="M8" s="63"/>
      <c r="N8" s="63"/>
      <c r="O8" s="63"/>
      <c r="P8" s="63"/>
      <c r="Q8" s="63"/>
      <c r="R8" s="63"/>
      <c r="S8" s="34"/>
      <c r="T8" s="34"/>
      <c r="U8" s="34"/>
      <c r="V8" s="34"/>
      <c r="W8" s="34"/>
    </row>
    <row r="9" spans="1:25" s="42" customFormat="1" ht="25.2" customHeight="1">
      <c r="A9" s="38" t="s">
        <v>18</v>
      </c>
      <c r="B9" s="39" t="s">
        <v>19</v>
      </c>
      <c r="C9" s="39">
        <v>1</v>
      </c>
      <c r="D9" s="40">
        <f>C9+1</f>
        <v>2</v>
      </c>
      <c r="E9" s="40">
        <f t="shared" ref="E9:R9" si="0">D9+1</f>
        <v>3</v>
      </c>
      <c r="F9" s="40">
        <f t="shared" si="0"/>
        <v>4</v>
      </c>
      <c r="G9" s="40">
        <f t="shared" si="0"/>
        <v>5</v>
      </c>
      <c r="H9" s="40">
        <f t="shared" si="0"/>
        <v>6</v>
      </c>
      <c r="I9" s="40">
        <f t="shared" si="0"/>
        <v>7</v>
      </c>
      <c r="J9" s="40">
        <f t="shared" si="0"/>
        <v>8</v>
      </c>
      <c r="K9" s="40">
        <f t="shared" si="0"/>
        <v>9</v>
      </c>
      <c r="L9" s="40">
        <f t="shared" si="0"/>
        <v>10</v>
      </c>
      <c r="M9" s="40">
        <f t="shared" si="0"/>
        <v>11</v>
      </c>
      <c r="N9" s="40">
        <f>M9+1</f>
        <v>12</v>
      </c>
      <c r="O9" s="40">
        <f t="shared" si="0"/>
        <v>13</v>
      </c>
      <c r="P9" s="40">
        <f>O9+1</f>
        <v>14</v>
      </c>
      <c r="Q9" s="40">
        <f t="shared" si="0"/>
        <v>15</v>
      </c>
      <c r="R9" s="40">
        <f t="shared" si="0"/>
        <v>16</v>
      </c>
      <c r="S9" s="41"/>
      <c r="T9" s="41"/>
      <c r="U9" s="41"/>
      <c r="V9" s="41"/>
      <c r="W9" s="41"/>
    </row>
    <row r="10" spans="1:25" s="3" customFormat="1" ht="27" customHeight="1">
      <c r="A10" s="6"/>
      <c r="B10" s="43" t="s">
        <v>20</v>
      </c>
      <c r="C10" s="44">
        <v>2179756</v>
      </c>
      <c r="D10" s="44">
        <v>592288</v>
      </c>
      <c r="E10" s="44">
        <v>21122</v>
      </c>
      <c r="F10" s="44">
        <v>36305</v>
      </c>
      <c r="G10" s="44">
        <v>24755</v>
      </c>
      <c r="H10" s="44">
        <v>660063</v>
      </c>
      <c r="I10" s="44">
        <v>31721</v>
      </c>
      <c r="J10" s="44">
        <v>1044</v>
      </c>
      <c r="K10" s="44">
        <v>22703</v>
      </c>
      <c r="L10" s="44">
        <v>26222</v>
      </c>
      <c r="M10" s="44">
        <v>306971</v>
      </c>
      <c r="N10" s="44">
        <v>46681</v>
      </c>
      <c r="O10" s="44">
        <v>73763</v>
      </c>
      <c r="P10" s="44">
        <v>354961</v>
      </c>
      <c r="Q10" s="44">
        <v>34643</v>
      </c>
      <c r="R10" s="44">
        <v>66958</v>
      </c>
      <c r="S10" s="1"/>
      <c r="T10" s="1"/>
      <c r="U10" s="1" t="e">
        <f>SUM(U11,U16,U17,U20:U23,U32,U61,U62,U72:U73,U81:U82,U102,U103,U107:U108,U111,U118,U122,U125,U129,U133:U134,U139,U143:U144,U148,U151,U154,U158,U161:U162,U164:U172,U183)</f>
        <v>#REF!</v>
      </c>
      <c r="V10" s="1" t="e">
        <f>SUM(V11,V16,V17,V20:V23,V32,V61,V62,V72:V73,V81:V82,V102,V103,V107:V108,V111,V118,V122,V125,V129,V133:V134,V139,V143:V144,V148,V151,V154,V158,V161:V162,V164:V172,V183)</f>
        <v>#REF!</v>
      </c>
      <c r="W10" s="1"/>
      <c r="X10" s="2">
        <f>SUM(X11:X188)</f>
        <v>2259585</v>
      </c>
    </row>
    <row r="11" spans="1:25" s="9" customFormat="1" ht="28.5" customHeight="1">
      <c r="A11" s="6">
        <v>1</v>
      </c>
      <c r="B11" s="4" t="s">
        <v>21</v>
      </c>
      <c r="C11" s="5">
        <v>452309</v>
      </c>
      <c r="D11" s="5">
        <v>439291</v>
      </c>
      <c r="E11" s="5">
        <v>0</v>
      </c>
      <c r="F11" s="5">
        <v>0</v>
      </c>
      <c r="G11" s="5">
        <v>0</v>
      </c>
      <c r="H11" s="5">
        <v>0</v>
      </c>
      <c r="I11" s="5">
        <v>0</v>
      </c>
      <c r="J11" s="5">
        <v>0</v>
      </c>
      <c r="K11" s="5">
        <v>0</v>
      </c>
      <c r="L11" s="5">
        <v>0</v>
      </c>
      <c r="M11" s="5">
        <v>0</v>
      </c>
      <c r="N11" s="5">
        <v>0</v>
      </c>
      <c r="O11" s="5">
        <v>0</v>
      </c>
      <c r="P11" s="5">
        <v>13018</v>
      </c>
      <c r="Q11" s="5">
        <v>0</v>
      </c>
      <c r="R11" s="5">
        <v>0</v>
      </c>
      <c r="S11" s="7"/>
      <c r="T11" s="7"/>
      <c r="U11" s="7">
        <f>'[1]2020 (co TK)'!K59+'[1]2020 (co TK)'!K72+'[1]2020 (co TK)'!K179+'[1]2020 (co TK)'!K211</f>
        <v>452309</v>
      </c>
      <c r="V11" s="7">
        <f>U11-C11</f>
        <v>0</v>
      </c>
      <c r="W11" s="7"/>
      <c r="X11" s="8">
        <v>327141</v>
      </c>
      <c r="Y11" s="45">
        <f t="shared" ref="Y11:Y74" si="1">X11-C11</f>
        <v>-125168</v>
      </c>
    </row>
    <row r="12" spans="1:25" s="9" customFormat="1" ht="28.5" hidden="1" customHeight="1">
      <c r="A12" s="6"/>
      <c r="B12" s="4" t="s">
        <v>22</v>
      </c>
      <c r="C12" s="5">
        <v>437931</v>
      </c>
      <c r="D12" s="5">
        <v>437931</v>
      </c>
      <c r="E12" s="5">
        <v>0</v>
      </c>
      <c r="F12" s="5">
        <v>0</v>
      </c>
      <c r="G12" s="5">
        <v>0</v>
      </c>
      <c r="H12" s="5">
        <v>0</v>
      </c>
      <c r="I12" s="5">
        <v>0</v>
      </c>
      <c r="J12" s="5">
        <v>0</v>
      </c>
      <c r="K12" s="5">
        <v>0</v>
      </c>
      <c r="L12" s="5">
        <v>0</v>
      </c>
      <c r="M12" s="5">
        <v>0</v>
      </c>
      <c r="N12" s="5">
        <v>0</v>
      </c>
      <c r="O12" s="5">
        <v>0</v>
      </c>
      <c r="P12" s="5">
        <v>0</v>
      </c>
      <c r="Q12" s="5">
        <v>0</v>
      </c>
      <c r="R12" s="5">
        <v>0</v>
      </c>
      <c r="S12" s="7"/>
      <c r="T12" s="7"/>
      <c r="U12" s="7"/>
      <c r="V12" s="7"/>
      <c r="W12" s="7"/>
      <c r="X12" s="9">
        <v>314037</v>
      </c>
      <c r="Y12" s="45">
        <f t="shared" si="1"/>
        <v>-123894</v>
      </c>
    </row>
    <row r="13" spans="1:25" s="9" customFormat="1" ht="28.5" hidden="1" customHeight="1">
      <c r="A13" s="6"/>
      <c r="B13" s="4" t="s">
        <v>23</v>
      </c>
      <c r="C13" s="5">
        <v>12174</v>
      </c>
      <c r="D13" s="5">
        <v>0</v>
      </c>
      <c r="E13" s="5">
        <v>0</v>
      </c>
      <c r="F13" s="5">
        <v>0</v>
      </c>
      <c r="G13" s="5">
        <v>0</v>
      </c>
      <c r="H13" s="5">
        <v>0</v>
      </c>
      <c r="I13" s="5">
        <v>0</v>
      </c>
      <c r="J13" s="5">
        <v>0</v>
      </c>
      <c r="K13" s="5">
        <v>0</v>
      </c>
      <c r="L13" s="5">
        <v>0</v>
      </c>
      <c r="M13" s="5">
        <v>0</v>
      </c>
      <c r="N13" s="5">
        <v>0</v>
      </c>
      <c r="O13" s="5">
        <v>0</v>
      </c>
      <c r="P13" s="5">
        <v>12174</v>
      </c>
      <c r="Q13" s="5">
        <v>0</v>
      </c>
      <c r="R13" s="5">
        <v>0</v>
      </c>
      <c r="S13" s="7"/>
      <c r="T13" s="7"/>
      <c r="U13" s="7"/>
      <c r="V13" s="7"/>
      <c r="W13" s="7"/>
      <c r="X13" s="9">
        <v>7574</v>
      </c>
      <c r="Y13" s="45">
        <f t="shared" si="1"/>
        <v>-4600</v>
      </c>
    </row>
    <row r="14" spans="1:25" s="9" customFormat="1" ht="28.5" hidden="1" customHeight="1">
      <c r="A14" s="6"/>
      <c r="B14" s="4" t="s">
        <v>24</v>
      </c>
      <c r="C14" s="5">
        <v>844</v>
      </c>
      <c r="D14" s="5">
        <v>0</v>
      </c>
      <c r="E14" s="5">
        <v>0</v>
      </c>
      <c r="F14" s="5">
        <v>0</v>
      </c>
      <c r="G14" s="5">
        <v>0</v>
      </c>
      <c r="H14" s="5">
        <v>0</v>
      </c>
      <c r="I14" s="5">
        <v>0</v>
      </c>
      <c r="J14" s="5">
        <v>0</v>
      </c>
      <c r="K14" s="5">
        <v>0</v>
      </c>
      <c r="L14" s="5">
        <v>0</v>
      </c>
      <c r="M14" s="5">
        <v>0</v>
      </c>
      <c r="N14" s="5">
        <v>0</v>
      </c>
      <c r="O14" s="5">
        <v>0</v>
      </c>
      <c r="P14" s="5">
        <v>844</v>
      </c>
      <c r="Q14" s="5">
        <v>0</v>
      </c>
      <c r="R14" s="5"/>
      <c r="S14" s="7"/>
      <c r="T14" s="7"/>
      <c r="U14" s="7"/>
      <c r="V14" s="7"/>
      <c r="W14" s="7"/>
      <c r="X14" s="9">
        <v>604</v>
      </c>
      <c r="Y14" s="45">
        <f t="shared" si="1"/>
        <v>-240</v>
      </c>
    </row>
    <row r="15" spans="1:25" s="9" customFormat="1" ht="28.5" hidden="1" customHeight="1">
      <c r="A15" s="6"/>
      <c r="B15" s="4" t="s">
        <v>25</v>
      </c>
      <c r="C15" s="46">
        <v>1360</v>
      </c>
      <c r="D15" s="46">
        <v>1360</v>
      </c>
      <c r="E15" s="46">
        <v>0</v>
      </c>
      <c r="F15" s="46">
        <v>0</v>
      </c>
      <c r="G15" s="46">
        <v>0</v>
      </c>
      <c r="H15" s="46">
        <v>0</v>
      </c>
      <c r="I15" s="46">
        <v>0</v>
      </c>
      <c r="J15" s="46">
        <v>0</v>
      </c>
      <c r="K15" s="46">
        <v>0</v>
      </c>
      <c r="L15" s="46">
        <v>0</v>
      </c>
      <c r="M15" s="46">
        <v>0</v>
      </c>
      <c r="N15" s="46">
        <v>0</v>
      </c>
      <c r="O15" s="46">
        <v>0</v>
      </c>
      <c r="P15" s="46">
        <v>0</v>
      </c>
      <c r="Q15" s="46">
        <v>0</v>
      </c>
      <c r="R15" s="46">
        <v>0</v>
      </c>
      <c r="S15" s="47"/>
      <c r="T15" s="47"/>
      <c r="U15" s="47"/>
      <c r="V15" s="47"/>
      <c r="W15" s="47"/>
      <c r="X15" s="9">
        <v>4926</v>
      </c>
      <c r="Y15" s="45">
        <f t="shared" si="1"/>
        <v>3566</v>
      </c>
    </row>
    <row r="16" spans="1:25" s="9" customFormat="1" ht="28.5" customHeight="1">
      <c r="A16" s="59">
        <v>2</v>
      </c>
      <c r="B16" s="4" t="s">
        <v>26</v>
      </c>
      <c r="C16" s="5">
        <v>12356</v>
      </c>
      <c r="D16" s="5">
        <v>12356</v>
      </c>
      <c r="E16" s="5">
        <v>0</v>
      </c>
      <c r="F16" s="5">
        <v>0</v>
      </c>
      <c r="G16" s="5">
        <v>0</v>
      </c>
      <c r="H16" s="5">
        <v>0</v>
      </c>
      <c r="I16" s="5">
        <v>0</v>
      </c>
      <c r="J16" s="5">
        <v>0</v>
      </c>
      <c r="K16" s="5">
        <v>0</v>
      </c>
      <c r="L16" s="5">
        <v>0</v>
      </c>
      <c r="M16" s="5">
        <v>0</v>
      </c>
      <c r="N16" s="5">
        <v>0</v>
      </c>
      <c r="O16" s="5">
        <v>0</v>
      </c>
      <c r="P16" s="5">
        <v>0</v>
      </c>
      <c r="Q16" s="5">
        <v>0</v>
      </c>
      <c r="R16" s="5">
        <v>0</v>
      </c>
      <c r="S16" s="7"/>
      <c r="T16" s="7"/>
      <c r="U16" s="7">
        <f>'[1]2020 (co TK)'!K61</f>
        <v>12356</v>
      </c>
      <c r="V16" s="7">
        <f>U16-C16</f>
        <v>0</v>
      </c>
      <c r="W16" s="7"/>
      <c r="X16" s="8">
        <v>10810</v>
      </c>
      <c r="Y16" s="45">
        <f t="shared" si="1"/>
        <v>-1546</v>
      </c>
    </row>
    <row r="17" spans="1:25" s="9" customFormat="1" ht="28.5" customHeight="1">
      <c r="A17" s="6">
        <v>3</v>
      </c>
      <c r="B17" s="4" t="s">
        <v>27</v>
      </c>
      <c r="C17" s="5">
        <v>15084</v>
      </c>
      <c r="D17" s="5">
        <v>15084</v>
      </c>
      <c r="E17" s="5">
        <v>0</v>
      </c>
      <c r="F17" s="5">
        <v>0</v>
      </c>
      <c r="G17" s="5">
        <v>0</v>
      </c>
      <c r="H17" s="5">
        <v>0</v>
      </c>
      <c r="I17" s="5">
        <v>0</v>
      </c>
      <c r="J17" s="5">
        <v>0</v>
      </c>
      <c r="K17" s="5">
        <v>0</v>
      </c>
      <c r="L17" s="5">
        <v>0</v>
      </c>
      <c r="M17" s="5">
        <v>0</v>
      </c>
      <c r="N17" s="5">
        <v>0</v>
      </c>
      <c r="O17" s="5">
        <v>0</v>
      </c>
      <c r="P17" s="5">
        <v>0</v>
      </c>
      <c r="Q17" s="5">
        <v>0</v>
      </c>
      <c r="R17" s="5">
        <v>0</v>
      </c>
      <c r="S17" s="7"/>
      <c r="T17" s="7"/>
      <c r="U17" s="7">
        <f>'[1]2020 (co TK)'!K63+'[1]2020 (co TK)'!K73</f>
        <v>15084</v>
      </c>
      <c r="V17" s="7">
        <f>U17-C17</f>
        <v>0</v>
      </c>
      <c r="W17" s="7"/>
      <c r="X17" s="8">
        <v>12807</v>
      </c>
      <c r="Y17" s="45">
        <f t="shared" si="1"/>
        <v>-2277</v>
      </c>
    </row>
    <row r="18" spans="1:25" s="9" customFormat="1" ht="28.5" hidden="1" customHeight="1">
      <c r="A18" s="6"/>
      <c r="B18" s="4" t="s">
        <v>28</v>
      </c>
      <c r="C18" s="5">
        <v>15084</v>
      </c>
      <c r="D18" s="5">
        <v>15084</v>
      </c>
      <c r="E18" s="46">
        <v>0</v>
      </c>
      <c r="F18" s="46">
        <v>0</v>
      </c>
      <c r="G18" s="46">
        <v>0</v>
      </c>
      <c r="H18" s="46">
        <v>0</v>
      </c>
      <c r="I18" s="46">
        <v>0</v>
      </c>
      <c r="J18" s="46">
        <v>0</v>
      </c>
      <c r="K18" s="46">
        <v>0</v>
      </c>
      <c r="L18" s="46">
        <v>0</v>
      </c>
      <c r="M18" s="46">
        <v>0</v>
      </c>
      <c r="N18" s="46">
        <v>0</v>
      </c>
      <c r="O18" s="46">
        <v>0</v>
      </c>
      <c r="P18" s="46">
        <v>0</v>
      </c>
      <c r="Q18" s="46">
        <v>0</v>
      </c>
      <c r="R18" s="46">
        <v>0</v>
      </c>
      <c r="S18" s="47"/>
      <c r="T18" s="47"/>
      <c r="U18" s="47"/>
      <c r="V18" s="47"/>
      <c r="W18" s="47"/>
      <c r="X18" s="9">
        <v>11807</v>
      </c>
      <c r="Y18" s="45">
        <f t="shared" si="1"/>
        <v>-3277</v>
      </c>
    </row>
    <row r="19" spans="1:25" s="9" customFormat="1" ht="28.5" hidden="1" customHeight="1">
      <c r="A19" s="6"/>
      <c r="B19" s="4" t="s">
        <v>29</v>
      </c>
      <c r="C19" s="5">
        <v>0</v>
      </c>
      <c r="D19" s="5">
        <v>0</v>
      </c>
      <c r="E19" s="46">
        <v>0</v>
      </c>
      <c r="F19" s="46">
        <v>0</v>
      </c>
      <c r="G19" s="46">
        <v>0</v>
      </c>
      <c r="H19" s="46">
        <v>0</v>
      </c>
      <c r="I19" s="46">
        <v>0</v>
      </c>
      <c r="J19" s="46">
        <v>0</v>
      </c>
      <c r="K19" s="46">
        <v>0</v>
      </c>
      <c r="L19" s="46">
        <v>0</v>
      </c>
      <c r="M19" s="46">
        <v>0</v>
      </c>
      <c r="N19" s="46">
        <v>0</v>
      </c>
      <c r="O19" s="46">
        <v>0</v>
      </c>
      <c r="P19" s="46">
        <v>0</v>
      </c>
      <c r="Q19" s="46">
        <v>0</v>
      </c>
      <c r="R19" s="46">
        <v>0</v>
      </c>
      <c r="S19" s="47"/>
      <c r="T19" s="47"/>
      <c r="U19" s="47"/>
      <c r="V19" s="47"/>
      <c r="W19" s="47"/>
      <c r="X19" s="9">
        <v>1000</v>
      </c>
      <c r="Y19" s="45">
        <f t="shared" si="1"/>
        <v>1000</v>
      </c>
    </row>
    <row r="20" spans="1:25" s="9" customFormat="1" ht="28.5" customHeight="1">
      <c r="A20" s="6">
        <v>4</v>
      </c>
      <c r="B20" s="4" t="s">
        <v>30</v>
      </c>
      <c r="C20" s="5">
        <v>13229</v>
      </c>
      <c r="D20" s="5">
        <v>13229</v>
      </c>
      <c r="E20" s="5"/>
      <c r="F20" s="5">
        <v>0</v>
      </c>
      <c r="G20" s="5">
        <v>0</v>
      </c>
      <c r="H20" s="5">
        <v>0</v>
      </c>
      <c r="I20" s="5">
        <v>0</v>
      </c>
      <c r="J20" s="5">
        <v>0</v>
      </c>
      <c r="K20" s="5">
        <v>0</v>
      </c>
      <c r="L20" s="5">
        <v>0</v>
      </c>
      <c r="M20" s="5">
        <v>0</v>
      </c>
      <c r="N20" s="5">
        <v>0</v>
      </c>
      <c r="O20" s="5">
        <v>0</v>
      </c>
      <c r="P20" s="5">
        <v>0</v>
      </c>
      <c r="Q20" s="5">
        <v>0</v>
      </c>
      <c r="R20" s="5">
        <v>0</v>
      </c>
      <c r="S20" s="7"/>
      <c r="T20" s="7"/>
      <c r="U20" s="7">
        <f>'[1]2020 (co TK)'!K64</f>
        <v>13229</v>
      </c>
      <c r="V20" s="7">
        <f>U20-C20</f>
        <v>0</v>
      </c>
      <c r="W20" s="7"/>
      <c r="X20" s="8">
        <v>17281</v>
      </c>
      <c r="Y20" s="45">
        <f t="shared" si="1"/>
        <v>4052</v>
      </c>
    </row>
    <row r="21" spans="1:25" s="9" customFormat="1" ht="28.5" customHeight="1">
      <c r="A21" s="6">
        <v>5</v>
      </c>
      <c r="B21" s="4" t="s">
        <v>31</v>
      </c>
      <c r="C21" s="5">
        <v>1542</v>
      </c>
      <c r="D21" s="5">
        <v>1542</v>
      </c>
      <c r="E21" s="5">
        <v>0</v>
      </c>
      <c r="F21" s="5">
        <v>0</v>
      </c>
      <c r="G21" s="5">
        <v>0</v>
      </c>
      <c r="H21" s="5">
        <v>0</v>
      </c>
      <c r="I21" s="5">
        <v>0</v>
      </c>
      <c r="J21" s="5">
        <v>0</v>
      </c>
      <c r="K21" s="5">
        <v>0</v>
      </c>
      <c r="L21" s="5">
        <v>0</v>
      </c>
      <c r="M21" s="5">
        <v>0</v>
      </c>
      <c r="N21" s="5">
        <v>0</v>
      </c>
      <c r="O21" s="5">
        <v>0</v>
      </c>
      <c r="P21" s="5">
        <v>0</v>
      </c>
      <c r="Q21" s="5">
        <v>0</v>
      </c>
      <c r="R21" s="5">
        <v>0</v>
      </c>
      <c r="S21" s="7"/>
      <c r="T21" s="7"/>
      <c r="U21" s="7">
        <f>'[1]2020 (co TK)'!K66</f>
        <v>1542</v>
      </c>
      <c r="V21" s="7">
        <f>U21-C21</f>
        <v>0</v>
      </c>
      <c r="W21" s="7"/>
      <c r="X21" s="8">
        <v>770</v>
      </c>
      <c r="Y21" s="45">
        <f t="shared" si="1"/>
        <v>-772</v>
      </c>
    </row>
    <row r="22" spans="1:25" s="9" customFormat="1" ht="28.5" customHeight="1">
      <c r="A22" s="6">
        <v>6</v>
      </c>
      <c r="B22" s="4" t="s">
        <v>32</v>
      </c>
      <c r="C22" s="5">
        <v>7264</v>
      </c>
      <c r="D22" s="5">
        <v>7264</v>
      </c>
      <c r="E22" s="5">
        <v>0</v>
      </c>
      <c r="F22" s="5">
        <v>0</v>
      </c>
      <c r="G22" s="5">
        <v>0</v>
      </c>
      <c r="H22" s="5">
        <v>0</v>
      </c>
      <c r="I22" s="5">
        <v>0</v>
      </c>
      <c r="J22" s="5">
        <v>0</v>
      </c>
      <c r="K22" s="5">
        <v>0</v>
      </c>
      <c r="L22" s="5">
        <v>0</v>
      </c>
      <c r="M22" s="5">
        <v>0</v>
      </c>
      <c r="N22" s="5">
        <v>0</v>
      </c>
      <c r="O22" s="5">
        <v>0</v>
      </c>
      <c r="P22" s="5">
        <v>0</v>
      </c>
      <c r="Q22" s="5">
        <v>0</v>
      </c>
      <c r="R22" s="5">
        <v>0</v>
      </c>
      <c r="S22" s="7"/>
      <c r="T22" s="7"/>
      <c r="U22" s="7">
        <f>'[1]2020 (co TK)'!K67</f>
        <v>7264</v>
      </c>
      <c r="V22" s="7">
        <f>U22-C22</f>
        <v>0</v>
      </c>
      <c r="W22" s="7"/>
      <c r="X22" s="8">
        <v>7075</v>
      </c>
      <c r="Y22" s="45">
        <f t="shared" si="1"/>
        <v>-189</v>
      </c>
    </row>
    <row r="23" spans="1:25" s="9" customFormat="1" ht="28.5" customHeight="1">
      <c r="A23" s="6">
        <v>7</v>
      </c>
      <c r="B23" s="4" t="s">
        <v>33</v>
      </c>
      <c r="C23" s="5">
        <v>26178</v>
      </c>
      <c r="D23" s="5">
        <v>0</v>
      </c>
      <c r="E23" s="5">
        <v>21122</v>
      </c>
      <c r="F23" s="5">
        <v>0</v>
      </c>
      <c r="G23" s="5">
        <v>0</v>
      </c>
      <c r="H23" s="5">
        <v>0</v>
      </c>
      <c r="I23" s="5">
        <v>0</v>
      </c>
      <c r="J23" s="5">
        <v>0</v>
      </c>
      <c r="K23" s="5">
        <v>0</v>
      </c>
      <c r="L23" s="5">
        <v>0</v>
      </c>
      <c r="M23" s="5">
        <v>0</v>
      </c>
      <c r="N23" s="5">
        <v>0</v>
      </c>
      <c r="O23" s="5">
        <v>0</v>
      </c>
      <c r="P23" s="5">
        <v>5056</v>
      </c>
      <c r="Q23" s="5">
        <v>0</v>
      </c>
      <c r="R23" s="5">
        <v>0</v>
      </c>
      <c r="S23" s="7"/>
      <c r="T23" s="7"/>
      <c r="U23" s="7">
        <f>'[1]2020 (co TK)'!K137+'[1]2020 (co TK)'!K184+'[1]2020 (co TK)'!K214</f>
        <v>26178</v>
      </c>
      <c r="V23" s="7">
        <f>U23-C23</f>
        <v>0</v>
      </c>
      <c r="W23" s="7"/>
      <c r="X23" s="8">
        <v>37711</v>
      </c>
      <c r="Y23" s="45">
        <f t="shared" si="1"/>
        <v>11533</v>
      </c>
    </row>
    <row r="24" spans="1:25" s="9" customFormat="1" ht="28.5" hidden="1" customHeight="1">
      <c r="A24" s="6"/>
      <c r="B24" s="4" t="s">
        <v>34</v>
      </c>
      <c r="C24" s="5">
        <v>21779</v>
      </c>
      <c r="D24" s="46">
        <v>0</v>
      </c>
      <c r="E24" s="5">
        <v>18134</v>
      </c>
      <c r="F24" s="5">
        <v>0</v>
      </c>
      <c r="G24" s="5">
        <v>0</v>
      </c>
      <c r="H24" s="5">
        <v>0</v>
      </c>
      <c r="I24" s="5">
        <v>0</v>
      </c>
      <c r="J24" s="5">
        <v>0</v>
      </c>
      <c r="K24" s="5">
        <v>0</v>
      </c>
      <c r="L24" s="5">
        <v>0</v>
      </c>
      <c r="M24" s="5">
        <v>0</v>
      </c>
      <c r="N24" s="5">
        <v>0</v>
      </c>
      <c r="O24" s="5">
        <v>0</v>
      </c>
      <c r="P24" s="5">
        <v>3645</v>
      </c>
      <c r="Q24" s="5"/>
      <c r="R24" s="5"/>
      <c r="S24" s="7" t="s">
        <v>197</v>
      </c>
      <c r="T24" s="7"/>
      <c r="U24" s="7"/>
      <c r="V24" s="7"/>
      <c r="W24" s="7"/>
      <c r="X24" s="9">
        <v>26091</v>
      </c>
      <c r="Y24" s="45">
        <f t="shared" si="1"/>
        <v>4312</v>
      </c>
    </row>
    <row r="25" spans="1:25" s="9" customFormat="1" ht="28.5" hidden="1" customHeight="1">
      <c r="A25" s="6"/>
      <c r="B25" s="15" t="s">
        <v>35</v>
      </c>
      <c r="C25" s="5">
        <v>0</v>
      </c>
      <c r="D25" s="46">
        <v>0</v>
      </c>
      <c r="E25" s="5">
        <v>0</v>
      </c>
      <c r="F25" s="5">
        <v>0</v>
      </c>
      <c r="G25" s="5">
        <v>0</v>
      </c>
      <c r="H25" s="5">
        <v>0</v>
      </c>
      <c r="I25" s="5">
        <v>0</v>
      </c>
      <c r="J25" s="5">
        <v>0</v>
      </c>
      <c r="K25" s="5">
        <v>0</v>
      </c>
      <c r="L25" s="5">
        <v>0</v>
      </c>
      <c r="M25" s="5">
        <v>0</v>
      </c>
      <c r="N25" s="5">
        <v>0</v>
      </c>
      <c r="O25" s="5">
        <v>0</v>
      </c>
      <c r="P25" s="5">
        <v>0</v>
      </c>
      <c r="Q25" s="5">
        <v>0</v>
      </c>
      <c r="R25" s="5">
        <v>0</v>
      </c>
      <c r="S25" s="7"/>
      <c r="T25" s="7"/>
      <c r="U25" s="7"/>
      <c r="V25" s="7"/>
      <c r="W25" s="7"/>
      <c r="X25" s="9">
        <v>0</v>
      </c>
      <c r="Y25" s="45">
        <f t="shared" si="1"/>
        <v>0</v>
      </c>
    </row>
    <row r="26" spans="1:25" s="9" customFormat="1" ht="28.5" hidden="1" customHeight="1">
      <c r="A26" s="6"/>
      <c r="B26" s="4" t="s">
        <v>36</v>
      </c>
      <c r="C26" s="5">
        <v>2988</v>
      </c>
      <c r="D26" s="46">
        <v>0</v>
      </c>
      <c r="E26" s="5">
        <v>2988</v>
      </c>
      <c r="F26" s="5">
        <v>0</v>
      </c>
      <c r="G26" s="5">
        <v>0</v>
      </c>
      <c r="H26" s="5">
        <v>0</v>
      </c>
      <c r="I26" s="5">
        <v>0</v>
      </c>
      <c r="J26" s="5">
        <v>0</v>
      </c>
      <c r="K26" s="5">
        <v>0</v>
      </c>
      <c r="L26" s="5">
        <v>0</v>
      </c>
      <c r="M26" s="5">
        <v>0</v>
      </c>
      <c r="N26" s="5">
        <v>0</v>
      </c>
      <c r="O26" s="5">
        <v>0</v>
      </c>
      <c r="P26" s="5">
        <v>0</v>
      </c>
      <c r="Q26" s="5">
        <v>0</v>
      </c>
      <c r="R26" s="5">
        <v>0</v>
      </c>
      <c r="S26" s="7"/>
      <c r="T26" s="7"/>
      <c r="U26" s="7"/>
      <c r="V26" s="7"/>
      <c r="W26" s="7"/>
      <c r="X26" s="9">
        <v>6436</v>
      </c>
      <c r="Y26" s="45">
        <f t="shared" si="1"/>
        <v>3448</v>
      </c>
    </row>
    <row r="27" spans="1:25" s="9" customFormat="1" ht="28.5" hidden="1" customHeight="1">
      <c r="A27" s="6"/>
      <c r="B27" s="4" t="s">
        <v>37</v>
      </c>
      <c r="C27" s="5">
        <v>0</v>
      </c>
      <c r="D27" s="46">
        <v>0</v>
      </c>
      <c r="E27" s="5">
        <v>0</v>
      </c>
      <c r="F27" s="5">
        <v>0</v>
      </c>
      <c r="G27" s="5">
        <v>0</v>
      </c>
      <c r="H27" s="5">
        <v>0</v>
      </c>
      <c r="I27" s="5">
        <v>0</v>
      </c>
      <c r="J27" s="5">
        <v>0</v>
      </c>
      <c r="K27" s="5">
        <v>0</v>
      </c>
      <c r="L27" s="5">
        <v>0</v>
      </c>
      <c r="M27" s="5">
        <v>0</v>
      </c>
      <c r="N27" s="5">
        <v>0</v>
      </c>
      <c r="O27" s="5">
        <v>0</v>
      </c>
      <c r="P27" s="5">
        <v>0</v>
      </c>
      <c r="Q27" s="5">
        <v>0</v>
      </c>
      <c r="R27" s="5">
        <v>0</v>
      </c>
      <c r="S27" s="7"/>
      <c r="T27" s="7"/>
      <c r="U27" s="7"/>
      <c r="V27" s="7"/>
      <c r="W27" s="7"/>
      <c r="X27" s="9">
        <v>1043</v>
      </c>
      <c r="Y27" s="45">
        <f t="shared" si="1"/>
        <v>1043</v>
      </c>
    </row>
    <row r="28" spans="1:25" s="9" customFormat="1" ht="28.5" hidden="1" customHeight="1">
      <c r="A28" s="6"/>
      <c r="B28" s="15" t="s">
        <v>38</v>
      </c>
      <c r="C28" s="5">
        <v>0</v>
      </c>
      <c r="D28" s="46">
        <v>0</v>
      </c>
      <c r="E28" s="5">
        <v>0</v>
      </c>
      <c r="F28" s="5">
        <v>0</v>
      </c>
      <c r="G28" s="5">
        <v>0</v>
      </c>
      <c r="H28" s="5">
        <v>0</v>
      </c>
      <c r="I28" s="5">
        <v>0</v>
      </c>
      <c r="J28" s="5">
        <v>0</v>
      </c>
      <c r="K28" s="5">
        <v>0</v>
      </c>
      <c r="L28" s="5">
        <v>0</v>
      </c>
      <c r="M28" s="5">
        <v>0</v>
      </c>
      <c r="N28" s="5">
        <v>0</v>
      </c>
      <c r="O28" s="5">
        <v>0</v>
      </c>
      <c r="P28" s="5">
        <v>0</v>
      </c>
      <c r="Q28" s="5">
        <v>0</v>
      </c>
      <c r="R28" s="5">
        <v>0</v>
      </c>
      <c r="S28" s="7"/>
      <c r="T28" s="7"/>
      <c r="U28" s="7"/>
      <c r="V28" s="7"/>
      <c r="W28" s="7"/>
      <c r="X28" s="9">
        <v>1082</v>
      </c>
      <c r="Y28" s="45">
        <f t="shared" si="1"/>
        <v>1082</v>
      </c>
    </row>
    <row r="29" spans="1:25" s="9" customFormat="1" ht="28.5" hidden="1" customHeight="1">
      <c r="A29" s="6"/>
      <c r="B29" s="4" t="s">
        <v>39</v>
      </c>
      <c r="C29" s="5">
        <v>0</v>
      </c>
      <c r="D29" s="46">
        <v>0</v>
      </c>
      <c r="E29" s="5">
        <v>0</v>
      </c>
      <c r="F29" s="5">
        <v>0</v>
      </c>
      <c r="G29" s="5">
        <v>0</v>
      </c>
      <c r="H29" s="5">
        <v>0</v>
      </c>
      <c r="I29" s="5">
        <v>0</v>
      </c>
      <c r="J29" s="5">
        <v>0</v>
      </c>
      <c r="K29" s="5">
        <v>0</v>
      </c>
      <c r="L29" s="5">
        <v>0</v>
      </c>
      <c r="M29" s="5">
        <v>0</v>
      </c>
      <c r="N29" s="5">
        <v>0</v>
      </c>
      <c r="O29" s="5">
        <v>0</v>
      </c>
      <c r="P29" s="5">
        <v>0</v>
      </c>
      <c r="Q29" s="5">
        <v>0</v>
      </c>
      <c r="R29" s="5">
        <v>0</v>
      </c>
      <c r="S29" s="7"/>
      <c r="T29" s="7"/>
      <c r="U29" s="7"/>
      <c r="V29" s="7"/>
      <c r="W29" s="7"/>
      <c r="X29" s="9">
        <v>1760</v>
      </c>
      <c r="Y29" s="45">
        <f t="shared" si="1"/>
        <v>1760</v>
      </c>
    </row>
    <row r="30" spans="1:25" s="9" customFormat="1" ht="28.5" hidden="1" customHeight="1">
      <c r="A30" s="6"/>
      <c r="B30" s="4" t="s">
        <v>40</v>
      </c>
      <c r="C30" s="5">
        <v>1411</v>
      </c>
      <c r="D30" s="46">
        <v>0</v>
      </c>
      <c r="E30" s="46">
        <v>0</v>
      </c>
      <c r="F30" s="46">
        <v>0</v>
      </c>
      <c r="G30" s="46">
        <v>0</v>
      </c>
      <c r="H30" s="46">
        <v>0</v>
      </c>
      <c r="I30" s="46">
        <v>0</v>
      </c>
      <c r="J30" s="46">
        <v>0</v>
      </c>
      <c r="K30" s="46">
        <v>0</v>
      </c>
      <c r="L30" s="46">
        <v>0</v>
      </c>
      <c r="M30" s="46">
        <v>0</v>
      </c>
      <c r="N30" s="46">
        <v>0</v>
      </c>
      <c r="O30" s="46">
        <v>0</v>
      </c>
      <c r="P30" s="46">
        <v>1411</v>
      </c>
      <c r="Q30" s="46">
        <v>0</v>
      </c>
      <c r="R30" s="5"/>
      <c r="S30" s="7"/>
      <c r="T30" s="7"/>
      <c r="U30" s="7"/>
      <c r="V30" s="7"/>
      <c r="W30" s="7"/>
      <c r="X30" s="9">
        <v>1299</v>
      </c>
      <c r="Y30" s="45">
        <f t="shared" si="1"/>
        <v>-112</v>
      </c>
    </row>
    <row r="31" spans="1:25" s="9" customFormat="1" ht="28.5" hidden="1" customHeight="1">
      <c r="A31" s="6"/>
      <c r="B31" s="11" t="s">
        <v>41</v>
      </c>
      <c r="C31" s="5">
        <v>0</v>
      </c>
      <c r="D31" s="5"/>
      <c r="E31" s="5">
        <v>0</v>
      </c>
      <c r="F31" s="5">
        <v>0</v>
      </c>
      <c r="G31" s="5">
        <v>0</v>
      </c>
      <c r="H31" s="5">
        <v>0</v>
      </c>
      <c r="I31" s="5">
        <v>0</v>
      </c>
      <c r="J31" s="5">
        <v>0</v>
      </c>
      <c r="K31" s="5">
        <v>0</v>
      </c>
      <c r="L31" s="5">
        <v>0</v>
      </c>
      <c r="M31" s="5">
        <v>0</v>
      </c>
      <c r="N31" s="5">
        <v>0</v>
      </c>
      <c r="O31" s="5">
        <v>0</v>
      </c>
      <c r="P31" s="5">
        <v>0</v>
      </c>
      <c r="Q31" s="5">
        <v>0</v>
      </c>
      <c r="R31" s="5">
        <v>0</v>
      </c>
      <c r="S31" s="7"/>
      <c r="T31" s="7"/>
      <c r="U31" s="7"/>
      <c r="V31" s="7"/>
      <c r="W31" s="7"/>
      <c r="X31" s="9">
        <v>0</v>
      </c>
      <c r="Y31" s="45">
        <f t="shared" si="1"/>
        <v>0</v>
      </c>
    </row>
    <row r="32" spans="1:25" s="9" customFormat="1" ht="28.5" customHeight="1">
      <c r="A32" s="6">
        <v>8</v>
      </c>
      <c r="B32" s="4" t="s">
        <v>42</v>
      </c>
      <c r="C32" s="5">
        <v>159271</v>
      </c>
      <c r="D32" s="5">
        <v>2034</v>
      </c>
      <c r="E32" s="5">
        <v>0</v>
      </c>
      <c r="F32" s="5">
        <v>0</v>
      </c>
      <c r="G32" s="5">
        <v>0</v>
      </c>
      <c r="H32" s="5">
        <v>141411</v>
      </c>
      <c r="I32" s="5">
        <v>0</v>
      </c>
      <c r="J32" s="5">
        <v>0</v>
      </c>
      <c r="K32" s="5">
        <v>0</v>
      </c>
      <c r="L32" s="5">
        <v>265</v>
      </c>
      <c r="M32" s="5">
        <v>0</v>
      </c>
      <c r="N32" s="5">
        <v>0</v>
      </c>
      <c r="O32" s="5">
        <v>0</v>
      </c>
      <c r="P32" s="5">
        <v>15561</v>
      </c>
      <c r="Q32" s="5">
        <v>0</v>
      </c>
      <c r="R32" s="5">
        <v>0</v>
      </c>
      <c r="S32" s="7"/>
      <c r="T32" s="7"/>
      <c r="U32" s="7">
        <f>'[1]2020 (co TK)'!K80+'[1]2020 (co TK)'!K95+'[1]2020 (co TK)'!K180+'[1]2020 (co TK)'!K71</f>
        <v>159271</v>
      </c>
      <c r="V32" s="7">
        <f>U32-C32</f>
        <v>0</v>
      </c>
      <c r="W32" s="7"/>
      <c r="X32" s="8">
        <v>188095</v>
      </c>
      <c r="Y32" s="45">
        <f t="shared" si="1"/>
        <v>28824</v>
      </c>
    </row>
    <row r="33" spans="1:25" s="9" customFormat="1" ht="28.5" hidden="1" customHeight="1">
      <c r="A33" s="6"/>
      <c r="B33" s="4" t="s">
        <v>43</v>
      </c>
      <c r="C33" s="5">
        <v>46516</v>
      </c>
      <c r="D33" s="5">
        <v>1212</v>
      </c>
      <c r="E33" s="5"/>
      <c r="F33" s="5">
        <v>0</v>
      </c>
      <c r="G33" s="5">
        <v>0</v>
      </c>
      <c r="H33" s="5">
        <v>29478</v>
      </c>
      <c r="I33" s="5">
        <v>0</v>
      </c>
      <c r="J33" s="5">
        <v>0</v>
      </c>
      <c r="K33" s="5">
        <v>0</v>
      </c>
      <c r="L33" s="5">
        <v>265</v>
      </c>
      <c r="M33" s="5">
        <v>0</v>
      </c>
      <c r="N33" s="5">
        <v>0</v>
      </c>
      <c r="O33" s="5">
        <v>0</v>
      </c>
      <c r="P33" s="5">
        <v>15561</v>
      </c>
      <c r="Q33" s="5"/>
      <c r="R33" s="5"/>
      <c r="S33" s="7" t="s">
        <v>197</v>
      </c>
      <c r="T33" s="7"/>
      <c r="U33" s="7"/>
      <c r="V33" s="7"/>
      <c r="W33" s="7"/>
      <c r="X33" s="9">
        <v>51104</v>
      </c>
      <c r="Y33" s="45">
        <f t="shared" si="1"/>
        <v>4588</v>
      </c>
    </row>
    <row r="34" spans="1:25" s="9" customFormat="1" ht="28.5" hidden="1" customHeight="1">
      <c r="A34" s="6"/>
      <c r="B34" s="15" t="s">
        <v>44</v>
      </c>
      <c r="C34" s="5">
        <v>2310</v>
      </c>
      <c r="D34" s="5">
        <v>0</v>
      </c>
      <c r="E34" s="5">
        <v>0</v>
      </c>
      <c r="F34" s="5">
        <v>0</v>
      </c>
      <c r="G34" s="5">
        <v>0</v>
      </c>
      <c r="H34" s="5">
        <v>2310</v>
      </c>
      <c r="I34" s="5">
        <v>0</v>
      </c>
      <c r="J34" s="5">
        <v>0</v>
      </c>
      <c r="K34" s="5">
        <v>0</v>
      </c>
      <c r="L34" s="5">
        <v>0</v>
      </c>
      <c r="M34" s="5">
        <v>0</v>
      </c>
      <c r="N34" s="5">
        <v>0</v>
      </c>
      <c r="O34" s="5">
        <v>0</v>
      </c>
      <c r="P34" s="5">
        <v>0</v>
      </c>
      <c r="Q34" s="5">
        <v>0</v>
      </c>
      <c r="R34" s="5">
        <v>0</v>
      </c>
      <c r="S34" s="7"/>
      <c r="T34" s="7"/>
      <c r="U34" s="7"/>
      <c r="V34" s="7"/>
      <c r="W34" s="7"/>
      <c r="X34" s="9">
        <v>3157</v>
      </c>
      <c r="Y34" s="45">
        <f t="shared" si="1"/>
        <v>847</v>
      </c>
    </row>
    <row r="35" spans="1:25" s="9" customFormat="1" ht="28.5" hidden="1" customHeight="1">
      <c r="A35" s="6"/>
      <c r="B35" s="15" t="s">
        <v>45</v>
      </c>
      <c r="C35" s="5">
        <v>1637</v>
      </c>
      <c r="D35" s="5">
        <v>0</v>
      </c>
      <c r="E35" s="5">
        <v>0</v>
      </c>
      <c r="F35" s="5">
        <v>0</v>
      </c>
      <c r="G35" s="5">
        <v>0</v>
      </c>
      <c r="H35" s="5">
        <v>1637</v>
      </c>
      <c r="I35" s="5">
        <v>0</v>
      </c>
      <c r="J35" s="5">
        <v>0</v>
      </c>
      <c r="K35" s="5">
        <v>0</v>
      </c>
      <c r="L35" s="5">
        <v>0</v>
      </c>
      <c r="M35" s="5">
        <v>0</v>
      </c>
      <c r="N35" s="5">
        <v>0</v>
      </c>
      <c r="O35" s="5">
        <v>0</v>
      </c>
      <c r="P35" s="5">
        <v>0</v>
      </c>
      <c r="Q35" s="5">
        <v>0</v>
      </c>
      <c r="R35" s="5">
        <v>0</v>
      </c>
      <c r="S35" s="7"/>
      <c r="T35" s="7"/>
      <c r="U35" s="7"/>
      <c r="V35" s="7"/>
      <c r="W35" s="7"/>
      <c r="X35" s="9">
        <v>2009</v>
      </c>
      <c r="Y35" s="45">
        <f t="shared" si="1"/>
        <v>372</v>
      </c>
    </row>
    <row r="36" spans="1:25" s="9" customFormat="1" ht="28.5" hidden="1" customHeight="1">
      <c r="A36" s="6"/>
      <c r="B36" s="15" t="s">
        <v>46</v>
      </c>
      <c r="C36" s="5">
        <v>13558</v>
      </c>
      <c r="D36" s="5">
        <v>0</v>
      </c>
      <c r="E36" s="5">
        <v>0</v>
      </c>
      <c r="F36" s="5">
        <v>0</v>
      </c>
      <c r="G36" s="5">
        <v>0</v>
      </c>
      <c r="H36" s="5">
        <v>13558</v>
      </c>
      <c r="I36" s="5">
        <v>0</v>
      </c>
      <c r="J36" s="5">
        <v>0</v>
      </c>
      <c r="K36" s="5">
        <v>0</v>
      </c>
      <c r="L36" s="5">
        <v>0</v>
      </c>
      <c r="M36" s="5">
        <v>0</v>
      </c>
      <c r="N36" s="5">
        <v>0</v>
      </c>
      <c r="O36" s="5">
        <v>0</v>
      </c>
      <c r="P36" s="5">
        <v>0</v>
      </c>
      <c r="Q36" s="5">
        <v>0</v>
      </c>
      <c r="R36" s="5">
        <v>0</v>
      </c>
      <c r="S36" s="7"/>
      <c r="T36" s="7"/>
      <c r="U36" s="7"/>
      <c r="V36" s="7"/>
      <c r="W36" s="7"/>
      <c r="X36" s="9">
        <v>7489</v>
      </c>
      <c r="Y36" s="45">
        <f t="shared" si="1"/>
        <v>-6069</v>
      </c>
    </row>
    <row r="37" spans="1:25" s="9" customFormat="1" ht="28.5" hidden="1" customHeight="1">
      <c r="A37" s="6"/>
      <c r="B37" s="15" t="s">
        <v>47</v>
      </c>
      <c r="C37" s="5">
        <v>0</v>
      </c>
      <c r="D37" s="5">
        <v>0</v>
      </c>
      <c r="E37" s="5">
        <v>0</v>
      </c>
      <c r="F37" s="5">
        <v>0</v>
      </c>
      <c r="G37" s="5">
        <v>0</v>
      </c>
      <c r="H37" s="5">
        <v>0</v>
      </c>
      <c r="I37" s="5">
        <v>0</v>
      </c>
      <c r="J37" s="5">
        <v>0</v>
      </c>
      <c r="K37" s="5">
        <v>0</v>
      </c>
      <c r="L37" s="5">
        <v>0</v>
      </c>
      <c r="M37" s="5">
        <v>0</v>
      </c>
      <c r="N37" s="5">
        <v>0</v>
      </c>
      <c r="O37" s="5">
        <v>0</v>
      </c>
      <c r="P37" s="5">
        <v>0</v>
      </c>
      <c r="Q37" s="5">
        <v>0</v>
      </c>
      <c r="R37" s="5">
        <v>0</v>
      </c>
      <c r="S37" s="7"/>
      <c r="T37" s="7"/>
      <c r="U37" s="7"/>
      <c r="V37" s="7"/>
      <c r="W37" s="7"/>
      <c r="X37" s="9">
        <v>2698</v>
      </c>
      <c r="Y37" s="45">
        <f t="shared" si="1"/>
        <v>2698</v>
      </c>
    </row>
    <row r="38" spans="1:25" s="9" customFormat="1" ht="28.5" hidden="1" customHeight="1">
      <c r="A38" s="6"/>
      <c r="B38" s="15" t="s">
        <v>48</v>
      </c>
      <c r="C38" s="5">
        <v>4434</v>
      </c>
      <c r="D38" s="5">
        <v>0</v>
      </c>
      <c r="E38" s="5">
        <v>0</v>
      </c>
      <c r="F38" s="5">
        <v>0</v>
      </c>
      <c r="G38" s="5">
        <v>0</v>
      </c>
      <c r="H38" s="5">
        <v>4434</v>
      </c>
      <c r="I38" s="5">
        <v>0</v>
      </c>
      <c r="J38" s="5">
        <v>0</v>
      </c>
      <c r="K38" s="5">
        <v>0</v>
      </c>
      <c r="L38" s="5">
        <v>0</v>
      </c>
      <c r="M38" s="5">
        <v>0</v>
      </c>
      <c r="N38" s="5">
        <v>0</v>
      </c>
      <c r="O38" s="5">
        <v>0</v>
      </c>
      <c r="P38" s="5">
        <v>0</v>
      </c>
      <c r="Q38" s="5">
        <v>0</v>
      </c>
      <c r="R38" s="5">
        <v>0</v>
      </c>
      <c r="S38" s="7"/>
      <c r="T38" s="7"/>
      <c r="U38" s="7"/>
      <c r="V38" s="7"/>
      <c r="W38" s="7"/>
      <c r="X38" s="9">
        <v>5318</v>
      </c>
      <c r="Y38" s="45">
        <f t="shared" si="1"/>
        <v>884</v>
      </c>
    </row>
    <row r="39" spans="1:25" s="9" customFormat="1" ht="28.5" hidden="1" customHeight="1">
      <c r="A39" s="6"/>
      <c r="B39" s="15" t="s">
        <v>49</v>
      </c>
      <c r="C39" s="5">
        <v>0</v>
      </c>
      <c r="D39" s="5">
        <v>0</v>
      </c>
      <c r="E39" s="5">
        <v>0</v>
      </c>
      <c r="F39" s="5">
        <v>0</v>
      </c>
      <c r="G39" s="5">
        <v>0</v>
      </c>
      <c r="H39" s="5">
        <v>0</v>
      </c>
      <c r="I39" s="5">
        <v>0</v>
      </c>
      <c r="J39" s="5">
        <v>0</v>
      </c>
      <c r="K39" s="5">
        <v>0</v>
      </c>
      <c r="L39" s="5">
        <v>0</v>
      </c>
      <c r="M39" s="5">
        <v>0</v>
      </c>
      <c r="N39" s="5">
        <v>0</v>
      </c>
      <c r="O39" s="5">
        <v>0</v>
      </c>
      <c r="P39" s="5">
        <v>0</v>
      </c>
      <c r="Q39" s="5">
        <v>0</v>
      </c>
      <c r="R39" s="5">
        <v>0</v>
      </c>
      <c r="S39" s="7"/>
      <c r="T39" s="7"/>
      <c r="U39" s="7"/>
      <c r="V39" s="7"/>
      <c r="W39" s="7"/>
      <c r="X39" s="9">
        <v>2082</v>
      </c>
      <c r="Y39" s="45">
        <f t="shared" si="1"/>
        <v>2082</v>
      </c>
    </row>
    <row r="40" spans="1:25" s="9" customFormat="1" ht="28.5" hidden="1" customHeight="1">
      <c r="A40" s="6"/>
      <c r="B40" s="15" t="s">
        <v>50</v>
      </c>
      <c r="C40" s="5">
        <v>0</v>
      </c>
      <c r="D40" s="5">
        <v>0</v>
      </c>
      <c r="E40" s="5">
        <v>0</v>
      </c>
      <c r="F40" s="5">
        <v>0</v>
      </c>
      <c r="G40" s="5">
        <v>0</v>
      </c>
      <c r="H40" s="5">
        <v>0</v>
      </c>
      <c r="I40" s="5">
        <v>0</v>
      </c>
      <c r="J40" s="5">
        <v>0</v>
      </c>
      <c r="K40" s="5">
        <v>0</v>
      </c>
      <c r="L40" s="5">
        <v>0</v>
      </c>
      <c r="M40" s="5">
        <v>0</v>
      </c>
      <c r="N40" s="5">
        <v>0</v>
      </c>
      <c r="O40" s="5">
        <v>0</v>
      </c>
      <c r="P40" s="5">
        <v>0</v>
      </c>
      <c r="Q40" s="5">
        <v>0</v>
      </c>
      <c r="R40" s="5">
        <v>0</v>
      </c>
      <c r="S40" s="7"/>
      <c r="T40" s="7"/>
      <c r="U40" s="7"/>
      <c r="V40" s="7"/>
      <c r="W40" s="7"/>
      <c r="X40" s="9">
        <v>6300</v>
      </c>
      <c r="Y40" s="45">
        <f t="shared" si="1"/>
        <v>6300</v>
      </c>
    </row>
    <row r="41" spans="1:25" s="9" customFormat="1" ht="28.5" hidden="1" customHeight="1">
      <c r="A41" s="6"/>
      <c r="B41" s="15" t="s">
        <v>51</v>
      </c>
      <c r="C41" s="5">
        <v>1328</v>
      </c>
      <c r="D41" s="5">
        <v>0</v>
      </c>
      <c r="E41" s="5">
        <v>0</v>
      </c>
      <c r="F41" s="5">
        <v>0</v>
      </c>
      <c r="G41" s="5">
        <v>0</v>
      </c>
      <c r="H41" s="5">
        <v>1328</v>
      </c>
      <c r="I41" s="5">
        <v>0</v>
      </c>
      <c r="J41" s="5">
        <v>0</v>
      </c>
      <c r="K41" s="5">
        <v>0</v>
      </c>
      <c r="L41" s="5">
        <v>0</v>
      </c>
      <c r="M41" s="5">
        <v>0</v>
      </c>
      <c r="N41" s="5">
        <v>0</v>
      </c>
      <c r="O41" s="5">
        <v>0</v>
      </c>
      <c r="P41" s="5">
        <v>0</v>
      </c>
      <c r="Q41" s="5">
        <v>0</v>
      </c>
      <c r="R41" s="5">
        <v>0</v>
      </c>
      <c r="S41" s="7"/>
      <c r="T41" s="7"/>
      <c r="U41" s="7"/>
      <c r="V41" s="7"/>
      <c r="W41" s="7"/>
      <c r="X41" s="9">
        <v>1264</v>
      </c>
      <c r="Y41" s="45">
        <f t="shared" si="1"/>
        <v>-64</v>
      </c>
    </row>
    <row r="42" spans="1:25" s="9" customFormat="1" ht="28.5" hidden="1" customHeight="1">
      <c r="A42" s="6"/>
      <c r="B42" s="4" t="s">
        <v>52</v>
      </c>
      <c r="C42" s="5">
        <v>14294</v>
      </c>
      <c r="D42" s="5">
        <v>0</v>
      </c>
      <c r="E42" s="5">
        <v>0</v>
      </c>
      <c r="F42" s="5">
        <v>0</v>
      </c>
      <c r="G42" s="5">
        <v>0</v>
      </c>
      <c r="H42" s="5">
        <v>14294</v>
      </c>
      <c r="I42" s="5">
        <v>0</v>
      </c>
      <c r="J42" s="5">
        <v>0</v>
      </c>
      <c r="K42" s="5">
        <v>0</v>
      </c>
      <c r="L42" s="5">
        <v>0</v>
      </c>
      <c r="M42" s="5">
        <v>0</v>
      </c>
      <c r="N42" s="5">
        <v>0</v>
      </c>
      <c r="O42" s="5">
        <v>0</v>
      </c>
      <c r="P42" s="5">
        <v>0</v>
      </c>
      <c r="Q42" s="5">
        <v>0</v>
      </c>
      <c r="R42" s="5">
        <v>0</v>
      </c>
      <c r="S42" s="7"/>
      <c r="T42" s="7"/>
      <c r="U42" s="7"/>
      <c r="V42" s="7"/>
      <c r="W42" s="7"/>
      <c r="X42" s="9">
        <v>25135</v>
      </c>
      <c r="Y42" s="45">
        <f t="shared" si="1"/>
        <v>10841</v>
      </c>
    </row>
    <row r="43" spans="1:25" s="9" customFormat="1" ht="28.5" hidden="1" customHeight="1">
      <c r="A43" s="6"/>
      <c r="B43" s="15" t="s">
        <v>53</v>
      </c>
      <c r="C43" s="5">
        <v>0</v>
      </c>
      <c r="D43" s="5">
        <v>0</v>
      </c>
      <c r="E43" s="5">
        <v>0</v>
      </c>
      <c r="F43" s="5">
        <v>0</v>
      </c>
      <c r="G43" s="5">
        <v>0</v>
      </c>
      <c r="H43" s="5">
        <v>0</v>
      </c>
      <c r="I43" s="5">
        <v>0</v>
      </c>
      <c r="J43" s="5">
        <v>0</v>
      </c>
      <c r="K43" s="5">
        <v>0</v>
      </c>
      <c r="L43" s="5">
        <v>0</v>
      </c>
      <c r="M43" s="5">
        <v>0</v>
      </c>
      <c r="N43" s="5">
        <v>0</v>
      </c>
      <c r="O43" s="5">
        <v>0</v>
      </c>
      <c r="P43" s="5">
        <v>0</v>
      </c>
      <c r="Q43" s="5">
        <v>0</v>
      </c>
      <c r="R43" s="5">
        <v>0</v>
      </c>
      <c r="S43" s="7"/>
      <c r="T43" s="7"/>
      <c r="U43" s="7"/>
      <c r="V43" s="7"/>
      <c r="W43" s="7"/>
      <c r="X43" s="9">
        <v>3288</v>
      </c>
      <c r="Y43" s="45">
        <f t="shared" si="1"/>
        <v>3288</v>
      </c>
    </row>
    <row r="44" spans="1:25" s="14" customFormat="1" ht="62.25" customHeight="1">
      <c r="A44" s="10"/>
      <c r="B44" s="18" t="s">
        <v>54</v>
      </c>
      <c r="C44" s="12">
        <v>11000</v>
      </c>
      <c r="D44" s="12">
        <v>0</v>
      </c>
      <c r="E44" s="12">
        <v>0</v>
      </c>
      <c r="F44" s="12">
        <v>0</v>
      </c>
      <c r="G44" s="12">
        <v>0</v>
      </c>
      <c r="H44" s="12"/>
      <c r="I44" s="12">
        <v>0</v>
      </c>
      <c r="J44" s="12">
        <v>0</v>
      </c>
      <c r="K44" s="12">
        <v>0</v>
      </c>
      <c r="L44" s="12">
        <v>0</v>
      </c>
      <c r="M44" s="12">
        <v>0</v>
      </c>
      <c r="N44" s="12">
        <v>0</v>
      </c>
      <c r="O44" s="12">
        <v>0</v>
      </c>
      <c r="P44" s="12">
        <v>11000</v>
      </c>
      <c r="Q44" s="12"/>
      <c r="R44" s="12"/>
      <c r="S44" s="13"/>
      <c r="T44" s="13"/>
      <c r="U44" s="13"/>
      <c r="V44" s="13"/>
      <c r="W44" s="13"/>
      <c r="X44" s="60">
        <v>8000</v>
      </c>
      <c r="Y44" s="45">
        <f t="shared" si="1"/>
        <v>-3000</v>
      </c>
    </row>
    <row r="45" spans="1:25" s="14" customFormat="1" ht="28.5" hidden="1" customHeight="1">
      <c r="A45" s="10"/>
      <c r="B45" s="4" t="s">
        <v>55</v>
      </c>
      <c r="C45" s="5">
        <v>822</v>
      </c>
      <c r="D45" s="5">
        <v>822</v>
      </c>
      <c r="E45" s="46">
        <v>0</v>
      </c>
      <c r="F45" s="46">
        <v>0</v>
      </c>
      <c r="G45" s="46">
        <v>0</v>
      </c>
      <c r="H45" s="46">
        <v>0</v>
      </c>
      <c r="I45" s="46">
        <v>0</v>
      </c>
      <c r="J45" s="46">
        <v>0</v>
      </c>
      <c r="K45" s="46">
        <v>0</v>
      </c>
      <c r="L45" s="46">
        <v>0</v>
      </c>
      <c r="M45" s="46">
        <v>0</v>
      </c>
      <c r="N45" s="46">
        <v>0</v>
      </c>
      <c r="O45" s="46">
        <v>0</v>
      </c>
      <c r="P45" s="46">
        <v>0</v>
      </c>
      <c r="Q45" s="46">
        <v>0</v>
      </c>
      <c r="R45" s="46">
        <v>0</v>
      </c>
      <c r="S45" s="47"/>
      <c r="T45" s="47"/>
      <c r="U45" s="47"/>
      <c r="V45" s="47"/>
      <c r="W45" s="47"/>
      <c r="X45" s="14">
        <v>2000</v>
      </c>
      <c r="Y45" s="45">
        <f t="shared" si="1"/>
        <v>1178</v>
      </c>
    </row>
    <row r="46" spans="1:25" s="14" customFormat="1" ht="28.5" hidden="1" customHeight="1">
      <c r="A46" s="10"/>
      <c r="B46" s="4" t="s">
        <v>56</v>
      </c>
      <c r="C46" s="5">
        <v>0</v>
      </c>
      <c r="D46" s="5">
        <v>0</v>
      </c>
      <c r="E46" s="5">
        <v>0</v>
      </c>
      <c r="F46" s="5">
        <v>0</v>
      </c>
      <c r="G46" s="5">
        <v>0</v>
      </c>
      <c r="H46" s="5">
        <v>0</v>
      </c>
      <c r="I46" s="46">
        <v>0</v>
      </c>
      <c r="J46" s="46">
        <v>0</v>
      </c>
      <c r="K46" s="46">
        <v>0</v>
      </c>
      <c r="L46" s="46">
        <v>0</v>
      </c>
      <c r="M46" s="46">
        <v>0</v>
      </c>
      <c r="N46" s="46">
        <v>0</v>
      </c>
      <c r="O46" s="46">
        <v>0</v>
      </c>
      <c r="P46" s="46">
        <v>0</v>
      </c>
      <c r="Q46" s="46">
        <v>0</v>
      </c>
      <c r="R46" s="46">
        <v>0</v>
      </c>
      <c r="S46" s="47"/>
      <c r="T46" s="47"/>
      <c r="U46" s="47"/>
      <c r="V46" s="47"/>
      <c r="W46" s="47"/>
      <c r="X46" s="14">
        <v>4000</v>
      </c>
      <c r="Y46" s="45">
        <f t="shared" si="1"/>
        <v>4000</v>
      </c>
    </row>
    <row r="47" spans="1:25" s="14" customFormat="1" ht="28.5" hidden="1" customHeight="1">
      <c r="A47" s="10"/>
      <c r="B47" s="4" t="s">
        <v>57</v>
      </c>
      <c r="C47" s="5">
        <v>0</v>
      </c>
      <c r="D47" s="5">
        <v>0</v>
      </c>
      <c r="E47" s="5">
        <v>0</v>
      </c>
      <c r="F47" s="5">
        <v>0</v>
      </c>
      <c r="G47" s="5">
        <v>0</v>
      </c>
      <c r="H47" s="5">
        <v>0</v>
      </c>
      <c r="I47" s="46">
        <v>0</v>
      </c>
      <c r="J47" s="46">
        <v>0</v>
      </c>
      <c r="K47" s="46">
        <v>0</v>
      </c>
      <c r="L47" s="46">
        <v>0</v>
      </c>
      <c r="M47" s="46">
        <v>0</v>
      </c>
      <c r="N47" s="46">
        <v>0</v>
      </c>
      <c r="O47" s="46">
        <v>0</v>
      </c>
      <c r="P47" s="46">
        <v>0</v>
      </c>
      <c r="Q47" s="46">
        <v>0</v>
      </c>
      <c r="R47" s="46">
        <v>0</v>
      </c>
      <c r="S47" s="47"/>
      <c r="T47" s="47"/>
      <c r="U47" s="47"/>
      <c r="V47" s="47"/>
      <c r="W47" s="47"/>
      <c r="X47" s="14">
        <v>4000</v>
      </c>
      <c r="Y47" s="45">
        <f t="shared" si="1"/>
        <v>4000</v>
      </c>
    </row>
    <row r="48" spans="1:25" s="14" customFormat="1" ht="28.5" hidden="1" customHeight="1">
      <c r="A48" s="10"/>
      <c r="B48" s="4" t="s">
        <v>58</v>
      </c>
      <c r="C48" s="5">
        <v>0</v>
      </c>
      <c r="D48" s="5">
        <v>0</v>
      </c>
      <c r="E48" s="5">
        <v>0</v>
      </c>
      <c r="F48" s="5">
        <v>0</v>
      </c>
      <c r="G48" s="5">
        <v>0</v>
      </c>
      <c r="H48" s="5">
        <v>0</v>
      </c>
      <c r="I48" s="46">
        <v>0</v>
      </c>
      <c r="J48" s="46">
        <v>0</v>
      </c>
      <c r="K48" s="46">
        <v>0</v>
      </c>
      <c r="L48" s="46">
        <v>0</v>
      </c>
      <c r="M48" s="46">
        <v>0</v>
      </c>
      <c r="N48" s="46">
        <v>0</v>
      </c>
      <c r="O48" s="46">
        <v>0</v>
      </c>
      <c r="P48" s="46">
        <v>0</v>
      </c>
      <c r="Q48" s="46">
        <v>0</v>
      </c>
      <c r="R48" s="46">
        <v>0</v>
      </c>
      <c r="S48" s="47"/>
      <c r="T48" s="47"/>
      <c r="U48" s="47"/>
      <c r="V48" s="47"/>
      <c r="W48" s="47"/>
      <c r="X48" s="14">
        <v>0</v>
      </c>
      <c r="Y48" s="45">
        <f t="shared" si="1"/>
        <v>0</v>
      </c>
    </row>
    <row r="49" spans="1:25" s="14" customFormat="1" ht="28.5" hidden="1" customHeight="1">
      <c r="A49" s="10"/>
      <c r="B49" s="4" t="s">
        <v>59</v>
      </c>
      <c r="C49" s="5">
        <v>5842</v>
      </c>
      <c r="D49" s="5">
        <v>0</v>
      </c>
      <c r="E49" s="5">
        <v>0</v>
      </c>
      <c r="F49" s="5">
        <v>0</v>
      </c>
      <c r="G49" s="5">
        <v>0</v>
      </c>
      <c r="H49" s="5">
        <v>5842</v>
      </c>
      <c r="I49" s="46">
        <v>0</v>
      </c>
      <c r="J49" s="46">
        <v>0</v>
      </c>
      <c r="K49" s="46">
        <v>0</v>
      </c>
      <c r="L49" s="46">
        <v>0</v>
      </c>
      <c r="M49" s="46">
        <v>0</v>
      </c>
      <c r="N49" s="46">
        <v>0</v>
      </c>
      <c r="O49" s="46">
        <v>0</v>
      </c>
      <c r="P49" s="46">
        <v>0</v>
      </c>
      <c r="Q49" s="46">
        <v>0</v>
      </c>
      <c r="R49" s="46">
        <v>0</v>
      </c>
      <c r="S49" s="47"/>
      <c r="T49" s="47"/>
      <c r="U49" s="47"/>
      <c r="V49" s="47"/>
      <c r="W49" s="47"/>
      <c r="X49" s="14">
        <v>900</v>
      </c>
      <c r="Y49" s="45">
        <f t="shared" si="1"/>
        <v>-4942</v>
      </c>
    </row>
    <row r="50" spans="1:25" s="14" customFormat="1" ht="28.5" hidden="1" customHeight="1">
      <c r="A50" s="10"/>
      <c r="B50" s="4" t="s">
        <v>60</v>
      </c>
      <c r="C50" s="5">
        <v>0</v>
      </c>
      <c r="D50" s="5">
        <v>0</v>
      </c>
      <c r="E50" s="5">
        <v>0</v>
      </c>
      <c r="F50" s="5">
        <v>0</v>
      </c>
      <c r="G50" s="5">
        <v>0</v>
      </c>
      <c r="H50" s="5">
        <v>0</v>
      </c>
      <c r="I50" s="46">
        <v>0</v>
      </c>
      <c r="J50" s="46">
        <v>0</v>
      </c>
      <c r="K50" s="46">
        <v>0</v>
      </c>
      <c r="L50" s="46">
        <v>0</v>
      </c>
      <c r="M50" s="46">
        <v>0</v>
      </c>
      <c r="N50" s="46">
        <v>0</v>
      </c>
      <c r="O50" s="46">
        <v>0</v>
      </c>
      <c r="P50" s="46">
        <v>0</v>
      </c>
      <c r="Q50" s="46">
        <v>0</v>
      </c>
      <c r="R50" s="46">
        <v>0</v>
      </c>
      <c r="S50" s="47"/>
      <c r="T50" s="47"/>
      <c r="U50" s="47"/>
      <c r="V50" s="47"/>
      <c r="W50" s="47"/>
      <c r="X50" s="14">
        <v>0</v>
      </c>
      <c r="Y50" s="45">
        <f t="shared" si="1"/>
        <v>0</v>
      </c>
    </row>
    <row r="51" spans="1:25" s="14" customFormat="1" ht="28.5" hidden="1" customHeight="1">
      <c r="A51" s="10"/>
      <c r="B51" s="4" t="s">
        <v>61</v>
      </c>
      <c r="C51" s="5">
        <v>2870</v>
      </c>
      <c r="D51" s="5">
        <v>0</v>
      </c>
      <c r="E51" s="5">
        <v>0</v>
      </c>
      <c r="F51" s="5">
        <v>0</v>
      </c>
      <c r="G51" s="5">
        <v>0</v>
      </c>
      <c r="H51" s="5">
        <v>2870</v>
      </c>
      <c r="I51" s="46">
        <v>0</v>
      </c>
      <c r="J51" s="46">
        <v>0</v>
      </c>
      <c r="K51" s="46">
        <v>0</v>
      </c>
      <c r="L51" s="46">
        <v>0</v>
      </c>
      <c r="M51" s="46">
        <v>0</v>
      </c>
      <c r="N51" s="46">
        <v>0</v>
      </c>
      <c r="O51" s="46">
        <v>0</v>
      </c>
      <c r="P51" s="46">
        <v>0</v>
      </c>
      <c r="Q51" s="46">
        <v>0</v>
      </c>
      <c r="R51" s="46">
        <v>0</v>
      </c>
      <c r="S51" s="47"/>
      <c r="T51" s="47"/>
      <c r="U51" s="47"/>
      <c r="V51" s="47"/>
      <c r="W51" s="47"/>
      <c r="X51" s="14">
        <v>900</v>
      </c>
      <c r="Y51" s="45">
        <f t="shared" si="1"/>
        <v>-1970</v>
      </c>
    </row>
    <row r="52" spans="1:25" s="14" customFormat="1" ht="28.5" hidden="1" customHeight="1">
      <c r="A52" s="10"/>
      <c r="B52" s="4" t="s">
        <v>62</v>
      </c>
      <c r="C52" s="5">
        <v>1500</v>
      </c>
      <c r="D52" s="5">
        <v>0</v>
      </c>
      <c r="E52" s="5">
        <v>0</v>
      </c>
      <c r="F52" s="5">
        <v>0</v>
      </c>
      <c r="G52" s="5">
        <v>0</v>
      </c>
      <c r="H52" s="5">
        <v>1500</v>
      </c>
      <c r="I52" s="46">
        <v>0</v>
      </c>
      <c r="J52" s="46">
        <v>0</v>
      </c>
      <c r="K52" s="46">
        <v>0</v>
      </c>
      <c r="L52" s="46">
        <v>0</v>
      </c>
      <c r="M52" s="46">
        <v>0</v>
      </c>
      <c r="N52" s="46">
        <v>0</v>
      </c>
      <c r="O52" s="46">
        <v>0</v>
      </c>
      <c r="P52" s="46">
        <v>0</v>
      </c>
      <c r="Q52" s="46">
        <v>0</v>
      </c>
      <c r="R52" s="46">
        <v>0</v>
      </c>
      <c r="S52" s="47"/>
      <c r="T52" s="47"/>
      <c r="U52" s="47"/>
      <c r="V52" s="47"/>
      <c r="W52" s="47"/>
      <c r="X52" s="14">
        <v>0</v>
      </c>
      <c r="Y52" s="45">
        <f t="shared" si="1"/>
        <v>-1500</v>
      </c>
    </row>
    <row r="53" spans="1:25" s="14" customFormat="1" ht="28.5" hidden="1" customHeight="1">
      <c r="A53" s="10"/>
      <c r="B53" s="4" t="s">
        <v>63</v>
      </c>
      <c r="C53" s="5">
        <v>0</v>
      </c>
      <c r="D53" s="5">
        <v>0</v>
      </c>
      <c r="E53" s="5">
        <v>0</v>
      </c>
      <c r="F53" s="5">
        <v>0</v>
      </c>
      <c r="G53" s="5">
        <v>0</v>
      </c>
      <c r="H53" s="5">
        <v>0</v>
      </c>
      <c r="I53" s="46">
        <v>0</v>
      </c>
      <c r="J53" s="46">
        <v>0</v>
      </c>
      <c r="K53" s="46">
        <v>0</v>
      </c>
      <c r="L53" s="46">
        <v>0</v>
      </c>
      <c r="M53" s="46">
        <v>0</v>
      </c>
      <c r="N53" s="46">
        <v>0</v>
      </c>
      <c r="O53" s="46">
        <v>0</v>
      </c>
      <c r="P53" s="46">
        <v>0</v>
      </c>
      <c r="Q53" s="46">
        <v>0</v>
      </c>
      <c r="R53" s="46">
        <v>0</v>
      </c>
      <c r="S53" s="47"/>
      <c r="T53" s="47"/>
      <c r="U53" s="47"/>
      <c r="V53" s="47"/>
      <c r="W53" s="47"/>
      <c r="X53" s="14">
        <v>0</v>
      </c>
      <c r="Y53" s="45">
        <f t="shared" si="1"/>
        <v>0</v>
      </c>
    </row>
    <row r="54" spans="1:25" s="14" customFormat="1" ht="28.5" hidden="1" customHeight="1">
      <c r="A54" s="10"/>
      <c r="B54" s="4" t="s">
        <v>64</v>
      </c>
      <c r="C54" s="5">
        <v>1472</v>
      </c>
      <c r="D54" s="5">
        <v>0</v>
      </c>
      <c r="E54" s="5">
        <v>0</v>
      </c>
      <c r="F54" s="5">
        <v>0</v>
      </c>
      <c r="G54" s="5">
        <v>0</v>
      </c>
      <c r="H54" s="5">
        <v>1472</v>
      </c>
      <c r="I54" s="46">
        <v>0</v>
      </c>
      <c r="J54" s="46">
        <v>0</v>
      </c>
      <c r="K54" s="46">
        <v>0</v>
      </c>
      <c r="L54" s="46">
        <v>0</v>
      </c>
      <c r="M54" s="46">
        <v>0</v>
      </c>
      <c r="N54" s="46">
        <v>0</v>
      </c>
      <c r="O54" s="46">
        <v>0</v>
      </c>
      <c r="P54" s="46">
        <v>0</v>
      </c>
      <c r="Q54" s="46">
        <v>0</v>
      </c>
      <c r="R54" s="46">
        <v>0</v>
      </c>
      <c r="S54" s="47"/>
      <c r="T54" s="47"/>
      <c r="U54" s="47"/>
      <c r="V54" s="47"/>
      <c r="W54" s="47"/>
      <c r="X54" s="14">
        <v>0</v>
      </c>
      <c r="Y54" s="45">
        <f t="shared" si="1"/>
        <v>-1472</v>
      </c>
    </row>
    <row r="55" spans="1:25" s="14" customFormat="1" ht="28.5" hidden="1" customHeight="1">
      <c r="A55" s="10"/>
      <c r="B55" s="15" t="s">
        <v>65</v>
      </c>
      <c r="C55" s="5">
        <v>0</v>
      </c>
      <c r="D55" s="5">
        <v>0</v>
      </c>
      <c r="E55" s="5">
        <v>0</v>
      </c>
      <c r="F55" s="5">
        <v>0</v>
      </c>
      <c r="G55" s="5">
        <v>0</v>
      </c>
      <c r="H55" s="5">
        <v>0</v>
      </c>
      <c r="I55" s="46">
        <v>0</v>
      </c>
      <c r="J55" s="46">
        <v>0</v>
      </c>
      <c r="K55" s="46">
        <v>0</v>
      </c>
      <c r="L55" s="46">
        <v>0</v>
      </c>
      <c r="M55" s="46">
        <v>0</v>
      </c>
      <c r="N55" s="46">
        <v>0</v>
      </c>
      <c r="O55" s="46">
        <v>0</v>
      </c>
      <c r="P55" s="46">
        <v>0</v>
      </c>
      <c r="Q55" s="46">
        <v>0</v>
      </c>
      <c r="R55" s="46">
        <v>0</v>
      </c>
      <c r="S55" s="47"/>
      <c r="T55" s="47"/>
      <c r="U55" s="47"/>
      <c r="V55" s="47"/>
      <c r="W55" s="47"/>
      <c r="X55" s="14">
        <v>0</v>
      </c>
      <c r="Y55" s="45">
        <f t="shared" si="1"/>
        <v>0</v>
      </c>
    </row>
    <row r="56" spans="1:25" s="14" customFormat="1" ht="28.5" hidden="1" customHeight="1">
      <c r="A56" s="10"/>
      <c r="B56" s="15" t="s">
        <v>66</v>
      </c>
      <c r="C56" s="5">
        <v>0</v>
      </c>
      <c r="D56" s="5">
        <v>0</v>
      </c>
      <c r="E56" s="5">
        <v>0</v>
      </c>
      <c r="F56" s="5">
        <v>0</v>
      </c>
      <c r="G56" s="5">
        <v>0</v>
      </c>
      <c r="H56" s="5">
        <v>0</v>
      </c>
      <c r="I56" s="46">
        <v>0</v>
      </c>
      <c r="J56" s="46">
        <v>0</v>
      </c>
      <c r="K56" s="46">
        <v>0</v>
      </c>
      <c r="L56" s="46">
        <v>0</v>
      </c>
      <c r="M56" s="46">
        <v>0</v>
      </c>
      <c r="N56" s="46">
        <v>0</v>
      </c>
      <c r="O56" s="46">
        <v>0</v>
      </c>
      <c r="P56" s="46">
        <v>0</v>
      </c>
      <c r="Q56" s="46">
        <v>0</v>
      </c>
      <c r="R56" s="46">
        <v>0</v>
      </c>
      <c r="S56" s="47"/>
      <c r="T56" s="47"/>
      <c r="U56" s="47"/>
      <c r="V56" s="47"/>
      <c r="W56" s="47"/>
      <c r="X56" s="14">
        <v>0</v>
      </c>
      <c r="Y56" s="45">
        <f t="shared" si="1"/>
        <v>0</v>
      </c>
    </row>
    <row r="57" spans="1:25" s="14" customFormat="1" ht="28.5" hidden="1" customHeight="1">
      <c r="A57" s="10"/>
      <c r="B57" s="15" t="s">
        <v>67</v>
      </c>
      <c r="C57" s="5">
        <v>7800</v>
      </c>
      <c r="D57" s="5">
        <v>0</v>
      </c>
      <c r="E57" s="5">
        <v>0</v>
      </c>
      <c r="F57" s="5">
        <v>0</v>
      </c>
      <c r="G57" s="5">
        <v>0</v>
      </c>
      <c r="H57" s="5">
        <v>7800</v>
      </c>
      <c r="I57" s="46">
        <v>0</v>
      </c>
      <c r="J57" s="46">
        <v>0</v>
      </c>
      <c r="K57" s="46">
        <v>0</v>
      </c>
      <c r="L57" s="46">
        <v>0</v>
      </c>
      <c r="M57" s="46">
        <v>0</v>
      </c>
      <c r="N57" s="46">
        <v>0</v>
      </c>
      <c r="O57" s="46">
        <v>0</v>
      </c>
      <c r="P57" s="46">
        <v>0</v>
      </c>
      <c r="Q57" s="46">
        <v>0</v>
      </c>
      <c r="R57" s="46">
        <v>0</v>
      </c>
      <c r="S57" s="47"/>
      <c r="T57" s="47"/>
      <c r="U57" s="47"/>
      <c r="V57" s="47"/>
      <c r="W57" s="47"/>
      <c r="X57" s="14">
        <v>4600</v>
      </c>
      <c r="Y57" s="45">
        <f t="shared" si="1"/>
        <v>-3200</v>
      </c>
    </row>
    <row r="58" spans="1:25" s="14" customFormat="1" ht="28.5" hidden="1" customHeight="1">
      <c r="A58" s="10"/>
      <c r="B58" s="15" t="s">
        <v>68</v>
      </c>
      <c r="C58" s="5">
        <v>60730</v>
      </c>
      <c r="D58" s="5">
        <v>0</v>
      </c>
      <c r="E58" s="5">
        <v>0</v>
      </c>
      <c r="F58" s="5">
        <v>0</v>
      </c>
      <c r="G58" s="5">
        <v>0</v>
      </c>
      <c r="H58" s="5">
        <v>60730</v>
      </c>
      <c r="I58" s="46">
        <v>0</v>
      </c>
      <c r="J58" s="46">
        <v>0</v>
      </c>
      <c r="K58" s="46">
        <v>0</v>
      </c>
      <c r="L58" s="46">
        <v>0</v>
      </c>
      <c r="M58" s="46">
        <v>0</v>
      </c>
      <c r="N58" s="46">
        <v>0</v>
      </c>
      <c r="O58" s="46">
        <v>0</v>
      </c>
      <c r="P58" s="46">
        <v>0</v>
      </c>
      <c r="Q58" s="46">
        <v>0</v>
      </c>
      <c r="R58" s="46">
        <v>0</v>
      </c>
      <c r="S58" s="47"/>
      <c r="T58" s="47"/>
      <c r="U58" s="47"/>
      <c r="V58" s="47"/>
      <c r="W58" s="47"/>
      <c r="X58" s="14">
        <v>63459</v>
      </c>
      <c r="Y58" s="45">
        <f t="shared" si="1"/>
        <v>2729</v>
      </c>
    </row>
    <row r="59" spans="1:25" s="14" customFormat="1" ht="28.5" hidden="1" customHeight="1">
      <c r="A59" s="10"/>
      <c r="B59" s="61" t="s">
        <v>69</v>
      </c>
      <c r="C59" s="5">
        <v>0</v>
      </c>
      <c r="D59" s="5">
        <v>0</v>
      </c>
      <c r="E59" s="5">
        <v>0</v>
      </c>
      <c r="F59" s="5">
        <v>0</v>
      </c>
      <c r="G59" s="5">
        <v>0</v>
      </c>
      <c r="H59" s="5">
        <v>0</v>
      </c>
      <c r="I59" s="46">
        <v>0</v>
      </c>
      <c r="J59" s="46">
        <v>0</v>
      </c>
      <c r="K59" s="46">
        <v>0</v>
      </c>
      <c r="L59" s="46">
        <v>0</v>
      </c>
      <c r="M59" s="46">
        <v>0</v>
      </c>
      <c r="N59" s="46">
        <v>0</v>
      </c>
      <c r="O59" s="46">
        <v>0</v>
      </c>
      <c r="P59" s="46">
        <v>0</v>
      </c>
      <c r="Q59" s="46">
        <v>0</v>
      </c>
      <c r="R59" s="46">
        <v>0</v>
      </c>
      <c r="S59" s="47"/>
      <c r="T59" s="47"/>
      <c r="U59" s="47"/>
      <c r="V59" s="47"/>
      <c r="W59" s="47"/>
      <c r="X59" s="14">
        <v>2017</v>
      </c>
      <c r="Y59" s="45">
        <f t="shared" si="1"/>
        <v>2017</v>
      </c>
    </row>
    <row r="60" spans="1:25" s="9" customFormat="1" ht="28.5" hidden="1" customHeight="1">
      <c r="A60" s="6"/>
      <c r="B60" s="4" t="s">
        <v>70</v>
      </c>
      <c r="C60" s="5">
        <v>0</v>
      </c>
      <c r="D60" s="5">
        <v>0</v>
      </c>
      <c r="E60" s="5">
        <v>0</v>
      </c>
      <c r="F60" s="5">
        <v>0</v>
      </c>
      <c r="G60" s="5">
        <v>0</v>
      </c>
      <c r="H60" s="5">
        <v>0</v>
      </c>
      <c r="I60" s="5">
        <v>0</v>
      </c>
      <c r="J60" s="5">
        <v>0</v>
      </c>
      <c r="K60" s="5">
        <v>0</v>
      </c>
      <c r="L60" s="5">
        <v>0</v>
      </c>
      <c r="M60" s="5">
        <v>0</v>
      </c>
      <c r="N60" s="5">
        <v>0</v>
      </c>
      <c r="O60" s="5">
        <v>0</v>
      </c>
      <c r="P60" s="5">
        <v>0</v>
      </c>
      <c r="Q60" s="5">
        <v>0</v>
      </c>
      <c r="R60" s="5">
        <v>0</v>
      </c>
      <c r="S60" s="7"/>
      <c r="T60" s="7"/>
      <c r="U60" s="7"/>
      <c r="V60" s="7"/>
      <c r="W60" s="7"/>
      <c r="X60" s="8">
        <v>1275</v>
      </c>
      <c r="Y60" s="45">
        <f t="shared" si="1"/>
        <v>1275</v>
      </c>
    </row>
    <row r="61" spans="1:25" s="9" customFormat="1" ht="28.5" customHeight="1">
      <c r="A61" s="6">
        <v>10</v>
      </c>
      <c r="B61" s="4" t="s">
        <v>71</v>
      </c>
      <c r="C61" s="5">
        <v>1548</v>
      </c>
      <c r="D61" s="5">
        <v>0</v>
      </c>
      <c r="E61" s="5">
        <v>0</v>
      </c>
      <c r="F61" s="5">
        <v>0</v>
      </c>
      <c r="G61" s="5">
        <v>0</v>
      </c>
      <c r="H61" s="5">
        <v>1548</v>
      </c>
      <c r="I61" s="5">
        <v>0</v>
      </c>
      <c r="J61" s="5">
        <v>0</v>
      </c>
      <c r="K61" s="5">
        <v>0</v>
      </c>
      <c r="L61" s="5">
        <v>0</v>
      </c>
      <c r="M61" s="5">
        <v>0</v>
      </c>
      <c r="N61" s="5">
        <v>0</v>
      </c>
      <c r="O61" s="5">
        <v>0</v>
      </c>
      <c r="P61" s="5">
        <v>0</v>
      </c>
      <c r="Q61" s="5">
        <v>0</v>
      </c>
      <c r="R61" s="5">
        <v>0</v>
      </c>
      <c r="S61" s="7"/>
      <c r="T61" s="7"/>
      <c r="U61" s="7">
        <f>'[1]2020 (co TK)'!K94</f>
        <v>1548</v>
      </c>
      <c r="V61" s="7">
        <f>U61-C61</f>
        <v>0</v>
      </c>
      <c r="W61" s="7"/>
      <c r="X61" s="8">
        <v>2750</v>
      </c>
      <c r="Y61" s="45">
        <f t="shared" si="1"/>
        <v>1202</v>
      </c>
    </row>
    <row r="62" spans="1:25" s="9" customFormat="1" ht="28.5" customHeight="1">
      <c r="A62" s="6">
        <v>11</v>
      </c>
      <c r="B62" s="4" t="s">
        <v>72</v>
      </c>
      <c r="C62" s="5">
        <v>67878</v>
      </c>
      <c r="D62" s="5">
        <v>3736</v>
      </c>
      <c r="E62" s="5">
        <v>0</v>
      </c>
      <c r="F62" s="5">
        <v>0</v>
      </c>
      <c r="G62" s="5">
        <v>0</v>
      </c>
      <c r="H62" s="5">
        <v>0</v>
      </c>
      <c r="I62" s="5">
        <v>31721</v>
      </c>
      <c r="J62" s="5">
        <v>0</v>
      </c>
      <c r="K62" s="5">
        <v>22703</v>
      </c>
      <c r="L62" s="5">
        <v>0</v>
      </c>
      <c r="M62" s="5">
        <v>3935</v>
      </c>
      <c r="N62" s="5">
        <v>0</v>
      </c>
      <c r="O62" s="5">
        <v>0</v>
      </c>
      <c r="P62" s="5">
        <v>5783</v>
      </c>
      <c r="Q62" s="5">
        <v>0</v>
      </c>
      <c r="R62" s="5">
        <v>0</v>
      </c>
      <c r="S62" s="7"/>
      <c r="T62" s="7"/>
      <c r="U62" s="7">
        <f>'[1]2020 (co TK)'!K51+'[1]2020 (co TK)'!K118+'[1]2020 (co TK)'!K182+'[1]2020 (co TK)'!K65</f>
        <v>67878</v>
      </c>
      <c r="V62" s="7">
        <f>U62-C62</f>
        <v>0</v>
      </c>
      <c r="W62" s="7"/>
      <c r="X62" s="8">
        <v>53514</v>
      </c>
      <c r="Y62" s="45">
        <f t="shared" si="1"/>
        <v>-14364</v>
      </c>
    </row>
    <row r="63" spans="1:25" s="9" customFormat="1" ht="28.5" hidden="1" customHeight="1">
      <c r="A63" s="6"/>
      <c r="B63" s="4" t="s">
        <v>73</v>
      </c>
      <c r="C63" s="5">
        <v>8695</v>
      </c>
      <c r="D63" s="5">
        <v>219</v>
      </c>
      <c r="E63" s="5">
        <v>0</v>
      </c>
      <c r="F63" s="5">
        <v>0</v>
      </c>
      <c r="G63" s="5">
        <v>0</v>
      </c>
      <c r="H63" s="5">
        <v>0</v>
      </c>
      <c r="I63" s="5">
        <v>2693</v>
      </c>
      <c r="J63" s="5">
        <v>0</v>
      </c>
      <c r="K63" s="5">
        <v>0</v>
      </c>
      <c r="L63" s="5">
        <v>0</v>
      </c>
      <c r="M63" s="5">
        <v>0</v>
      </c>
      <c r="N63" s="5">
        <v>0</v>
      </c>
      <c r="O63" s="5">
        <v>0</v>
      </c>
      <c r="P63" s="5">
        <v>5783</v>
      </c>
      <c r="Q63" s="5"/>
      <c r="R63" s="5"/>
      <c r="S63" s="7"/>
      <c r="T63" s="7"/>
      <c r="U63" s="7"/>
      <c r="V63" s="7"/>
      <c r="W63" s="7"/>
      <c r="X63" s="9">
        <v>7884</v>
      </c>
      <c r="Y63" s="45">
        <f t="shared" si="1"/>
        <v>-811</v>
      </c>
    </row>
    <row r="64" spans="1:25" s="9" customFormat="1" ht="28.5" hidden="1" customHeight="1">
      <c r="A64" s="6"/>
      <c r="B64" s="4" t="s">
        <v>74</v>
      </c>
      <c r="C64" s="5">
        <v>8884</v>
      </c>
      <c r="D64" s="5">
        <v>0</v>
      </c>
      <c r="E64" s="5">
        <v>0</v>
      </c>
      <c r="F64" s="5">
        <v>0</v>
      </c>
      <c r="G64" s="5">
        <v>0</v>
      </c>
      <c r="H64" s="5">
        <v>0</v>
      </c>
      <c r="I64" s="5">
        <v>8884</v>
      </c>
      <c r="J64" s="5">
        <v>0</v>
      </c>
      <c r="K64" s="5">
        <v>0</v>
      </c>
      <c r="L64" s="5">
        <v>0</v>
      </c>
      <c r="M64" s="5">
        <v>0</v>
      </c>
      <c r="N64" s="5">
        <v>0</v>
      </c>
      <c r="O64" s="5">
        <v>0</v>
      </c>
      <c r="P64" s="5">
        <v>0</v>
      </c>
      <c r="Q64" s="5">
        <v>0</v>
      </c>
      <c r="R64" s="5">
        <v>0</v>
      </c>
      <c r="S64" s="7"/>
      <c r="T64" s="7"/>
      <c r="U64" s="7"/>
      <c r="V64" s="7"/>
      <c r="W64" s="7"/>
      <c r="X64" s="9">
        <v>5200</v>
      </c>
      <c r="Y64" s="45">
        <f t="shared" si="1"/>
        <v>-3684</v>
      </c>
    </row>
    <row r="65" spans="1:25" s="9" customFormat="1" ht="28.5" hidden="1" customHeight="1">
      <c r="A65" s="6"/>
      <c r="B65" s="4" t="s">
        <v>75</v>
      </c>
      <c r="C65" s="5">
        <v>4383</v>
      </c>
      <c r="D65" s="5">
        <v>0</v>
      </c>
      <c r="E65" s="5">
        <v>0</v>
      </c>
      <c r="F65" s="5">
        <v>0</v>
      </c>
      <c r="G65" s="5">
        <v>0</v>
      </c>
      <c r="H65" s="5">
        <v>0</v>
      </c>
      <c r="I65" s="5">
        <v>4383</v>
      </c>
      <c r="J65" s="5">
        <v>0</v>
      </c>
      <c r="K65" s="5">
        <v>0</v>
      </c>
      <c r="L65" s="5">
        <v>0</v>
      </c>
      <c r="M65" s="5">
        <v>0</v>
      </c>
      <c r="N65" s="5">
        <v>0</v>
      </c>
      <c r="O65" s="5">
        <v>0</v>
      </c>
      <c r="P65" s="5">
        <v>0</v>
      </c>
      <c r="Q65" s="5">
        <v>0</v>
      </c>
      <c r="R65" s="5">
        <v>0</v>
      </c>
      <c r="S65" s="7"/>
      <c r="T65" s="7"/>
      <c r="U65" s="7"/>
      <c r="V65" s="7"/>
      <c r="W65" s="7"/>
      <c r="X65" s="9">
        <v>3045</v>
      </c>
      <c r="Y65" s="45">
        <f t="shared" si="1"/>
        <v>-1338</v>
      </c>
    </row>
    <row r="66" spans="1:25" s="9" customFormat="1" ht="28.5" hidden="1" customHeight="1">
      <c r="A66" s="6"/>
      <c r="B66" s="4" t="s">
        <v>76</v>
      </c>
      <c r="C66" s="5">
        <v>2804</v>
      </c>
      <c r="D66" s="5">
        <v>0</v>
      </c>
      <c r="E66" s="5">
        <v>0</v>
      </c>
      <c r="F66" s="5">
        <v>0</v>
      </c>
      <c r="G66" s="5">
        <v>0</v>
      </c>
      <c r="H66" s="5">
        <v>0</v>
      </c>
      <c r="I66" s="5">
        <v>2804</v>
      </c>
      <c r="J66" s="5">
        <v>0</v>
      </c>
      <c r="K66" s="5">
        <v>0</v>
      </c>
      <c r="L66" s="5">
        <v>0</v>
      </c>
      <c r="M66" s="5">
        <v>0</v>
      </c>
      <c r="N66" s="5">
        <v>0</v>
      </c>
      <c r="O66" s="5">
        <v>0</v>
      </c>
      <c r="P66" s="5">
        <v>0</v>
      </c>
      <c r="Q66" s="5">
        <v>0</v>
      </c>
      <c r="R66" s="5">
        <v>0</v>
      </c>
      <c r="S66" s="7"/>
      <c r="T66" s="7"/>
      <c r="U66" s="7"/>
      <c r="V66" s="7"/>
      <c r="W66" s="7"/>
      <c r="X66" s="9">
        <v>2274</v>
      </c>
      <c r="Y66" s="45">
        <f t="shared" si="1"/>
        <v>-530</v>
      </c>
    </row>
    <row r="67" spans="1:25" s="9" customFormat="1" ht="28.5" hidden="1" customHeight="1">
      <c r="A67" s="6"/>
      <c r="B67" s="4" t="s">
        <v>77</v>
      </c>
      <c r="C67" s="5">
        <v>4109</v>
      </c>
      <c r="D67" s="5">
        <v>0</v>
      </c>
      <c r="E67" s="5">
        <v>0</v>
      </c>
      <c r="F67" s="5">
        <v>0</v>
      </c>
      <c r="G67" s="5">
        <v>0</v>
      </c>
      <c r="H67" s="5">
        <v>0</v>
      </c>
      <c r="I67" s="5">
        <v>4109</v>
      </c>
      <c r="J67" s="5">
        <v>0</v>
      </c>
      <c r="K67" s="5">
        <v>0</v>
      </c>
      <c r="L67" s="5">
        <v>0</v>
      </c>
      <c r="M67" s="5">
        <v>0</v>
      </c>
      <c r="N67" s="5">
        <v>0</v>
      </c>
      <c r="O67" s="5">
        <v>0</v>
      </c>
      <c r="P67" s="5">
        <v>0</v>
      </c>
      <c r="Q67" s="5">
        <v>0</v>
      </c>
      <c r="R67" s="5">
        <v>0</v>
      </c>
      <c r="S67" s="7"/>
      <c r="T67" s="7"/>
      <c r="U67" s="7"/>
      <c r="V67" s="7"/>
      <c r="W67" s="7"/>
      <c r="X67" s="9">
        <v>3170</v>
      </c>
      <c r="Y67" s="45">
        <f t="shared" si="1"/>
        <v>-939</v>
      </c>
    </row>
    <row r="68" spans="1:25" s="9" customFormat="1" ht="28.5" hidden="1" customHeight="1">
      <c r="A68" s="6"/>
      <c r="B68" s="4" t="s">
        <v>78</v>
      </c>
      <c r="C68" s="5">
        <v>8848</v>
      </c>
      <c r="D68" s="5">
        <v>0</v>
      </c>
      <c r="E68" s="5">
        <v>0</v>
      </c>
      <c r="F68" s="5">
        <v>0</v>
      </c>
      <c r="G68" s="5">
        <v>0</v>
      </c>
      <c r="H68" s="5">
        <v>0</v>
      </c>
      <c r="I68" s="5">
        <v>8848</v>
      </c>
      <c r="J68" s="5">
        <v>0</v>
      </c>
      <c r="K68" s="5">
        <v>0</v>
      </c>
      <c r="L68" s="5">
        <v>0</v>
      </c>
      <c r="M68" s="5">
        <v>0</v>
      </c>
      <c r="N68" s="5">
        <v>0</v>
      </c>
      <c r="O68" s="5">
        <v>0</v>
      </c>
      <c r="P68" s="5">
        <v>0</v>
      </c>
      <c r="Q68" s="5">
        <v>0</v>
      </c>
      <c r="R68" s="5">
        <v>0</v>
      </c>
      <c r="S68" s="7"/>
      <c r="T68" s="7"/>
      <c r="U68" s="7"/>
      <c r="V68" s="7"/>
      <c r="W68" s="7"/>
      <c r="X68" s="9">
        <v>7022</v>
      </c>
      <c r="Y68" s="45">
        <f t="shared" si="1"/>
        <v>-1826</v>
      </c>
    </row>
    <row r="69" spans="1:25" s="9" customFormat="1" ht="28.5" hidden="1" customHeight="1">
      <c r="A69" s="6"/>
      <c r="B69" s="4" t="s">
        <v>79</v>
      </c>
      <c r="C69" s="5">
        <v>3407</v>
      </c>
      <c r="D69" s="5">
        <v>3407</v>
      </c>
      <c r="E69" s="46">
        <v>0</v>
      </c>
      <c r="F69" s="46">
        <v>0</v>
      </c>
      <c r="G69" s="46">
        <v>0</v>
      </c>
      <c r="H69" s="46">
        <v>0</v>
      </c>
      <c r="I69" s="46">
        <v>0</v>
      </c>
      <c r="J69" s="46">
        <v>0</v>
      </c>
      <c r="K69" s="46">
        <v>0</v>
      </c>
      <c r="L69" s="46">
        <v>0</v>
      </c>
      <c r="M69" s="46">
        <v>0</v>
      </c>
      <c r="N69" s="46">
        <v>0</v>
      </c>
      <c r="O69" s="46">
        <v>0</v>
      </c>
      <c r="P69" s="46">
        <v>0</v>
      </c>
      <c r="Q69" s="46">
        <v>0</v>
      </c>
      <c r="R69" s="46">
        <v>0</v>
      </c>
      <c r="S69" s="47"/>
      <c r="T69" s="47"/>
      <c r="U69" s="47"/>
      <c r="V69" s="47"/>
      <c r="W69" s="47"/>
      <c r="X69" s="9">
        <v>13349</v>
      </c>
      <c r="Y69" s="45">
        <f t="shared" si="1"/>
        <v>9942</v>
      </c>
    </row>
    <row r="70" spans="1:25" s="9" customFormat="1" ht="28.5" hidden="1" customHeight="1">
      <c r="A70" s="6"/>
      <c r="B70" s="4" t="s">
        <v>80</v>
      </c>
      <c r="C70" s="5">
        <v>22703</v>
      </c>
      <c r="D70" s="46">
        <v>0</v>
      </c>
      <c r="E70" s="46">
        <v>0</v>
      </c>
      <c r="F70" s="46">
        <v>0</v>
      </c>
      <c r="G70" s="46">
        <v>0</v>
      </c>
      <c r="H70" s="46">
        <v>0</v>
      </c>
      <c r="I70" s="46">
        <v>0</v>
      </c>
      <c r="J70" s="46">
        <v>0</v>
      </c>
      <c r="K70" s="5">
        <v>22703</v>
      </c>
      <c r="L70" s="46">
        <v>0</v>
      </c>
      <c r="M70" s="46">
        <v>0</v>
      </c>
      <c r="N70" s="46">
        <v>0</v>
      </c>
      <c r="O70" s="46">
        <v>0</v>
      </c>
      <c r="P70" s="46">
        <v>0</v>
      </c>
      <c r="Q70" s="46">
        <v>0</v>
      </c>
      <c r="R70" s="46">
        <v>0</v>
      </c>
      <c r="S70" s="47"/>
      <c r="T70" s="47"/>
      <c r="U70" s="47"/>
      <c r="V70" s="47"/>
      <c r="W70" s="47"/>
      <c r="X70" s="9">
        <v>9321</v>
      </c>
      <c r="Y70" s="45">
        <f t="shared" si="1"/>
        <v>-13382</v>
      </c>
    </row>
    <row r="71" spans="1:25" s="9" customFormat="1" ht="28.5" hidden="1" customHeight="1">
      <c r="A71" s="6"/>
      <c r="B71" s="4" t="s">
        <v>81</v>
      </c>
      <c r="C71" s="5">
        <v>4045</v>
      </c>
      <c r="D71" s="46">
        <v>110</v>
      </c>
      <c r="E71" s="46">
        <v>0</v>
      </c>
      <c r="F71" s="46">
        <v>0</v>
      </c>
      <c r="G71" s="46">
        <v>0</v>
      </c>
      <c r="H71" s="46">
        <v>0</v>
      </c>
      <c r="I71" s="46">
        <v>0</v>
      </c>
      <c r="J71" s="46">
        <v>0</v>
      </c>
      <c r="K71" s="46">
        <v>0</v>
      </c>
      <c r="L71" s="46">
        <v>0</v>
      </c>
      <c r="M71" s="46">
        <v>3935</v>
      </c>
      <c r="N71" s="46">
        <v>0</v>
      </c>
      <c r="O71" s="46">
        <v>0</v>
      </c>
      <c r="P71" s="46">
        <v>0</v>
      </c>
      <c r="Q71" s="46">
        <v>0</v>
      </c>
      <c r="R71" s="5">
        <v>0</v>
      </c>
      <c r="S71" s="7"/>
      <c r="T71" s="7"/>
      <c r="U71" s="7"/>
      <c r="V71" s="7"/>
      <c r="W71" s="7"/>
      <c r="X71" s="9">
        <v>2249</v>
      </c>
      <c r="Y71" s="45">
        <f t="shared" si="1"/>
        <v>-1796</v>
      </c>
    </row>
    <row r="72" spans="1:25" s="9" customFormat="1" ht="28.5" customHeight="1">
      <c r="A72" s="6">
        <v>12</v>
      </c>
      <c r="B72" s="4" t="s">
        <v>82</v>
      </c>
      <c r="C72" s="5">
        <v>1044</v>
      </c>
      <c r="D72" s="5">
        <v>0</v>
      </c>
      <c r="E72" s="5">
        <v>0</v>
      </c>
      <c r="F72" s="5">
        <v>0</v>
      </c>
      <c r="G72" s="5">
        <v>0</v>
      </c>
      <c r="H72" s="5">
        <v>0</v>
      </c>
      <c r="I72" s="5">
        <v>0</v>
      </c>
      <c r="J72" s="5">
        <v>1044</v>
      </c>
      <c r="K72" s="5"/>
      <c r="L72" s="5">
        <v>0</v>
      </c>
      <c r="M72" s="5">
        <v>0</v>
      </c>
      <c r="N72" s="5">
        <v>0</v>
      </c>
      <c r="O72" s="5">
        <v>0</v>
      </c>
      <c r="P72" s="5">
        <v>0</v>
      </c>
      <c r="Q72" s="5">
        <v>0</v>
      </c>
      <c r="R72" s="5">
        <v>0</v>
      </c>
      <c r="S72" s="7"/>
      <c r="T72" s="7"/>
      <c r="U72" s="7">
        <f>'[1]2020 (co TK)'!K127</f>
        <v>1044</v>
      </c>
      <c r="V72" s="7">
        <f>U72-C72</f>
        <v>0</v>
      </c>
      <c r="W72" s="7"/>
      <c r="X72" s="8">
        <v>9838</v>
      </c>
      <c r="Y72" s="45">
        <f t="shared" si="1"/>
        <v>8794</v>
      </c>
    </row>
    <row r="73" spans="1:25" s="9" customFormat="1" ht="28.5" customHeight="1">
      <c r="A73" s="6">
        <v>13</v>
      </c>
      <c r="B73" s="4" t="s">
        <v>83</v>
      </c>
      <c r="C73" s="5">
        <v>56217</v>
      </c>
      <c r="D73" s="5">
        <v>20</v>
      </c>
      <c r="E73" s="5">
        <v>0</v>
      </c>
      <c r="F73" s="5">
        <v>0</v>
      </c>
      <c r="G73" s="5">
        <v>0</v>
      </c>
      <c r="H73" s="5">
        <v>0</v>
      </c>
      <c r="I73" s="5">
        <v>0</v>
      </c>
      <c r="J73" s="5">
        <v>0</v>
      </c>
      <c r="K73" s="5">
        <v>0</v>
      </c>
      <c r="L73" s="5">
        <v>22784</v>
      </c>
      <c r="M73" s="5">
        <v>27863</v>
      </c>
      <c r="N73" s="5">
        <v>0</v>
      </c>
      <c r="O73" s="5">
        <v>0</v>
      </c>
      <c r="P73" s="5">
        <v>5550</v>
      </c>
      <c r="Q73" s="5">
        <v>0</v>
      </c>
      <c r="R73" s="5">
        <v>0</v>
      </c>
      <c r="S73" s="7"/>
      <c r="T73" s="7"/>
      <c r="U73" s="7">
        <f>'[1]2020 (co TK)'!K35+'[1]2020 (co TK)'!K178</f>
        <v>54717</v>
      </c>
      <c r="V73" s="7">
        <f>U73-C73</f>
        <v>-1500</v>
      </c>
      <c r="W73" s="7"/>
      <c r="X73" s="8">
        <v>39681</v>
      </c>
      <c r="Y73" s="45">
        <f t="shared" si="1"/>
        <v>-16536</v>
      </c>
    </row>
    <row r="74" spans="1:25" s="9" customFormat="1" ht="28.5" hidden="1" customHeight="1">
      <c r="A74" s="6"/>
      <c r="B74" s="4" t="s">
        <v>84</v>
      </c>
      <c r="C74" s="5">
        <v>49927</v>
      </c>
      <c r="D74" s="5">
        <v>20</v>
      </c>
      <c r="E74" s="5">
        <v>0</v>
      </c>
      <c r="F74" s="5">
        <v>0</v>
      </c>
      <c r="G74" s="5">
        <v>0</v>
      </c>
      <c r="H74" s="5">
        <v>0</v>
      </c>
      <c r="I74" s="5">
        <v>0</v>
      </c>
      <c r="J74" s="5">
        <v>0</v>
      </c>
      <c r="K74" s="5">
        <v>0</v>
      </c>
      <c r="L74" s="5">
        <v>22784</v>
      </c>
      <c r="M74" s="5">
        <v>21573</v>
      </c>
      <c r="N74" s="5">
        <v>0</v>
      </c>
      <c r="O74" s="5">
        <v>0</v>
      </c>
      <c r="P74" s="5">
        <v>5550</v>
      </c>
      <c r="Q74" s="5"/>
      <c r="R74" s="5">
        <v>0</v>
      </c>
      <c r="S74" s="7"/>
      <c r="T74" s="7"/>
      <c r="U74" s="7"/>
      <c r="V74" s="7"/>
      <c r="W74" s="7"/>
      <c r="X74" s="9">
        <v>32471</v>
      </c>
      <c r="Y74" s="45">
        <f t="shared" si="1"/>
        <v>-17456</v>
      </c>
    </row>
    <row r="75" spans="1:25" s="9" customFormat="1" ht="28.5" hidden="1" customHeight="1">
      <c r="A75" s="6"/>
      <c r="B75" s="4" t="s">
        <v>85</v>
      </c>
      <c r="C75" s="5">
        <v>2024</v>
      </c>
      <c r="D75" s="5">
        <v>0</v>
      </c>
      <c r="E75" s="5">
        <v>0</v>
      </c>
      <c r="F75" s="5">
        <v>0</v>
      </c>
      <c r="G75" s="5">
        <v>0</v>
      </c>
      <c r="H75" s="5">
        <v>0</v>
      </c>
      <c r="I75" s="5">
        <v>0</v>
      </c>
      <c r="J75" s="5">
        <v>0</v>
      </c>
      <c r="K75" s="5">
        <v>0</v>
      </c>
      <c r="L75" s="5"/>
      <c r="M75" s="5">
        <v>2024</v>
      </c>
      <c r="N75" s="5">
        <v>0</v>
      </c>
      <c r="O75" s="5">
        <v>0</v>
      </c>
      <c r="P75" s="5">
        <v>0</v>
      </c>
      <c r="Q75" s="5">
        <v>0</v>
      </c>
      <c r="R75" s="5">
        <v>0</v>
      </c>
      <c r="S75" s="7"/>
      <c r="T75" s="7"/>
      <c r="U75" s="7"/>
      <c r="V75" s="7"/>
      <c r="W75" s="7"/>
      <c r="X75" s="9">
        <v>1554</v>
      </c>
      <c r="Y75" s="45">
        <f>X75-C75</f>
        <v>-470</v>
      </c>
    </row>
    <row r="76" spans="1:25" s="9" customFormat="1" ht="28.5" hidden="1" customHeight="1">
      <c r="A76" s="6"/>
      <c r="B76" s="4" t="s">
        <v>86</v>
      </c>
      <c r="C76" s="5">
        <v>0</v>
      </c>
      <c r="D76" s="5">
        <v>0</v>
      </c>
      <c r="E76" s="5">
        <v>0</v>
      </c>
      <c r="F76" s="5">
        <v>0</v>
      </c>
      <c r="G76" s="5">
        <v>0</v>
      </c>
      <c r="H76" s="5">
        <v>0</v>
      </c>
      <c r="I76" s="5">
        <v>0</v>
      </c>
      <c r="J76" s="5">
        <v>0</v>
      </c>
      <c r="K76" s="5">
        <v>0</v>
      </c>
      <c r="L76" s="5"/>
      <c r="M76" s="5">
        <v>0</v>
      </c>
      <c r="N76" s="5">
        <v>0</v>
      </c>
      <c r="O76" s="5">
        <v>0</v>
      </c>
      <c r="P76" s="5">
        <v>0</v>
      </c>
      <c r="Q76" s="5">
        <v>0</v>
      </c>
      <c r="R76" s="5">
        <v>0</v>
      </c>
      <c r="S76" s="7"/>
      <c r="T76" s="7"/>
      <c r="U76" s="7"/>
      <c r="V76" s="7"/>
      <c r="W76" s="7"/>
      <c r="X76" s="9">
        <v>1247</v>
      </c>
      <c r="Y76" s="45">
        <f>X76-C76</f>
        <v>1247</v>
      </c>
    </row>
    <row r="77" spans="1:25" s="9" customFormat="1" ht="28.5" hidden="1" customHeight="1">
      <c r="A77" s="6"/>
      <c r="B77" s="4" t="s">
        <v>87</v>
      </c>
      <c r="C77" s="5">
        <v>2110</v>
      </c>
      <c r="D77" s="5">
        <v>0</v>
      </c>
      <c r="E77" s="5">
        <v>0</v>
      </c>
      <c r="F77" s="5">
        <v>0</v>
      </c>
      <c r="G77" s="5">
        <v>0</v>
      </c>
      <c r="H77" s="5">
        <v>0</v>
      </c>
      <c r="I77" s="5">
        <v>0</v>
      </c>
      <c r="J77" s="5">
        <v>0</v>
      </c>
      <c r="K77" s="5">
        <v>0</v>
      </c>
      <c r="L77" s="5"/>
      <c r="M77" s="5">
        <v>2110</v>
      </c>
      <c r="N77" s="5">
        <v>0</v>
      </c>
      <c r="O77" s="5">
        <v>0</v>
      </c>
      <c r="P77" s="5">
        <v>0</v>
      </c>
      <c r="Q77" s="5">
        <v>0</v>
      </c>
      <c r="R77" s="5">
        <v>0</v>
      </c>
      <c r="S77" s="7"/>
      <c r="T77" s="7"/>
      <c r="U77" s="7"/>
      <c r="V77" s="7"/>
      <c r="W77" s="7"/>
      <c r="X77" s="9">
        <v>1685</v>
      </c>
      <c r="Y77" s="45">
        <f>X77-C77</f>
        <v>-425</v>
      </c>
    </row>
    <row r="78" spans="1:25" s="9" customFormat="1" ht="28.5" hidden="1" customHeight="1">
      <c r="A78" s="6"/>
      <c r="B78" s="4" t="s">
        <v>88</v>
      </c>
      <c r="C78" s="5">
        <v>2156</v>
      </c>
      <c r="D78" s="5">
        <v>0</v>
      </c>
      <c r="E78" s="5">
        <v>0</v>
      </c>
      <c r="F78" s="5">
        <v>0</v>
      </c>
      <c r="G78" s="5">
        <v>0</v>
      </c>
      <c r="H78" s="5">
        <v>0</v>
      </c>
      <c r="I78" s="5">
        <v>0</v>
      </c>
      <c r="J78" s="5">
        <v>0</v>
      </c>
      <c r="K78" s="5">
        <v>0</v>
      </c>
      <c r="L78" s="5"/>
      <c r="M78" s="5">
        <v>2156</v>
      </c>
      <c r="N78" s="5">
        <v>0</v>
      </c>
      <c r="O78" s="5">
        <v>0</v>
      </c>
      <c r="P78" s="5">
        <v>0</v>
      </c>
      <c r="Q78" s="5">
        <v>0</v>
      </c>
      <c r="R78" s="5">
        <v>0</v>
      </c>
      <c r="S78" s="7"/>
      <c r="T78" s="7"/>
      <c r="U78" s="7"/>
      <c r="V78" s="7"/>
      <c r="W78" s="7"/>
      <c r="X78" s="9">
        <v>2724</v>
      </c>
      <c r="Y78" s="45">
        <f>X78-C78</f>
        <v>568</v>
      </c>
    </row>
    <row r="79" spans="1:25" s="9" customFormat="1" ht="28.5" hidden="1" customHeight="1">
      <c r="A79" s="6"/>
      <c r="B79" s="4" t="s">
        <v>89</v>
      </c>
      <c r="C79" s="5">
        <v>0</v>
      </c>
      <c r="D79" s="5"/>
      <c r="E79" s="5"/>
      <c r="F79" s="5"/>
      <c r="G79" s="5"/>
      <c r="H79" s="5"/>
      <c r="I79" s="5"/>
      <c r="J79" s="5"/>
      <c r="K79" s="5"/>
      <c r="L79" s="5"/>
      <c r="M79" s="5"/>
      <c r="N79" s="5"/>
      <c r="O79" s="5"/>
      <c r="P79" s="5"/>
      <c r="Q79" s="5"/>
      <c r="R79" s="5">
        <v>0</v>
      </c>
      <c r="S79" s="7"/>
      <c r="T79" s="7"/>
      <c r="U79" s="7"/>
      <c r="V79" s="7"/>
      <c r="W79" s="7"/>
      <c r="Y79" s="45"/>
    </row>
    <row r="80" spans="1:25" s="14" customFormat="1" ht="39.75" customHeight="1">
      <c r="A80" s="10"/>
      <c r="B80" s="11" t="s">
        <v>90</v>
      </c>
      <c r="C80" s="12">
        <v>22784</v>
      </c>
      <c r="D80" s="12">
        <v>0</v>
      </c>
      <c r="E80" s="12">
        <v>0</v>
      </c>
      <c r="F80" s="12">
        <v>0</v>
      </c>
      <c r="G80" s="12">
        <v>0</v>
      </c>
      <c r="H80" s="12">
        <v>0</v>
      </c>
      <c r="I80" s="12">
        <v>0</v>
      </c>
      <c r="J80" s="12">
        <v>0</v>
      </c>
      <c r="K80" s="12">
        <v>0</v>
      </c>
      <c r="L80" s="12">
        <v>22784</v>
      </c>
      <c r="M80" s="12">
        <v>0</v>
      </c>
      <c r="N80" s="12">
        <v>0</v>
      </c>
      <c r="O80" s="12">
        <v>0</v>
      </c>
      <c r="P80" s="12">
        <v>0</v>
      </c>
      <c r="Q80" s="12">
        <v>0</v>
      </c>
      <c r="R80" s="12">
        <v>0</v>
      </c>
      <c r="S80" s="13"/>
      <c r="T80" s="13"/>
      <c r="U80" s="13"/>
      <c r="V80" s="13"/>
      <c r="W80" s="13"/>
      <c r="X80" s="14">
        <v>0</v>
      </c>
      <c r="Y80" s="48">
        <f t="shared" ref="Y80:Y114" si="2">X80-C80</f>
        <v>-22784</v>
      </c>
    </row>
    <row r="81" spans="1:25" s="9" customFormat="1" ht="28.5" customHeight="1">
      <c r="A81" s="6">
        <v>14</v>
      </c>
      <c r="B81" s="4" t="s">
        <v>91</v>
      </c>
      <c r="C81" s="5">
        <v>1315</v>
      </c>
      <c r="D81" s="5">
        <v>0</v>
      </c>
      <c r="E81" s="5">
        <v>0</v>
      </c>
      <c r="F81" s="5">
        <v>0</v>
      </c>
      <c r="G81" s="5">
        <v>0</v>
      </c>
      <c r="H81" s="5">
        <v>0</v>
      </c>
      <c r="I81" s="5">
        <v>0</v>
      </c>
      <c r="J81" s="5">
        <v>0</v>
      </c>
      <c r="K81" s="5">
        <v>0</v>
      </c>
      <c r="L81" s="5">
        <v>0</v>
      </c>
      <c r="M81" s="5">
        <v>1315</v>
      </c>
      <c r="N81" s="5">
        <v>1315</v>
      </c>
      <c r="O81" s="5">
        <v>0</v>
      </c>
      <c r="P81" s="5">
        <v>0</v>
      </c>
      <c r="Q81" s="5">
        <v>0</v>
      </c>
      <c r="R81" s="5">
        <v>0</v>
      </c>
      <c r="S81" s="7"/>
      <c r="T81" s="7"/>
      <c r="U81" s="7">
        <f>'[1]2020 (co TK)'!K33</f>
        <v>1315</v>
      </c>
      <c r="V81" s="7">
        <f>U81-C81</f>
        <v>0</v>
      </c>
      <c r="W81" s="7"/>
      <c r="X81" s="8">
        <v>1312</v>
      </c>
      <c r="Y81" s="45">
        <f t="shared" si="2"/>
        <v>-3</v>
      </c>
    </row>
    <row r="82" spans="1:25" s="9" customFormat="1" ht="28.5" customHeight="1">
      <c r="A82" s="6">
        <v>15</v>
      </c>
      <c r="B82" s="4" t="s">
        <v>92</v>
      </c>
      <c r="C82" s="5">
        <v>88253</v>
      </c>
      <c r="D82" s="5">
        <v>1147</v>
      </c>
      <c r="E82" s="5">
        <v>0</v>
      </c>
      <c r="F82" s="5">
        <v>0</v>
      </c>
      <c r="G82" s="5">
        <v>0</v>
      </c>
      <c r="H82" s="5">
        <v>0</v>
      </c>
      <c r="I82" s="5">
        <v>0</v>
      </c>
      <c r="J82" s="5">
        <v>0</v>
      </c>
      <c r="K82" s="5">
        <v>0</v>
      </c>
      <c r="L82" s="5">
        <v>920</v>
      </c>
      <c r="M82" s="5">
        <v>72883</v>
      </c>
      <c r="N82" s="5">
        <v>0</v>
      </c>
      <c r="O82" s="5">
        <v>73763</v>
      </c>
      <c r="P82" s="5">
        <v>13303</v>
      </c>
      <c r="Q82" s="5">
        <v>0</v>
      </c>
      <c r="R82" s="5">
        <v>0</v>
      </c>
      <c r="S82" s="7"/>
      <c r="T82" s="7"/>
      <c r="U82" s="7">
        <f>'[1]2020 (co TK)'!K10+'[1]2020 (co TK)'!K28+'[1]2020 (co TK)'!K177+'[1]2020 (co TK)'!K212+'[1]2020 (co TK)'!K213</f>
        <v>88213</v>
      </c>
      <c r="V82" s="7">
        <f>U82-C82</f>
        <v>-40</v>
      </c>
      <c r="W82" s="7">
        <f>U82-D82</f>
        <v>87066</v>
      </c>
      <c r="X82" s="8">
        <v>87973</v>
      </c>
      <c r="Y82" s="45">
        <f t="shared" si="2"/>
        <v>-280</v>
      </c>
    </row>
    <row r="83" spans="1:25" s="9" customFormat="1" ht="28.5" hidden="1" customHeight="1">
      <c r="A83" s="6"/>
      <c r="B83" s="4" t="s">
        <v>93</v>
      </c>
      <c r="C83" s="5">
        <v>8889</v>
      </c>
      <c r="D83" s="5">
        <v>300</v>
      </c>
      <c r="E83" s="5">
        <v>0</v>
      </c>
      <c r="F83" s="5">
        <v>0</v>
      </c>
      <c r="G83" s="5">
        <v>0</v>
      </c>
      <c r="H83" s="5">
        <v>0</v>
      </c>
      <c r="I83" s="5">
        <v>0</v>
      </c>
      <c r="J83" s="5">
        <v>0</v>
      </c>
      <c r="K83" s="5">
        <v>0</v>
      </c>
      <c r="L83" s="5">
        <v>0</v>
      </c>
      <c r="M83" s="5">
        <v>8589</v>
      </c>
      <c r="N83" s="5">
        <v>0</v>
      </c>
      <c r="O83" s="5">
        <v>8589</v>
      </c>
      <c r="P83" s="5">
        <v>0</v>
      </c>
      <c r="Q83" s="5">
        <v>0</v>
      </c>
      <c r="R83" s="5">
        <v>0</v>
      </c>
      <c r="S83" s="7"/>
      <c r="T83" s="7"/>
      <c r="U83" s="7">
        <f>'[1]2020 (co TK)'!AF11</f>
        <v>300</v>
      </c>
      <c r="V83" s="7"/>
      <c r="W83" s="7">
        <f t="shared" ref="W83:W101" si="3">U83-D83</f>
        <v>0</v>
      </c>
      <c r="X83" s="9">
        <v>8435</v>
      </c>
      <c r="Y83" s="45">
        <f t="shared" si="2"/>
        <v>-454</v>
      </c>
    </row>
    <row r="84" spans="1:25" s="9" customFormat="1" ht="28.5" hidden="1" customHeight="1">
      <c r="A84" s="6"/>
      <c r="B84" s="4" t="s">
        <v>94</v>
      </c>
      <c r="C84" s="5">
        <v>5569</v>
      </c>
      <c r="D84" s="5">
        <v>374</v>
      </c>
      <c r="E84" s="5">
        <v>0</v>
      </c>
      <c r="F84" s="5">
        <v>0</v>
      </c>
      <c r="G84" s="5">
        <v>0</v>
      </c>
      <c r="H84" s="5">
        <v>0</v>
      </c>
      <c r="I84" s="5">
        <v>0</v>
      </c>
      <c r="J84" s="5">
        <v>0</v>
      </c>
      <c r="K84" s="5">
        <v>0</v>
      </c>
      <c r="L84" s="5">
        <v>0</v>
      </c>
      <c r="M84" s="5">
        <v>5195</v>
      </c>
      <c r="N84" s="5">
        <v>0</v>
      </c>
      <c r="O84" s="5">
        <v>5195</v>
      </c>
      <c r="P84" s="5">
        <v>0</v>
      </c>
      <c r="Q84" s="5">
        <v>0</v>
      </c>
      <c r="R84" s="5">
        <v>0</v>
      </c>
      <c r="S84" s="7"/>
      <c r="T84" s="7"/>
      <c r="U84" s="7">
        <f>'[1]2020 (co TK)'!AF12</f>
        <v>374</v>
      </c>
      <c r="V84" s="7"/>
      <c r="W84" s="7">
        <f t="shared" si="3"/>
        <v>0</v>
      </c>
      <c r="X84" s="9">
        <v>5948</v>
      </c>
      <c r="Y84" s="45">
        <f t="shared" si="2"/>
        <v>379</v>
      </c>
    </row>
    <row r="85" spans="1:25" s="9" customFormat="1" ht="28.5" hidden="1" customHeight="1">
      <c r="A85" s="6"/>
      <c r="B85" s="4" t="s">
        <v>95</v>
      </c>
      <c r="C85" s="5">
        <v>17809</v>
      </c>
      <c r="D85" s="5">
        <v>0</v>
      </c>
      <c r="E85" s="5">
        <v>0</v>
      </c>
      <c r="F85" s="5">
        <v>0</v>
      </c>
      <c r="G85" s="5">
        <v>0</v>
      </c>
      <c r="H85" s="5">
        <v>0</v>
      </c>
      <c r="I85" s="5">
        <v>0</v>
      </c>
      <c r="J85" s="5">
        <v>0</v>
      </c>
      <c r="K85" s="5">
        <v>0</v>
      </c>
      <c r="L85" s="5">
        <v>0</v>
      </c>
      <c r="M85" s="5">
        <v>17809</v>
      </c>
      <c r="N85" s="5">
        <v>0</v>
      </c>
      <c r="O85" s="5">
        <v>17809</v>
      </c>
      <c r="P85" s="5">
        <v>0</v>
      </c>
      <c r="Q85" s="5">
        <v>0</v>
      </c>
      <c r="R85" s="5">
        <v>0</v>
      </c>
      <c r="S85" s="7"/>
      <c r="T85" s="7"/>
      <c r="U85" s="7" t="e">
        <f>'[1]2020 (co TK)'!AF13</f>
        <v>#REF!</v>
      </c>
      <c r="V85" s="7"/>
      <c r="W85" s="7" t="e">
        <f t="shared" si="3"/>
        <v>#REF!</v>
      </c>
      <c r="X85" s="9">
        <v>15596</v>
      </c>
      <c r="Y85" s="45">
        <f t="shared" si="2"/>
        <v>-2213</v>
      </c>
    </row>
    <row r="86" spans="1:25" s="9" customFormat="1" ht="28.5" hidden="1" customHeight="1">
      <c r="A86" s="6"/>
      <c r="B86" s="4" t="s">
        <v>96</v>
      </c>
      <c r="C86" s="5">
        <v>5661</v>
      </c>
      <c r="D86" s="5">
        <v>0</v>
      </c>
      <c r="E86" s="5">
        <v>0</v>
      </c>
      <c r="F86" s="5">
        <v>0</v>
      </c>
      <c r="G86" s="5">
        <v>0</v>
      </c>
      <c r="H86" s="5">
        <v>0</v>
      </c>
      <c r="I86" s="5">
        <v>0</v>
      </c>
      <c r="J86" s="5">
        <v>0</v>
      </c>
      <c r="K86" s="5">
        <v>0</v>
      </c>
      <c r="L86" s="5">
        <v>0</v>
      </c>
      <c r="M86" s="5">
        <v>5661</v>
      </c>
      <c r="N86" s="5">
        <v>0</v>
      </c>
      <c r="O86" s="5">
        <v>5661</v>
      </c>
      <c r="P86" s="5">
        <v>0</v>
      </c>
      <c r="Q86" s="5">
        <v>0</v>
      </c>
      <c r="R86" s="5">
        <v>0</v>
      </c>
      <c r="S86" s="7" t="s">
        <v>197</v>
      </c>
      <c r="T86" s="7"/>
      <c r="U86" s="7" t="e">
        <f>'[1]2020 (co TK)'!AF14</f>
        <v>#REF!</v>
      </c>
      <c r="V86" s="7"/>
      <c r="W86" s="7" t="e">
        <f t="shared" si="3"/>
        <v>#REF!</v>
      </c>
      <c r="X86" s="9">
        <v>6803</v>
      </c>
      <c r="Y86" s="45">
        <f t="shared" si="2"/>
        <v>1142</v>
      </c>
    </row>
    <row r="87" spans="1:25" s="14" customFormat="1" ht="28.5" hidden="1" customHeight="1">
      <c r="A87" s="10"/>
      <c r="B87" s="11" t="s">
        <v>97</v>
      </c>
      <c r="C87" s="12">
        <v>0</v>
      </c>
      <c r="D87" s="5">
        <v>0</v>
      </c>
      <c r="E87" s="5">
        <v>0</v>
      </c>
      <c r="F87" s="5">
        <v>0</v>
      </c>
      <c r="G87" s="5">
        <v>0</v>
      </c>
      <c r="H87" s="5">
        <v>0</v>
      </c>
      <c r="I87" s="5">
        <v>0</v>
      </c>
      <c r="J87" s="5">
        <v>0</v>
      </c>
      <c r="K87" s="5">
        <v>0</v>
      </c>
      <c r="L87" s="5">
        <v>0</v>
      </c>
      <c r="M87" s="5">
        <v>0</v>
      </c>
      <c r="N87" s="5">
        <v>0</v>
      </c>
      <c r="O87" s="12">
        <v>0</v>
      </c>
      <c r="P87" s="5">
        <v>0</v>
      </c>
      <c r="Q87" s="5">
        <v>0</v>
      </c>
      <c r="R87" s="5">
        <v>0</v>
      </c>
      <c r="S87" s="7"/>
      <c r="T87" s="7"/>
      <c r="U87" s="7"/>
      <c r="V87" s="7"/>
      <c r="W87" s="7">
        <f t="shared" si="3"/>
        <v>0</v>
      </c>
      <c r="X87" s="14">
        <v>1000</v>
      </c>
      <c r="Y87" s="45">
        <f t="shared" si="2"/>
        <v>1000</v>
      </c>
    </row>
    <row r="88" spans="1:25" s="9" customFormat="1" ht="28.5" hidden="1" customHeight="1">
      <c r="A88" s="6"/>
      <c r="B88" s="4" t="s">
        <v>98</v>
      </c>
      <c r="C88" s="5">
        <v>2840</v>
      </c>
      <c r="D88" s="5">
        <v>303</v>
      </c>
      <c r="E88" s="5">
        <v>0</v>
      </c>
      <c r="F88" s="5">
        <v>0</v>
      </c>
      <c r="G88" s="5">
        <v>0</v>
      </c>
      <c r="H88" s="5">
        <v>0</v>
      </c>
      <c r="I88" s="5">
        <v>0</v>
      </c>
      <c r="J88" s="5">
        <v>0</v>
      </c>
      <c r="K88" s="5">
        <v>0</v>
      </c>
      <c r="L88" s="5">
        <v>0</v>
      </c>
      <c r="M88" s="5">
        <v>2537</v>
      </c>
      <c r="N88" s="5">
        <v>0</v>
      </c>
      <c r="O88" s="5">
        <v>2537</v>
      </c>
      <c r="P88" s="5">
        <v>0</v>
      </c>
      <c r="Q88" s="5">
        <v>0</v>
      </c>
      <c r="R88" s="5">
        <v>0</v>
      </c>
      <c r="S88" s="7" t="s">
        <v>197</v>
      </c>
      <c r="T88" s="7"/>
      <c r="U88" s="7">
        <f>'[1]2020 (co TK)'!AF16</f>
        <v>303</v>
      </c>
      <c r="V88" s="7"/>
      <c r="W88" s="7">
        <f t="shared" si="3"/>
        <v>0</v>
      </c>
      <c r="X88" s="9">
        <v>2623</v>
      </c>
      <c r="Y88" s="45">
        <f t="shared" si="2"/>
        <v>-217</v>
      </c>
    </row>
    <row r="89" spans="1:25" s="9" customFormat="1" ht="28.5" hidden="1" customHeight="1">
      <c r="A89" s="6"/>
      <c r="B89" s="4" t="s">
        <v>99</v>
      </c>
      <c r="C89" s="5">
        <v>6007</v>
      </c>
      <c r="D89" s="5">
        <v>0</v>
      </c>
      <c r="E89" s="5">
        <v>0</v>
      </c>
      <c r="F89" s="5">
        <v>0</v>
      </c>
      <c r="G89" s="5">
        <v>0</v>
      </c>
      <c r="H89" s="5">
        <v>0</v>
      </c>
      <c r="I89" s="5">
        <v>0</v>
      </c>
      <c r="J89" s="5">
        <v>0</v>
      </c>
      <c r="K89" s="5">
        <v>0</v>
      </c>
      <c r="L89" s="5">
        <v>0</v>
      </c>
      <c r="M89" s="5">
        <v>6007</v>
      </c>
      <c r="N89" s="5">
        <v>0</v>
      </c>
      <c r="O89" s="5">
        <v>6007</v>
      </c>
      <c r="P89" s="5">
        <v>0</v>
      </c>
      <c r="Q89" s="5">
        <v>0</v>
      </c>
      <c r="R89" s="5">
        <v>0</v>
      </c>
      <c r="S89" s="7"/>
      <c r="T89" s="7"/>
      <c r="U89" s="7" t="e">
        <f>'[1]2020 (co TK)'!AF17</f>
        <v>#REF!</v>
      </c>
      <c r="V89" s="7"/>
      <c r="W89" s="7" t="e">
        <f t="shared" si="3"/>
        <v>#REF!</v>
      </c>
      <c r="X89" s="9">
        <v>4739</v>
      </c>
      <c r="Y89" s="45">
        <f t="shared" si="2"/>
        <v>-1268</v>
      </c>
    </row>
    <row r="90" spans="1:25" s="9" customFormat="1" ht="28.5" hidden="1" customHeight="1">
      <c r="A90" s="6"/>
      <c r="B90" s="4" t="s">
        <v>100</v>
      </c>
      <c r="C90" s="5">
        <v>3108</v>
      </c>
      <c r="D90" s="5">
        <v>0</v>
      </c>
      <c r="E90" s="5">
        <v>0</v>
      </c>
      <c r="F90" s="5">
        <v>0</v>
      </c>
      <c r="G90" s="5">
        <v>0</v>
      </c>
      <c r="H90" s="5">
        <v>0</v>
      </c>
      <c r="I90" s="5">
        <v>0</v>
      </c>
      <c r="J90" s="5">
        <v>0</v>
      </c>
      <c r="K90" s="5">
        <v>0</v>
      </c>
      <c r="L90" s="5">
        <v>0</v>
      </c>
      <c r="M90" s="5">
        <v>3108</v>
      </c>
      <c r="N90" s="5">
        <v>0</v>
      </c>
      <c r="O90" s="5">
        <v>3108</v>
      </c>
      <c r="P90" s="5">
        <v>0</v>
      </c>
      <c r="Q90" s="5">
        <v>0</v>
      </c>
      <c r="R90" s="5">
        <v>0</v>
      </c>
      <c r="S90" s="7"/>
      <c r="T90" s="7"/>
      <c r="U90" s="7" t="e">
        <f>'[1]2020 (co TK)'!AF18</f>
        <v>#REF!</v>
      </c>
      <c r="V90" s="7"/>
      <c r="W90" s="7" t="e">
        <f t="shared" si="3"/>
        <v>#REF!</v>
      </c>
      <c r="X90" s="9">
        <v>2705</v>
      </c>
      <c r="Y90" s="45">
        <f t="shared" si="2"/>
        <v>-403</v>
      </c>
    </row>
    <row r="91" spans="1:25" s="9" customFormat="1" ht="28.5" hidden="1" customHeight="1">
      <c r="A91" s="6"/>
      <c r="B91" s="4" t="s">
        <v>101</v>
      </c>
      <c r="C91" s="5">
        <v>0</v>
      </c>
      <c r="D91" s="5">
        <v>0</v>
      </c>
      <c r="E91" s="5">
        <v>0</v>
      </c>
      <c r="F91" s="5">
        <v>0</v>
      </c>
      <c r="G91" s="5">
        <v>0</v>
      </c>
      <c r="H91" s="5">
        <v>0</v>
      </c>
      <c r="I91" s="5">
        <v>0</v>
      </c>
      <c r="J91" s="5">
        <v>0</v>
      </c>
      <c r="K91" s="5">
        <v>0</v>
      </c>
      <c r="L91" s="5">
        <v>0</v>
      </c>
      <c r="M91" s="5">
        <v>0</v>
      </c>
      <c r="N91" s="5">
        <v>0</v>
      </c>
      <c r="O91" s="5">
        <v>0</v>
      </c>
      <c r="P91" s="5">
        <v>0</v>
      </c>
      <c r="Q91" s="5">
        <v>0</v>
      </c>
      <c r="R91" s="5">
        <v>0</v>
      </c>
      <c r="S91" s="7"/>
      <c r="T91" s="7"/>
      <c r="U91" s="7" t="e">
        <f>'[1]2020 (co TK)'!AF19</f>
        <v>#REF!</v>
      </c>
      <c r="V91" s="7"/>
      <c r="W91" s="7" t="e">
        <f t="shared" si="3"/>
        <v>#REF!</v>
      </c>
      <c r="X91" s="9">
        <v>4932</v>
      </c>
      <c r="Y91" s="45">
        <f t="shared" si="2"/>
        <v>4932</v>
      </c>
    </row>
    <row r="92" spans="1:25" s="9" customFormat="1" ht="28.5" hidden="1" customHeight="1">
      <c r="A92" s="6"/>
      <c r="B92" s="4" t="s">
        <v>102</v>
      </c>
      <c r="C92" s="5">
        <v>0</v>
      </c>
      <c r="D92" s="5">
        <v>0</v>
      </c>
      <c r="E92" s="5">
        <v>0</v>
      </c>
      <c r="F92" s="5">
        <v>0</v>
      </c>
      <c r="G92" s="5">
        <v>0</v>
      </c>
      <c r="H92" s="5">
        <v>0</v>
      </c>
      <c r="I92" s="5">
        <v>0</v>
      </c>
      <c r="J92" s="5">
        <v>0</v>
      </c>
      <c r="K92" s="5">
        <v>0</v>
      </c>
      <c r="L92" s="5">
        <v>0</v>
      </c>
      <c r="M92" s="5">
        <v>0</v>
      </c>
      <c r="N92" s="5">
        <v>0</v>
      </c>
      <c r="O92" s="5">
        <v>0</v>
      </c>
      <c r="P92" s="5">
        <v>0</v>
      </c>
      <c r="Q92" s="5">
        <v>0</v>
      </c>
      <c r="R92" s="5">
        <v>0</v>
      </c>
      <c r="S92" s="7"/>
      <c r="T92" s="7"/>
      <c r="U92" s="7" t="e">
        <f>'[1]2020 (co TK)'!AF20</f>
        <v>#REF!</v>
      </c>
      <c r="V92" s="7"/>
      <c r="W92" s="7" t="e">
        <f t="shared" si="3"/>
        <v>#REF!</v>
      </c>
      <c r="X92" s="9">
        <v>0</v>
      </c>
      <c r="Y92" s="45">
        <f t="shared" si="2"/>
        <v>0</v>
      </c>
    </row>
    <row r="93" spans="1:25" s="9" customFormat="1" ht="28.5" hidden="1" customHeight="1">
      <c r="A93" s="6"/>
      <c r="B93" s="4" t="s">
        <v>103</v>
      </c>
      <c r="C93" s="5">
        <v>5873</v>
      </c>
      <c r="D93" s="5">
        <v>0</v>
      </c>
      <c r="E93" s="5">
        <v>0</v>
      </c>
      <c r="F93" s="5">
        <v>0</v>
      </c>
      <c r="G93" s="5">
        <v>0</v>
      </c>
      <c r="H93" s="5">
        <v>0</v>
      </c>
      <c r="I93" s="5">
        <v>0</v>
      </c>
      <c r="J93" s="5">
        <v>0</v>
      </c>
      <c r="K93" s="5">
        <v>0</v>
      </c>
      <c r="L93" s="5">
        <v>0</v>
      </c>
      <c r="M93" s="5">
        <v>5873</v>
      </c>
      <c r="N93" s="5">
        <v>0</v>
      </c>
      <c r="O93" s="5">
        <v>5873</v>
      </c>
      <c r="P93" s="5">
        <v>0</v>
      </c>
      <c r="Q93" s="5">
        <v>0</v>
      </c>
      <c r="R93" s="5">
        <v>0</v>
      </c>
      <c r="S93" s="7"/>
      <c r="T93" s="7"/>
      <c r="U93" s="7" t="e">
        <f>'[1]2020 (co TK)'!AF21</f>
        <v>#REF!</v>
      </c>
      <c r="V93" s="7"/>
      <c r="W93" s="7" t="e">
        <f t="shared" si="3"/>
        <v>#REF!</v>
      </c>
      <c r="X93" s="9">
        <v>2675</v>
      </c>
      <c r="Y93" s="45">
        <f t="shared" si="2"/>
        <v>-3198</v>
      </c>
    </row>
    <row r="94" spans="1:25" s="9" customFormat="1" ht="28.5" hidden="1" customHeight="1">
      <c r="A94" s="6"/>
      <c r="B94" s="4" t="s">
        <v>104</v>
      </c>
      <c r="C94" s="5">
        <v>440</v>
      </c>
      <c r="D94" s="5">
        <v>0</v>
      </c>
      <c r="E94" s="5">
        <v>0</v>
      </c>
      <c r="F94" s="5">
        <v>0</v>
      </c>
      <c r="G94" s="5">
        <v>0</v>
      </c>
      <c r="H94" s="5">
        <v>0</v>
      </c>
      <c r="I94" s="5">
        <v>0</v>
      </c>
      <c r="J94" s="5">
        <v>0</v>
      </c>
      <c r="K94" s="5">
        <v>0</v>
      </c>
      <c r="L94" s="5">
        <v>0</v>
      </c>
      <c r="M94" s="5">
        <v>440</v>
      </c>
      <c r="N94" s="5">
        <v>0</v>
      </c>
      <c r="O94" s="5">
        <v>440</v>
      </c>
      <c r="P94" s="5">
        <v>0</v>
      </c>
      <c r="Q94" s="5">
        <v>0</v>
      </c>
      <c r="R94" s="5">
        <v>0</v>
      </c>
      <c r="S94" s="7"/>
      <c r="T94" s="7"/>
      <c r="U94" s="7" t="e">
        <f>'[1]2020 (co TK)'!AF22</f>
        <v>#REF!</v>
      </c>
      <c r="V94" s="7"/>
      <c r="W94" s="7" t="e">
        <f t="shared" si="3"/>
        <v>#REF!</v>
      </c>
      <c r="X94" s="9">
        <v>459</v>
      </c>
      <c r="Y94" s="45">
        <f t="shared" si="2"/>
        <v>19</v>
      </c>
    </row>
    <row r="95" spans="1:25" s="9" customFormat="1" ht="28.5" hidden="1" customHeight="1">
      <c r="A95" s="6"/>
      <c r="B95" s="4" t="s">
        <v>105</v>
      </c>
      <c r="C95" s="5">
        <v>0</v>
      </c>
      <c r="D95" s="5">
        <v>0</v>
      </c>
      <c r="E95" s="5">
        <v>0</v>
      </c>
      <c r="F95" s="5">
        <v>0</v>
      </c>
      <c r="G95" s="5">
        <v>0</v>
      </c>
      <c r="H95" s="5">
        <v>0</v>
      </c>
      <c r="I95" s="5">
        <v>0</v>
      </c>
      <c r="J95" s="5">
        <v>0</v>
      </c>
      <c r="K95" s="5">
        <v>0</v>
      </c>
      <c r="L95" s="5">
        <v>0</v>
      </c>
      <c r="M95" s="5">
        <v>0</v>
      </c>
      <c r="N95" s="5">
        <v>0</v>
      </c>
      <c r="O95" s="5">
        <v>0</v>
      </c>
      <c r="P95" s="5">
        <v>0</v>
      </c>
      <c r="Q95" s="5">
        <v>0</v>
      </c>
      <c r="R95" s="5">
        <v>0</v>
      </c>
      <c r="S95" s="7"/>
      <c r="T95" s="7"/>
      <c r="U95" s="7" t="e">
        <f>'[1]2020 (co TK)'!AF23</f>
        <v>#REF!</v>
      </c>
      <c r="V95" s="7"/>
      <c r="W95" s="7" t="e">
        <f t="shared" si="3"/>
        <v>#REF!</v>
      </c>
      <c r="X95" s="9">
        <v>1137</v>
      </c>
      <c r="Y95" s="45">
        <f t="shared" si="2"/>
        <v>1137</v>
      </c>
    </row>
    <row r="96" spans="1:25" s="9" customFormat="1" ht="28.5" hidden="1" customHeight="1">
      <c r="A96" s="6"/>
      <c r="B96" s="4" t="s">
        <v>106</v>
      </c>
      <c r="C96" s="5">
        <v>0</v>
      </c>
      <c r="D96" s="5">
        <v>0</v>
      </c>
      <c r="E96" s="5">
        <v>0</v>
      </c>
      <c r="F96" s="5">
        <v>0</v>
      </c>
      <c r="G96" s="5">
        <v>0</v>
      </c>
      <c r="H96" s="5">
        <v>0</v>
      </c>
      <c r="I96" s="5">
        <v>0</v>
      </c>
      <c r="J96" s="5">
        <v>0</v>
      </c>
      <c r="K96" s="5">
        <v>0</v>
      </c>
      <c r="L96" s="5">
        <v>0</v>
      </c>
      <c r="M96" s="5">
        <v>0</v>
      </c>
      <c r="N96" s="5">
        <v>0</v>
      </c>
      <c r="O96" s="5">
        <v>0</v>
      </c>
      <c r="P96" s="5">
        <v>0</v>
      </c>
      <c r="Q96" s="5">
        <v>0</v>
      </c>
      <c r="R96" s="5">
        <v>0</v>
      </c>
      <c r="S96" s="7"/>
      <c r="T96" s="7"/>
      <c r="U96" s="7" t="e">
        <f>'[1]2020 (co TK)'!AF24</f>
        <v>#REF!</v>
      </c>
      <c r="V96" s="7"/>
      <c r="W96" s="7" t="e">
        <f t="shared" si="3"/>
        <v>#REF!</v>
      </c>
      <c r="X96" s="9">
        <v>0</v>
      </c>
      <c r="Y96" s="45">
        <f t="shared" si="2"/>
        <v>0</v>
      </c>
    </row>
    <row r="97" spans="1:25" s="9" customFormat="1" ht="28.5" hidden="1" customHeight="1">
      <c r="A97" s="6"/>
      <c r="B97" s="4" t="s">
        <v>107</v>
      </c>
      <c r="C97" s="5">
        <v>8235</v>
      </c>
      <c r="D97" s="5">
        <v>30</v>
      </c>
      <c r="E97" s="5">
        <v>0</v>
      </c>
      <c r="F97" s="5">
        <v>0</v>
      </c>
      <c r="G97" s="5">
        <v>0</v>
      </c>
      <c r="H97" s="5">
        <v>0</v>
      </c>
      <c r="I97" s="5">
        <v>0</v>
      </c>
      <c r="J97" s="5">
        <v>0</v>
      </c>
      <c r="K97" s="5">
        <v>0</v>
      </c>
      <c r="L97" s="5">
        <v>0</v>
      </c>
      <c r="M97" s="5">
        <v>8205</v>
      </c>
      <c r="N97" s="5">
        <v>0</v>
      </c>
      <c r="O97" s="5">
        <v>8205</v>
      </c>
      <c r="P97" s="5">
        <v>0</v>
      </c>
      <c r="Q97" s="5">
        <v>0</v>
      </c>
      <c r="R97" s="5">
        <v>0</v>
      </c>
      <c r="S97" s="7"/>
      <c r="T97" s="7"/>
      <c r="U97" s="7">
        <f>'[1]2020 (co TK)'!AF25</f>
        <v>30</v>
      </c>
      <c r="V97" s="7"/>
      <c r="W97" s="7">
        <f t="shared" si="3"/>
        <v>0</v>
      </c>
      <c r="X97" s="9">
        <v>6778</v>
      </c>
      <c r="Y97" s="45">
        <f t="shared" si="2"/>
        <v>-1457</v>
      </c>
    </row>
    <row r="98" spans="1:25" s="9" customFormat="1" ht="28.5" hidden="1" customHeight="1">
      <c r="A98" s="6"/>
      <c r="B98" s="4" t="s">
        <v>108</v>
      </c>
      <c r="C98" s="5">
        <v>13499</v>
      </c>
      <c r="D98" s="5">
        <v>140</v>
      </c>
      <c r="E98" s="5">
        <v>0</v>
      </c>
      <c r="F98" s="5">
        <v>0</v>
      </c>
      <c r="G98" s="5">
        <v>0</v>
      </c>
      <c r="H98" s="5">
        <v>0</v>
      </c>
      <c r="I98" s="5">
        <v>0</v>
      </c>
      <c r="J98" s="5">
        <v>0</v>
      </c>
      <c r="K98" s="5">
        <v>0</v>
      </c>
      <c r="L98" s="5">
        <v>920</v>
      </c>
      <c r="M98" s="5">
        <v>40</v>
      </c>
      <c r="N98" s="5">
        <v>0</v>
      </c>
      <c r="O98" s="5">
        <v>920</v>
      </c>
      <c r="P98" s="5">
        <v>12399</v>
      </c>
      <c r="Q98" s="5"/>
      <c r="R98" s="5">
        <v>0</v>
      </c>
      <c r="S98" s="7"/>
      <c r="T98" s="7"/>
      <c r="U98" s="7">
        <f>'[1]2020 (co TK)'!AF177</f>
        <v>140</v>
      </c>
      <c r="V98" s="7"/>
      <c r="W98" s="7">
        <f t="shared" si="3"/>
        <v>0</v>
      </c>
      <c r="X98" s="9">
        <v>12958</v>
      </c>
      <c r="Y98" s="45">
        <f t="shared" si="2"/>
        <v>-541</v>
      </c>
    </row>
    <row r="99" spans="1:25" s="9" customFormat="1" ht="28.5" hidden="1" customHeight="1">
      <c r="A99" s="6"/>
      <c r="B99" s="4" t="s">
        <v>109</v>
      </c>
      <c r="C99" s="5">
        <v>9419</v>
      </c>
      <c r="D99" s="5">
        <v>0</v>
      </c>
      <c r="E99" s="5">
        <v>0</v>
      </c>
      <c r="F99" s="5">
        <v>0</v>
      </c>
      <c r="G99" s="5">
        <v>0</v>
      </c>
      <c r="H99" s="5">
        <v>0</v>
      </c>
      <c r="I99" s="5">
        <v>0</v>
      </c>
      <c r="J99" s="5">
        <v>0</v>
      </c>
      <c r="K99" s="5">
        <v>0</v>
      </c>
      <c r="L99" s="5">
        <v>0</v>
      </c>
      <c r="M99" s="5">
        <v>9419</v>
      </c>
      <c r="N99" s="5">
        <v>0</v>
      </c>
      <c r="O99" s="5">
        <v>9419</v>
      </c>
      <c r="P99" s="5">
        <v>0</v>
      </c>
      <c r="Q99" s="5">
        <v>0</v>
      </c>
      <c r="R99" s="5">
        <v>0</v>
      </c>
      <c r="S99" s="7"/>
      <c r="T99" s="7"/>
      <c r="U99" s="7" t="e">
        <f>'[1]2020 (co TK)'!AF28</f>
        <v>#REF!</v>
      </c>
      <c r="V99" s="7"/>
      <c r="W99" s="7" t="e">
        <f t="shared" si="3"/>
        <v>#REF!</v>
      </c>
      <c r="X99" s="9">
        <v>11206</v>
      </c>
      <c r="Y99" s="45">
        <f t="shared" si="2"/>
        <v>1787</v>
      </c>
    </row>
    <row r="100" spans="1:25" s="9" customFormat="1" ht="28.5" hidden="1" customHeight="1">
      <c r="A100" s="6"/>
      <c r="B100" s="4" t="s">
        <v>110</v>
      </c>
      <c r="C100" s="5">
        <v>350</v>
      </c>
      <c r="D100" s="5">
        <v>0</v>
      </c>
      <c r="E100" s="5">
        <v>0</v>
      </c>
      <c r="F100" s="5">
        <v>0</v>
      </c>
      <c r="G100" s="5">
        <v>0</v>
      </c>
      <c r="H100" s="5">
        <v>0</v>
      </c>
      <c r="I100" s="5">
        <v>0</v>
      </c>
      <c r="J100" s="5">
        <v>0</v>
      </c>
      <c r="K100" s="5">
        <v>0</v>
      </c>
      <c r="L100" s="5">
        <v>0</v>
      </c>
      <c r="M100" s="5">
        <v>0</v>
      </c>
      <c r="N100" s="5">
        <v>0</v>
      </c>
      <c r="O100" s="5">
        <v>0</v>
      </c>
      <c r="P100" s="5">
        <v>350</v>
      </c>
      <c r="Q100" s="5">
        <v>0</v>
      </c>
      <c r="R100" s="5"/>
      <c r="S100" s="7"/>
      <c r="T100" s="7"/>
      <c r="U100" s="7" t="e">
        <f>'[1]2020 (co TK)'!AF212</f>
        <v>#REF!</v>
      </c>
      <c r="V100" s="7"/>
      <c r="W100" s="7" t="e">
        <f t="shared" si="3"/>
        <v>#REF!</v>
      </c>
      <c r="X100" s="9">
        <v>452</v>
      </c>
      <c r="Y100" s="45">
        <f t="shared" si="2"/>
        <v>102</v>
      </c>
    </row>
    <row r="101" spans="1:25" s="9" customFormat="1" ht="28.5" hidden="1" customHeight="1">
      <c r="A101" s="6"/>
      <c r="B101" s="4" t="s">
        <v>111</v>
      </c>
      <c r="C101" s="5">
        <v>554</v>
      </c>
      <c r="D101" s="5">
        <v>0</v>
      </c>
      <c r="E101" s="5">
        <v>0</v>
      </c>
      <c r="F101" s="5">
        <v>0</v>
      </c>
      <c r="G101" s="5">
        <v>0</v>
      </c>
      <c r="H101" s="5">
        <v>0</v>
      </c>
      <c r="I101" s="5">
        <v>0</v>
      </c>
      <c r="J101" s="5">
        <v>0</v>
      </c>
      <c r="K101" s="5">
        <v>0</v>
      </c>
      <c r="L101" s="5">
        <v>0</v>
      </c>
      <c r="M101" s="5">
        <v>0</v>
      </c>
      <c r="N101" s="5">
        <v>0</v>
      </c>
      <c r="O101" s="5">
        <v>0</v>
      </c>
      <c r="P101" s="5">
        <v>554</v>
      </c>
      <c r="Q101" s="5">
        <v>0</v>
      </c>
      <c r="R101" s="5"/>
      <c r="S101" s="7"/>
      <c r="T101" s="7"/>
      <c r="U101" s="7" t="e">
        <f>'[1]2020 (co TK)'!AF213</f>
        <v>#REF!</v>
      </c>
      <c r="V101" s="7"/>
      <c r="W101" s="7" t="e">
        <f t="shared" si="3"/>
        <v>#REF!</v>
      </c>
      <c r="X101" s="9">
        <v>527</v>
      </c>
      <c r="Y101" s="45">
        <f t="shared" si="2"/>
        <v>-27</v>
      </c>
    </row>
    <row r="102" spans="1:25" s="9" customFormat="1" ht="40.5" hidden="1" customHeight="1">
      <c r="A102" s="6">
        <v>16</v>
      </c>
      <c r="B102" s="4" t="s">
        <v>112</v>
      </c>
      <c r="C102" s="5">
        <v>0</v>
      </c>
      <c r="D102" s="5">
        <v>0</v>
      </c>
      <c r="E102" s="5">
        <v>0</v>
      </c>
      <c r="F102" s="5">
        <v>0</v>
      </c>
      <c r="G102" s="5">
        <v>0</v>
      </c>
      <c r="H102" s="5">
        <v>0</v>
      </c>
      <c r="I102" s="5">
        <v>0</v>
      </c>
      <c r="J102" s="5">
        <v>0</v>
      </c>
      <c r="K102" s="5">
        <v>0</v>
      </c>
      <c r="L102" s="5">
        <v>0</v>
      </c>
      <c r="M102" s="5">
        <v>0</v>
      </c>
      <c r="N102" s="5">
        <v>0</v>
      </c>
      <c r="O102" s="5"/>
      <c r="P102" s="5">
        <v>0</v>
      </c>
      <c r="Q102" s="5">
        <v>0</v>
      </c>
      <c r="R102" s="5"/>
      <c r="S102" s="7"/>
      <c r="T102" s="7"/>
      <c r="U102" s="7">
        <f>'[1]2020 (co TK)'!K29</f>
        <v>0</v>
      </c>
      <c r="V102" s="7">
        <f>U102-C102</f>
        <v>0</v>
      </c>
      <c r="W102" s="7"/>
      <c r="X102" s="9">
        <v>66687</v>
      </c>
      <c r="Y102" s="45">
        <f t="shared" si="2"/>
        <v>66687</v>
      </c>
    </row>
    <row r="103" spans="1:25" s="9" customFormat="1" ht="28.5" customHeight="1">
      <c r="A103" s="6">
        <v>17</v>
      </c>
      <c r="B103" s="15" t="s">
        <v>113</v>
      </c>
      <c r="C103" s="5">
        <v>23171</v>
      </c>
      <c r="D103" s="5">
        <v>48</v>
      </c>
      <c r="E103" s="5">
        <v>0</v>
      </c>
      <c r="F103" s="5">
        <v>0</v>
      </c>
      <c r="G103" s="5">
        <v>0</v>
      </c>
      <c r="H103" s="5">
        <v>0</v>
      </c>
      <c r="I103" s="5">
        <v>0</v>
      </c>
      <c r="J103" s="5">
        <v>0</v>
      </c>
      <c r="K103" s="5">
        <v>0</v>
      </c>
      <c r="L103" s="5">
        <v>0</v>
      </c>
      <c r="M103" s="5">
        <v>2286</v>
      </c>
      <c r="N103" s="5">
        <v>0</v>
      </c>
      <c r="O103" s="5">
        <v>0</v>
      </c>
      <c r="P103" s="5">
        <v>20837</v>
      </c>
      <c r="Q103" s="5">
        <v>0</v>
      </c>
      <c r="R103" s="5">
        <v>0</v>
      </c>
      <c r="S103" s="7"/>
      <c r="T103" s="7"/>
      <c r="U103" s="7">
        <f>'[1]2020 (co TK)'!K44+'[1]2020 (co TK)'!K147</f>
        <v>24645</v>
      </c>
      <c r="V103" s="7">
        <f>U103-C103</f>
        <v>1474</v>
      </c>
      <c r="W103" s="7"/>
      <c r="X103" s="8">
        <v>21412</v>
      </c>
      <c r="Y103" s="45">
        <f t="shared" si="2"/>
        <v>-1759</v>
      </c>
    </row>
    <row r="104" spans="1:25" s="9" customFormat="1" ht="28.5" hidden="1" customHeight="1">
      <c r="A104" s="6"/>
      <c r="B104" s="4" t="s">
        <v>114</v>
      </c>
      <c r="C104" s="5">
        <v>19526</v>
      </c>
      <c r="D104" s="5">
        <v>0</v>
      </c>
      <c r="E104" s="5">
        <v>0</v>
      </c>
      <c r="F104" s="5">
        <v>0</v>
      </c>
      <c r="G104" s="5">
        <v>0</v>
      </c>
      <c r="H104" s="5">
        <v>0</v>
      </c>
      <c r="I104" s="5">
        <v>0</v>
      </c>
      <c r="J104" s="5">
        <v>0</v>
      </c>
      <c r="K104" s="5">
        <v>0</v>
      </c>
      <c r="L104" s="5">
        <v>0</v>
      </c>
      <c r="M104" s="5">
        <v>0</v>
      </c>
      <c r="N104" s="5">
        <v>0</v>
      </c>
      <c r="O104" s="5">
        <v>0</v>
      </c>
      <c r="P104" s="5">
        <v>19526</v>
      </c>
      <c r="Q104" s="5">
        <v>0</v>
      </c>
      <c r="R104" s="5">
        <v>0</v>
      </c>
      <c r="S104" s="7"/>
      <c r="T104" s="7"/>
      <c r="U104" s="7"/>
      <c r="V104" s="7"/>
      <c r="W104" s="7"/>
      <c r="X104" s="9">
        <v>17683</v>
      </c>
      <c r="Y104" s="45">
        <f t="shared" si="2"/>
        <v>-1843</v>
      </c>
    </row>
    <row r="105" spans="1:25" s="9" customFormat="1" ht="28.5" hidden="1" customHeight="1">
      <c r="A105" s="6"/>
      <c r="B105" s="4" t="s">
        <v>115</v>
      </c>
      <c r="C105" s="5">
        <v>1359</v>
      </c>
      <c r="D105" s="5">
        <v>48</v>
      </c>
      <c r="E105" s="5">
        <v>0</v>
      </c>
      <c r="F105" s="5">
        <v>0</v>
      </c>
      <c r="G105" s="5">
        <v>0</v>
      </c>
      <c r="H105" s="5">
        <v>0</v>
      </c>
      <c r="I105" s="5">
        <v>0</v>
      </c>
      <c r="J105" s="5">
        <v>0</v>
      </c>
      <c r="K105" s="5">
        <v>0</v>
      </c>
      <c r="L105" s="5">
        <v>0</v>
      </c>
      <c r="M105" s="5">
        <v>0</v>
      </c>
      <c r="N105" s="5">
        <v>0</v>
      </c>
      <c r="O105" s="5">
        <v>0</v>
      </c>
      <c r="P105" s="5">
        <v>1311</v>
      </c>
      <c r="Q105" s="5">
        <v>0</v>
      </c>
      <c r="R105" s="5">
        <v>0</v>
      </c>
      <c r="S105" s="7"/>
      <c r="T105" s="7"/>
      <c r="U105" s="7"/>
      <c r="V105" s="7"/>
      <c r="W105" s="7"/>
      <c r="X105" s="9">
        <v>1422</v>
      </c>
      <c r="Y105" s="45">
        <f t="shared" si="2"/>
        <v>63</v>
      </c>
    </row>
    <row r="106" spans="1:25" s="9" customFormat="1" ht="28.5" hidden="1" customHeight="1">
      <c r="A106" s="6"/>
      <c r="B106" s="4" t="s">
        <v>116</v>
      </c>
      <c r="C106" s="5">
        <v>2286</v>
      </c>
      <c r="D106" s="5">
        <v>0</v>
      </c>
      <c r="E106" s="5">
        <v>0</v>
      </c>
      <c r="F106" s="5">
        <v>0</v>
      </c>
      <c r="G106" s="5">
        <v>0</v>
      </c>
      <c r="H106" s="5">
        <v>0</v>
      </c>
      <c r="I106" s="5">
        <v>0</v>
      </c>
      <c r="J106" s="5">
        <v>0</v>
      </c>
      <c r="K106" s="5">
        <v>0</v>
      </c>
      <c r="L106" s="5">
        <v>0</v>
      </c>
      <c r="M106" s="5">
        <v>2286</v>
      </c>
      <c r="N106" s="5">
        <v>0</v>
      </c>
      <c r="O106" s="5">
        <v>0</v>
      </c>
      <c r="P106" s="5">
        <v>0</v>
      </c>
      <c r="Q106" s="5">
        <v>0</v>
      </c>
      <c r="R106" s="5"/>
      <c r="S106" s="7"/>
      <c r="T106" s="7"/>
      <c r="U106" s="7"/>
      <c r="V106" s="7"/>
      <c r="W106" s="7"/>
      <c r="X106" s="9">
        <v>2307</v>
      </c>
      <c r="Y106" s="45">
        <f t="shared" si="2"/>
        <v>21</v>
      </c>
    </row>
    <row r="107" spans="1:25" s="9" customFormat="1" ht="28.5" customHeight="1">
      <c r="A107" s="6">
        <v>18</v>
      </c>
      <c r="B107" s="4" t="s">
        <v>117</v>
      </c>
      <c r="C107" s="5">
        <v>10955</v>
      </c>
      <c r="D107" s="5">
        <v>60</v>
      </c>
      <c r="E107" s="5">
        <v>0</v>
      </c>
      <c r="F107" s="5">
        <v>0</v>
      </c>
      <c r="G107" s="5">
        <v>0</v>
      </c>
      <c r="H107" s="5">
        <v>0</v>
      </c>
      <c r="I107" s="5">
        <v>0</v>
      </c>
      <c r="J107" s="5">
        <v>0</v>
      </c>
      <c r="K107" s="5">
        <v>0</v>
      </c>
      <c r="L107" s="5">
        <v>0</v>
      </c>
      <c r="M107" s="5">
        <v>0</v>
      </c>
      <c r="N107" s="5">
        <v>0</v>
      </c>
      <c r="O107" s="5">
        <v>0</v>
      </c>
      <c r="P107" s="5">
        <v>10895</v>
      </c>
      <c r="Q107" s="5">
        <v>0</v>
      </c>
      <c r="R107" s="5">
        <v>0</v>
      </c>
      <c r="S107" s="7"/>
      <c r="T107" s="7"/>
      <c r="U107" s="7">
        <f>'[1]2020 (co TK)'!K151</f>
        <v>10955</v>
      </c>
      <c r="V107" s="7">
        <f>U107-C107</f>
        <v>0</v>
      </c>
      <c r="W107" s="7"/>
      <c r="X107" s="8">
        <v>11830</v>
      </c>
      <c r="Y107" s="45">
        <f t="shared" si="2"/>
        <v>875</v>
      </c>
    </row>
    <row r="108" spans="1:25" s="9" customFormat="1" ht="28.5" customHeight="1">
      <c r="A108" s="6">
        <v>19</v>
      </c>
      <c r="B108" s="4" t="s">
        <v>118</v>
      </c>
      <c r="C108" s="5">
        <v>9962</v>
      </c>
      <c r="D108" s="5">
        <v>356</v>
      </c>
      <c r="E108" s="5">
        <v>0</v>
      </c>
      <c r="F108" s="5">
        <v>0</v>
      </c>
      <c r="G108" s="5">
        <v>0</v>
      </c>
      <c r="H108" s="5">
        <v>0</v>
      </c>
      <c r="I108" s="5">
        <v>0</v>
      </c>
      <c r="J108" s="5">
        <v>0</v>
      </c>
      <c r="K108" s="5">
        <v>0</v>
      </c>
      <c r="L108" s="5">
        <v>0</v>
      </c>
      <c r="M108" s="5">
        <v>0</v>
      </c>
      <c r="N108" s="5">
        <v>0</v>
      </c>
      <c r="O108" s="5">
        <v>0</v>
      </c>
      <c r="P108" s="5">
        <v>9606</v>
      </c>
      <c r="Q108" s="5">
        <v>0</v>
      </c>
      <c r="R108" s="5">
        <v>0</v>
      </c>
      <c r="S108" s="7"/>
      <c r="T108" s="7"/>
      <c r="U108" s="7">
        <f>'[1]2020 (co TK)'!K152+'[1]2020 (co TK)'!K241</f>
        <v>9962</v>
      </c>
      <c r="V108" s="7">
        <f>U108-C108</f>
        <v>0</v>
      </c>
      <c r="W108" s="7"/>
      <c r="X108" s="8">
        <v>8034</v>
      </c>
      <c r="Y108" s="45">
        <f t="shared" si="2"/>
        <v>-1928</v>
      </c>
    </row>
    <row r="109" spans="1:25" s="9" customFormat="1" ht="28.5" hidden="1" customHeight="1">
      <c r="A109" s="6"/>
      <c r="B109" s="4" t="s">
        <v>119</v>
      </c>
      <c r="C109" s="5">
        <v>8462</v>
      </c>
      <c r="D109" s="5">
        <v>165</v>
      </c>
      <c r="E109" s="5"/>
      <c r="F109" s="5"/>
      <c r="G109" s="5"/>
      <c r="H109" s="5"/>
      <c r="I109" s="5"/>
      <c r="J109" s="5"/>
      <c r="K109" s="5"/>
      <c r="L109" s="5"/>
      <c r="M109" s="5"/>
      <c r="N109" s="5"/>
      <c r="O109" s="5"/>
      <c r="P109" s="5">
        <v>8297</v>
      </c>
      <c r="Q109" s="5"/>
      <c r="R109" s="5"/>
      <c r="S109" s="7"/>
      <c r="T109" s="7"/>
      <c r="U109" s="7"/>
      <c r="V109" s="7"/>
      <c r="W109" s="7"/>
      <c r="X109" s="9">
        <v>7134</v>
      </c>
      <c r="Y109" s="45">
        <f t="shared" si="2"/>
        <v>-1328</v>
      </c>
    </row>
    <row r="110" spans="1:25" s="9" customFormat="1" ht="28.5" hidden="1" customHeight="1">
      <c r="A110" s="6"/>
      <c r="B110" s="4" t="s">
        <v>120</v>
      </c>
      <c r="C110" s="5">
        <v>1500</v>
      </c>
      <c r="D110" s="5">
        <v>191</v>
      </c>
      <c r="E110" s="5"/>
      <c r="F110" s="5"/>
      <c r="G110" s="5"/>
      <c r="H110" s="5"/>
      <c r="I110" s="5"/>
      <c r="J110" s="5"/>
      <c r="K110" s="5"/>
      <c r="L110" s="5"/>
      <c r="M110" s="5"/>
      <c r="N110" s="5"/>
      <c r="O110" s="5"/>
      <c r="P110" s="5">
        <v>1309</v>
      </c>
      <c r="Q110" s="5"/>
      <c r="R110" s="5">
        <v>0</v>
      </c>
      <c r="S110" s="7"/>
      <c r="T110" s="7"/>
      <c r="U110" s="7"/>
      <c r="V110" s="7"/>
      <c r="W110" s="7"/>
      <c r="X110" s="9">
        <v>900</v>
      </c>
      <c r="Y110" s="45">
        <f t="shared" si="2"/>
        <v>-600</v>
      </c>
    </row>
    <row r="111" spans="1:25" s="9" customFormat="1" ht="28.5" customHeight="1">
      <c r="A111" s="6">
        <v>20</v>
      </c>
      <c r="B111" s="15" t="s">
        <v>121</v>
      </c>
      <c r="C111" s="5">
        <v>32948</v>
      </c>
      <c r="D111" s="5">
        <v>6503</v>
      </c>
      <c r="E111" s="5">
        <v>0</v>
      </c>
      <c r="F111" s="5">
        <v>0</v>
      </c>
      <c r="G111" s="5">
        <v>0</v>
      </c>
      <c r="H111" s="5">
        <v>0</v>
      </c>
      <c r="I111" s="5">
        <v>0</v>
      </c>
      <c r="J111" s="5">
        <v>0</v>
      </c>
      <c r="K111" s="5">
        <v>0</v>
      </c>
      <c r="L111" s="5">
        <v>0</v>
      </c>
      <c r="M111" s="5">
        <v>0</v>
      </c>
      <c r="N111" s="5">
        <v>0</v>
      </c>
      <c r="O111" s="5">
        <v>0</v>
      </c>
      <c r="P111" s="5">
        <v>26445</v>
      </c>
      <c r="Q111" s="5">
        <v>0</v>
      </c>
      <c r="R111" s="5">
        <v>0</v>
      </c>
      <c r="S111" s="7"/>
      <c r="T111" s="7"/>
      <c r="U111" s="7">
        <f>'[1]2020 (co TK)'!K153</f>
        <v>31474</v>
      </c>
      <c r="V111" s="7">
        <f>U111-C111</f>
        <v>-1474</v>
      </c>
      <c r="W111" s="7"/>
      <c r="X111" s="8">
        <v>27012</v>
      </c>
      <c r="Y111" s="45">
        <f t="shared" si="2"/>
        <v>-5936</v>
      </c>
    </row>
    <row r="112" spans="1:25" s="9" customFormat="1" ht="28.5" hidden="1" customHeight="1">
      <c r="A112" s="6"/>
      <c r="B112" s="4" t="s">
        <v>122</v>
      </c>
      <c r="C112" s="5">
        <v>12189</v>
      </c>
      <c r="D112" s="5">
        <v>6000</v>
      </c>
      <c r="E112" s="5">
        <v>0</v>
      </c>
      <c r="F112" s="5">
        <v>0</v>
      </c>
      <c r="G112" s="5">
        <v>0</v>
      </c>
      <c r="H112" s="5">
        <v>0</v>
      </c>
      <c r="I112" s="5">
        <v>0</v>
      </c>
      <c r="J112" s="5">
        <v>0</v>
      </c>
      <c r="K112" s="5">
        <v>0</v>
      </c>
      <c r="L112" s="5">
        <v>0</v>
      </c>
      <c r="M112" s="5">
        <v>0</v>
      </c>
      <c r="N112" s="5">
        <v>0</v>
      </c>
      <c r="O112" s="5">
        <v>0</v>
      </c>
      <c r="P112" s="5">
        <v>6189</v>
      </c>
      <c r="Q112" s="5">
        <v>0</v>
      </c>
      <c r="R112" s="5">
        <v>0</v>
      </c>
      <c r="S112" s="7" t="s">
        <v>197</v>
      </c>
      <c r="T112" s="7"/>
      <c r="U112" s="7"/>
      <c r="V112" s="7"/>
      <c r="W112" s="7"/>
      <c r="X112" s="9">
        <v>10679</v>
      </c>
      <c r="Y112" s="45">
        <f t="shared" si="2"/>
        <v>-1510</v>
      </c>
    </row>
    <row r="113" spans="1:25" s="9" customFormat="1" ht="28.5" hidden="1" customHeight="1">
      <c r="A113" s="6"/>
      <c r="B113" s="4" t="s">
        <v>123</v>
      </c>
      <c r="C113" s="5">
        <v>13773</v>
      </c>
      <c r="D113" s="5">
        <v>30</v>
      </c>
      <c r="E113" s="5">
        <v>0</v>
      </c>
      <c r="F113" s="5">
        <v>0</v>
      </c>
      <c r="G113" s="5">
        <v>0</v>
      </c>
      <c r="H113" s="5">
        <v>0</v>
      </c>
      <c r="I113" s="5">
        <v>0</v>
      </c>
      <c r="J113" s="5">
        <v>0</v>
      </c>
      <c r="K113" s="5">
        <v>0</v>
      </c>
      <c r="L113" s="5">
        <v>0</v>
      </c>
      <c r="M113" s="5">
        <v>0</v>
      </c>
      <c r="N113" s="5">
        <v>0</v>
      </c>
      <c r="O113" s="5">
        <v>0</v>
      </c>
      <c r="P113" s="5">
        <v>13743</v>
      </c>
      <c r="Q113" s="5">
        <v>0</v>
      </c>
      <c r="R113" s="5">
        <v>0</v>
      </c>
      <c r="S113" s="7"/>
      <c r="T113" s="7"/>
      <c r="U113" s="7"/>
      <c r="V113" s="7"/>
      <c r="W113" s="7"/>
      <c r="X113" s="9">
        <v>10804</v>
      </c>
      <c r="Y113" s="45">
        <f t="shared" si="2"/>
        <v>-2969</v>
      </c>
    </row>
    <row r="114" spans="1:25" s="9" customFormat="1" ht="28.5" hidden="1" customHeight="1">
      <c r="A114" s="6"/>
      <c r="B114" s="4" t="s">
        <v>124</v>
      </c>
      <c r="C114" s="5">
        <v>4258</v>
      </c>
      <c r="D114" s="5">
        <v>473</v>
      </c>
      <c r="E114" s="5">
        <v>0</v>
      </c>
      <c r="F114" s="5">
        <v>0</v>
      </c>
      <c r="G114" s="5">
        <v>0</v>
      </c>
      <c r="H114" s="5">
        <v>0</v>
      </c>
      <c r="I114" s="5">
        <v>0</v>
      </c>
      <c r="J114" s="5">
        <v>0</v>
      </c>
      <c r="K114" s="5">
        <v>0</v>
      </c>
      <c r="L114" s="5">
        <v>0</v>
      </c>
      <c r="M114" s="5">
        <v>0</v>
      </c>
      <c r="N114" s="5">
        <v>0</v>
      </c>
      <c r="O114" s="5">
        <v>0</v>
      </c>
      <c r="P114" s="5">
        <v>3785</v>
      </c>
      <c r="Q114" s="5">
        <v>0</v>
      </c>
      <c r="R114" s="5">
        <v>0</v>
      </c>
      <c r="S114" s="7"/>
      <c r="T114" s="7"/>
      <c r="U114" s="7"/>
      <c r="V114" s="7"/>
      <c r="W114" s="7"/>
      <c r="X114" s="9">
        <v>3521</v>
      </c>
      <c r="Y114" s="45">
        <f t="shared" si="2"/>
        <v>-737</v>
      </c>
    </row>
    <row r="115" spans="1:25" s="9" customFormat="1" ht="28.5" hidden="1" customHeight="1">
      <c r="A115" s="6"/>
      <c r="B115" s="4" t="s">
        <v>125</v>
      </c>
      <c r="C115" s="5">
        <v>1474</v>
      </c>
      <c r="D115" s="5"/>
      <c r="E115" s="5"/>
      <c r="F115" s="5"/>
      <c r="G115" s="5"/>
      <c r="H115" s="5"/>
      <c r="I115" s="5"/>
      <c r="J115" s="5"/>
      <c r="K115" s="5"/>
      <c r="L115" s="5"/>
      <c r="M115" s="5"/>
      <c r="N115" s="5"/>
      <c r="O115" s="5"/>
      <c r="P115" s="5">
        <v>1474</v>
      </c>
      <c r="Q115" s="5"/>
      <c r="R115" s="5"/>
      <c r="S115" s="7"/>
      <c r="T115" s="7"/>
      <c r="U115" s="7"/>
      <c r="V115" s="7"/>
      <c r="W115" s="7"/>
      <c r="Y115" s="45"/>
    </row>
    <row r="116" spans="1:25" s="9" customFormat="1" ht="28.5" hidden="1" customHeight="1">
      <c r="A116" s="6"/>
      <c r="B116" s="4" t="s">
        <v>126</v>
      </c>
      <c r="C116" s="5">
        <v>1254</v>
      </c>
      <c r="D116" s="5">
        <v>0</v>
      </c>
      <c r="E116" s="5">
        <v>0</v>
      </c>
      <c r="F116" s="5">
        <v>0</v>
      </c>
      <c r="G116" s="5">
        <v>0</v>
      </c>
      <c r="H116" s="5">
        <v>0</v>
      </c>
      <c r="I116" s="5">
        <v>0</v>
      </c>
      <c r="J116" s="5">
        <v>0</v>
      </c>
      <c r="K116" s="5">
        <v>0</v>
      </c>
      <c r="L116" s="5">
        <v>0</v>
      </c>
      <c r="M116" s="5">
        <v>0</v>
      </c>
      <c r="N116" s="5">
        <v>0</v>
      </c>
      <c r="O116" s="5">
        <v>0</v>
      </c>
      <c r="P116" s="5">
        <v>1254</v>
      </c>
      <c r="Q116" s="5">
        <v>0</v>
      </c>
      <c r="R116" s="5">
        <v>0</v>
      </c>
      <c r="S116" s="7"/>
      <c r="T116" s="7"/>
      <c r="U116" s="7"/>
      <c r="V116" s="7"/>
      <c r="W116" s="7"/>
      <c r="X116" s="9">
        <v>998</v>
      </c>
      <c r="Y116" s="45">
        <f t="shared" ref="Y116:Y179" si="4">X116-C116</f>
        <v>-256</v>
      </c>
    </row>
    <row r="117" spans="1:25" s="9" customFormat="1" ht="28.5" hidden="1" customHeight="1">
      <c r="A117" s="6"/>
      <c r="B117" s="4" t="s">
        <v>127</v>
      </c>
      <c r="C117" s="5">
        <v>0</v>
      </c>
      <c r="D117" s="5">
        <v>0</v>
      </c>
      <c r="E117" s="5">
        <v>0</v>
      </c>
      <c r="F117" s="5">
        <v>0</v>
      </c>
      <c r="G117" s="5">
        <v>0</v>
      </c>
      <c r="H117" s="5">
        <v>0</v>
      </c>
      <c r="I117" s="5">
        <v>0</v>
      </c>
      <c r="J117" s="5">
        <v>0</v>
      </c>
      <c r="K117" s="5">
        <v>0</v>
      </c>
      <c r="L117" s="5">
        <v>0</v>
      </c>
      <c r="M117" s="5">
        <v>0</v>
      </c>
      <c r="N117" s="5">
        <v>0</v>
      </c>
      <c r="O117" s="5">
        <v>0</v>
      </c>
      <c r="P117" s="5">
        <v>0</v>
      </c>
      <c r="Q117" s="5">
        <v>0</v>
      </c>
      <c r="R117" s="5">
        <v>0</v>
      </c>
      <c r="S117" s="7"/>
      <c r="T117" s="7"/>
      <c r="U117" s="7"/>
      <c r="V117" s="7"/>
      <c r="W117" s="7"/>
      <c r="X117" s="9">
        <v>1010</v>
      </c>
      <c r="Y117" s="45">
        <f t="shared" si="4"/>
        <v>1010</v>
      </c>
    </row>
    <row r="118" spans="1:25" s="9" customFormat="1" ht="28.5" customHeight="1">
      <c r="A118" s="6">
        <v>21</v>
      </c>
      <c r="B118" s="15" t="s">
        <v>128</v>
      </c>
      <c r="C118" s="5">
        <v>15794</v>
      </c>
      <c r="D118" s="5">
        <v>533</v>
      </c>
      <c r="E118" s="5">
        <v>0</v>
      </c>
      <c r="F118" s="5">
        <v>0</v>
      </c>
      <c r="G118" s="5">
        <v>0</v>
      </c>
      <c r="H118" s="5">
        <v>0</v>
      </c>
      <c r="I118" s="5">
        <v>0</v>
      </c>
      <c r="J118" s="5">
        <v>0</v>
      </c>
      <c r="K118" s="5">
        <v>0</v>
      </c>
      <c r="L118" s="5">
        <v>0</v>
      </c>
      <c r="M118" s="5">
        <v>8624</v>
      </c>
      <c r="N118" s="5">
        <v>0</v>
      </c>
      <c r="O118" s="5">
        <v>0</v>
      </c>
      <c r="P118" s="5">
        <v>6637</v>
      </c>
      <c r="Q118" s="5">
        <v>0</v>
      </c>
      <c r="R118" s="5">
        <v>0</v>
      </c>
      <c r="S118" s="7"/>
      <c r="T118" s="7"/>
      <c r="U118" s="7">
        <f>'[1]2020 (co TK)'!K45+'[1]2020 (co TK)'!K46+'[1]2020 (co TK)'!K160</f>
        <v>15794</v>
      </c>
      <c r="V118" s="7">
        <f>U118-C118</f>
        <v>0</v>
      </c>
      <c r="W118" s="7"/>
      <c r="X118" s="8">
        <v>9714</v>
      </c>
      <c r="Y118" s="45">
        <f t="shared" si="4"/>
        <v>-6080</v>
      </c>
    </row>
    <row r="119" spans="1:25" s="9" customFormat="1" ht="28.5" hidden="1" customHeight="1">
      <c r="A119" s="6"/>
      <c r="B119" s="15" t="s">
        <v>129</v>
      </c>
      <c r="C119" s="5">
        <v>7170</v>
      </c>
      <c r="D119" s="5">
        <v>533</v>
      </c>
      <c r="E119" s="5">
        <v>0</v>
      </c>
      <c r="F119" s="5">
        <v>0</v>
      </c>
      <c r="G119" s="5">
        <v>0</v>
      </c>
      <c r="H119" s="5">
        <v>0</v>
      </c>
      <c r="I119" s="5">
        <v>0</v>
      </c>
      <c r="J119" s="5">
        <v>0</v>
      </c>
      <c r="K119" s="5">
        <v>0</v>
      </c>
      <c r="L119" s="5">
        <v>0</v>
      </c>
      <c r="M119" s="5">
        <v>0</v>
      </c>
      <c r="N119" s="5">
        <v>0</v>
      </c>
      <c r="O119" s="5">
        <v>0</v>
      </c>
      <c r="P119" s="5">
        <v>6637</v>
      </c>
      <c r="Q119" s="5">
        <v>0</v>
      </c>
      <c r="R119" s="5">
        <v>0</v>
      </c>
      <c r="S119" s="7"/>
      <c r="T119" s="7"/>
      <c r="U119" s="7"/>
      <c r="V119" s="7"/>
      <c r="W119" s="7"/>
      <c r="X119" s="9">
        <v>6065</v>
      </c>
      <c r="Y119" s="45">
        <f t="shared" si="4"/>
        <v>-1105</v>
      </c>
    </row>
    <row r="120" spans="1:25" s="9" customFormat="1" ht="28.5" hidden="1" customHeight="1">
      <c r="A120" s="6"/>
      <c r="B120" s="4" t="s">
        <v>130</v>
      </c>
      <c r="C120" s="5">
        <v>8624</v>
      </c>
      <c r="D120" s="5">
        <v>0</v>
      </c>
      <c r="E120" s="5">
        <v>0</v>
      </c>
      <c r="F120" s="5">
        <v>0</v>
      </c>
      <c r="G120" s="5">
        <v>0</v>
      </c>
      <c r="H120" s="5">
        <v>0</v>
      </c>
      <c r="I120" s="5">
        <v>0</v>
      </c>
      <c r="J120" s="5">
        <v>0</v>
      </c>
      <c r="K120" s="5">
        <v>0</v>
      </c>
      <c r="L120" s="5">
        <v>0</v>
      </c>
      <c r="M120" s="5">
        <v>8624</v>
      </c>
      <c r="N120" s="5">
        <v>0</v>
      </c>
      <c r="O120" s="5">
        <v>0</v>
      </c>
      <c r="P120" s="5">
        <v>0</v>
      </c>
      <c r="Q120" s="5">
        <v>0</v>
      </c>
      <c r="R120" s="5">
        <v>0</v>
      </c>
      <c r="S120" s="7"/>
      <c r="T120" s="7"/>
      <c r="U120" s="7"/>
      <c r="V120" s="7"/>
      <c r="W120" s="7"/>
      <c r="X120" s="9">
        <v>1171</v>
      </c>
      <c r="Y120" s="45">
        <f t="shared" si="4"/>
        <v>-7453</v>
      </c>
    </row>
    <row r="121" spans="1:25" s="9" customFormat="1" ht="28.5" hidden="1" customHeight="1">
      <c r="A121" s="6"/>
      <c r="B121" s="4" t="s">
        <v>131</v>
      </c>
      <c r="C121" s="5">
        <v>0</v>
      </c>
      <c r="D121" s="5">
        <v>0</v>
      </c>
      <c r="E121" s="5">
        <v>0</v>
      </c>
      <c r="F121" s="5">
        <v>0</v>
      </c>
      <c r="G121" s="5">
        <v>0</v>
      </c>
      <c r="H121" s="5">
        <v>0</v>
      </c>
      <c r="I121" s="5">
        <v>0</v>
      </c>
      <c r="J121" s="5">
        <v>0</v>
      </c>
      <c r="K121" s="5">
        <v>0</v>
      </c>
      <c r="L121" s="5">
        <v>0</v>
      </c>
      <c r="M121" s="5">
        <v>0</v>
      </c>
      <c r="N121" s="5">
        <v>0</v>
      </c>
      <c r="O121" s="5">
        <v>0</v>
      </c>
      <c r="P121" s="5">
        <v>0</v>
      </c>
      <c r="Q121" s="5">
        <v>0</v>
      </c>
      <c r="R121" s="5">
        <v>0</v>
      </c>
      <c r="S121" s="7"/>
      <c r="T121" s="7"/>
      <c r="U121" s="7"/>
      <c r="V121" s="7"/>
      <c r="W121" s="7"/>
      <c r="X121" s="9">
        <v>2478</v>
      </c>
      <c r="Y121" s="45">
        <f t="shared" si="4"/>
        <v>2478</v>
      </c>
    </row>
    <row r="122" spans="1:25" s="9" customFormat="1" ht="28.5" customHeight="1">
      <c r="A122" s="6">
        <v>22</v>
      </c>
      <c r="B122" s="4" t="s">
        <v>132</v>
      </c>
      <c r="C122" s="5">
        <v>9351</v>
      </c>
      <c r="D122" s="5">
        <v>800</v>
      </c>
      <c r="E122" s="5">
        <v>0</v>
      </c>
      <c r="F122" s="5">
        <v>0</v>
      </c>
      <c r="G122" s="5">
        <v>0</v>
      </c>
      <c r="H122" s="5">
        <v>0</v>
      </c>
      <c r="I122" s="5">
        <v>0</v>
      </c>
      <c r="J122" s="5">
        <v>0</v>
      </c>
      <c r="K122" s="5">
        <v>0</v>
      </c>
      <c r="L122" s="5">
        <v>0</v>
      </c>
      <c r="M122" s="5">
        <v>0</v>
      </c>
      <c r="N122" s="5">
        <v>0</v>
      </c>
      <c r="O122" s="5">
        <v>0</v>
      </c>
      <c r="P122" s="5">
        <v>8551</v>
      </c>
      <c r="Q122" s="5">
        <v>0</v>
      </c>
      <c r="R122" s="5">
        <v>0</v>
      </c>
      <c r="S122" s="7"/>
      <c r="T122" s="7"/>
      <c r="U122" s="7">
        <f>'[1]2020 (co TK)'!K161+'[1]2020 (co TK)'!K242</f>
        <v>9351</v>
      </c>
      <c r="V122" s="7">
        <f>U122-C122</f>
        <v>0</v>
      </c>
      <c r="W122" s="7"/>
      <c r="X122" s="8">
        <v>10433</v>
      </c>
      <c r="Y122" s="45">
        <f t="shared" si="4"/>
        <v>1082</v>
      </c>
    </row>
    <row r="123" spans="1:25" s="9" customFormat="1" ht="28.5" hidden="1" customHeight="1">
      <c r="A123" s="6"/>
      <c r="B123" s="4" t="s">
        <v>133</v>
      </c>
      <c r="C123" s="5">
        <v>9051</v>
      </c>
      <c r="D123" s="5">
        <v>800</v>
      </c>
      <c r="E123" s="5">
        <v>0</v>
      </c>
      <c r="F123" s="5">
        <v>0</v>
      </c>
      <c r="G123" s="5">
        <v>0</v>
      </c>
      <c r="H123" s="5">
        <v>0</v>
      </c>
      <c r="I123" s="5">
        <v>0</v>
      </c>
      <c r="J123" s="5">
        <v>0</v>
      </c>
      <c r="K123" s="5">
        <v>0</v>
      </c>
      <c r="L123" s="5">
        <v>0</v>
      </c>
      <c r="M123" s="5">
        <v>0</v>
      </c>
      <c r="N123" s="5">
        <v>0</v>
      </c>
      <c r="O123" s="5">
        <v>0</v>
      </c>
      <c r="P123" s="5">
        <v>8251</v>
      </c>
      <c r="Q123" s="5">
        <v>0</v>
      </c>
      <c r="R123" s="5">
        <v>0</v>
      </c>
      <c r="S123" s="7"/>
      <c r="T123" s="7"/>
      <c r="U123" s="7"/>
      <c r="V123" s="7"/>
      <c r="W123" s="7"/>
      <c r="X123" s="9">
        <v>10033</v>
      </c>
      <c r="Y123" s="45">
        <f t="shared" si="4"/>
        <v>982</v>
      </c>
    </row>
    <row r="124" spans="1:25" s="9" customFormat="1" ht="28.5" hidden="1" customHeight="1">
      <c r="A124" s="6"/>
      <c r="B124" s="4" t="s">
        <v>120</v>
      </c>
      <c r="C124" s="5">
        <v>300</v>
      </c>
      <c r="D124" s="5">
        <v>0</v>
      </c>
      <c r="E124" s="5">
        <v>0</v>
      </c>
      <c r="F124" s="5">
        <v>0</v>
      </c>
      <c r="G124" s="5">
        <v>0</v>
      </c>
      <c r="H124" s="5">
        <v>0</v>
      </c>
      <c r="I124" s="5">
        <v>0</v>
      </c>
      <c r="J124" s="5">
        <v>0</v>
      </c>
      <c r="K124" s="5">
        <v>0</v>
      </c>
      <c r="L124" s="5">
        <v>0</v>
      </c>
      <c r="M124" s="5">
        <v>0</v>
      </c>
      <c r="N124" s="5">
        <v>0</v>
      </c>
      <c r="O124" s="5">
        <v>0</v>
      </c>
      <c r="P124" s="5">
        <v>300</v>
      </c>
      <c r="Q124" s="5">
        <v>0</v>
      </c>
      <c r="R124" s="5">
        <v>0</v>
      </c>
      <c r="S124" s="7"/>
      <c r="T124" s="7"/>
      <c r="U124" s="7"/>
      <c r="V124" s="7"/>
      <c r="W124" s="7"/>
      <c r="X124" s="9">
        <v>400</v>
      </c>
      <c r="Y124" s="45">
        <f t="shared" si="4"/>
        <v>100</v>
      </c>
    </row>
    <row r="125" spans="1:25" s="9" customFormat="1" ht="28.5" customHeight="1">
      <c r="A125" s="6">
        <v>23</v>
      </c>
      <c r="B125" s="4" t="s">
        <v>134</v>
      </c>
      <c r="C125" s="5">
        <v>10404</v>
      </c>
      <c r="D125" s="5">
        <v>70</v>
      </c>
      <c r="E125" s="5">
        <v>0</v>
      </c>
      <c r="F125" s="5">
        <v>0</v>
      </c>
      <c r="G125" s="5">
        <v>0</v>
      </c>
      <c r="H125" s="5">
        <v>0</v>
      </c>
      <c r="I125" s="5">
        <v>0</v>
      </c>
      <c r="J125" s="5">
        <v>0</v>
      </c>
      <c r="K125" s="5">
        <v>0</v>
      </c>
      <c r="L125" s="5">
        <v>0</v>
      </c>
      <c r="M125" s="5">
        <v>3062</v>
      </c>
      <c r="N125" s="5">
        <v>0</v>
      </c>
      <c r="O125" s="5">
        <v>0</v>
      </c>
      <c r="P125" s="5">
        <v>7272</v>
      </c>
      <c r="Q125" s="5">
        <v>0</v>
      </c>
      <c r="R125" s="5">
        <v>0</v>
      </c>
      <c r="S125" s="7"/>
      <c r="T125" s="7"/>
      <c r="U125" s="7">
        <f>'[1]2020 (co TK)'!K50+'[1]2020 (co TK)'!K162+'[1]2020 (co TK)'!K215</f>
        <v>10404</v>
      </c>
      <c r="V125" s="7">
        <f>U125-C125</f>
        <v>0</v>
      </c>
      <c r="W125" s="7"/>
      <c r="X125" s="8">
        <v>9402</v>
      </c>
      <c r="Y125" s="45">
        <f t="shared" si="4"/>
        <v>-1002</v>
      </c>
    </row>
    <row r="126" spans="1:25" s="9" customFormat="1" ht="28.5" hidden="1" customHeight="1">
      <c r="A126" s="6"/>
      <c r="B126" s="4" t="s">
        <v>135</v>
      </c>
      <c r="C126" s="5">
        <v>6369</v>
      </c>
      <c r="D126" s="5">
        <v>60</v>
      </c>
      <c r="E126" s="5">
        <v>0</v>
      </c>
      <c r="F126" s="5">
        <v>0</v>
      </c>
      <c r="G126" s="5">
        <v>0</v>
      </c>
      <c r="H126" s="5">
        <v>0</v>
      </c>
      <c r="I126" s="5">
        <v>0</v>
      </c>
      <c r="J126" s="5">
        <v>0</v>
      </c>
      <c r="K126" s="5">
        <v>0</v>
      </c>
      <c r="L126" s="5">
        <v>0</v>
      </c>
      <c r="M126" s="5">
        <v>0</v>
      </c>
      <c r="N126" s="5">
        <v>0</v>
      </c>
      <c r="O126" s="5">
        <v>0</v>
      </c>
      <c r="P126" s="5">
        <v>6309</v>
      </c>
      <c r="Q126" s="5">
        <v>0</v>
      </c>
      <c r="R126" s="5">
        <v>0</v>
      </c>
      <c r="S126" s="7"/>
      <c r="T126" s="7"/>
      <c r="U126" s="7"/>
      <c r="V126" s="7"/>
      <c r="W126" s="7"/>
      <c r="X126" s="9">
        <v>5809</v>
      </c>
      <c r="Y126" s="45">
        <f t="shared" si="4"/>
        <v>-560</v>
      </c>
    </row>
    <row r="127" spans="1:25" s="9" customFormat="1" ht="28.5" hidden="1" customHeight="1">
      <c r="A127" s="6"/>
      <c r="B127" s="4" t="s">
        <v>136</v>
      </c>
      <c r="C127" s="5">
        <v>3072</v>
      </c>
      <c r="D127" s="5">
        <v>10</v>
      </c>
      <c r="E127" s="5">
        <v>0</v>
      </c>
      <c r="F127" s="5">
        <v>0</v>
      </c>
      <c r="G127" s="5">
        <v>0</v>
      </c>
      <c r="H127" s="5">
        <v>0</v>
      </c>
      <c r="I127" s="5">
        <v>0</v>
      </c>
      <c r="J127" s="5">
        <v>0</v>
      </c>
      <c r="K127" s="5">
        <v>0</v>
      </c>
      <c r="L127" s="5">
        <v>0</v>
      </c>
      <c r="M127" s="5">
        <v>3062</v>
      </c>
      <c r="N127" s="5">
        <v>0</v>
      </c>
      <c r="O127" s="5">
        <v>0</v>
      </c>
      <c r="P127" s="5">
        <v>0</v>
      </c>
      <c r="Q127" s="5">
        <v>0</v>
      </c>
      <c r="R127" s="5">
        <v>0</v>
      </c>
      <c r="S127" s="7"/>
      <c r="T127" s="7"/>
      <c r="U127" s="7"/>
      <c r="V127" s="7"/>
      <c r="W127" s="7"/>
      <c r="X127" s="9">
        <v>2732</v>
      </c>
      <c r="Y127" s="45">
        <f t="shared" si="4"/>
        <v>-340</v>
      </c>
    </row>
    <row r="128" spans="1:25" s="9" customFormat="1" ht="28.5" hidden="1" customHeight="1">
      <c r="A128" s="6"/>
      <c r="B128" s="4" t="s">
        <v>137</v>
      </c>
      <c r="C128" s="5">
        <v>963</v>
      </c>
      <c r="D128" s="5">
        <v>0</v>
      </c>
      <c r="E128" s="5">
        <v>0</v>
      </c>
      <c r="F128" s="5">
        <v>0</v>
      </c>
      <c r="G128" s="5">
        <v>0</v>
      </c>
      <c r="H128" s="5">
        <v>0</v>
      </c>
      <c r="I128" s="5">
        <v>0</v>
      </c>
      <c r="J128" s="5">
        <v>0</v>
      </c>
      <c r="K128" s="5">
        <v>0</v>
      </c>
      <c r="L128" s="5">
        <v>0</v>
      </c>
      <c r="M128" s="5">
        <v>0</v>
      </c>
      <c r="N128" s="5">
        <v>0</v>
      </c>
      <c r="O128" s="5">
        <v>0</v>
      </c>
      <c r="P128" s="5">
        <v>963</v>
      </c>
      <c r="Q128" s="5">
        <v>0</v>
      </c>
      <c r="R128" s="5"/>
      <c r="S128" s="7"/>
      <c r="T128" s="7"/>
      <c r="U128" s="7"/>
      <c r="V128" s="7"/>
      <c r="W128" s="7"/>
      <c r="X128" s="9">
        <v>861</v>
      </c>
      <c r="Y128" s="45">
        <f t="shared" si="4"/>
        <v>-102</v>
      </c>
    </row>
    <row r="129" spans="1:25" s="9" customFormat="1" ht="28.5" customHeight="1">
      <c r="A129" s="6">
        <v>24</v>
      </c>
      <c r="B129" s="15" t="s">
        <v>138</v>
      </c>
      <c r="C129" s="5">
        <v>55829</v>
      </c>
      <c r="D129" s="5">
        <v>90</v>
      </c>
      <c r="E129" s="5">
        <v>0</v>
      </c>
      <c r="F129" s="5">
        <v>0</v>
      </c>
      <c r="G129" s="5">
        <v>0</v>
      </c>
      <c r="H129" s="5">
        <v>0</v>
      </c>
      <c r="I129" s="5">
        <v>0</v>
      </c>
      <c r="J129" s="5">
        <v>0</v>
      </c>
      <c r="K129" s="5">
        <v>0</v>
      </c>
      <c r="L129" s="5">
        <v>0</v>
      </c>
      <c r="M129" s="5">
        <v>45366</v>
      </c>
      <c r="N129" s="5">
        <v>45366</v>
      </c>
      <c r="O129" s="5">
        <v>0</v>
      </c>
      <c r="P129" s="5">
        <v>10373</v>
      </c>
      <c r="Q129" s="5">
        <v>0</v>
      </c>
      <c r="R129" s="5">
        <v>0</v>
      </c>
      <c r="S129" s="7"/>
      <c r="T129" s="7"/>
      <c r="U129" s="7">
        <f>'[1]2020 (co TK)'!K32+'[1]2020 (co TK)'!K163</f>
        <v>55829</v>
      </c>
      <c r="V129" s="7">
        <f>U129-C129</f>
        <v>0</v>
      </c>
      <c r="W129" s="7"/>
      <c r="X129" s="8">
        <v>51507</v>
      </c>
      <c r="Y129" s="45">
        <f t="shared" si="4"/>
        <v>-4322</v>
      </c>
    </row>
    <row r="130" spans="1:25" s="9" customFormat="1" ht="28.5" hidden="1" customHeight="1">
      <c r="A130" s="6"/>
      <c r="B130" s="4" t="s">
        <v>139</v>
      </c>
      <c r="C130" s="5">
        <v>5160</v>
      </c>
      <c r="D130" s="5">
        <v>60</v>
      </c>
      <c r="E130" s="5">
        <v>0</v>
      </c>
      <c r="F130" s="5">
        <v>0</v>
      </c>
      <c r="G130" s="5">
        <v>0</v>
      </c>
      <c r="H130" s="5">
        <v>0</v>
      </c>
      <c r="I130" s="5">
        <v>0</v>
      </c>
      <c r="J130" s="5">
        <v>0</v>
      </c>
      <c r="K130" s="5">
        <v>0</v>
      </c>
      <c r="L130" s="5">
        <v>0</v>
      </c>
      <c r="M130" s="5">
        <v>0</v>
      </c>
      <c r="N130" s="5">
        <v>0</v>
      </c>
      <c r="O130" s="5">
        <v>0</v>
      </c>
      <c r="P130" s="5">
        <v>5100</v>
      </c>
      <c r="Q130" s="5">
        <v>0</v>
      </c>
      <c r="R130" s="5">
        <v>0</v>
      </c>
      <c r="S130" s="7"/>
      <c r="T130" s="7"/>
      <c r="U130" s="7"/>
      <c r="V130" s="7"/>
      <c r="W130" s="7"/>
      <c r="X130" s="9">
        <v>6790</v>
      </c>
      <c r="Y130" s="45">
        <f t="shared" si="4"/>
        <v>1630</v>
      </c>
    </row>
    <row r="131" spans="1:25" s="9" customFormat="1" ht="28.5" hidden="1" customHeight="1">
      <c r="A131" s="6"/>
      <c r="B131" s="4" t="s">
        <v>140</v>
      </c>
      <c r="C131" s="5">
        <v>5273</v>
      </c>
      <c r="D131" s="5">
        <v>0</v>
      </c>
      <c r="E131" s="5">
        <v>0</v>
      </c>
      <c r="F131" s="5">
        <v>0</v>
      </c>
      <c r="G131" s="5">
        <v>0</v>
      </c>
      <c r="H131" s="5">
        <v>0</v>
      </c>
      <c r="I131" s="5">
        <v>0</v>
      </c>
      <c r="J131" s="5">
        <v>0</v>
      </c>
      <c r="K131" s="5">
        <v>0</v>
      </c>
      <c r="L131" s="5">
        <v>0</v>
      </c>
      <c r="M131" s="5">
        <v>0</v>
      </c>
      <c r="N131" s="5">
        <v>0</v>
      </c>
      <c r="O131" s="5">
        <v>0</v>
      </c>
      <c r="P131" s="5">
        <v>5273</v>
      </c>
      <c r="Q131" s="5">
        <v>0</v>
      </c>
      <c r="R131" s="5">
        <v>0</v>
      </c>
      <c r="S131" s="7"/>
      <c r="T131" s="7"/>
      <c r="U131" s="7"/>
      <c r="V131" s="7"/>
      <c r="W131" s="7"/>
      <c r="X131" s="9">
        <v>5386</v>
      </c>
      <c r="Y131" s="45">
        <f t="shared" si="4"/>
        <v>113</v>
      </c>
    </row>
    <row r="132" spans="1:25" s="9" customFormat="1" ht="28.5" hidden="1" customHeight="1">
      <c r="A132" s="6"/>
      <c r="B132" s="4" t="s">
        <v>141</v>
      </c>
      <c r="C132" s="5">
        <v>45396</v>
      </c>
      <c r="D132" s="5">
        <v>30</v>
      </c>
      <c r="E132" s="5">
        <v>0</v>
      </c>
      <c r="F132" s="5">
        <v>0</v>
      </c>
      <c r="G132" s="5">
        <v>0</v>
      </c>
      <c r="H132" s="5">
        <v>0</v>
      </c>
      <c r="I132" s="5">
        <v>0</v>
      </c>
      <c r="J132" s="5">
        <v>0</v>
      </c>
      <c r="K132" s="5">
        <v>0</v>
      </c>
      <c r="L132" s="5">
        <v>0</v>
      </c>
      <c r="M132" s="5">
        <v>45366</v>
      </c>
      <c r="N132" s="5">
        <v>45366</v>
      </c>
      <c r="O132" s="5">
        <v>0</v>
      </c>
      <c r="P132" s="5"/>
      <c r="Q132" s="5"/>
      <c r="R132" s="5"/>
      <c r="S132" s="7"/>
      <c r="T132" s="7"/>
      <c r="U132" s="7"/>
      <c r="V132" s="7"/>
      <c r="W132" s="7"/>
      <c r="X132" s="9">
        <v>39331</v>
      </c>
      <c r="Y132" s="45">
        <f t="shared" si="4"/>
        <v>-6065</v>
      </c>
    </row>
    <row r="133" spans="1:25" s="9" customFormat="1" ht="28.5" customHeight="1">
      <c r="A133" s="6">
        <v>25</v>
      </c>
      <c r="B133" s="4" t="s">
        <v>142</v>
      </c>
      <c r="C133" s="5">
        <v>6101</v>
      </c>
      <c r="D133" s="5">
        <v>30</v>
      </c>
      <c r="E133" s="5">
        <v>0</v>
      </c>
      <c r="F133" s="5">
        <v>0</v>
      </c>
      <c r="G133" s="5">
        <v>0</v>
      </c>
      <c r="H133" s="5">
        <v>0</v>
      </c>
      <c r="I133" s="5">
        <v>0</v>
      </c>
      <c r="J133" s="5">
        <v>0</v>
      </c>
      <c r="K133" s="5">
        <v>0</v>
      </c>
      <c r="L133" s="5">
        <v>0</v>
      </c>
      <c r="M133" s="5">
        <v>0</v>
      </c>
      <c r="N133" s="5">
        <v>0</v>
      </c>
      <c r="O133" s="5">
        <v>0</v>
      </c>
      <c r="P133" s="5">
        <v>6071</v>
      </c>
      <c r="Q133" s="5">
        <v>0</v>
      </c>
      <c r="R133" s="5">
        <v>0</v>
      </c>
      <c r="S133" s="7"/>
      <c r="T133" s="7"/>
      <c r="U133" s="7" t="e">
        <f>'[1]2020 (co TK)'!#REF!</f>
        <v>#REF!</v>
      </c>
      <c r="V133" s="7" t="e">
        <f>U133-C133</f>
        <v>#REF!</v>
      </c>
      <c r="W133" s="7"/>
      <c r="X133" s="8">
        <v>6169</v>
      </c>
      <c r="Y133" s="45">
        <f t="shared" si="4"/>
        <v>68</v>
      </c>
    </row>
    <row r="134" spans="1:25" s="9" customFormat="1" ht="28.5" customHeight="1">
      <c r="A134" s="6">
        <v>26</v>
      </c>
      <c r="B134" s="4" t="s">
        <v>143</v>
      </c>
      <c r="C134" s="5">
        <v>11464</v>
      </c>
      <c r="D134" s="5">
        <v>190</v>
      </c>
      <c r="E134" s="5">
        <v>0</v>
      </c>
      <c r="F134" s="5">
        <v>0</v>
      </c>
      <c r="G134" s="5">
        <v>0</v>
      </c>
      <c r="H134" s="5">
        <v>0</v>
      </c>
      <c r="I134" s="5">
        <v>0</v>
      </c>
      <c r="J134" s="5">
        <v>0</v>
      </c>
      <c r="K134" s="5">
        <v>0</v>
      </c>
      <c r="L134" s="5">
        <v>87</v>
      </c>
      <c r="M134" s="5">
        <v>4549</v>
      </c>
      <c r="N134" s="5">
        <v>0</v>
      </c>
      <c r="O134" s="5">
        <v>0</v>
      </c>
      <c r="P134" s="5">
        <v>6638</v>
      </c>
      <c r="Q134" s="5">
        <v>0</v>
      </c>
      <c r="R134" s="5">
        <v>0</v>
      </c>
      <c r="S134" s="7"/>
      <c r="T134" s="7"/>
      <c r="U134" s="7">
        <f>'[1]2020 (co TK)'!K52+'[1]2020 (co TK)'!K53+'[1]2020 (co TK)'!K167</f>
        <v>11464</v>
      </c>
      <c r="V134" s="7">
        <f>U134-C134</f>
        <v>0</v>
      </c>
      <c r="W134" s="7"/>
      <c r="X134" s="8">
        <v>20753</v>
      </c>
      <c r="Y134" s="45">
        <f t="shared" si="4"/>
        <v>9289</v>
      </c>
    </row>
    <row r="135" spans="1:25" s="9" customFormat="1" ht="28.5" hidden="1" customHeight="1">
      <c r="A135" s="6"/>
      <c r="B135" s="4" t="s">
        <v>144</v>
      </c>
      <c r="C135" s="5">
        <v>6885</v>
      </c>
      <c r="D135" s="5">
        <v>160</v>
      </c>
      <c r="E135" s="5"/>
      <c r="F135" s="5"/>
      <c r="G135" s="5"/>
      <c r="H135" s="5"/>
      <c r="I135" s="5"/>
      <c r="J135" s="5"/>
      <c r="K135" s="5"/>
      <c r="L135" s="5">
        <v>87</v>
      </c>
      <c r="M135" s="5"/>
      <c r="N135" s="5"/>
      <c r="O135" s="5"/>
      <c r="P135" s="5">
        <v>6638</v>
      </c>
      <c r="Q135" s="5"/>
      <c r="R135" s="5">
        <v>0</v>
      </c>
      <c r="S135" s="7"/>
      <c r="T135" s="7"/>
      <c r="U135" s="7"/>
      <c r="V135" s="7"/>
      <c r="W135" s="7"/>
      <c r="X135" s="9">
        <v>7304</v>
      </c>
      <c r="Y135" s="45">
        <f t="shared" si="4"/>
        <v>419</v>
      </c>
    </row>
    <row r="136" spans="1:25" s="9" customFormat="1" ht="28.5" hidden="1" customHeight="1">
      <c r="A136" s="6"/>
      <c r="B136" s="4" t="s">
        <v>145</v>
      </c>
      <c r="C136" s="5">
        <v>0</v>
      </c>
      <c r="D136" s="5">
        <v>0</v>
      </c>
      <c r="E136" s="5">
        <v>0</v>
      </c>
      <c r="F136" s="5">
        <v>0</v>
      </c>
      <c r="G136" s="5">
        <v>0</v>
      </c>
      <c r="H136" s="5">
        <v>0</v>
      </c>
      <c r="I136" s="5">
        <v>0</v>
      </c>
      <c r="J136" s="5">
        <v>0</v>
      </c>
      <c r="K136" s="5">
        <v>0</v>
      </c>
      <c r="L136" s="5">
        <v>0</v>
      </c>
      <c r="M136" s="5">
        <v>0</v>
      </c>
      <c r="N136" s="5">
        <v>0</v>
      </c>
      <c r="O136" s="5">
        <v>0</v>
      </c>
      <c r="P136" s="5">
        <v>0</v>
      </c>
      <c r="Q136" s="5"/>
      <c r="R136" s="5">
        <v>0</v>
      </c>
      <c r="S136" s="7"/>
      <c r="T136" s="7"/>
      <c r="U136" s="7"/>
      <c r="V136" s="7"/>
      <c r="W136" s="7"/>
      <c r="X136" s="9">
        <v>7738</v>
      </c>
      <c r="Y136" s="45">
        <f t="shared" si="4"/>
        <v>7738</v>
      </c>
    </row>
    <row r="137" spans="1:25" s="9" customFormat="1" ht="28.5" hidden="1" customHeight="1">
      <c r="A137" s="6"/>
      <c r="B137" s="4" t="s">
        <v>146</v>
      </c>
      <c r="C137" s="5">
        <v>4579</v>
      </c>
      <c r="D137" s="5">
        <v>30</v>
      </c>
      <c r="E137" s="5">
        <v>0</v>
      </c>
      <c r="F137" s="5">
        <v>0</v>
      </c>
      <c r="G137" s="5">
        <v>0</v>
      </c>
      <c r="H137" s="5">
        <v>0</v>
      </c>
      <c r="I137" s="5">
        <v>0</v>
      </c>
      <c r="J137" s="5">
        <v>0</v>
      </c>
      <c r="K137" s="5">
        <v>0</v>
      </c>
      <c r="L137" s="5">
        <v>0</v>
      </c>
      <c r="M137" s="5">
        <v>4549</v>
      </c>
      <c r="N137" s="5">
        <v>0</v>
      </c>
      <c r="O137" s="5">
        <v>0</v>
      </c>
      <c r="P137" s="5">
        <v>0</v>
      </c>
      <c r="Q137" s="5">
        <v>0</v>
      </c>
      <c r="R137" s="5">
        <v>0</v>
      </c>
      <c r="S137" s="7"/>
      <c r="T137" s="7"/>
      <c r="U137" s="7"/>
      <c r="V137" s="7"/>
      <c r="W137" s="7"/>
      <c r="X137" s="9">
        <v>3000</v>
      </c>
      <c r="Y137" s="45">
        <f t="shared" si="4"/>
        <v>-1579</v>
      </c>
    </row>
    <row r="138" spans="1:25" s="9" customFormat="1" ht="28.5" hidden="1" customHeight="1">
      <c r="A138" s="6"/>
      <c r="B138" s="4" t="s">
        <v>147</v>
      </c>
      <c r="C138" s="5">
        <v>0</v>
      </c>
      <c r="D138" s="5">
        <v>0</v>
      </c>
      <c r="E138" s="5">
        <v>0</v>
      </c>
      <c r="F138" s="5">
        <v>0</v>
      </c>
      <c r="G138" s="5">
        <v>0</v>
      </c>
      <c r="H138" s="5">
        <v>0</v>
      </c>
      <c r="I138" s="5">
        <v>0</v>
      </c>
      <c r="J138" s="5">
        <v>0</v>
      </c>
      <c r="K138" s="5">
        <v>0</v>
      </c>
      <c r="L138" s="5">
        <v>0</v>
      </c>
      <c r="M138" s="5">
        <v>0</v>
      </c>
      <c r="N138" s="5">
        <v>0</v>
      </c>
      <c r="O138" s="5">
        <v>0</v>
      </c>
      <c r="P138" s="5">
        <v>0</v>
      </c>
      <c r="Q138" s="5">
        <v>0</v>
      </c>
      <c r="R138" s="5">
        <v>0</v>
      </c>
      <c r="S138" s="7"/>
      <c r="T138" s="7"/>
      <c r="U138" s="7"/>
      <c r="V138" s="7"/>
      <c r="W138" s="7"/>
      <c r="X138" s="9">
        <v>2711</v>
      </c>
      <c r="Y138" s="45">
        <f t="shared" si="4"/>
        <v>2711</v>
      </c>
    </row>
    <row r="139" spans="1:25" s="9" customFormat="1" ht="28.5" customHeight="1">
      <c r="A139" s="6">
        <v>27</v>
      </c>
      <c r="B139" s="15" t="s">
        <v>148</v>
      </c>
      <c r="C139" s="5">
        <v>8997</v>
      </c>
      <c r="D139" s="5">
        <v>680</v>
      </c>
      <c r="E139" s="5">
        <v>0</v>
      </c>
      <c r="F139" s="5">
        <v>0</v>
      </c>
      <c r="G139" s="5">
        <v>0</v>
      </c>
      <c r="H139" s="5">
        <v>0</v>
      </c>
      <c r="I139" s="5">
        <v>0</v>
      </c>
      <c r="J139" s="5">
        <v>0</v>
      </c>
      <c r="K139" s="5">
        <v>0</v>
      </c>
      <c r="L139" s="5">
        <v>0</v>
      </c>
      <c r="M139" s="5">
        <v>0</v>
      </c>
      <c r="N139" s="5">
        <v>0</v>
      </c>
      <c r="O139" s="5">
        <v>0</v>
      </c>
      <c r="P139" s="5">
        <v>8317</v>
      </c>
      <c r="Q139" s="5">
        <v>0</v>
      </c>
      <c r="R139" s="5">
        <v>0</v>
      </c>
      <c r="S139" s="7"/>
      <c r="T139" s="7"/>
      <c r="U139" s="7">
        <f>'[1]2020 (co TK)'!K49+'[1]2020 (co TK)'!K171</f>
        <v>8997</v>
      </c>
      <c r="V139" s="7">
        <f>U139-C139</f>
        <v>0</v>
      </c>
      <c r="W139" s="7"/>
      <c r="X139" s="8">
        <v>10097</v>
      </c>
      <c r="Y139" s="45">
        <f t="shared" si="4"/>
        <v>1100</v>
      </c>
    </row>
    <row r="140" spans="1:25" s="9" customFormat="1" ht="28.5" hidden="1" customHeight="1">
      <c r="A140" s="6"/>
      <c r="B140" s="16" t="s">
        <v>149</v>
      </c>
      <c r="C140" s="5">
        <v>5626</v>
      </c>
      <c r="D140" s="5">
        <v>680</v>
      </c>
      <c r="E140" s="5">
        <v>0</v>
      </c>
      <c r="F140" s="5">
        <v>0</v>
      </c>
      <c r="G140" s="5">
        <v>0</v>
      </c>
      <c r="H140" s="5">
        <v>0</v>
      </c>
      <c r="I140" s="5">
        <v>0</v>
      </c>
      <c r="J140" s="5">
        <v>0</v>
      </c>
      <c r="K140" s="5">
        <v>0</v>
      </c>
      <c r="L140" s="5">
        <v>0</v>
      </c>
      <c r="M140" s="5">
        <v>0</v>
      </c>
      <c r="N140" s="5">
        <v>0</v>
      </c>
      <c r="O140" s="5">
        <v>0</v>
      </c>
      <c r="P140" s="5">
        <v>4946</v>
      </c>
      <c r="Q140" s="5">
        <v>0</v>
      </c>
      <c r="R140" s="5">
        <v>0</v>
      </c>
      <c r="S140" s="7"/>
      <c r="T140" s="7"/>
      <c r="U140" s="7"/>
      <c r="V140" s="7"/>
      <c r="W140" s="7"/>
      <c r="X140" s="9">
        <v>7211</v>
      </c>
      <c r="Y140" s="45">
        <f t="shared" si="4"/>
        <v>1585</v>
      </c>
    </row>
    <row r="141" spans="1:25" s="9" customFormat="1" ht="28.5" hidden="1" customHeight="1">
      <c r="A141" s="6"/>
      <c r="B141" s="17" t="s">
        <v>150</v>
      </c>
      <c r="C141" s="5">
        <v>3371</v>
      </c>
      <c r="D141" s="5">
        <v>0</v>
      </c>
      <c r="E141" s="5">
        <v>0</v>
      </c>
      <c r="F141" s="5">
        <v>0</v>
      </c>
      <c r="G141" s="5">
        <v>0</v>
      </c>
      <c r="H141" s="5">
        <v>0</v>
      </c>
      <c r="I141" s="5">
        <v>0</v>
      </c>
      <c r="J141" s="5">
        <v>0</v>
      </c>
      <c r="K141" s="5">
        <v>0</v>
      </c>
      <c r="L141" s="5">
        <v>0</v>
      </c>
      <c r="M141" s="5">
        <v>0</v>
      </c>
      <c r="N141" s="5">
        <v>0</v>
      </c>
      <c r="O141" s="5">
        <v>0</v>
      </c>
      <c r="P141" s="5">
        <v>3371</v>
      </c>
      <c r="Q141" s="5">
        <v>0</v>
      </c>
      <c r="R141" s="5">
        <v>0</v>
      </c>
      <c r="S141" s="7" t="s">
        <v>197</v>
      </c>
      <c r="T141" s="7"/>
      <c r="U141" s="7"/>
      <c r="V141" s="7"/>
      <c r="W141" s="7"/>
      <c r="X141" s="9">
        <v>2462</v>
      </c>
      <c r="Y141" s="45">
        <f t="shared" si="4"/>
        <v>-909</v>
      </c>
    </row>
    <row r="142" spans="1:25" s="9" customFormat="1" ht="28.5" hidden="1" customHeight="1">
      <c r="A142" s="6"/>
      <c r="B142" s="4" t="s">
        <v>151</v>
      </c>
      <c r="C142" s="5">
        <v>0</v>
      </c>
      <c r="D142" s="5">
        <v>0</v>
      </c>
      <c r="E142" s="5">
        <v>0</v>
      </c>
      <c r="F142" s="5">
        <v>0</v>
      </c>
      <c r="G142" s="5">
        <v>0</v>
      </c>
      <c r="H142" s="5">
        <v>0</v>
      </c>
      <c r="I142" s="5">
        <v>0</v>
      </c>
      <c r="J142" s="5">
        <v>0</v>
      </c>
      <c r="K142" s="5">
        <v>0</v>
      </c>
      <c r="L142" s="5">
        <v>0</v>
      </c>
      <c r="M142" s="5">
        <v>0</v>
      </c>
      <c r="N142" s="5">
        <v>0</v>
      </c>
      <c r="O142" s="5">
        <v>0</v>
      </c>
      <c r="P142" s="5">
        <v>0</v>
      </c>
      <c r="Q142" s="5">
        <v>0</v>
      </c>
      <c r="R142" s="5">
        <v>0</v>
      </c>
      <c r="S142" s="7"/>
      <c r="T142" s="7"/>
      <c r="U142" s="7"/>
      <c r="V142" s="7"/>
      <c r="W142" s="7"/>
      <c r="X142" s="9">
        <v>424</v>
      </c>
      <c r="Y142" s="45">
        <f t="shared" si="4"/>
        <v>424</v>
      </c>
    </row>
    <row r="143" spans="1:25" s="9" customFormat="1" ht="28.5" customHeight="1">
      <c r="A143" s="6">
        <v>28</v>
      </c>
      <c r="B143" s="4" t="s">
        <v>152</v>
      </c>
      <c r="C143" s="5">
        <v>8710</v>
      </c>
      <c r="D143" s="5">
        <v>1081</v>
      </c>
      <c r="E143" s="5">
        <v>0</v>
      </c>
      <c r="F143" s="5">
        <v>0</v>
      </c>
      <c r="G143" s="5">
        <v>0</v>
      </c>
      <c r="H143" s="5">
        <v>0</v>
      </c>
      <c r="I143" s="5">
        <v>0</v>
      </c>
      <c r="J143" s="5">
        <v>0</v>
      </c>
      <c r="K143" s="5">
        <v>0</v>
      </c>
      <c r="L143" s="5">
        <v>0</v>
      </c>
      <c r="M143" s="5">
        <v>0</v>
      </c>
      <c r="N143" s="5">
        <v>0</v>
      </c>
      <c r="O143" s="5">
        <v>0</v>
      </c>
      <c r="P143" s="5">
        <v>7629</v>
      </c>
      <c r="Q143" s="5">
        <v>0</v>
      </c>
      <c r="R143" s="5">
        <v>0</v>
      </c>
      <c r="S143" s="7"/>
      <c r="T143" s="7"/>
      <c r="U143" s="7">
        <f>'[1]2020 (co TK)'!K174</f>
        <v>8710</v>
      </c>
      <c r="V143" s="7">
        <f>U143-C143</f>
        <v>0</v>
      </c>
      <c r="W143" s="7"/>
      <c r="X143" s="8">
        <v>6251</v>
      </c>
      <c r="Y143" s="45">
        <f t="shared" si="4"/>
        <v>-2459</v>
      </c>
    </row>
    <row r="144" spans="1:25" s="9" customFormat="1" ht="28.5" customHeight="1">
      <c r="A144" s="6">
        <v>29</v>
      </c>
      <c r="B144" s="4" t="s">
        <v>153</v>
      </c>
      <c r="C144" s="5">
        <v>10171</v>
      </c>
      <c r="D144" s="5">
        <v>0</v>
      </c>
      <c r="E144" s="5">
        <v>0</v>
      </c>
      <c r="F144" s="5">
        <v>0</v>
      </c>
      <c r="G144" s="5">
        <v>0</v>
      </c>
      <c r="H144" s="5">
        <v>0</v>
      </c>
      <c r="I144" s="5">
        <v>0</v>
      </c>
      <c r="J144" s="5">
        <v>0</v>
      </c>
      <c r="K144" s="5">
        <v>0</v>
      </c>
      <c r="L144" s="5">
        <v>1280</v>
      </c>
      <c r="M144" s="5">
        <v>2370</v>
      </c>
      <c r="N144" s="5">
        <v>0</v>
      </c>
      <c r="O144" s="5">
        <v>0</v>
      </c>
      <c r="P144" s="5">
        <v>6521</v>
      </c>
      <c r="Q144" s="5">
        <v>0</v>
      </c>
      <c r="R144" s="5">
        <v>0</v>
      </c>
      <c r="S144" s="7"/>
      <c r="T144" s="7"/>
      <c r="U144" s="7">
        <f>'[1]2020 (co TK)'!K47+'[1]2020 (co TK)'!K175</f>
        <v>10171</v>
      </c>
      <c r="V144" s="7">
        <f>U144-C144</f>
        <v>0</v>
      </c>
      <c r="W144" s="7"/>
      <c r="X144" s="9">
        <v>9829</v>
      </c>
      <c r="Y144" s="45">
        <f t="shared" si="4"/>
        <v>-342</v>
      </c>
    </row>
    <row r="145" spans="1:25" s="9" customFormat="1" ht="28.5" hidden="1" customHeight="1">
      <c r="A145" s="6"/>
      <c r="B145" s="4" t="s">
        <v>154</v>
      </c>
      <c r="C145" s="5">
        <v>6595</v>
      </c>
      <c r="D145" s="5">
        <v>0</v>
      </c>
      <c r="E145" s="5">
        <v>0</v>
      </c>
      <c r="F145" s="5">
        <v>0</v>
      </c>
      <c r="G145" s="5">
        <v>0</v>
      </c>
      <c r="H145" s="5">
        <v>0</v>
      </c>
      <c r="I145" s="5">
        <v>0</v>
      </c>
      <c r="J145" s="5">
        <v>0</v>
      </c>
      <c r="K145" s="5">
        <v>0</v>
      </c>
      <c r="L145" s="5">
        <v>74</v>
      </c>
      <c r="M145" s="5">
        <v>0</v>
      </c>
      <c r="N145" s="5">
        <v>0</v>
      </c>
      <c r="O145" s="5">
        <v>0</v>
      </c>
      <c r="P145" s="5">
        <v>6521</v>
      </c>
      <c r="Q145" s="5">
        <v>0</v>
      </c>
      <c r="R145" s="5">
        <v>0</v>
      </c>
      <c r="S145" s="7"/>
      <c r="T145" s="7"/>
      <c r="U145" s="7"/>
      <c r="V145" s="7"/>
      <c r="W145" s="7"/>
      <c r="X145" s="9">
        <v>6009</v>
      </c>
      <c r="Y145" s="45">
        <f t="shared" si="4"/>
        <v>-586</v>
      </c>
    </row>
    <row r="146" spans="1:25" s="9" customFormat="1" ht="28.5" hidden="1" customHeight="1">
      <c r="A146" s="6"/>
      <c r="B146" s="4" t="s">
        <v>155</v>
      </c>
      <c r="C146" s="5">
        <v>3576</v>
      </c>
      <c r="D146" s="5">
        <v>0</v>
      </c>
      <c r="E146" s="5">
        <v>0</v>
      </c>
      <c r="F146" s="5">
        <v>0</v>
      </c>
      <c r="G146" s="5">
        <v>0</v>
      </c>
      <c r="H146" s="5">
        <v>0</v>
      </c>
      <c r="I146" s="5">
        <v>0</v>
      </c>
      <c r="J146" s="5">
        <v>0</v>
      </c>
      <c r="K146" s="5">
        <v>0</v>
      </c>
      <c r="L146" s="5">
        <v>1206</v>
      </c>
      <c r="M146" s="5">
        <v>2370</v>
      </c>
      <c r="N146" s="5">
        <v>0</v>
      </c>
      <c r="O146" s="5">
        <v>0</v>
      </c>
      <c r="P146" s="5">
        <v>0</v>
      </c>
      <c r="Q146" s="5">
        <v>0</v>
      </c>
      <c r="R146" s="5">
        <v>0</v>
      </c>
      <c r="S146" s="7"/>
      <c r="T146" s="7"/>
      <c r="U146" s="7"/>
      <c r="V146" s="7"/>
      <c r="W146" s="7"/>
      <c r="X146" s="9">
        <v>3820</v>
      </c>
      <c r="Y146" s="45">
        <f t="shared" si="4"/>
        <v>244</v>
      </c>
    </row>
    <row r="147" spans="1:25" s="14" customFormat="1" ht="28.5" hidden="1" customHeight="1">
      <c r="A147" s="10"/>
      <c r="B147" s="11" t="s">
        <v>90</v>
      </c>
      <c r="C147" s="12">
        <v>1280</v>
      </c>
      <c r="D147" s="12"/>
      <c r="E147" s="12"/>
      <c r="F147" s="12"/>
      <c r="G147" s="12"/>
      <c r="H147" s="12"/>
      <c r="I147" s="12"/>
      <c r="J147" s="12"/>
      <c r="K147" s="12"/>
      <c r="L147" s="12">
        <v>1280</v>
      </c>
      <c r="M147" s="12"/>
      <c r="N147" s="12"/>
      <c r="O147" s="12"/>
      <c r="P147" s="12"/>
      <c r="Q147" s="12"/>
      <c r="R147" s="12"/>
      <c r="S147" s="13"/>
      <c r="T147" s="13"/>
      <c r="U147" s="13"/>
      <c r="V147" s="13"/>
      <c r="W147" s="13"/>
      <c r="Y147" s="48"/>
    </row>
    <row r="148" spans="1:25" s="9" customFormat="1" ht="28.5" customHeight="1">
      <c r="A148" s="6">
        <v>30</v>
      </c>
      <c r="B148" s="15" t="s">
        <v>156</v>
      </c>
      <c r="C148" s="5">
        <v>8861</v>
      </c>
      <c r="D148" s="5">
        <v>466</v>
      </c>
      <c r="E148" s="5">
        <v>0</v>
      </c>
      <c r="F148" s="5">
        <v>0</v>
      </c>
      <c r="G148" s="5">
        <v>0</v>
      </c>
      <c r="H148" s="5">
        <v>0</v>
      </c>
      <c r="I148" s="5">
        <v>0</v>
      </c>
      <c r="J148" s="5">
        <v>0</v>
      </c>
      <c r="K148" s="5">
        <v>0</v>
      </c>
      <c r="L148" s="5">
        <v>235</v>
      </c>
      <c r="M148" s="5">
        <v>0</v>
      </c>
      <c r="N148" s="5">
        <v>0</v>
      </c>
      <c r="O148" s="5">
        <v>0</v>
      </c>
      <c r="P148" s="5">
        <v>8160</v>
      </c>
      <c r="Q148" s="5">
        <v>0</v>
      </c>
      <c r="R148" s="5">
        <v>0</v>
      </c>
      <c r="S148" s="7"/>
      <c r="T148" s="7"/>
      <c r="U148" s="7">
        <f>'[1]2020 (co TK)'!K186</f>
        <v>8861</v>
      </c>
      <c r="V148" s="7">
        <f>U148-C148</f>
        <v>0</v>
      </c>
      <c r="W148" s="7"/>
      <c r="X148" s="8">
        <v>7626</v>
      </c>
      <c r="Y148" s="45">
        <f t="shared" si="4"/>
        <v>-1235</v>
      </c>
    </row>
    <row r="149" spans="1:25" s="9" customFormat="1" ht="28.5" hidden="1" customHeight="1">
      <c r="A149" s="6"/>
      <c r="B149" s="16" t="s">
        <v>157</v>
      </c>
      <c r="C149" s="5">
        <v>6730</v>
      </c>
      <c r="D149" s="5">
        <v>291</v>
      </c>
      <c r="E149" s="5">
        <v>0</v>
      </c>
      <c r="F149" s="5">
        <v>0</v>
      </c>
      <c r="G149" s="5">
        <v>0</v>
      </c>
      <c r="H149" s="5">
        <v>0</v>
      </c>
      <c r="I149" s="5">
        <v>0</v>
      </c>
      <c r="J149" s="5">
        <v>0</v>
      </c>
      <c r="K149" s="5">
        <v>0</v>
      </c>
      <c r="L149" s="5">
        <v>235</v>
      </c>
      <c r="M149" s="5">
        <v>0</v>
      </c>
      <c r="N149" s="5">
        <v>0</v>
      </c>
      <c r="O149" s="5">
        <v>0</v>
      </c>
      <c r="P149" s="5">
        <v>6204</v>
      </c>
      <c r="Q149" s="5">
        <v>0</v>
      </c>
      <c r="R149" s="5">
        <v>0</v>
      </c>
      <c r="S149" s="7"/>
      <c r="T149" s="7"/>
      <c r="U149" s="7"/>
      <c r="V149" s="7"/>
      <c r="W149" s="7"/>
      <c r="X149" s="9">
        <v>5992</v>
      </c>
      <c r="Y149" s="45">
        <f t="shared" si="4"/>
        <v>-738</v>
      </c>
    </row>
    <row r="150" spans="1:25" s="9" customFormat="1" ht="28.5" hidden="1" customHeight="1">
      <c r="A150" s="6"/>
      <c r="B150" s="16" t="s">
        <v>158</v>
      </c>
      <c r="C150" s="5">
        <v>2131</v>
      </c>
      <c r="D150" s="5">
        <v>175</v>
      </c>
      <c r="E150" s="5">
        <v>0</v>
      </c>
      <c r="F150" s="5">
        <v>0</v>
      </c>
      <c r="G150" s="5">
        <v>0</v>
      </c>
      <c r="H150" s="5">
        <v>0</v>
      </c>
      <c r="I150" s="5">
        <v>0</v>
      </c>
      <c r="J150" s="5">
        <v>0</v>
      </c>
      <c r="K150" s="5">
        <v>0</v>
      </c>
      <c r="L150" s="5">
        <v>0</v>
      </c>
      <c r="M150" s="5">
        <v>0</v>
      </c>
      <c r="N150" s="5">
        <v>0</v>
      </c>
      <c r="O150" s="5">
        <v>0</v>
      </c>
      <c r="P150" s="5">
        <v>1956</v>
      </c>
      <c r="Q150" s="5">
        <v>0</v>
      </c>
      <c r="R150" s="5">
        <v>0</v>
      </c>
      <c r="S150" s="7"/>
      <c r="T150" s="7"/>
      <c r="U150" s="7"/>
      <c r="V150" s="7"/>
      <c r="W150" s="7"/>
      <c r="X150" s="9">
        <v>1634</v>
      </c>
      <c r="Y150" s="45">
        <f t="shared" si="4"/>
        <v>-497</v>
      </c>
    </row>
    <row r="151" spans="1:25" s="9" customFormat="1" ht="28.5" customHeight="1">
      <c r="A151" s="6">
        <v>31</v>
      </c>
      <c r="B151" s="4" t="s">
        <v>159</v>
      </c>
      <c r="C151" s="5">
        <v>9624</v>
      </c>
      <c r="D151" s="5">
        <v>2130</v>
      </c>
      <c r="E151" s="5">
        <v>0</v>
      </c>
      <c r="F151" s="5">
        <v>0</v>
      </c>
      <c r="G151" s="5">
        <v>0</v>
      </c>
      <c r="H151" s="5">
        <v>0</v>
      </c>
      <c r="I151" s="5">
        <v>0</v>
      </c>
      <c r="J151" s="5">
        <v>0</v>
      </c>
      <c r="K151" s="5">
        <v>0</v>
      </c>
      <c r="L151" s="5">
        <v>246</v>
      </c>
      <c r="M151" s="5">
        <v>0</v>
      </c>
      <c r="N151" s="5">
        <v>0</v>
      </c>
      <c r="O151" s="5">
        <v>0</v>
      </c>
      <c r="P151" s="5">
        <v>7248</v>
      </c>
      <c r="Q151" s="5">
        <v>0</v>
      </c>
      <c r="R151" s="5">
        <v>0</v>
      </c>
      <c r="S151" s="7"/>
      <c r="T151" s="7"/>
      <c r="U151" s="7">
        <f>'[1]2020 (co TK)'!K190+'[1]2020 (co TK)'!K216</f>
        <v>9624</v>
      </c>
      <c r="V151" s="7">
        <f>U151-C151</f>
        <v>0</v>
      </c>
      <c r="W151" s="7"/>
      <c r="X151" s="8">
        <v>8963</v>
      </c>
      <c r="Y151" s="45">
        <f t="shared" si="4"/>
        <v>-661</v>
      </c>
    </row>
    <row r="152" spans="1:25" s="9" customFormat="1" ht="28.5" hidden="1" customHeight="1">
      <c r="A152" s="6"/>
      <c r="B152" s="4" t="s">
        <v>160</v>
      </c>
      <c r="C152" s="5">
        <v>8040</v>
      </c>
      <c r="D152" s="5">
        <v>1509</v>
      </c>
      <c r="E152" s="5"/>
      <c r="F152" s="5"/>
      <c r="G152" s="5"/>
      <c r="H152" s="5"/>
      <c r="I152" s="5"/>
      <c r="J152" s="5"/>
      <c r="K152" s="5"/>
      <c r="L152" s="5">
        <v>246</v>
      </c>
      <c r="M152" s="5"/>
      <c r="N152" s="5"/>
      <c r="O152" s="5"/>
      <c r="P152" s="5">
        <v>6285</v>
      </c>
      <c r="Q152" s="5"/>
      <c r="R152" s="5"/>
      <c r="S152" s="7"/>
      <c r="T152" s="7"/>
      <c r="U152" s="7"/>
      <c r="V152" s="7"/>
      <c r="W152" s="7"/>
      <c r="X152" s="9">
        <v>7780</v>
      </c>
      <c r="Y152" s="45">
        <f t="shared" si="4"/>
        <v>-260</v>
      </c>
    </row>
    <row r="153" spans="1:25" s="9" customFormat="1" ht="28.5" hidden="1" customHeight="1">
      <c r="A153" s="6"/>
      <c r="B153" s="4" t="s">
        <v>161</v>
      </c>
      <c r="C153" s="5">
        <v>1584</v>
      </c>
      <c r="D153" s="5">
        <v>621</v>
      </c>
      <c r="E153" s="5"/>
      <c r="F153" s="5"/>
      <c r="G153" s="5"/>
      <c r="H153" s="5"/>
      <c r="I153" s="5"/>
      <c r="J153" s="5"/>
      <c r="K153" s="5"/>
      <c r="L153" s="5"/>
      <c r="M153" s="5"/>
      <c r="N153" s="5"/>
      <c r="O153" s="5"/>
      <c r="P153" s="5">
        <v>963</v>
      </c>
      <c r="Q153" s="5"/>
      <c r="R153" s="5"/>
      <c r="S153" s="7"/>
      <c r="T153" s="7"/>
      <c r="U153" s="7"/>
      <c r="V153" s="7"/>
      <c r="W153" s="7"/>
      <c r="X153" s="9">
        <v>1183</v>
      </c>
      <c r="Y153" s="45">
        <f t="shared" si="4"/>
        <v>-401</v>
      </c>
    </row>
    <row r="154" spans="1:25" s="9" customFormat="1" ht="28.5" customHeight="1">
      <c r="A154" s="6">
        <v>32</v>
      </c>
      <c r="B154" s="4" t="s">
        <v>162</v>
      </c>
      <c r="C154" s="5">
        <v>6351</v>
      </c>
      <c r="D154" s="5">
        <v>2010</v>
      </c>
      <c r="E154" s="5">
        <v>0</v>
      </c>
      <c r="F154" s="5">
        <v>0</v>
      </c>
      <c r="G154" s="5">
        <v>0</v>
      </c>
      <c r="H154" s="5">
        <v>0</v>
      </c>
      <c r="I154" s="5">
        <v>0</v>
      </c>
      <c r="J154" s="5">
        <v>0</v>
      </c>
      <c r="K154" s="5">
        <v>0</v>
      </c>
      <c r="L154" s="5">
        <v>214</v>
      </c>
      <c r="M154" s="5">
        <v>0</v>
      </c>
      <c r="N154" s="5">
        <v>0</v>
      </c>
      <c r="O154" s="5">
        <v>0</v>
      </c>
      <c r="P154" s="5">
        <v>4127</v>
      </c>
      <c r="Q154" s="5">
        <v>0</v>
      </c>
      <c r="R154" s="5">
        <v>0</v>
      </c>
      <c r="S154" s="7"/>
      <c r="T154" s="7"/>
      <c r="U154" s="7">
        <f>'[1]2020 (co TK)'!K69+'[1]2020 (co TK)'!K192</f>
        <v>6351</v>
      </c>
      <c r="V154" s="7">
        <f>U154-C154</f>
        <v>0</v>
      </c>
      <c r="W154" s="7"/>
      <c r="X154" s="8">
        <v>5876</v>
      </c>
      <c r="Y154" s="45">
        <f t="shared" si="4"/>
        <v>-475</v>
      </c>
    </row>
    <row r="155" spans="1:25" s="9" customFormat="1" ht="28.5" hidden="1" customHeight="1">
      <c r="A155" s="6"/>
      <c r="B155" s="4" t="s">
        <v>163</v>
      </c>
      <c r="C155" s="5">
        <v>5167</v>
      </c>
      <c r="D155" s="5">
        <v>826</v>
      </c>
      <c r="E155" s="5">
        <v>0</v>
      </c>
      <c r="F155" s="5">
        <v>0</v>
      </c>
      <c r="G155" s="5">
        <v>0</v>
      </c>
      <c r="H155" s="5">
        <v>0</v>
      </c>
      <c r="I155" s="5">
        <v>0</v>
      </c>
      <c r="J155" s="5">
        <v>0</v>
      </c>
      <c r="K155" s="5">
        <v>0</v>
      </c>
      <c r="L155" s="5">
        <v>214</v>
      </c>
      <c r="M155" s="5">
        <v>0</v>
      </c>
      <c r="N155" s="5">
        <v>0</v>
      </c>
      <c r="O155" s="5">
        <v>0</v>
      </c>
      <c r="P155" s="5">
        <v>4127</v>
      </c>
      <c r="Q155" s="5"/>
      <c r="R155" s="5"/>
      <c r="S155" s="7"/>
      <c r="T155" s="7"/>
      <c r="U155" s="7"/>
      <c r="V155" s="7"/>
      <c r="W155" s="7"/>
      <c r="X155" s="9">
        <v>5450</v>
      </c>
      <c r="Y155" s="45">
        <f t="shared" si="4"/>
        <v>283</v>
      </c>
    </row>
    <row r="156" spans="1:25" s="9" customFormat="1" ht="28.5" hidden="1" customHeight="1">
      <c r="A156" s="6"/>
      <c r="B156" s="4" t="s">
        <v>164</v>
      </c>
      <c r="C156" s="5">
        <v>1184</v>
      </c>
      <c r="D156" s="5">
        <v>1184</v>
      </c>
      <c r="E156" s="5">
        <v>0</v>
      </c>
      <c r="F156" s="5">
        <v>0</v>
      </c>
      <c r="G156" s="5">
        <v>0</v>
      </c>
      <c r="H156" s="5">
        <v>0</v>
      </c>
      <c r="I156" s="5">
        <v>0</v>
      </c>
      <c r="J156" s="5">
        <v>0</v>
      </c>
      <c r="K156" s="5">
        <v>0</v>
      </c>
      <c r="L156" s="5">
        <v>0</v>
      </c>
      <c r="M156" s="5">
        <v>0</v>
      </c>
      <c r="N156" s="5">
        <v>0</v>
      </c>
      <c r="O156" s="5">
        <v>0</v>
      </c>
      <c r="P156" s="5">
        <v>0</v>
      </c>
      <c r="Q156" s="5">
        <v>0</v>
      </c>
      <c r="R156" s="5">
        <v>0</v>
      </c>
      <c r="S156" s="7"/>
      <c r="T156" s="7"/>
      <c r="U156" s="7"/>
      <c r="V156" s="7"/>
      <c r="W156" s="7"/>
      <c r="X156" s="9">
        <v>426</v>
      </c>
      <c r="Y156" s="45">
        <f t="shared" si="4"/>
        <v>-758</v>
      </c>
    </row>
    <row r="157" spans="1:25" s="14" customFormat="1" ht="28.5" customHeight="1">
      <c r="A157" s="10"/>
      <c r="B157" s="11" t="s">
        <v>165</v>
      </c>
      <c r="C157" s="12">
        <v>1000</v>
      </c>
      <c r="D157" s="5">
        <v>0</v>
      </c>
      <c r="E157" s="5">
        <v>0</v>
      </c>
      <c r="F157" s="5">
        <v>0</v>
      </c>
      <c r="G157" s="5">
        <v>0</v>
      </c>
      <c r="H157" s="5">
        <v>0</v>
      </c>
      <c r="I157" s="5">
        <v>0</v>
      </c>
      <c r="J157" s="5">
        <v>0</v>
      </c>
      <c r="K157" s="5">
        <v>0</v>
      </c>
      <c r="L157" s="5">
        <v>0</v>
      </c>
      <c r="M157" s="5">
        <v>0</v>
      </c>
      <c r="N157" s="5">
        <v>0</v>
      </c>
      <c r="O157" s="5">
        <v>0</v>
      </c>
      <c r="P157" s="12">
        <v>1000</v>
      </c>
      <c r="Q157" s="5">
        <v>0</v>
      </c>
      <c r="R157" s="5">
        <v>0</v>
      </c>
      <c r="S157" s="7"/>
      <c r="T157" s="7"/>
      <c r="U157" s="7"/>
      <c r="V157" s="7"/>
      <c r="W157" s="7"/>
      <c r="X157" s="14">
        <v>1000</v>
      </c>
      <c r="Y157" s="45">
        <f t="shared" si="4"/>
        <v>0</v>
      </c>
    </row>
    <row r="158" spans="1:25" s="9" customFormat="1" ht="28.5" customHeight="1">
      <c r="A158" s="6">
        <v>33</v>
      </c>
      <c r="B158" s="4" t="s">
        <v>166</v>
      </c>
      <c r="C158" s="5">
        <v>4437</v>
      </c>
      <c r="D158" s="5">
        <v>455</v>
      </c>
      <c r="E158" s="5">
        <v>0</v>
      </c>
      <c r="F158" s="5">
        <v>0</v>
      </c>
      <c r="G158" s="5">
        <v>0</v>
      </c>
      <c r="H158" s="5">
        <v>0</v>
      </c>
      <c r="I158" s="5">
        <v>0</v>
      </c>
      <c r="J158" s="5">
        <v>0</v>
      </c>
      <c r="K158" s="5">
        <v>0</v>
      </c>
      <c r="L158" s="5">
        <v>0</v>
      </c>
      <c r="M158" s="5">
        <v>0</v>
      </c>
      <c r="N158" s="5">
        <v>0</v>
      </c>
      <c r="O158" s="5">
        <v>0</v>
      </c>
      <c r="P158" s="5">
        <v>3982</v>
      </c>
      <c r="Q158" s="5">
        <v>0</v>
      </c>
      <c r="R158" s="5">
        <v>0</v>
      </c>
      <c r="S158" s="7"/>
      <c r="T158" s="7"/>
      <c r="U158" s="7">
        <f>'[1]2020 (co TK)'!K195+'[1]2020 (co TK)'!K70</f>
        <v>4437</v>
      </c>
      <c r="V158" s="7">
        <f>U158-C158</f>
        <v>0</v>
      </c>
      <c r="W158" s="7"/>
      <c r="X158" s="8">
        <v>4013</v>
      </c>
      <c r="Y158" s="45">
        <f t="shared" si="4"/>
        <v>-424</v>
      </c>
    </row>
    <row r="159" spans="1:25" s="9" customFormat="1" ht="28.5" hidden="1" customHeight="1">
      <c r="A159" s="6"/>
      <c r="B159" s="4" t="s">
        <v>167</v>
      </c>
      <c r="C159" s="5">
        <v>4437</v>
      </c>
      <c r="D159" s="5">
        <v>455</v>
      </c>
      <c r="E159" s="5">
        <v>0</v>
      </c>
      <c r="F159" s="5">
        <v>0</v>
      </c>
      <c r="G159" s="5">
        <v>0</v>
      </c>
      <c r="H159" s="5">
        <v>0</v>
      </c>
      <c r="I159" s="5">
        <v>0</v>
      </c>
      <c r="J159" s="5">
        <v>0</v>
      </c>
      <c r="K159" s="5">
        <v>0</v>
      </c>
      <c r="L159" s="5">
        <v>0</v>
      </c>
      <c r="M159" s="5">
        <v>0</v>
      </c>
      <c r="N159" s="5">
        <v>0</v>
      </c>
      <c r="O159" s="5">
        <v>0</v>
      </c>
      <c r="P159" s="5">
        <v>3982</v>
      </c>
      <c r="Q159" s="5">
        <v>0</v>
      </c>
      <c r="R159" s="5">
        <v>0</v>
      </c>
      <c r="S159" s="7"/>
      <c r="T159" s="7"/>
      <c r="U159" s="7"/>
      <c r="V159" s="7"/>
      <c r="W159" s="7"/>
      <c r="X159" s="9">
        <v>3745</v>
      </c>
      <c r="Y159" s="45">
        <f t="shared" si="4"/>
        <v>-692</v>
      </c>
    </row>
    <row r="160" spans="1:25" s="9" customFormat="1" ht="28.5" hidden="1" customHeight="1">
      <c r="A160" s="6"/>
      <c r="B160" s="4" t="s">
        <v>164</v>
      </c>
      <c r="C160" s="5">
        <v>0</v>
      </c>
      <c r="D160" s="5">
        <v>0</v>
      </c>
      <c r="E160" s="5">
        <v>0</v>
      </c>
      <c r="F160" s="5">
        <v>0</v>
      </c>
      <c r="G160" s="5">
        <v>0</v>
      </c>
      <c r="H160" s="5">
        <v>0</v>
      </c>
      <c r="I160" s="5">
        <v>0</v>
      </c>
      <c r="J160" s="5">
        <v>0</v>
      </c>
      <c r="K160" s="5">
        <v>0</v>
      </c>
      <c r="L160" s="5">
        <v>0</v>
      </c>
      <c r="M160" s="5">
        <v>0</v>
      </c>
      <c r="N160" s="5">
        <v>0</v>
      </c>
      <c r="O160" s="5">
        <v>0</v>
      </c>
      <c r="P160" s="5">
        <v>0</v>
      </c>
      <c r="Q160" s="5">
        <v>0</v>
      </c>
      <c r="R160" s="5">
        <v>0</v>
      </c>
      <c r="S160" s="7"/>
      <c r="T160" s="7"/>
      <c r="U160" s="7"/>
      <c r="V160" s="7"/>
      <c r="W160" s="7"/>
      <c r="X160" s="9">
        <v>268</v>
      </c>
      <c r="Y160" s="45">
        <f t="shared" si="4"/>
        <v>268</v>
      </c>
    </row>
    <row r="161" spans="1:25" s="9" customFormat="1" ht="28.5" customHeight="1">
      <c r="A161" s="6">
        <v>34</v>
      </c>
      <c r="B161" s="4" t="s">
        <v>168</v>
      </c>
      <c r="C161" s="5">
        <v>2911</v>
      </c>
      <c r="D161" s="5">
        <v>79</v>
      </c>
      <c r="E161" s="5">
        <v>0</v>
      </c>
      <c r="F161" s="5">
        <v>0</v>
      </c>
      <c r="G161" s="5">
        <v>0</v>
      </c>
      <c r="H161" s="5">
        <v>0</v>
      </c>
      <c r="I161" s="5">
        <v>0</v>
      </c>
      <c r="J161" s="5">
        <v>0</v>
      </c>
      <c r="K161" s="5">
        <v>0</v>
      </c>
      <c r="L161" s="5">
        <v>163</v>
      </c>
      <c r="M161" s="5">
        <v>0</v>
      </c>
      <c r="N161" s="5">
        <v>0</v>
      </c>
      <c r="O161" s="5">
        <v>0</v>
      </c>
      <c r="P161" s="5">
        <v>2669</v>
      </c>
      <c r="Q161" s="5">
        <v>0</v>
      </c>
      <c r="R161" s="5">
        <v>0</v>
      </c>
      <c r="S161" s="7"/>
      <c r="T161" s="7"/>
      <c r="U161" s="7">
        <f>'[1]2020 (co TK)'!K197</f>
        <v>2911</v>
      </c>
      <c r="V161" s="7">
        <f>U161-C161</f>
        <v>0</v>
      </c>
      <c r="W161" s="7"/>
      <c r="X161" s="8">
        <v>2954</v>
      </c>
      <c r="Y161" s="45">
        <f t="shared" si="4"/>
        <v>43</v>
      </c>
    </row>
    <row r="162" spans="1:25" s="9" customFormat="1" ht="28.5" customHeight="1">
      <c r="A162" s="6">
        <v>35</v>
      </c>
      <c r="B162" s="4" t="s">
        <v>169</v>
      </c>
      <c r="C162" s="5">
        <v>3186</v>
      </c>
      <c r="D162" s="5">
        <v>520</v>
      </c>
      <c r="E162" s="5">
        <v>0</v>
      </c>
      <c r="F162" s="5">
        <v>0</v>
      </c>
      <c r="G162" s="5">
        <v>0</v>
      </c>
      <c r="H162" s="5">
        <v>0</v>
      </c>
      <c r="I162" s="5">
        <v>0</v>
      </c>
      <c r="J162" s="5">
        <v>0</v>
      </c>
      <c r="K162" s="5">
        <v>0</v>
      </c>
      <c r="L162" s="5">
        <v>28</v>
      </c>
      <c r="M162" s="5">
        <v>0</v>
      </c>
      <c r="N162" s="5">
        <v>0</v>
      </c>
      <c r="O162" s="5">
        <v>0</v>
      </c>
      <c r="P162" s="5">
        <v>2638</v>
      </c>
      <c r="Q162" s="5">
        <v>0</v>
      </c>
      <c r="R162" s="5"/>
      <c r="S162" s="7"/>
      <c r="T162" s="7"/>
      <c r="U162" s="7">
        <f>'[1]2020 (co TK)'!K204</f>
        <v>3186</v>
      </c>
      <c r="V162" s="7">
        <f>U162-C162</f>
        <v>0</v>
      </c>
      <c r="W162" s="7"/>
      <c r="X162" s="45">
        <v>2391</v>
      </c>
      <c r="Y162" s="45">
        <f t="shared" si="4"/>
        <v>-795</v>
      </c>
    </row>
    <row r="163" spans="1:25" s="9" customFormat="1" ht="28.5" hidden="1" customHeight="1">
      <c r="A163" s="6"/>
      <c r="B163" s="18" t="s">
        <v>170</v>
      </c>
      <c r="C163" s="5">
        <v>0</v>
      </c>
      <c r="D163" s="5">
        <v>0</v>
      </c>
      <c r="E163" s="5">
        <v>0</v>
      </c>
      <c r="F163" s="5">
        <v>0</v>
      </c>
      <c r="G163" s="5">
        <v>0</v>
      </c>
      <c r="H163" s="5">
        <v>0</v>
      </c>
      <c r="I163" s="5">
        <v>0</v>
      </c>
      <c r="J163" s="5">
        <v>0</v>
      </c>
      <c r="K163" s="5">
        <v>0</v>
      </c>
      <c r="L163" s="5">
        <v>0</v>
      </c>
      <c r="M163" s="5">
        <v>0</v>
      </c>
      <c r="N163" s="5">
        <v>0</v>
      </c>
      <c r="O163" s="5">
        <v>0</v>
      </c>
      <c r="P163" s="5">
        <v>0</v>
      </c>
      <c r="Q163" s="5">
        <v>0</v>
      </c>
      <c r="R163" s="5">
        <v>0</v>
      </c>
      <c r="S163" s="7"/>
      <c r="T163" s="7"/>
      <c r="U163" s="7"/>
      <c r="V163" s="7"/>
      <c r="W163" s="7"/>
      <c r="X163" s="45">
        <v>0</v>
      </c>
      <c r="Y163" s="45">
        <f t="shared" si="4"/>
        <v>0</v>
      </c>
    </row>
    <row r="164" spans="1:25" s="9" customFormat="1" ht="28.5" customHeight="1">
      <c r="A164" s="6">
        <v>36</v>
      </c>
      <c r="B164" s="4" t="s">
        <v>171</v>
      </c>
      <c r="C164" s="5">
        <v>654</v>
      </c>
      <c r="D164" s="5">
        <v>0</v>
      </c>
      <c r="E164" s="5">
        <v>0</v>
      </c>
      <c r="F164" s="5">
        <v>0</v>
      </c>
      <c r="G164" s="5">
        <v>0</v>
      </c>
      <c r="H164" s="5">
        <v>0</v>
      </c>
      <c r="I164" s="5">
        <v>0</v>
      </c>
      <c r="J164" s="5">
        <v>0</v>
      </c>
      <c r="K164" s="5">
        <v>0</v>
      </c>
      <c r="L164" s="5">
        <v>0</v>
      </c>
      <c r="M164" s="5">
        <v>0</v>
      </c>
      <c r="N164" s="5">
        <v>0</v>
      </c>
      <c r="O164" s="5">
        <v>0</v>
      </c>
      <c r="P164" s="5">
        <v>654</v>
      </c>
      <c r="Q164" s="5">
        <v>0</v>
      </c>
      <c r="R164" s="5"/>
      <c r="S164" s="7" t="s">
        <v>197</v>
      </c>
      <c r="T164" s="7"/>
      <c r="U164" s="7">
        <f>'[1]2020 (co TK)'!K207</f>
        <v>654</v>
      </c>
      <c r="V164" s="7">
        <f t="shared" ref="V164:V172" si="5">U164-C164</f>
        <v>0</v>
      </c>
      <c r="W164" s="7"/>
      <c r="X164" s="45">
        <v>428</v>
      </c>
      <c r="Y164" s="45">
        <f t="shared" si="4"/>
        <v>-226</v>
      </c>
    </row>
    <row r="165" spans="1:25" s="9" customFormat="1" ht="28.5" customHeight="1">
      <c r="A165" s="6">
        <v>37</v>
      </c>
      <c r="B165" s="4" t="s">
        <v>172</v>
      </c>
      <c r="C165" s="5">
        <v>1481</v>
      </c>
      <c r="D165" s="5">
        <v>0</v>
      </c>
      <c r="E165" s="5">
        <v>0</v>
      </c>
      <c r="F165" s="5">
        <v>0</v>
      </c>
      <c r="G165" s="5">
        <v>0</v>
      </c>
      <c r="H165" s="5">
        <v>0</v>
      </c>
      <c r="I165" s="5">
        <v>0</v>
      </c>
      <c r="J165" s="5">
        <v>0</v>
      </c>
      <c r="K165" s="5">
        <v>0</v>
      </c>
      <c r="L165" s="5">
        <v>0</v>
      </c>
      <c r="M165" s="5">
        <v>0</v>
      </c>
      <c r="N165" s="5">
        <v>0</v>
      </c>
      <c r="O165" s="5">
        <v>0</v>
      </c>
      <c r="P165" s="5">
        <v>1481</v>
      </c>
      <c r="Q165" s="5">
        <v>0</v>
      </c>
      <c r="R165" s="5"/>
      <c r="S165" s="7"/>
      <c r="T165" s="7"/>
      <c r="U165" s="7">
        <f>'[1]2020 (co TK)'!K217</f>
        <v>1481</v>
      </c>
      <c r="V165" s="7">
        <f t="shared" si="5"/>
        <v>0</v>
      </c>
      <c r="W165" s="7"/>
      <c r="X165" s="45">
        <v>1527</v>
      </c>
      <c r="Y165" s="45">
        <f t="shared" si="4"/>
        <v>46</v>
      </c>
    </row>
    <row r="166" spans="1:25" s="9" customFormat="1" ht="28.5" customHeight="1">
      <c r="A166" s="6">
        <v>38</v>
      </c>
      <c r="B166" s="4" t="s">
        <v>173</v>
      </c>
      <c r="C166" s="5">
        <v>1639</v>
      </c>
      <c r="D166" s="5">
        <v>0</v>
      </c>
      <c r="E166" s="5">
        <v>0</v>
      </c>
      <c r="F166" s="5">
        <v>0</v>
      </c>
      <c r="G166" s="5">
        <v>0</v>
      </c>
      <c r="H166" s="5">
        <v>0</v>
      </c>
      <c r="I166" s="5">
        <v>0</v>
      </c>
      <c r="J166" s="5">
        <v>0</v>
      </c>
      <c r="K166" s="5">
        <v>0</v>
      </c>
      <c r="L166" s="5">
        <v>0</v>
      </c>
      <c r="M166" s="5">
        <v>0</v>
      </c>
      <c r="N166" s="5">
        <v>0</v>
      </c>
      <c r="O166" s="5">
        <v>0</v>
      </c>
      <c r="P166" s="5">
        <v>1639</v>
      </c>
      <c r="Q166" s="5">
        <v>0</v>
      </c>
      <c r="R166" s="5">
        <v>0</v>
      </c>
      <c r="S166" s="7" t="s">
        <v>197</v>
      </c>
      <c r="T166" s="7"/>
      <c r="U166" s="7">
        <f>'[1]2020 (co TK)'!K218</f>
        <v>1639</v>
      </c>
      <c r="V166" s="7">
        <f t="shared" si="5"/>
        <v>0</v>
      </c>
      <c r="W166" s="7"/>
      <c r="X166" s="45">
        <v>1472</v>
      </c>
      <c r="Y166" s="45">
        <f t="shared" si="4"/>
        <v>-167</v>
      </c>
    </row>
    <row r="167" spans="1:25" s="9" customFormat="1" ht="28.5" customHeight="1">
      <c r="A167" s="6">
        <v>39</v>
      </c>
      <c r="B167" s="4" t="s">
        <v>174</v>
      </c>
      <c r="C167" s="5">
        <v>542</v>
      </c>
      <c r="D167" s="5">
        <v>0</v>
      </c>
      <c r="E167" s="5">
        <v>0</v>
      </c>
      <c r="F167" s="5">
        <v>0</v>
      </c>
      <c r="G167" s="5">
        <v>0</v>
      </c>
      <c r="H167" s="5">
        <v>0</v>
      </c>
      <c r="I167" s="5">
        <v>0</v>
      </c>
      <c r="J167" s="5">
        <v>0</v>
      </c>
      <c r="K167" s="5">
        <v>0</v>
      </c>
      <c r="L167" s="5">
        <v>0</v>
      </c>
      <c r="M167" s="5">
        <v>0</v>
      </c>
      <c r="N167" s="5">
        <v>0</v>
      </c>
      <c r="O167" s="5">
        <v>0</v>
      </c>
      <c r="P167" s="5">
        <v>542</v>
      </c>
      <c r="Q167" s="5">
        <v>0</v>
      </c>
      <c r="R167" s="5">
        <v>0</v>
      </c>
      <c r="S167" s="7"/>
      <c r="T167" s="7"/>
      <c r="U167" s="7">
        <f>'[1]2020 (co TK)'!K219</f>
        <v>542</v>
      </c>
      <c r="V167" s="7">
        <f t="shared" si="5"/>
        <v>0</v>
      </c>
      <c r="W167" s="7"/>
      <c r="X167" s="45">
        <v>912</v>
      </c>
      <c r="Y167" s="45">
        <f t="shared" si="4"/>
        <v>370</v>
      </c>
    </row>
    <row r="168" spans="1:25" s="9" customFormat="1" ht="28.5" customHeight="1">
      <c r="A168" s="6">
        <v>40</v>
      </c>
      <c r="B168" s="4" t="s">
        <v>175</v>
      </c>
      <c r="C168" s="5">
        <v>478</v>
      </c>
      <c r="D168" s="5">
        <v>0</v>
      </c>
      <c r="E168" s="5">
        <v>0</v>
      </c>
      <c r="F168" s="5">
        <v>0</v>
      </c>
      <c r="G168" s="5">
        <v>0</v>
      </c>
      <c r="H168" s="5">
        <v>0</v>
      </c>
      <c r="I168" s="5">
        <v>0</v>
      </c>
      <c r="J168" s="5">
        <v>0</v>
      </c>
      <c r="K168" s="5">
        <v>0</v>
      </c>
      <c r="L168" s="5">
        <v>0</v>
      </c>
      <c r="M168" s="5">
        <v>0</v>
      </c>
      <c r="N168" s="5">
        <v>0</v>
      </c>
      <c r="O168" s="5">
        <v>0</v>
      </c>
      <c r="P168" s="5">
        <v>478</v>
      </c>
      <c r="Q168" s="5">
        <v>0</v>
      </c>
      <c r="R168" s="5">
        <v>0</v>
      </c>
      <c r="S168" s="7"/>
      <c r="T168" s="7"/>
      <c r="U168" s="7">
        <f>'[1]2020 (co TK)'!K220</f>
        <v>478</v>
      </c>
      <c r="V168" s="7">
        <f t="shared" si="5"/>
        <v>0</v>
      </c>
      <c r="W168" s="7"/>
      <c r="X168" s="45">
        <v>394</v>
      </c>
      <c r="Y168" s="45">
        <f t="shared" si="4"/>
        <v>-84</v>
      </c>
    </row>
    <row r="169" spans="1:25" s="9" customFormat="1" ht="28.5" customHeight="1">
      <c r="A169" s="6">
        <v>41</v>
      </c>
      <c r="B169" s="4" t="s">
        <v>176</v>
      </c>
      <c r="C169" s="5">
        <v>1964</v>
      </c>
      <c r="D169" s="5">
        <v>240</v>
      </c>
      <c r="E169" s="5">
        <v>0</v>
      </c>
      <c r="F169" s="5">
        <v>0</v>
      </c>
      <c r="G169" s="5">
        <v>0</v>
      </c>
      <c r="H169" s="5">
        <v>0</v>
      </c>
      <c r="I169" s="5">
        <v>0</v>
      </c>
      <c r="J169" s="5">
        <v>0</v>
      </c>
      <c r="K169" s="5">
        <v>0</v>
      </c>
      <c r="L169" s="5">
        <v>0</v>
      </c>
      <c r="M169" s="5">
        <v>0</v>
      </c>
      <c r="N169" s="5">
        <v>0</v>
      </c>
      <c r="O169" s="5">
        <v>0</v>
      </c>
      <c r="P169" s="5">
        <v>1724</v>
      </c>
      <c r="Q169" s="5">
        <v>0</v>
      </c>
      <c r="R169" s="5">
        <v>0</v>
      </c>
      <c r="S169" s="7"/>
      <c r="T169" s="7"/>
      <c r="U169" s="7">
        <f>'[1]2020 (co TK)'!K221</f>
        <v>1964</v>
      </c>
      <c r="V169" s="7">
        <f t="shared" si="5"/>
        <v>0</v>
      </c>
      <c r="W169" s="7"/>
      <c r="X169" s="45">
        <v>1968</v>
      </c>
      <c r="Y169" s="45">
        <f t="shared" si="4"/>
        <v>4</v>
      </c>
    </row>
    <row r="170" spans="1:25" s="9" customFormat="1" ht="28.5" customHeight="1">
      <c r="A170" s="6">
        <v>42</v>
      </c>
      <c r="B170" s="4" t="s">
        <v>177</v>
      </c>
      <c r="C170" s="5">
        <v>113271</v>
      </c>
      <c r="D170" s="5">
        <v>1316</v>
      </c>
      <c r="E170" s="5">
        <v>0</v>
      </c>
      <c r="F170" s="5">
        <v>0</v>
      </c>
      <c r="G170" s="5">
        <v>0</v>
      </c>
      <c r="H170" s="5">
        <v>0</v>
      </c>
      <c r="I170" s="5">
        <v>0</v>
      </c>
      <c r="J170" s="5"/>
      <c r="K170" s="5">
        <v>0</v>
      </c>
      <c r="L170" s="5">
        <v>0</v>
      </c>
      <c r="M170" s="5">
        <v>0</v>
      </c>
      <c r="N170" s="5">
        <v>0</v>
      </c>
      <c r="O170" s="5">
        <v>0</v>
      </c>
      <c r="P170" s="5">
        <v>111955</v>
      </c>
      <c r="Q170" s="5">
        <v>0</v>
      </c>
      <c r="R170" s="5">
        <v>0</v>
      </c>
      <c r="S170" s="7"/>
      <c r="T170" s="7"/>
      <c r="U170" s="7">
        <f>'[1]2020 (co TK)'!K201</f>
        <v>113271</v>
      </c>
      <c r="V170" s="7">
        <f t="shared" si="5"/>
        <v>0</v>
      </c>
      <c r="W170" s="7"/>
      <c r="X170" s="8">
        <v>74241</v>
      </c>
      <c r="Y170" s="45">
        <f t="shared" si="4"/>
        <v>-39030</v>
      </c>
    </row>
    <row r="171" spans="1:25" s="9" customFormat="1" ht="28.5" customHeight="1">
      <c r="A171" s="6">
        <v>43</v>
      </c>
      <c r="B171" s="4" t="s">
        <v>178</v>
      </c>
      <c r="C171" s="5">
        <v>0</v>
      </c>
      <c r="D171" s="5">
        <v>0</v>
      </c>
      <c r="E171" s="5">
        <v>0</v>
      </c>
      <c r="F171" s="5">
        <v>0</v>
      </c>
      <c r="G171" s="5">
        <v>0</v>
      </c>
      <c r="H171" s="5">
        <v>0</v>
      </c>
      <c r="I171" s="5">
        <v>0</v>
      </c>
      <c r="J171" s="5">
        <v>0</v>
      </c>
      <c r="K171" s="5">
        <v>0</v>
      </c>
      <c r="L171" s="5">
        <v>0</v>
      </c>
      <c r="M171" s="5">
        <v>0</v>
      </c>
      <c r="N171" s="5">
        <v>0</v>
      </c>
      <c r="O171" s="5">
        <v>0</v>
      </c>
      <c r="P171" s="5">
        <v>0</v>
      </c>
      <c r="Q171" s="5">
        <v>0</v>
      </c>
      <c r="R171" s="5">
        <v>0</v>
      </c>
      <c r="S171" s="7"/>
      <c r="T171" s="7"/>
      <c r="U171" s="7">
        <f>'[1]2020 (co TK)'!K202</f>
        <v>0</v>
      </c>
      <c r="V171" s="7">
        <f t="shared" si="5"/>
        <v>0</v>
      </c>
      <c r="W171" s="7"/>
      <c r="X171" s="8">
        <v>6395</v>
      </c>
      <c r="Y171" s="45">
        <f t="shared" si="4"/>
        <v>6395</v>
      </c>
    </row>
    <row r="172" spans="1:25" s="9" customFormat="1" ht="28.5" customHeight="1">
      <c r="A172" s="6">
        <v>44</v>
      </c>
      <c r="B172" s="16" t="s">
        <v>179</v>
      </c>
      <c r="C172" s="5">
        <v>52806</v>
      </c>
      <c r="D172" s="5">
        <v>4582</v>
      </c>
      <c r="E172" s="5">
        <v>0</v>
      </c>
      <c r="F172" s="5">
        <v>0</v>
      </c>
      <c r="G172" s="5">
        <v>0</v>
      </c>
      <c r="H172" s="5">
        <v>0</v>
      </c>
      <c r="I172" s="5">
        <v>0</v>
      </c>
      <c r="J172" s="5">
        <v>0</v>
      </c>
      <c r="K172" s="5">
        <v>0</v>
      </c>
      <c r="L172" s="5">
        <v>0</v>
      </c>
      <c r="M172" s="5">
        <v>0</v>
      </c>
      <c r="N172" s="5">
        <v>0</v>
      </c>
      <c r="O172" s="5">
        <v>0</v>
      </c>
      <c r="P172" s="5">
        <v>13581</v>
      </c>
      <c r="Q172" s="5">
        <v>34643</v>
      </c>
      <c r="R172" s="5">
        <v>0</v>
      </c>
      <c r="S172" s="7"/>
      <c r="T172" s="7"/>
      <c r="U172" s="7">
        <f>'[1]2020 (co TK)'!K129+'[1]2020 (co TK)'!K68+'[1]2020 (co TK)'!K183+'[1]2020 (co TK)'!K208+'[1]2020 (co TK)'!K209+'[1]2020 (co TK)'!K210</f>
        <v>52806</v>
      </c>
      <c r="V172" s="7">
        <f t="shared" si="5"/>
        <v>0</v>
      </c>
      <c r="W172" s="7"/>
      <c r="X172" s="8">
        <v>45242</v>
      </c>
      <c r="Y172" s="45">
        <f t="shared" si="4"/>
        <v>-7564</v>
      </c>
    </row>
    <row r="173" spans="1:25" s="9" customFormat="1" ht="28.5" hidden="1" customHeight="1">
      <c r="A173" s="6"/>
      <c r="B173" s="4" t="s">
        <v>180</v>
      </c>
      <c r="C173" s="5">
        <v>27044</v>
      </c>
      <c r="D173" s="5">
        <v>220</v>
      </c>
      <c r="E173" s="5">
        <v>0</v>
      </c>
      <c r="F173" s="5">
        <v>0</v>
      </c>
      <c r="G173" s="5">
        <v>0</v>
      </c>
      <c r="H173" s="5">
        <v>0</v>
      </c>
      <c r="I173" s="5">
        <v>0</v>
      </c>
      <c r="J173" s="5">
        <v>0</v>
      </c>
      <c r="K173" s="5">
        <v>0</v>
      </c>
      <c r="L173" s="5">
        <v>0</v>
      </c>
      <c r="M173" s="5">
        <v>0</v>
      </c>
      <c r="N173" s="5">
        <v>0</v>
      </c>
      <c r="O173" s="5">
        <v>0</v>
      </c>
      <c r="P173" s="5">
        <v>12598</v>
      </c>
      <c r="Q173" s="5">
        <v>14226</v>
      </c>
      <c r="R173" s="5">
        <v>0</v>
      </c>
      <c r="S173" s="7" t="s">
        <v>197</v>
      </c>
      <c r="T173" s="7"/>
      <c r="U173" s="7"/>
      <c r="V173" s="7"/>
      <c r="W173" s="7"/>
      <c r="X173" s="9">
        <v>18965</v>
      </c>
      <c r="Y173" s="45">
        <f t="shared" si="4"/>
        <v>-8079</v>
      </c>
    </row>
    <row r="174" spans="1:25" s="9" customFormat="1" ht="28.5" hidden="1" customHeight="1">
      <c r="A174" s="6"/>
      <c r="B174" s="4" t="s">
        <v>181</v>
      </c>
      <c r="C174" s="5">
        <v>0</v>
      </c>
      <c r="D174" s="5">
        <v>0</v>
      </c>
      <c r="E174" s="5">
        <v>0</v>
      </c>
      <c r="F174" s="5">
        <v>0</v>
      </c>
      <c r="G174" s="5">
        <v>0</v>
      </c>
      <c r="H174" s="5">
        <v>0</v>
      </c>
      <c r="I174" s="5">
        <v>0</v>
      </c>
      <c r="J174" s="5">
        <v>0</v>
      </c>
      <c r="K174" s="5">
        <v>0</v>
      </c>
      <c r="L174" s="5">
        <v>0</v>
      </c>
      <c r="M174" s="5">
        <v>0</v>
      </c>
      <c r="N174" s="5">
        <v>0</v>
      </c>
      <c r="O174" s="5">
        <v>0</v>
      </c>
      <c r="P174" s="5">
        <v>0</v>
      </c>
      <c r="Q174" s="5">
        <v>0</v>
      </c>
      <c r="R174" s="5">
        <v>0</v>
      </c>
      <c r="S174" s="7"/>
      <c r="T174" s="7"/>
      <c r="U174" s="7"/>
      <c r="V174" s="7"/>
      <c r="W174" s="7"/>
      <c r="X174" s="9">
        <v>1301</v>
      </c>
      <c r="Y174" s="45">
        <f t="shared" si="4"/>
        <v>1301</v>
      </c>
    </row>
    <row r="175" spans="1:25" s="9" customFormat="1" ht="28.5" hidden="1" customHeight="1">
      <c r="A175" s="6"/>
      <c r="B175" s="4" t="s">
        <v>182</v>
      </c>
      <c r="C175" s="5">
        <v>6657</v>
      </c>
      <c r="D175" s="5">
        <v>0</v>
      </c>
      <c r="E175" s="5">
        <v>0</v>
      </c>
      <c r="F175" s="5">
        <v>0</v>
      </c>
      <c r="G175" s="5">
        <v>0</v>
      </c>
      <c r="H175" s="5">
        <v>0</v>
      </c>
      <c r="I175" s="5">
        <v>0</v>
      </c>
      <c r="J175" s="5">
        <v>0</v>
      </c>
      <c r="K175" s="5">
        <v>0</v>
      </c>
      <c r="L175" s="5">
        <v>0</v>
      </c>
      <c r="M175" s="5">
        <v>0</v>
      </c>
      <c r="N175" s="5">
        <v>0</v>
      </c>
      <c r="O175" s="5">
        <v>0</v>
      </c>
      <c r="P175" s="5">
        <v>0</v>
      </c>
      <c r="Q175" s="5">
        <v>6657</v>
      </c>
      <c r="R175" s="5">
        <v>0</v>
      </c>
      <c r="S175" s="7"/>
      <c r="T175" s="7"/>
      <c r="U175" s="7"/>
      <c r="V175" s="7"/>
      <c r="W175" s="7"/>
      <c r="X175" s="9">
        <v>4710</v>
      </c>
      <c r="Y175" s="45">
        <f t="shared" si="4"/>
        <v>-1947</v>
      </c>
    </row>
    <row r="176" spans="1:25" s="9" customFormat="1" ht="28.5" hidden="1" customHeight="1">
      <c r="A176" s="6"/>
      <c r="B176" s="4" t="s">
        <v>183</v>
      </c>
      <c r="C176" s="5">
        <v>10973</v>
      </c>
      <c r="D176" s="5">
        <v>0</v>
      </c>
      <c r="E176" s="5">
        <v>0</v>
      </c>
      <c r="F176" s="5">
        <v>0</v>
      </c>
      <c r="G176" s="5">
        <v>0</v>
      </c>
      <c r="H176" s="5">
        <v>0</v>
      </c>
      <c r="I176" s="5">
        <v>0</v>
      </c>
      <c r="J176" s="5">
        <v>0</v>
      </c>
      <c r="K176" s="5">
        <v>0</v>
      </c>
      <c r="L176" s="5">
        <v>0</v>
      </c>
      <c r="M176" s="5">
        <v>0</v>
      </c>
      <c r="N176" s="5">
        <v>0</v>
      </c>
      <c r="O176" s="5">
        <v>0</v>
      </c>
      <c r="P176" s="5">
        <v>0</v>
      </c>
      <c r="Q176" s="5">
        <v>10973</v>
      </c>
      <c r="R176" s="5">
        <v>0</v>
      </c>
      <c r="S176" s="7"/>
      <c r="T176" s="7"/>
      <c r="U176" s="7"/>
      <c r="V176" s="7"/>
      <c r="W176" s="7"/>
      <c r="X176" s="9">
        <v>10312</v>
      </c>
      <c r="Y176" s="45">
        <f t="shared" si="4"/>
        <v>-661</v>
      </c>
    </row>
    <row r="177" spans="1:25" s="9" customFormat="1" ht="28.5" hidden="1" customHeight="1">
      <c r="A177" s="6"/>
      <c r="B177" s="4" t="s">
        <v>184</v>
      </c>
      <c r="C177" s="5">
        <v>1765</v>
      </c>
      <c r="D177" s="5">
        <v>0</v>
      </c>
      <c r="E177" s="5">
        <v>0</v>
      </c>
      <c r="F177" s="5">
        <v>0</v>
      </c>
      <c r="G177" s="5">
        <v>0</v>
      </c>
      <c r="H177" s="5">
        <v>0</v>
      </c>
      <c r="I177" s="5">
        <v>0</v>
      </c>
      <c r="J177" s="5">
        <v>0</v>
      </c>
      <c r="K177" s="5">
        <v>0</v>
      </c>
      <c r="L177" s="5">
        <v>0</v>
      </c>
      <c r="M177" s="5">
        <v>0</v>
      </c>
      <c r="N177" s="5">
        <v>0</v>
      </c>
      <c r="O177" s="5">
        <v>0</v>
      </c>
      <c r="P177" s="5">
        <v>0</v>
      </c>
      <c r="Q177" s="5">
        <v>1765</v>
      </c>
      <c r="R177" s="5">
        <v>0</v>
      </c>
      <c r="S177" s="7"/>
      <c r="T177" s="7"/>
      <c r="U177" s="7"/>
      <c r="V177" s="7"/>
      <c r="W177" s="7"/>
      <c r="X177" s="9">
        <v>1481</v>
      </c>
      <c r="Y177" s="45">
        <f t="shared" si="4"/>
        <v>-284</v>
      </c>
    </row>
    <row r="178" spans="1:25" s="9" customFormat="1" ht="28.5" hidden="1" customHeight="1">
      <c r="A178" s="6"/>
      <c r="B178" s="4" t="s">
        <v>185</v>
      </c>
      <c r="C178" s="5">
        <v>1022</v>
      </c>
      <c r="D178" s="5">
        <v>0</v>
      </c>
      <c r="E178" s="5">
        <v>0</v>
      </c>
      <c r="F178" s="5">
        <v>0</v>
      </c>
      <c r="G178" s="5">
        <v>0</v>
      </c>
      <c r="H178" s="5">
        <v>0</v>
      </c>
      <c r="I178" s="5">
        <v>0</v>
      </c>
      <c r="J178" s="5">
        <v>0</v>
      </c>
      <c r="K178" s="5">
        <v>0</v>
      </c>
      <c r="L178" s="5">
        <v>0</v>
      </c>
      <c r="M178" s="5">
        <v>0</v>
      </c>
      <c r="N178" s="5">
        <v>0</v>
      </c>
      <c r="O178" s="5">
        <v>0</v>
      </c>
      <c r="P178" s="5">
        <v>0</v>
      </c>
      <c r="Q178" s="5">
        <v>1022</v>
      </c>
      <c r="R178" s="5">
        <v>0</v>
      </c>
      <c r="S178" s="7"/>
      <c r="T178" s="7"/>
      <c r="U178" s="7"/>
      <c r="V178" s="7"/>
      <c r="W178" s="7"/>
      <c r="X178" s="9">
        <v>1171</v>
      </c>
      <c r="Y178" s="45">
        <f t="shared" si="4"/>
        <v>149</v>
      </c>
    </row>
    <row r="179" spans="1:25" s="9" customFormat="1" ht="28.5" hidden="1" customHeight="1">
      <c r="A179" s="6"/>
      <c r="B179" s="4" t="s">
        <v>186</v>
      </c>
      <c r="C179" s="5">
        <v>4362</v>
      </c>
      <c r="D179" s="5">
        <v>4362</v>
      </c>
      <c r="E179" s="5">
        <v>0</v>
      </c>
      <c r="F179" s="5">
        <v>0</v>
      </c>
      <c r="G179" s="5">
        <v>0</v>
      </c>
      <c r="H179" s="5">
        <v>0</v>
      </c>
      <c r="I179" s="5">
        <v>0</v>
      </c>
      <c r="J179" s="5">
        <v>0</v>
      </c>
      <c r="K179" s="5">
        <v>0</v>
      </c>
      <c r="L179" s="5">
        <v>0</v>
      </c>
      <c r="M179" s="5">
        <v>0</v>
      </c>
      <c r="N179" s="5">
        <v>0</v>
      </c>
      <c r="O179" s="5">
        <v>0</v>
      </c>
      <c r="P179" s="5">
        <v>0</v>
      </c>
      <c r="Q179" s="5">
        <v>0</v>
      </c>
      <c r="R179" s="5"/>
      <c r="S179" s="7"/>
      <c r="T179" s="7"/>
      <c r="U179" s="7"/>
      <c r="V179" s="7"/>
      <c r="W179" s="7"/>
      <c r="X179" s="9">
        <v>5994</v>
      </c>
      <c r="Y179" s="45">
        <f t="shared" si="4"/>
        <v>1632</v>
      </c>
    </row>
    <row r="180" spans="1:25" s="9" customFormat="1" ht="28.5" hidden="1" customHeight="1">
      <c r="A180" s="6"/>
      <c r="B180" s="4" t="s">
        <v>187</v>
      </c>
      <c r="C180" s="5">
        <v>0</v>
      </c>
      <c r="D180" s="5">
        <v>0</v>
      </c>
      <c r="E180" s="5">
        <v>0</v>
      </c>
      <c r="F180" s="5">
        <v>0</v>
      </c>
      <c r="G180" s="5">
        <v>0</v>
      </c>
      <c r="H180" s="5">
        <v>0</v>
      </c>
      <c r="I180" s="5">
        <v>0</v>
      </c>
      <c r="J180" s="5">
        <v>0</v>
      </c>
      <c r="K180" s="5">
        <v>0</v>
      </c>
      <c r="L180" s="5">
        <v>0</v>
      </c>
      <c r="M180" s="5">
        <v>0</v>
      </c>
      <c r="N180" s="5">
        <v>0</v>
      </c>
      <c r="O180" s="5">
        <v>0</v>
      </c>
      <c r="P180" s="5">
        <v>0</v>
      </c>
      <c r="Q180" s="5"/>
      <c r="R180" s="5"/>
      <c r="S180" s="7"/>
      <c r="T180" s="7"/>
      <c r="U180" s="7"/>
      <c r="V180" s="7"/>
      <c r="W180" s="7"/>
      <c r="X180" s="9">
        <v>289</v>
      </c>
      <c r="Y180" s="45">
        <f t="shared" ref="Y180:Y187" si="6">X180-C180</f>
        <v>289</v>
      </c>
    </row>
    <row r="181" spans="1:25" s="9" customFormat="1" ht="28.5" hidden="1" customHeight="1">
      <c r="A181" s="6"/>
      <c r="B181" s="4" t="s">
        <v>188</v>
      </c>
      <c r="C181" s="5">
        <v>0</v>
      </c>
      <c r="D181" s="5">
        <v>0</v>
      </c>
      <c r="E181" s="5">
        <v>0</v>
      </c>
      <c r="F181" s="5">
        <v>0</v>
      </c>
      <c r="G181" s="5">
        <v>0</v>
      </c>
      <c r="H181" s="5">
        <v>0</v>
      </c>
      <c r="I181" s="5">
        <v>0</v>
      </c>
      <c r="J181" s="5">
        <v>0</v>
      </c>
      <c r="K181" s="5">
        <v>0</v>
      </c>
      <c r="L181" s="5">
        <v>0</v>
      </c>
      <c r="M181" s="5">
        <v>0</v>
      </c>
      <c r="N181" s="5">
        <v>0</v>
      </c>
      <c r="O181" s="5">
        <v>0</v>
      </c>
      <c r="P181" s="5">
        <v>0</v>
      </c>
      <c r="Q181" s="5"/>
      <c r="R181" s="5"/>
      <c r="S181" s="7"/>
      <c r="T181" s="7"/>
      <c r="U181" s="7"/>
      <c r="V181" s="7"/>
      <c r="W181" s="7"/>
      <c r="X181" s="9">
        <v>380</v>
      </c>
      <c r="Y181" s="45">
        <f t="shared" si="6"/>
        <v>380</v>
      </c>
    </row>
    <row r="182" spans="1:25" s="9" customFormat="1" ht="28.5" hidden="1" customHeight="1">
      <c r="A182" s="6"/>
      <c r="B182" s="4" t="s">
        <v>189</v>
      </c>
      <c r="C182" s="5">
        <v>983</v>
      </c>
      <c r="D182" s="5">
        <v>0</v>
      </c>
      <c r="E182" s="5">
        <v>0</v>
      </c>
      <c r="F182" s="5">
        <v>0</v>
      </c>
      <c r="G182" s="5">
        <v>0</v>
      </c>
      <c r="H182" s="5">
        <v>0</v>
      </c>
      <c r="I182" s="5">
        <v>0</v>
      </c>
      <c r="J182" s="5">
        <v>0</v>
      </c>
      <c r="K182" s="5">
        <v>0</v>
      </c>
      <c r="L182" s="5">
        <v>0</v>
      </c>
      <c r="M182" s="5">
        <v>0</v>
      </c>
      <c r="N182" s="5">
        <v>0</v>
      </c>
      <c r="O182" s="5">
        <v>0</v>
      </c>
      <c r="P182" s="5">
        <v>983</v>
      </c>
      <c r="Q182" s="5"/>
      <c r="R182" s="5"/>
      <c r="S182" s="7"/>
      <c r="T182" s="7"/>
      <c r="U182" s="7"/>
      <c r="V182" s="7"/>
      <c r="W182" s="7"/>
      <c r="X182" s="9">
        <v>639</v>
      </c>
      <c r="Y182" s="45">
        <f t="shared" si="6"/>
        <v>-344</v>
      </c>
    </row>
    <row r="183" spans="1:25" s="9" customFormat="1" ht="28.5" customHeight="1">
      <c r="A183" s="6">
        <v>45</v>
      </c>
      <c r="B183" s="4" t="s">
        <v>190</v>
      </c>
      <c r="C183" s="5">
        <v>7056</v>
      </c>
      <c r="D183" s="5">
        <v>0</v>
      </c>
      <c r="E183" s="5">
        <v>0</v>
      </c>
      <c r="F183" s="5">
        <v>0</v>
      </c>
      <c r="G183" s="5">
        <v>0</v>
      </c>
      <c r="H183" s="5">
        <v>0</v>
      </c>
      <c r="I183" s="5">
        <v>0</v>
      </c>
      <c r="J183" s="5">
        <v>0</v>
      </c>
      <c r="K183" s="5">
        <v>0</v>
      </c>
      <c r="L183" s="5">
        <v>0</v>
      </c>
      <c r="M183" s="5">
        <v>0</v>
      </c>
      <c r="N183" s="5">
        <v>0</v>
      </c>
      <c r="O183" s="5">
        <v>0</v>
      </c>
      <c r="P183" s="5">
        <v>0</v>
      </c>
      <c r="Q183" s="5">
        <v>0</v>
      </c>
      <c r="R183" s="5">
        <v>7056</v>
      </c>
      <c r="S183" s="7"/>
      <c r="T183" s="7"/>
      <c r="U183" s="7">
        <f>'[1]2020 (co TK)'!K223</f>
        <v>8596</v>
      </c>
      <c r="V183" s="7"/>
      <c r="W183" s="7"/>
      <c r="X183" s="9">
        <v>8780</v>
      </c>
      <c r="Y183" s="45">
        <f t="shared" si="6"/>
        <v>1724</v>
      </c>
    </row>
    <row r="184" spans="1:25" s="9" customFormat="1" ht="60.75" customHeight="1">
      <c r="A184" s="6"/>
      <c r="B184" s="4" t="s">
        <v>191</v>
      </c>
      <c r="C184" s="5">
        <v>1800</v>
      </c>
      <c r="D184" s="5">
        <v>0</v>
      </c>
      <c r="E184" s="5">
        <v>0</v>
      </c>
      <c r="F184" s="5">
        <v>0</v>
      </c>
      <c r="G184" s="5">
        <v>0</v>
      </c>
      <c r="H184" s="5">
        <v>0</v>
      </c>
      <c r="I184" s="5">
        <v>0</v>
      </c>
      <c r="J184" s="5">
        <v>0</v>
      </c>
      <c r="K184" s="5">
        <v>0</v>
      </c>
      <c r="L184" s="5">
        <v>0</v>
      </c>
      <c r="M184" s="5">
        <v>0</v>
      </c>
      <c r="N184" s="5">
        <v>0</v>
      </c>
      <c r="O184" s="5">
        <v>0</v>
      </c>
      <c r="P184" s="5">
        <v>0</v>
      </c>
      <c r="Q184" s="5">
        <v>0</v>
      </c>
      <c r="R184" s="5">
        <v>1800</v>
      </c>
      <c r="S184" s="7"/>
      <c r="T184" s="7"/>
      <c r="U184" s="7"/>
      <c r="V184" s="7"/>
      <c r="W184" s="7"/>
      <c r="X184" s="8">
        <v>1980</v>
      </c>
      <c r="Y184" s="45">
        <f t="shared" si="6"/>
        <v>180</v>
      </c>
    </row>
    <row r="185" spans="1:25" s="9" customFormat="1" ht="41.25" customHeight="1">
      <c r="A185" s="6"/>
      <c r="B185" s="19" t="s">
        <v>192</v>
      </c>
      <c r="C185" s="5">
        <v>5196</v>
      </c>
      <c r="D185" s="5">
        <v>0</v>
      </c>
      <c r="E185" s="5">
        <v>0</v>
      </c>
      <c r="F185" s="5">
        <v>0</v>
      </c>
      <c r="G185" s="5">
        <v>0</v>
      </c>
      <c r="H185" s="5">
        <v>0</v>
      </c>
      <c r="I185" s="5">
        <v>0</v>
      </c>
      <c r="J185" s="5">
        <v>0</v>
      </c>
      <c r="K185" s="5">
        <v>0</v>
      </c>
      <c r="L185" s="5">
        <v>0</v>
      </c>
      <c r="M185" s="5">
        <v>0</v>
      </c>
      <c r="N185" s="5">
        <v>0</v>
      </c>
      <c r="O185" s="5">
        <v>0</v>
      </c>
      <c r="P185" s="5">
        <v>0</v>
      </c>
      <c r="Q185" s="5">
        <v>0</v>
      </c>
      <c r="R185" s="5">
        <v>5196</v>
      </c>
      <c r="S185" s="7"/>
      <c r="T185" s="7"/>
      <c r="U185" s="7"/>
      <c r="V185" s="7"/>
      <c r="W185" s="7"/>
      <c r="X185" s="8">
        <v>6200</v>
      </c>
      <c r="Y185" s="45">
        <f t="shared" si="6"/>
        <v>1004</v>
      </c>
    </row>
    <row r="186" spans="1:25" s="9" customFormat="1" ht="63" customHeight="1">
      <c r="A186" s="6"/>
      <c r="B186" s="19" t="s">
        <v>193</v>
      </c>
      <c r="C186" s="5">
        <v>60</v>
      </c>
      <c r="D186" s="5">
        <v>0</v>
      </c>
      <c r="E186" s="5">
        <v>0</v>
      </c>
      <c r="F186" s="5">
        <v>0</v>
      </c>
      <c r="G186" s="5">
        <v>0</v>
      </c>
      <c r="H186" s="5">
        <v>0</v>
      </c>
      <c r="I186" s="5">
        <v>0</v>
      </c>
      <c r="J186" s="5">
        <v>0</v>
      </c>
      <c r="K186" s="5">
        <v>0</v>
      </c>
      <c r="L186" s="5">
        <v>0</v>
      </c>
      <c r="M186" s="5">
        <v>0</v>
      </c>
      <c r="N186" s="5">
        <v>0</v>
      </c>
      <c r="O186" s="5">
        <v>0</v>
      </c>
      <c r="P186" s="5">
        <v>0</v>
      </c>
      <c r="Q186" s="5">
        <v>0</v>
      </c>
      <c r="R186" s="5">
        <v>60</v>
      </c>
      <c r="S186" s="7"/>
      <c r="T186" s="7"/>
      <c r="U186" s="7"/>
      <c r="V186" s="7"/>
      <c r="W186" s="7"/>
      <c r="X186" s="8">
        <v>600</v>
      </c>
      <c r="Y186" s="45">
        <f t="shared" si="6"/>
        <v>540</v>
      </c>
    </row>
    <row r="187" spans="1:25" s="9" customFormat="1" ht="28.5" customHeight="1">
      <c r="A187" s="6">
        <v>46</v>
      </c>
      <c r="B187" s="19" t="s">
        <v>198</v>
      </c>
      <c r="C187" s="5">
        <v>20</v>
      </c>
      <c r="D187" s="5"/>
      <c r="E187" s="5"/>
      <c r="F187" s="5"/>
      <c r="G187" s="5"/>
      <c r="H187" s="5"/>
      <c r="I187" s="5"/>
      <c r="J187" s="5"/>
      <c r="K187" s="5"/>
      <c r="L187" s="5"/>
      <c r="M187" s="5"/>
      <c r="N187" s="5"/>
      <c r="O187" s="5"/>
      <c r="P187" s="5">
        <v>20</v>
      </c>
      <c r="Q187" s="5"/>
      <c r="R187" s="5"/>
      <c r="S187" s="7"/>
      <c r="T187" s="7"/>
      <c r="U187" s="7"/>
      <c r="V187" s="7"/>
      <c r="W187" s="7"/>
      <c r="Y187" s="45">
        <f t="shared" si="6"/>
        <v>-20</v>
      </c>
    </row>
    <row r="188" spans="1:25" ht="28.5" customHeight="1">
      <c r="A188" s="49">
        <v>47</v>
      </c>
      <c r="B188" s="50" t="s">
        <v>199</v>
      </c>
      <c r="C188" s="51">
        <v>135406</v>
      </c>
      <c r="D188" s="51">
        <v>74346</v>
      </c>
      <c r="E188" s="51"/>
      <c r="F188" s="51">
        <v>36305</v>
      </c>
      <c r="G188" s="51">
        <v>24755</v>
      </c>
      <c r="H188" s="51"/>
      <c r="I188" s="51"/>
      <c r="J188" s="51"/>
      <c r="K188" s="51"/>
      <c r="L188" s="51"/>
      <c r="M188" s="51"/>
      <c r="N188" s="51"/>
      <c r="O188" s="51"/>
      <c r="P188" s="51"/>
      <c r="Q188" s="51"/>
      <c r="R188" s="51"/>
      <c r="S188" s="7"/>
      <c r="T188" s="7"/>
      <c r="U188" s="7"/>
      <c r="V188" s="7"/>
      <c r="W188" s="7"/>
    </row>
    <row r="189" spans="1:25" ht="18">
      <c r="A189" s="6">
        <v>48</v>
      </c>
      <c r="B189" s="52" t="s">
        <v>200</v>
      </c>
      <c r="C189" s="53">
        <v>517104</v>
      </c>
      <c r="D189" s="54"/>
      <c r="E189" s="54"/>
      <c r="F189" s="54"/>
      <c r="G189" s="54"/>
      <c r="H189" s="55">
        <v>517104</v>
      </c>
      <c r="I189" s="54"/>
      <c r="J189" s="54"/>
      <c r="K189" s="54"/>
      <c r="L189" s="54"/>
      <c r="M189" s="54"/>
      <c r="N189" s="54"/>
      <c r="O189" s="54"/>
      <c r="P189" s="54"/>
      <c r="Q189" s="54"/>
      <c r="R189" s="54"/>
      <c r="S189" s="9"/>
      <c r="T189" s="9"/>
      <c r="U189" s="9"/>
      <c r="V189" s="9"/>
      <c r="W189" s="9"/>
    </row>
    <row r="190" spans="1:25" ht="36">
      <c r="A190" s="49">
        <v>49</v>
      </c>
      <c r="B190" s="56" t="s">
        <v>201</v>
      </c>
      <c r="C190" s="53">
        <v>11180</v>
      </c>
      <c r="D190" s="54"/>
      <c r="E190" s="54"/>
      <c r="F190" s="54"/>
      <c r="G190" s="54"/>
      <c r="H190" s="53"/>
      <c r="I190" s="54"/>
      <c r="J190" s="54"/>
      <c r="K190" s="54"/>
      <c r="L190" s="54"/>
      <c r="M190" s="55">
        <v>11180</v>
      </c>
      <c r="N190" s="54"/>
      <c r="O190" s="54"/>
      <c r="P190" s="54"/>
      <c r="Q190" s="54"/>
      <c r="R190" s="54"/>
      <c r="S190" s="9"/>
      <c r="T190" s="9"/>
      <c r="U190" s="9"/>
      <c r="V190" s="9"/>
      <c r="W190" s="9"/>
    </row>
    <row r="191" spans="1:25" ht="54">
      <c r="A191" s="6">
        <v>50</v>
      </c>
      <c r="B191" s="56" t="s">
        <v>202</v>
      </c>
      <c r="C191" s="53">
        <v>60000</v>
      </c>
      <c r="D191" s="54"/>
      <c r="E191" s="54"/>
      <c r="F191" s="54"/>
      <c r="G191" s="54"/>
      <c r="H191" s="54"/>
      <c r="I191" s="54"/>
      <c r="J191" s="54"/>
      <c r="K191" s="54"/>
      <c r="L191" s="54"/>
      <c r="M191" s="55">
        <v>60000</v>
      </c>
      <c r="N191" s="54"/>
      <c r="O191" s="54"/>
      <c r="P191" s="54"/>
      <c r="Q191" s="54"/>
      <c r="R191" s="54"/>
      <c r="S191" s="9"/>
      <c r="T191" s="9"/>
      <c r="U191" s="9"/>
      <c r="V191" s="9"/>
      <c r="W191" s="9"/>
    </row>
    <row r="192" spans="1:25" ht="18">
      <c r="A192" s="49">
        <v>51</v>
      </c>
      <c r="B192" s="54" t="s">
        <v>203</v>
      </c>
      <c r="C192" s="53">
        <v>82327</v>
      </c>
      <c r="D192" s="54"/>
      <c r="E192" s="54"/>
      <c r="F192" s="54"/>
      <c r="G192" s="54"/>
      <c r="H192" s="54"/>
      <c r="I192" s="54"/>
      <c r="J192" s="54"/>
      <c r="K192" s="54"/>
      <c r="L192" s="54"/>
      <c r="M192" s="53">
        <v>63538</v>
      </c>
      <c r="N192" s="54"/>
      <c r="O192" s="54"/>
      <c r="P192" s="54"/>
      <c r="Q192" s="54"/>
      <c r="R192" s="55">
        <v>18789</v>
      </c>
      <c r="S192" s="9"/>
      <c r="T192" s="9"/>
      <c r="U192" s="9"/>
      <c r="V192" s="9"/>
      <c r="W192" s="9"/>
    </row>
    <row r="193" spans="1:23" ht="36">
      <c r="A193" s="6">
        <v>52</v>
      </c>
      <c r="B193" s="57" t="s">
        <v>204</v>
      </c>
      <c r="C193" s="53">
        <v>41113</v>
      </c>
      <c r="D193" s="54"/>
      <c r="E193" s="54"/>
      <c r="F193" s="54"/>
      <c r="G193" s="54"/>
      <c r="H193" s="54"/>
      <c r="I193" s="54"/>
      <c r="J193" s="54"/>
      <c r="K193" s="54"/>
      <c r="L193" s="54"/>
      <c r="M193" s="54"/>
      <c r="N193" s="54"/>
      <c r="O193" s="54"/>
      <c r="P193" s="54"/>
      <c r="Q193" s="54"/>
      <c r="R193" s="55">
        <v>41113</v>
      </c>
      <c r="S193" s="9"/>
      <c r="T193" s="9"/>
      <c r="U193" s="9"/>
      <c r="V193" s="9"/>
      <c r="W193" s="9"/>
    </row>
    <row r="194" spans="1:23" ht="18">
      <c r="B194" s="9"/>
      <c r="C194" s="9"/>
      <c r="D194" s="9"/>
      <c r="E194" s="9"/>
      <c r="F194" s="9"/>
      <c r="G194" s="9"/>
      <c r="H194" s="9"/>
      <c r="I194" s="9"/>
      <c r="J194" s="9"/>
      <c r="K194" s="9"/>
      <c r="L194" s="9"/>
      <c r="M194" s="9"/>
      <c r="N194" s="9"/>
      <c r="O194" s="9"/>
      <c r="P194" s="9"/>
      <c r="Q194" s="9"/>
      <c r="R194" s="9"/>
      <c r="S194" s="9"/>
      <c r="T194" s="9"/>
      <c r="U194" s="9"/>
      <c r="V194" s="9"/>
      <c r="W194" s="9"/>
    </row>
    <row r="195" spans="1:23" ht="18">
      <c r="A195" s="29" t="s">
        <v>205</v>
      </c>
      <c r="B195" s="14"/>
      <c r="C195" s="9"/>
      <c r="D195" s="9"/>
      <c r="E195" s="9"/>
      <c r="F195" s="9"/>
      <c r="G195" s="9"/>
      <c r="H195" s="9"/>
      <c r="I195" s="9"/>
      <c r="J195" s="9"/>
      <c r="K195" s="9"/>
      <c r="L195" s="9"/>
      <c r="M195" s="9"/>
      <c r="N195" s="9"/>
      <c r="O195" s="9"/>
      <c r="P195" s="9"/>
      <c r="Q195" s="9"/>
      <c r="R195" s="9"/>
      <c r="S195" s="9"/>
      <c r="T195" s="9"/>
      <c r="U195" s="9"/>
      <c r="V195" s="9"/>
      <c r="W195" s="9"/>
    </row>
    <row r="196" spans="1:23" ht="18">
      <c r="A196" s="29"/>
      <c r="B196" s="14" t="s">
        <v>206</v>
      </c>
      <c r="C196" s="9"/>
      <c r="D196" s="9"/>
      <c r="E196" s="9"/>
      <c r="F196" s="9"/>
      <c r="G196" s="9"/>
      <c r="H196" s="9"/>
      <c r="I196" s="9"/>
      <c r="J196" s="9"/>
      <c r="K196" s="9"/>
      <c r="L196" s="9"/>
      <c r="M196" s="9"/>
      <c r="N196" s="9"/>
      <c r="O196" s="9"/>
      <c r="P196" s="9"/>
      <c r="Q196" s="9"/>
      <c r="R196" s="9"/>
      <c r="S196" s="9"/>
      <c r="T196" s="9"/>
      <c r="U196" s="9"/>
      <c r="V196" s="9"/>
      <c r="W196" s="9"/>
    </row>
    <row r="197" spans="1:23" ht="18">
      <c r="B197" s="9"/>
      <c r="C197" s="9"/>
      <c r="D197" s="9"/>
      <c r="E197" s="9"/>
      <c r="F197" s="9"/>
      <c r="G197" s="9"/>
      <c r="H197" s="9"/>
      <c r="I197" s="9"/>
      <c r="J197" s="9"/>
      <c r="K197" s="9"/>
      <c r="L197" s="9"/>
      <c r="M197" s="9"/>
      <c r="N197" s="9"/>
      <c r="O197" s="9"/>
      <c r="P197" s="9"/>
      <c r="Q197" s="9"/>
      <c r="R197" s="9"/>
      <c r="S197" s="9"/>
      <c r="T197" s="9"/>
      <c r="U197" s="9"/>
      <c r="V197" s="9"/>
      <c r="W197" s="9"/>
    </row>
    <row r="198" spans="1:23" ht="18">
      <c r="B198" s="9"/>
      <c r="C198" s="9"/>
      <c r="D198" s="9"/>
      <c r="E198" s="9"/>
      <c r="F198" s="9"/>
      <c r="G198" s="9"/>
      <c r="H198" s="9"/>
      <c r="I198" s="9"/>
      <c r="J198" s="9"/>
      <c r="K198" s="9"/>
      <c r="L198" s="9"/>
      <c r="M198" s="9"/>
      <c r="N198" s="9"/>
      <c r="O198" s="9"/>
      <c r="P198" s="9"/>
      <c r="Q198" s="9"/>
      <c r="R198" s="9"/>
      <c r="S198" s="9"/>
      <c r="T198" s="9"/>
      <c r="U198" s="9"/>
      <c r="V198" s="9"/>
      <c r="W198" s="9"/>
    </row>
    <row r="199" spans="1:23" ht="18">
      <c r="B199" s="9"/>
      <c r="C199" s="9"/>
      <c r="D199" s="9"/>
      <c r="E199" s="9"/>
      <c r="F199" s="9"/>
      <c r="G199" s="9"/>
      <c r="H199" s="9"/>
      <c r="I199" s="9"/>
      <c r="J199" s="9"/>
      <c r="K199" s="9"/>
      <c r="L199" s="9"/>
      <c r="M199" s="9"/>
      <c r="N199" s="9"/>
      <c r="O199" s="9"/>
      <c r="P199" s="9"/>
      <c r="Q199" s="9"/>
      <c r="R199" s="9"/>
      <c r="S199" s="9"/>
      <c r="T199" s="9"/>
      <c r="U199" s="9"/>
      <c r="V199" s="9"/>
      <c r="W199" s="9"/>
    </row>
    <row r="200" spans="1:23" ht="18">
      <c r="B200" s="9"/>
      <c r="C200" s="9"/>
      <c r="D200" s="9"/>
      <c r="E200" s="9"/>
      <c r="F200" s="9"/>
      <c r="G200" s="9"/>
      <c r="H200" s="9"/>
      <c r="I200" s="9"/>
      <c r="J200" s="9"/>
      <c r="K200" s="9"/>
      <c r="L200" s="9"/>
      <c r="M200" s="9"/>
      <c r="N200" s="9"/>
      <c r="O200" s="9"/>
      <c r="P200" s="9"/>
      <c r="Q200" s="9"/>
      <c r="R200" s="9"/>
      <c r="S200" s="9"/>
      <c r="T200" s="9"/>
      <c r="U200" s="9"/>
      <c r="V200" s="9"/>
      <c r="W200" s="9"/>
    </row>
    <row r="201" spans="1:23" ht="18">
      <c r="B201" s="9"/>
      <c r="C201" s="9"/>
      <c r="D201" s="9"/>
      <c r="E201" s="9"/>
      <c r="F201" s="9"/>
      <c r="G201" s="9"/>
      <c r="H201" s="9"/>
      <c r="I201" s="9"/>
      <c r="J201" s="9"/>
      <c r="K201" s="9"/>
      <c r="L201" s="9"/>
      <c r="M201" s="9"/>
      <c r="N201" s="9"/>
      <c r="O201" s="9"/>
      <c r="P201" s="9"/>
      <c r="Q201" s="9"/>
      <c r="R201" s="9"/>
      <c r="S201" s="9"/>
      <c r="T201" s="9"/>
      <c r="U201" s="9"/>
      <c r="V201" s="9"/>
      <c r="W201" s="9"/>
    </row>
    <row r="202" spans="1:23" ht="18">
      <c r="B202" s="9"/>
      <c r="C202" s="9"/>
      <c r="D202" s="9"/>
      <c r="E202" s="9"/>
      <c r="F202" s="9"/>
      <c r="G202" s="9"/>
      <c r="H202" s="9"/>
      <c r="I202" s="9"/>
      <c r="J202" s="9"/>
      <c r="K202" s="9"/>
      <c r="L202" s="9"/>
      <c r="M202" s="9"/>
      <c r="N202" s="9"/>
      <c r="O202" s="9"/>
      <c r="P202" s="9"/>
      <c r="Q202" s="9"/>
      <c r="R202" s="9"/>
      <c r="S202" s="9"/>
      <c r="T202" s="9"/>
      <c r="U202" s="9"/>
      <c r="V202" s="9"/>
      <c r="W202" s="9"/>
    </row>
    <row r="203" spans="1:23" ht="18">
      <c r="B203" s="9"/>
      <c r="C203" s="9"/>
      <c r="D203" s="9"/>
      <c r="E203" s="9"/>
      <c r="F203" s="9"/>
      <c r="G203" s="9"/>
      <c r="H203" s="9"/>
      <c r="I203" s="9"/>
      <c r="J203" s="9"/>
      <c r="K203" s="9"/>
      <c r="L203" s="9"/>
      <c r="M203" s="9"/>
      <c r="N203" s="9"/>
      <c r="O203" s="9"/>
      <c r="P203" s="9"/>
      <c r="Q203" s="9"/>
      <c r="R203" s="9"/>
      <c r="S203" s="9"/>
      <c r="T203" s="9"/>
      <c r="U203" s="9"/>
      <c r="V203" s="9"/>
      <c r="W203" s="9"/>
    </row>
  </sheetData>
  <mergeCells count="21">
    <mergeCell ref="A3:R3"/>
    <mergeCell ref="Q4:R4"/>
    <mergeCell ref="A5:A8"/>
    <mergeCell ref="B5:B8"/>
    <mergeCell ref="C5:C8"/>
    <mergeCell ref="I5:I8"/>
    <mergeCell ref="J5:J8"/>
    <mergeCell ref="K5:K8"/>
    <mergeCell ref="L5:L8"/>
    <mergeCell ref="M5:M8"/>
    <mergeCell ref="N5:O5"/>
    <mergeCell ref="P5:P8"/>
    <mergeCell ref="Q5:Q8"/>
    <mergeCell ref="R5:R8"/>
    <mergeCell ref="N6:N8"/>
    <mergeCell ref="O6:O8"/>
    <mergeCell ref="D5:D8"/>
    <mergeCell ref="E5:E8"/>
    <mergeCell ref="F5:F8"/>
    <mergeCell ref="G5:G8"/>
    <mergeCell ref="H5:H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4892B29-DF5F-4DDB-99A6-0F7055608A13}"/>
</file>

<file path=customXml/itemProps2.xml><?xml version="1.0" encoding="utf-8"?>
<ds:datastoreItem xmlns:ds="http://schemas.openxmlformats.org/officeDocument/2006/customXml" ds:itemID="{FDE10C86-CAC3-4A76-8DF8-C8BF9C81CAC4}"/>
</file>

<file path=customXml/itemProps3.xml><?xml version="1.0" encoding="utf-8"?>
<ds:datastoreItem xmlns:ds="http://schemas.openxmlformats.org/officeDocument/2006/customXml" ds:itemID="{6D026691-84A1-4FB3-A891-2D7EEBC96D1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Bao cao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MinhToan</cp:lastModifiedBy>
  <dcterms:created xsi:type="dcterms:W3CDTF">2019-01-04T10:05:15Z</dcterms:created>
  <dcterms:modified xsi:type="dcterms:W3CDTF">2020-01-09T09:13:03Z</dcterms:modified>
</cp:coreProperties>
</file>