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9095" windowHeight="7425" activeTab="7"/>
  </bookViews>
  <sheets>
    <sheet name="Bieu 46" sheetId="1" r:id="rId1"/>
    <sheet name="Bieu 47" sheetId="2" r:id="rId2"/>
    <sheet name="Bieu 48" sheetId="3" r:id="rId3"/>
    <sheet name="Bieu 49" sheetId="4" r:id="rId4"/>
    <sheet name="Bieu 53" sheetId="6" r:id="rId5"/>
    <sheet name="Bieu 54" sheetId="7" r:id="rId6"/>
    <sheet name="Bieu 55" sheetId="8" r:id="rId7"/>
    <sheet name="58" sheetId="9" r:id="rId8"/>
  </sheets>
  <definedNames>
    <definedName name="_xlnm.Print_Area" localSheetId="6">'Bieu 55'!$A$1:$K$20</definedName>
    <definedName name="_xlnm.Print_Titles" localSheetId="7">'58'!$6:$6</definedName>
    <definedName name="_xlnm.Print_Titles" localSheetId="2">'Bieu 48'!$6:$7</definedName>
    <definedName name="_xlnm.Print_Titles" localSheetId="3">'Bieu 49'!$6:$7</definedName>
    <definedName name="_xlnm.Print_Titles" localSheetId="4">'Bieu 53'!$7:$8</definedName>
  </definedNames>
  <calcPr calcId="125725"/>
</workbook>
</file>

<file path=xl/calcChain.xml><?xml version="1.0" encoding="utf-8"?>
<calcChain xmlns="http://schemas.openxmlformats.org/spreadsheetml/2006/main">
  <c r="F28" i="8"/>
  <c r="F27"/>
  <c r="A27"/>
  <c r="A28" s="1"/>
  <c r="F26"/>
  <c r="F25"/>
  <c r="F24"/>
  <c r="F23"/>
  <c r="A23"/>
  <c r="A24" s="1"/>
  <c r="A25" s="1"/>
  <c r="A26" s="1"/>
  <c r="F22"/>
  <c r="F21"/>
  <c r="A21"/>
  <c r="A22" s="1"/>
  <c r="F20"/>
  <c r="D20"/>
  <c r="K20" s="1"/>
  <c r="I19"/>
  <c r="F19"/>
  <c r="D19"/>
  <c r="F18"/>
  <c r="D18"/>
  <c r="K18" s="1"/>
  <c r="I17"/>
  <c r="F17"/>
  <c r="D17"/>
  <c r="I16"/>
  <c r="F16"/>
  <c r="D16"/>
  <c r="F15"/>
  <c r="D15"/>
  <c r="K15" s="1"/>
  <c r="F14"/>
  <c r="D14"/>
  <c r="K14" s="1"/>
  <c r="F13"/>
  <c r="D13"/>
  <c r="K13" s="1"/>
  <c r="A13"/>
  <c r="A14" s="1"/>
  <c r="A15" s="1"/>
  <c r="A16" s="1"/>
  <c r="A17" s="1"/>
  <c r="A18" s="1"/>
  <c r="A19" s="1"/>
  <c r="A20" s="1"/>
  <c r="I12"/>
  <c r="F12"/>
  <c r="D12"/>
  <c r="K12" s="1"/>
  <c r="J11"/>
  <c r="H11"/>
  <c r="G11"/>
  <c r="E11"/>
  <c r="C11"/>
  <c r="F10"/>
  <c r="G10" s="1"/>
  <c r="H10" s="1"/>
  <c r="I10" s="1"/>
  <c r="J10" s="1"/>
  <c r="F11" l="1"/>
  <c r="K16"/>
  <c r="K19"/>
  <c r="I11"/>
  <c r="K17"/>
  <c r="D11"/>
  <c r="K11" l="1"/>
  <c r="C57" i="4"/>
  <c r="C56"/>
  <c r="C55"/>
  <c r="C54"/>
  <c r="C53"/>
  <c r="C52"/>
  <c r="C51"/>
  <c r="C50"/>
  <c r="C49"/>
  <c r="C48"/>
  <c r="C47"/>
  <c r="C46"/>
  <c r="C45"/>
  <c r="C44"/>
  <c r="C43"/>
  <c r="C42"/>
  <c r="C41"/>
  <c r="C40"/>
  <c r="C39"/>
  <c r="C38"/>
  <c r="C37"/>
  <c r="C36"/>
  <c r="D35"/>
  <c r="D34" s="1"/>
  <c r="E34"/>
  <c r="E32" s="1"/>
  <c r="D33"/>
  <c r="C31"/>
  <c r="C30"/>
  <c r="E29"/>
  <c r="D29"/>
  <c r="C27"/>
  <c r="D26"/>
  <c r="C26" s="1"/>
  <c r="C25"/>
  <c r="C24"/>
  <c r="C23"/>
  <c r="A23"/>
  <c r="C22"/>
  <c r="C20"/>
  <c r="C19"/>
  <c r="C18"/>
  <c r="C17"/>
  <c r="C16"/>
  <c r="C15"/>
  <c r="C14"/>
  <c r="C13"/>
  <c r="C12"/>
  <c r="D11"/>
  <c r="C11" s="1"/>
  <c r="C10" s="1"/>
  <c r="C9" s="1"/>
  <c r="E10"/>
  <c r="E9" s="1"/>
  <c r="A61" i="3"/>
  <c r="A62" s="1"/>
  <c r="A63" s="1"/>
  <c r="A64" s="1"/>
  <c r="A65" s="1"/>
  <c r="D59"/>
  <c r="C59"/>
  <c r="D58"/>
  <c r="D57"/>
  <c r="D55"/>
  <c r="D54"/>
  <c r="D52"/>
  <c r="D51"/>
  <c r="D50"/>
  <c r="D49"/>
  <c r="D48"/>
  <c r="D47"/>
  <c r="D46"/>
  <c r="D45"/>
  <c r="D42"/>
  <c r="D40"/>
  <c r="C40"/>
  <c r="D39"/>
  <c r="C37"/>
  <c r="D37" s="1"/>
  <c r="D36" s="1"/>
  <c r="D35"/>
  <c r="D34"/>
  <c r="D33"/>
  <c r="D32"/>
  <c r="D31"/>
  <c r="D30"/>
  <c r="D29"/>
  <c r="C28"/>
  <c r="D27"/>
  <c r="D26"/>
  <c r="D25"/>
  <c r="D24"/>
  <c r="D23"/>
  <c r="D22"/>
  <c r="C21"/>
  <c r="D20"/>
  <c r="D19"/>
  <c r="D18"/>
  <c r="D17"/>
  <c r="D16"/>
  <c r="D15"/>
  <c r="C14"/>
  <c r="A14"/>
  <c r="A21" s="1"/>
  <c r="A28" s="1"/>
  <c r="A35" s="1"/>
  <c r="A36" s="1"/>
  <c r="A39" s="1"/>
  <c r="A40" s="1"/>
  <c r="A45" s="1"/>
  <c r="A46" s="1"/>
  <c r="A47" s="1"/>
  <c r="A48" s="1"/>
  <c r="A49" s="1"/>
  <c r="A50" s="1"/>
  <c r="A51" s="1"/>
  <c r="A52" s="1"/>
  <c r="A54" s="1"/>
  <c r="D13"/>
  <c r="D11"/>
  <c r="D10" s="1"/>
  <c r="C10"/>
  <c r="C33" i="2"/>
  <c r="C31" s="1"/>
  <c r="C17"/>
  <c r="C18"/>
  <c r="C26"/>
  <c r="C24" s="1"/>
  <c r="C16"/>
  <c r="C22" s="1"/>
  <c r="C10"/>
  <c r="C8" s="1"/>
  <c r="C31" i="1"/>
  <c r="C28"/>
  <c r="C24"/>
  <c r="C17"/>
  <c r="C10"/>
  <c r="C7"/>
  <c r="C35" i="4" l="1"/>
  <c r="C34" s="1"/>
  <c r="C32" s="1"/>
  <c r="C29"/>
  <c r="C16" i="1"/>
  <c r="E28" i="4"/>
  <c r="E8" s="1"/>
  <c r="D10"/>
  <c r="D9" s="1"/>
  <c r="D32"/>
  <c r="D28" s="1"/>
  <c r="D28" i="3"/>
  <c r="D14"/>
  <c r="D21"/>
  <c r="C9"/>
  <c r="C8" s="1"/>
  <c r="C6" i="1"/>
  <c r="C28" i="4" l="1"/>
  <c r="C8" s="1"/>
  <c r="D8"/>
  <c r="D9" i="3"/>
  <c r="D8" s="1"/>
</calcChain>
</file>

<file path=xl/sharedStrings.xml><?xml version="1.0" encoding="utf-8"?>
<sst xmlns="http://schemas.openxmlformats.org/spreadsheetml/2006/main" count="500" uniqueCount="362">
  <si>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</si>
  <si>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</si>
  <si>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</si>
  <si>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</si>
  <si>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</si>
  <si>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</si>
  <si>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</si>
  <si>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</si>
  <si>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</si>
  <si>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</si>
  <si>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</si>
  <si>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</si>
  <si>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</si>
  <si>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</si>
  <si>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</si>
  <si>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</si>
  <si>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</si>
  <si>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</si>
  <si>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</si>
  <si>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</si>
  <si>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</si>
  <si>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</si>
  <si>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</si>
  <si>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</si>
  <si>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</si>
  <si>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</si>
  <si>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</si>
  <si>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</si>
  <si>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</si>
  <si>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</si>
  <si>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</si>
  <si>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</si>
  <si>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</si>
  <si>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</si>
  <si>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</si>
  <si>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</si>
  <si>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</si>
  <si>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</si>
  <si>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</si>
  <si>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</si>
  <si>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</si>
  <si>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</si>
  <si>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</si>
  <si>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</si>
  <si>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UỶ BAN NHÂN DÂN</t>
  </si>
  <si>
    <t xml:space="preserve">    TỈNH BẾN TRE</t>
  </si>
  <si>
    <t>BỘI CHI NSĐP</t>
  </si>
  <si>
    <t>CÂN ĐỐI NGÂN SÁCH ĐỊA PHƯƠNG NĂM 2018</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</si>
  <si>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</si>
  <si>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</si>
  <si>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</si>
  <si>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</si>
  <si>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</si>
  <si>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</si>
  <si>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</si>
  <si>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</si>
  <si>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</si>
  <si>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</si>
  <si>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</si>
  <si>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</si>
  <si>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NGÂN SÁCH HUYỆN (BAO GỒM NGÂN SÁCH CẤP HUYỆN VÀ NGÂN SÁCH XÃ)</t>
  </si>
  <si>
    <t>Thu ngân sách huyện được hưởng theo phân cấp</t>
  </si>
  <si>
    <t>Thu bổ sung từ ngân sách cấp tỉnh</t>
  </si>
  <si>
    <t>- </t>
  </si>
  <si>
    <t>Chi thuộc nhiệm vụ của ngân sách cấp huyện</t>
  </si>
  <si>
    <t>Chi bổ sung cho ngân sách xã</t>
  </si>
  <si>
    <t>Biểu số 47/CK-NSNN</t>
  </si>
  <si>
    <t>CÂN ĐỐI NGUỒN THU, CHI DỰ TOÁN NGÂN SÁCH CẤP TỈNH VÀ NGÂN SÁCH HUYỆN NĂM 2018</t>
  </si>
  <si>
    <t>Bội chi NSĐP</t>
  </si>
  <si>
    <t>TỔNG THU NSNN</t>
  </si>
  <si>
    <t>THU NSĐP</t>
  </si>
  <si>
    <t>Thu nội địa</t>
  </si>
  <si>
    <t>Thuế thu nhập cá nhân</t>
  </si>
  <si>
    <t>Thuế bảo vệ môi trường</t>
  </si>
  <si>
    <t>Thuế BVMT thu từ hàng hóa nhập khẩu</t>
  </si>
  <si>
    <t>Lệ phí trước bạ</t>
  </si>
  <si>
    <t>Thuế sử dụng đất nông nghiệp</t>
  </si>
  <si>
    <t>Thuế sử dụng đất phi nông nghiệp</t>
  </si>
  <si>
    <t>Tiền cho thuê đất, thuê mặt nước</t>
  </si>
  <si>
    <t>Thu tiền sử dụng đất</t>
  </si>
  <si>
    <t>Thu tiền cấp quyền khai thác khoáng sản</t>
  </si>
  <si>
    <t>Thu khác ngân sách</t>
  </si>
  <si>
    <t>Thu từ dầu thô</t>
  </si>
  <si>
    <t>Thu từ hoạt động xuất, nhập khẩu</t>
  </si>
  <si>
    <t>Thuế xuất khẩu</t>
  </si>
  <si>
    <t>Thuế nhập khẩu</t>
  </si>
  <si>
    <t>Thu khác</t>
  </si>
  <si>
    <t>Thu viện trợ</t>
  </si>
  <si>
    <t>Nội dung</t>
  </si>
  <si>
    <t>Thu từ khu vực DNNN do trung ương quản lý</t>
  </si>
  <si>
    <t xml:space="preserve">- Thuế giá trị gia tăng </t>
  </si>
  <si>
    <t xml:space="preserve">- Thuế thu nhập doanh nghiệp </t>
  </si>
  <si>
    <t>- Thuế tiêu thụ đặc biệt</t>
  </si>
  <si>
    <t>Thu từ khu vực DNNN do địa phương quản lý</t>
  </si>
  <si>
    <t xml:space="preserve">- Thuế tiêu thụ đặc biệt </t>
  </si>
  <si>
    <t>- Thuế tài nguyên</t>
  </si>
  <si>
    <t>- Thuế môn bài</t>
  </si>
  <si>
    <t>- Thu khác</t>
  </si>
  <si>
    <t>Thu từ khu vực doanh nghiệp có vốn ĐTNN</t>
  </si>
  <si>
    <t>- Tiền thuê mặt đất, mặt nước</t>
  </si>
  <si>
    <t>Thu từ khu vực kinh tế ngoài quốc doanh</t>
  </si>
  <si>
    <t>- Thuế giá trị gia tăng</t>
  </si>
  <si>
    <t>- Thuế thu nhập doanh nghiệp</t>
  </si>
  <si>
    <t>Thuế  BVMT thu từ hàng hóa sản xuất, kinh doanh trong nước</t>
  </si>
  <si>
    <t>Thuế  BVMT thu từ hàng hóa nhập khẩu</t>
  </si>
  <si>
    <t xml:space="preserve">Thu phí, lệ phí </t>
  </si>
  <si>
    <t xml:space="preserve"> Phí và lệ phí trung ương</t>
  </si>
  <si>
    <t xml:space="preserve"> Phí và lệ phí địa phương</t>
  </si>
  <si>
    <t xml:space="preserve"> Phí và lệ phí huyện</t>
  </si>
  <si>
    <t xml:space="preserve"> Phí và lệ phí xã, phường</t>
  </si>
  <si>
    <t>Tiền cho thuê và tiền bán nhà ở thuộc SHNN</t>
  </si>
  <si>
    <t>Thu từ hoạt động xổ số kiến thiết</t>
  </si>
  <si>
    <t>Trong đó: Thu khác ngân sách trung ương</t>
  </si>
  <si>
    <t>Thu cố định tại xã</t>
  </si>
  <si>
    <t>Thu hồi vốn, thu cổ tức,</t>
  </si>
  <si>
    <t>Lợi nhuận được chia của Nhà nước và lợi nhuận sau thuế còn lại sau khi trích lập các quỹ của doanh nghiệp nhà nước</t>
  </si>
  <si>
    <t>Chênh lệch thu chi Ngân hàng Nhà nước</t>
  </si>
  <si>
    <t>Thuế GTGT thu từ hàng hóa nhập khẩu</t>
  </si>
  <si>
    <t>Thuế TTĐB thu từ hàng hóa nhập khẩu</t>
  </si>
  <si>
    <t>DỰ TOÁN THU NGÂN SÁCH NHÀ NƯỚC NĂM 2018</t>
  </si>
  <si>
    <t>Đơn vị: Triệu đồng.</t>
  </si>
  <si>
    <t>Biểu số 49/CK-NSNN</t>
  </si>
  <si>
    <t>Chi đầu tư cho các dự án</t>
  </si>
  <si>
    <t>Chi đầu tư từ nguồn thu tiền sử dụng đất</t>
  </si>
  <si>
    <t>Chi đầu tư từ nguồn thu xổ số kiến thiết</t>
  </si>
  <si>
    <t>Trong đó:</t>
  </si>
  <si>
    <t>VI</t>
  </si>
  <si>
    <t>CHI CÁC CHƯƠNG TRÌNH MỤC TIÊU</t>
  </si>
  <si>
    <t>Biểu số 48/CK-NSNN</t>
  </si>
  <si>
    <t>DỰ TOÁN CHI NGÂN SÁCH ĐỊA PHƯƠNG, CHI NGÂN SÁCH CẤP TỈNH VÀ CHI NGÂN SÁCH HUYỆN THEO CƠ CẤU CHI NĂM 2018</t>
  </si>
  <si>
    <t>Ngân sách địa phương</t>
  </si>
  <si>
    <t>Bao gồm</t>
  </si>
  <si>
    <t>Ngân sách tỉnh</t>
  </si>
  <si>
    <t>Ngân sách  huyện</t>
  </si>
  <si>
    <t xml:space="preserve">TỔNG CHI NSĐP </t>
  </si>
  <si>
    <t>CHI CÂN ĐỐI NSĐP</t>
  </si>
  <si>
    <t>Trong đó: Chia theo lĩnh vực</t>
  </si>
  <si>
    <t xml:space="preserve"> Chi giáo dục - đào tạo và dạy nghề</t>
  </si>
  <si>
    <t xml:space="preserve"> Chi khoa học và công nghệ</t>
  </si>
  <si>
    <t>Trong đó: Chia theo nguồn vốn</t>
  </si>
  <si>
    <t>Chi đầu tư và hỗ trợ vốn cho các doanh nghiệp cung cấp sản phẩm, dịch vụ công ích do Nhà nước đặt hàng, các tổ chức kinh tế, các tổ chức tài chính của địa phương theo quy định của pháp luật</t>
  </si>
  <si>
    <t>Chi từ bội chi ngân sách</t>
  </si>
  <si>
    <t xml:space="preserve">  Chi giáo dục - đào tạo và dạy nghề</t>
  </si>
  <si>
    <t xml:space="preserve">  Chi khoa học và công nghệ</t>
  </si>
  <si>
    <t>Chương trình MTQG xây dựng nông thôn mới</t>
  </si>
  <si>
    <t>Chương trình MTQG giảm nghèo bền vững</t>
  </si>
  <si>
    <t>Chi các chương trình mục tiêu, nhiệm vụ khác</t>
  </si>
  <si>
    <t>Bổ sung mục tiêu chi đầu tư phát triển</t>
  </si>
  <si>
    <t>2.1</t>
  </si>
  <si>
    <t>Vốn ngoài nước</t>
  </si>
  <si>
    <t xml:space="preserve"> - </t>
  </si>
  <si>
    <t>Dự án Hỗ trợ nông nghiệp Carbon thấp</t>
  </si>
  <si>
    <t>Dự án Thích ứng biến đổi khí hậu vùng đồng bằng sông Cửu Long</t>
  </si>
  <si>
    <t>Chương trình hỗ trợ chính sách ngành y tế giai đoạn 2</t>
  </si>
  <si>
    <t>2.2</t>
  </si>
  <si>
    <t>Chính sách trợ giúp pháp lý theo QĐ 32/2016/QĐ-TTg</t>
  </si>
  <si>
    <t>2.3</t>
  </si>
  <si>
    <t>Hỗ trợ các Hội văn học nghệ thuật</t>
  </si>
  <si>
    <t>2.4</t>
  </si>
  <si>
    <t>Hỗ trợ các Hội nhà báo</t>
  </si>
  <si>
    <t>2.5</t>
  </si>
  <si>
    <t>Hỗ trợ chi phí học tập và miễn giảm học phí</t>
  </si>
  <si>
    <t>2.6</t>
  </si>
  <si>
    <t>Hỗ trợ học sinh và trường phổ thông ở xã, thôn đặc biệt khó khăn</t>
  </si>
  <si>
    <t>2.7</t>
  </si>
  <si>
    <t>Hỗ trợ kinh phí ăn trưa trẻ 3-5 tuổi; Chính sách ưu tiên học sinh mẫu giáo học sinh dân tộc ít người</t>
  </si>
  <si>
    <t>2.8</t>
  </si>
  <si>
    <t>2.9</t>
  </si>
  <si>
    <t>Hỗ trợ kinh phí mua thẻ BHYT người nghèo, người sống ở vùng kinh tế xã hội ĐBKK, người dân tôc thiểu số sống ở vùng KT-XH khó khăn</t>
  </si>
  <si>
    <t>2.10</t>
  </si>
  <si>
    <t>Hỗ trợ kinh phí mua thẻ BHYT cho trẻ em dưới 6 tuổi</t>
  </si>
  <si>
    <t>2.11</t>
  </si>
  <si>
    <t>Hỗ trợ kinh phí mua thẻ BHYT cho các đối tượng (cựu chiến binh, TNXP, BTXH, HSSV, hộ cận nghèo, hộ nông lâm ngu nghiệp có mức sống trung bình, người hiến bộ phận cơ thể người)</t>
  </si>
  <si>
    <t>2.12</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</si>
  <si>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</si>
  <si>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2.13</t>
  </si>
  <si>
    <t>Bổ sung kinh phí thực hiện nhiệm vụ bảo đảm trật tự an toàn giao thông</t>
  </si>
  <si>
    <t>2.14</t>
  </si>
  <si>
    <t>Dự án hoàn thiện, hiện đại hoá hồ sơ, bản đồ địa giới hành chính và xây dựng cơ sở dữ liệu địa giới hành chính</t>
  </si>
  <si>
    <t>2.15</t>
  </si>
  <si>
    <t>CTMT Giáo dục nghề nghiệp - việc làm và an toàn lao động</t>
  </si>
  <si>
    <t>2.16</t>
  </si>
  <si>
    <t>CTMT Phát triển hệ thống trợ giúp xã hội</t>
  </si>
  <si>
    <t>2.17</t>
  </si>
  <si>
    <t>CTMT Y tế, dân số</t>
  </si>
  <si>
    <t>2.18</t>
  </si>
  <si>
    <t>2.19</t>
  </si>
  <si>
    <t>CTMT Phát triền lâm nghiệp bền vững</t>
  </si>
  <si>
    <t>CTMT Phát triẻn văn hoá</t>
  </si>
  <si>
    <t>CTMT Tái cơ cấu kinh tế nông nghiệp và phòng chống giảm nhẹ thiên tai, ổn định đời sống dân cư</t>
  </si>
  <si>
    <t xml:space="preserve">CHI CHUYỂN NGUỒN SANG NĂM SAU </t>
  </si>
  <si>
    <t>Chi y tế, dân số và gia đình</t>
  </si>
  <si>
    <t>Chi văn hóa thông tin</t>
  </si>
  <si>
    <t>Chi phát thanh, truyền hình, thông tấn</t>
  </si>
  <si>
    <t>Chi thể dục thể thao</t>
  </si>
  <si>
    <t>Chi bảo vệ môi trường</t>
  </si>
  <si>
    <t>Chi các hoạt động kinh tế</t>
  </si>
  <si>
    <t>Chi bảo đảm xã hội</t>
  </si>
  <si>
    <t>Tên đơn vị</t>
  </si>
  <si>
    <t>Tổng số</t>
  </si>
  <si>
    <t>Trong đó</t>
  </si>
  <si>
    <t>Chi hoạt động của cơ quan QLNN, đảng, đoàn thể</t>
  </si>
  <si>
    <t>Chi giao thông</t>
  </si>
  <si>
    <t>Chi nông nghiệp, lâm nghiệp, thủy lợi, thủy sản</t>
  </si>
  <si>
    <t>TỔNG SỐ</t>
  </si>
  <si>
    <t>Khối Đảng tỉnh</t>
  </si>
  <si>
    <t>Văn phòng UBND tỉnh</t>
  </si>
  <si>
    <t>VP HĐND tỉnh</t>
  </si>
  <si>
    <t>Sở Tài chính</t>
  </si>
  <si>
    <t>Sở Tài nguyên và Môi trường và các đơn vị trực thuộc</t>
  </si>
  <si>
    <t>Sở Nông nghiệp và các đơn vị trực thuộc</t>
  </si>
  <si>
    <t>Sở Tư Pháp và các đơn vị trực thuộc</t>
  </si>
  <si>
    <t>Sở Giáo dục và Đào tạo</t>
  </si>
  <si>
    <t>Sở Xây dựng</t>
  </si>
  <si>
    <t>Sở Thông tin và truyền thông</t>
  </si>
  <si>
    <t>Sở Lao động TB và Xã hội</t>
  </si>
  <si>
    <t>Sở Kế hoạch và Đầu tư</t>
  </si>
  <si>
    <t xml:space="preserve">Sở Y tế và các đơn vị trực thuộc </t>
  </si>
  <si>
    <t>Thanh tra tỉnh</t>
  </si>
  <si>
    <t xml:space="preserve">Sở Giao thông Vận tải  và các đơn vị trực thuộc </t>
  </si>
  <si>
    <t>Sở Văn hoá, Thể thao và Du Lịch</t>
  </si>
  <si>
    <t>Sở Công thương</t>
  </si>
  <si>
    <t xml:space="preserve">Sở Nội vụ và các đơn vị trực thuộc </t>
  </si>
  <si>
    <t>Sở Khoa học và Công nghệ</t>
  </si>
  <si>
    <t>Ban QL các Khu công nghiệp</t>
  </si>
  <si>
    <t>Ban an toàn giao thông</t>
  </si>
  <si>
    <t>Đài Phát thanh - Truyền hình</t>
  </si>
  <si>
    <t>Uỷ ban Mặt trận tổ quốc</t>
  </si>
  <si>
    <t>Tỉnh Đoàn TNCS Hồ Chí Minh</t>
  </si>
  <si>
    <t>Hội Liên hiệp phụ nữ tỉnh</t>
  </si>
  <si>
    <t>Hội Nông dân</t>
  </si>
  <si>
    <t>Hội Cựu chiến binh</t>
  </si>
  <si>
    <t>Trường Cao đẳng Bến Tre</t>
  </si>
  <si>
    <t>Trường Chính trị</t>
  </si>
  <si>
    <t>Hội văn học nghệ thuật Nguyễn Đình Chiểu</t>
  </si>
  <si>
    <t>Liên hiệp các tổ chức hữu nghị</t>
  </si>
  <si>
    <t>Tỉnh hội Đông y</t>
  </si>
  <si>
    <t>Hội Chữ thập đỏ</t>
  </si>
  <si>
    <t>Hội người mù</t>
  </si>
  <si>
    <t>Liên minh các Hợp tác xã</t>
  </si>
  <si>
    <t>Liên hiệp các hội KH &amp; kỹ thuật</t>
  </si>
  <si>
    <t>Hội nhà báo</t>
  </si>
  <si>
    <t>Hội Luật gia</t>
  </si>
  <si>
    <t>Hội Khuyến học</t>
  </si>
  <si>
    <t>Hội nạn nhân chất độc da cam</t>
  </si>
  <si>
    <t>Hội Cựu thanh niên xung phong</t>
  </si>
  <si>
    <t>Hội Sinh vật cảnh</t>
  </si>
  <si>
    <t>Hội Người cao tuổi</t>
  </si>
  <si>
    <t>DỰ TOÁN CHI ĐẦU TƯ PHÁT TRIỂN CỦA NGÂN SÁCH CẤP TỈNH CHO TỪNG CƠ QUAN, TỔ CHỨC THEO LĨNH VỰC NĂM 2018</t>
  </si>
  <si>
    <t>Biểu số 53/CK-NSNN</t>
  </si>
  <si>
    <t xml:space="preserve">   TỈNH BẾN TRE</t>
  </si>
  <si>
    <t>TỶ LỆ PHẦN TRĂM (%) CÁC KHOẢN THU PHÂN CHIA GIỮA NGÂN SÁCH CÁC CẤP CHÍNH QUYỀN ĐỊA PHƯƠNG NĂM 2018</t>
  </si>
  <si>
    <t>Đơn vị: %</t>
  </si>
  <si>
    <t>Chỉ tiêu</t>
  </si>
  <si>
    <t>Chi tiết sắc thuế</t>
  </si>
  <si>
    <t>Thuế
 GTGT</t>
  </si>
  <si>
    <t>Thuế
 TNDN</t>
  </si>
  <si>
    <t xml:space="preserve">Thuế TNCN </t>
  </si>
  <si>
    <t>Thuế 
TTĐB</t>
  </si>
  <si>
    <t>Thành phố Bến Tre</t>
  </si>
  <si>
    <t>Châu Thành</t>
  </si>
  <si>
    <t>Giồng Trôm</t>
  </si>
  <si>
    <t>Mỏ Cày Nam</t>
  </si>
  <si>
    <t xml:space="preserve">Mỏ Cày Bắc </t>
  </si>
  <si>
    <t>Chợ Lách</t>
  </si>
  <si>
    <t>Thạnh Phú</t>
  </si>
  <si>
    <t>Ba Tri</t>
  </si>
  <si>
    <t>Bình Đại</t>
  </si>
  <si>
    <t>Biểu số 54/CK-NSNN</t>
  </si>
  <si>
    <t xml:space="preserve">DỰ TOÁN THU, CHI NGÂN SÁCH VÀ SỐ BỔ SUNG CÂN ĐỐI </t>
  </si>
  <si>
    <t>TỪ NGÂN SÁCH CẤP TỈNH CHO NGÂN SÁCH HUYỆN, THÀNH PHỐ NĂM 2018</t>
  </si>
  <si>
    <t>Tổng thu NSNN trên địa bàn</t>
  </si>
  <si>
    <t>Chia ra</t>
  </si>
  <si>
    <t>Số bổ sung cân đối từ ngân sách cấp trên</t>
  </si>
  <si>
    <t>Số bổ sung mục tiêu từ ngân sách cấp trên</t>
  </si>
  <si>
    <t>Thu NSĐP hưởng 100%</t>
  </si>
  <si>
    <t>Thu phân chia</t>
  </si>
  <si>
    <t>Tổng  số</t>
  </si>
  <si>
    <t>Trong đó: Phần NSĐP được hưởng</t>
  </si>
  <si>
    <t>2=3+5</t>
  </si>
  <si>
    <t>9=2+6+7+8</t>
  </si>
  <si>
    <t>Huyện Châu Thành</t>
  </si>
  <si>
    <t>Huyện Giồng Trôm</t>
  </si>
  <si>
    <t>Huyện Mỏ Cày Nam</t>
  </si>
  <si>
    <t>Huyện Mỏ Cày Bắc</t>
  </si>
  <si>
    <t>Huyện Chợ Lách</t>
  </si>
  <si>
    <t>Huyện Thạnh Phú</t>
  </si>
  <si>
    <t>Huyện Ba Tri</t>
  </si>
  <si>
    <t>Huyện Bình Đại</t>
  </si>
  <si>
    <t>ỦY BAN NHÂN DÂN</t>
  </si>
  <si>
    <t>DỰ TOÁN CHI XDCB CỦA NGÂN SÁCH CẤP TỈNH NĂM 2018</t>
  </si>
  <si>
    <t>ĐVT: Triệu đồng</t>
  </si>
  <si>
    <t>Tên dự án, công trình</t>
  </si>
  <si>
    <t>Địa điểm xây dựng</t>
  </si>
  <si>
    <t>Năng lực 
thiết kế</t>
  </si>
  <si>
    <t xml:space="preserve">Thời gian khởi công - hoàn thành </t>
  </si>
  <si>
    <t>Kế hoạch vốn 2018</t>
  </si>
  <si>
    <t>Trả nợ Chương trình KCH kênh mương, phát triển giao thông nông thôn, CSHT nuôi trồng thủy sản và CSHT làng nghề ở nông thôn</t>
  </si>
  <si>
    <t>Dự án CSHT Khu nhà ở công nhân và tái định cư phục vụ Khu công nghiệp Giao Long</t>
  </si>
  <si>
    <t>72 ha</t>
  </si>
  <si>
    <t>2007-2011</t>
  </si>
  <si>
    <t>Kè bờ sông Bến Tre phía xã Mỹ Thạnh An (giai đoạn 2)</t>
  </si>
  <si>
    <t>TPBT</t>
  </si>
  <si>
    <t>4,470 km</t>
  </si>
  <si>
    <t>2007-2010</t>
  </si>
  <si>
    <t>Khu neo đậu tránh trú bão tàu cá  kết hợp cảng cá Ba Tri</t>
  </si>
  <si>
    <t>600cv</t>
  </si>
  <si>
    <t>2016-2020</t>
  </si>
  <si>
    <t>Tuyến đê biển Thạnh Phú (giai đoạn 1)</t>
  </si>
  <si>
    <t>52,4km</t>
  </si>
  <si>
    <t>2011 - 2020</t>
  </si>
  <si>
    <t>Hệ thống thủy lợi Nam Bến Tre</t>
  </si>
  <si>
    <t>Mỏ Cày Nam, Thạnh phú</t>
  </si>
  <si>
    <t>06 cống hở; 02 cầu giao thông</t>
  </si>
  <si>
    <t>2017-2021</t>
  </si>
  <si>
    <t>Cầu  Phong Nẫm trên ĐH 173, liên huyện Châu Thành - Giồng Trôm</t>
  </si>
  <si>
    <t>CT-GT</t>
  </si>
  <si>
    <t>358,9 mét</t>
  </si>
  <si>
    <t>2012-2107</t>
  </si>
  <si>
    <t>Tuyến tránh thị trấn Giồng Trôm - ĐT.885</t>
  </si>
  <si>
    <t>9,370 km</t>
  </si>
  <si>
    <t>cầu chính HL93; đường vào cầu V=60km/h</t>
  </si>
  <si>
    <t>Cầu Lương Ngang trên đường tỉnh 887</t>
  </si>
  <si>
    <t>Cầu Ba Lạt trên đường tỉnh 887</t>
  </si>
  <si>
    <t>cầu chính HL93; đường  vào cầu V=60km/h</t>
  </si>
  <si>
    <t>Cầu Đỏ trên đường tỉnh 887</t>
  </si>
  <si>
    <t>Cầu Nguyễn Tấn Ngãi trên đường tỉnh 887</t>
  </si>
  <si>
    <t>Xây dựng mặt đường tuyến tránh An Bình Tây - An Đức, huyện Ba Tri</t>
  </si>
  <si>
    <t>02 km</t>
  </si>
  <si>
    <t>2013-2017</t>
  </si>
  <si>
    <t>2015-2019</t>
  </si>
  <si>
    <t>Đường Nguyễn Huệ nối dài (đoạn từ ngã tư Tú Điền đến cầu Phú Dân)</t>
  </si>
  <si>
    <t>Thành phố Bến tre</t>
  </si>
  <si>
    <t>652,1m</t>
  </si>
  <si>
    <t>2016-2018</t>
  </si>
  <si>
    <t>Đường vào trung tâm xã Tường Đa</t>
  </si>
  <si>
    <t>3,5km</t>
  </si>
  <si>
    <t>2018-2020</t>
  </si>
  <si>
    <t>Cầu Khánh Hội, (liên xã Tiên Long - Tiên Thủy)</t>
  </si>
  <si>
    <t>132m và đường dân sinh</t>
  </si>
  <si>
    <t>2019-2020</t>
  </si>
  <si>
    <t>Đường vành đai ven sông Ba Lai (đường Rạch Gừa)</t>
  </si>
  <si>
    <t>Đường GTNT cấp V</t>
  </si>
  <si>
    <t>2019-2021</t>
  </si>
  <si>
    <t>Đường cả Muồng và Cầu 19/5 xã Lộc Thuận</t>
  </si>
  <si>
    <t>Đường GTNT cấp V, cầu BTCT</t>
  </si>
  <si>
    <t>Đường vào trung tâm xã Hưng Nhượng (đoạn từ ĐT.887 đến cầu Hiệp Hưng)</t>
  </si>
  <si>
    <t>6km</t>
  </si>
  <si>
    <t>Bệnh viện Đa khoa Hàm Long</t>
  </si>
  <si>
    <t>90 giường bệnh</t>
  </si>
  <si>
    <t>Lò đốt rác y tế Bệnh viện Nguyễn Đình Chiểu</t>
  </si>
  <si>
    <t>212 m2</t>
  </si>
  <si>
    <t>Dự án Tăng cường trang thiết bị y tế phục vụ chuẩn đoán hình ảnh và điều trị Bệnh viện Nguyễn Đình Chiểu</t>
  </si>
  <si>
    <t>19 máy</t>
  </si>
  <si>
    <t>Bệnh viện đa khoa tỉnh Bến Tre (ODA Hàn Quốc)</t>
  </si>
  <si>
    <t>MCB</t>
  </si>
  <si>
    <t>Tiểu dự án GPMB</t>
  </si>
  <si>
    <t xml:space="preserve"> </t>
  </si>
  <si>
    <t>Biểu số 55/CK-NSNN</t>
  </si>
  <si>
    <t>Bổ sung mục tiêu chi thường xuyên, trong đó:</t>
  </si>
  <si>
    <t>Một số cơ quan, đơn vị</t>
  </si>
  <si>
    <t>Một số công trình, dự án</t>
  </si>
</sst>
</file>

<file path=xl/styles.xml><?xml version="1.0" encoding="utf-8"?>
<styleSheet xmlns="http://schemas.openxmlformats.org/spreadsheetml/2006/main">
  <numFmts count="6">
    <numFmt numFmtId="164" formatCode="_-* #,##0.00\ _₫_-;\-* #,##0.00\ _₫_-;_-* &quot;-&quot;??\ _₫_-;_-@_-"/>
    <numFmt numFmtId="165" formatCode="_-* #,##0\ _₫_-;\-* #,##0\ _₫_-;_-* &quot;-&quot;??\ _₫_-;_-@_-"/>
    <numFmt numFmtId="166" formatCode="_-* #,##0_-;\-* #,##0_-;_-* &quot;-&quot;_-;_-@"/>
    <numFmt numFmtId="169" formatCode="#,##0;[Red]#,##0"/>
    <numFmt numFmtId="171" formatCode="0_);\(0\)"/>
    <numFmt numFmtId="172" formatCode="_-* #,##0.00_-;\-* #,##0.00_-;_-* &quot;-&quot;??_-;_-@_-"/>
  </numFmts>
  <fonts count="33">
    <font>
      <sz val="11"/>
      <color theme="1"/>
      <name val="Calibri"/>
      <family val="2"/>
      <charset val="163"/>
      <scheme val="minor"/>
    </font>
    <font>
      <sz val="11"/>
      <color theme="1"/>
      <name val="Calibri"/>
      <family val="2"/>
      <charset val="163"/>
      <scheme val="minor"/>
    </font>
    <font>
      <b/>
      <sz val="10"/>
      <name val="Times New Roman"/>
      <family val="1"/>
    </font>
    <font>
      <sz val="12"/>
      <color theme="1"/>
      <name val="Times New Roman"/>
      <family val="1"/>
    </font>
    <font>
      <i/>
      <sz val="12"/>
      <color rgb="FF000000"/>
      <name val="Times New Roman"/>
      <family val="1"/>
    </font>
    <font>
      <sz val="12"/>
      <name val="Times New Roman"/>
      <family val="1"/>
    </font>
    <font>
      <b/>
      <sz val="14"/>
      <color rgb="FF000000"/>
      <name val="Times New Roman"/>
      <family val="1"/>
    </font>
    <font>
      <sz val="14"/>
      <color theme="1"/>
      <name val="Times New Roman"/>
      <family val="1"/>
    </font>
    <font>
      <i/>
      <sz val="14"/>
      <color rgb="FF000000"/>
      <name val="Times New Roman"/>
      <family val="1"/>
    </font>
    <font>
      <i/>
      <sz val="14"/>
      <color theme="1"/>
      <name val="Times New Roman"/>
      <family val="1"/>
    </font>
    <font>
      <b/>
      <sz val="14"/>
      <name val="Times New Roman"/>
      <family val="1"/>
    </font>
    <font>
      <sz val="14"/>
      <name val="Times New Roman"/>
      <family val="1"/>
    </font>
    <font>
      <sz val="14"/>
      <color rgb="FF000000"/>
      <name val="Times New Roman"/>
      <family val="1"/>
    </font>
    <font>
      <b/>
      <sz val="13"/>
      <color rgb="FF000000"/>
      <name val="Times New Roman"/>
      <family val="1"/>
    </font>
    <font>
      <b/>
      <sz val="13"/>
      <name val="Times New Roman"/>
      <family val="1"/>
    </font>
    <font>
      <sz val="13"/>
      <name val="Times New Roman"/>
      <family val="1"/>
    </font>
    <font>
      <i/>
      <sz val="13"/>
      <name val="Times New Roman"/>
      <family val="1"/>
    </font>
    <font>
      <b/>
      <sz val="13"/>
      <name val="Times"/>
      <family val="1"/>
    </font>
    <font>
      <i/>
      <sz val="14"/>
      <name val="Times New Roman"/>
      <family val="1"/>
    </font>
    <font>
      <i/>
      <sz val="12"/>
      <name val="Times New Roman"/>
      <family val="1"/>
    </font>
    <font>
      <b/>
      <sz val="11"/>
      <name val="Times New Roman"/>
      <family val="1"/>
    </font>
    <font>
      <b/>
      <sz val="16"/>
      <color rgb="FF000000"/>
      <name val="Times New Roman"/>
      <family val="1"/>
    </font>
    <font>
      <sz val="13"/>
      <color theme="1"/>
      <name val="Times New Roman"/>
      <family val="1"/>
    </font>
    <font>
      <b/>
      <sz val="13.5"/>
      <color rgb="FF000000"/>
      <name val="Times New Roman"/>
      <family val="1"/>
    </font>
    <font>
      <i/>
      <sz val="13"/>
      <color theme="1"/>
      <name val="Times New Roman"/>
      <family val="1"/>
    </font>
    <font>
      <sz val="10"/>
      <name val="Arial"/>
      <family val="2"/>
    </font>
    <font>
      <b/>
      <sz val="14"/>
      <color theme="1"/>
      <name val="Times New Roman"/>
      <family val="1"/>
    </font>
    <font>
      <b/>
      <u/>
      <sz val="14"/>
      <color theme="1"/>
      <name val="Times New Roman"/>
      <family val="1"/>
    </font>
    <font>
      <sz val="11"/>
      <color indexed="8"/>
      <name val="Calibri"/>
      <family val="2"/>
    </font>
    <font>
      <u/>
      <sz val="14"/>
      <color theme="1"/>
      <name val="Times New Roman"/>
      <family val="1"/>
    </font>
    <font>
      <sz val="10"/>
      <name val="VNI Times"/>
    </font>
    <font>
      <sz val="10"/>
      <name val="Helv"/>
      <family val="2"/>
    </font>
    <font>
      <b/>
      <sz val="16"/>
      <color theme="1"/>
      <name val="Times New Roman"/>
      <family val="1"/>
    </font>
  </fonts>
  <fills count="2">
    <fill>
      <patternFill patternType="none"/>
    </fill>
    <fill>
      <patternFill patternType="gray125"/>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hair">
        <color rgb="FF000000"/>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right style="thin">
        <color rgb="FF000000"/>
      </right>
      <top style="thin">
        <color rgb="FF000000"/>
      </top>
      <bottom style="hair">
        <color rgb="FF000000"/>
      </bottom>
      <diagonal/>
    </border>
    <border>
      <left/>
      <right style="thin">
        <color rgb="FF000000"/>
      </right>
      <top style="hair">
        <color rgb="FF000000"/>
      </top>
      <bottom style="hair">
        <color rgb="FF000000"/>
      </bottom>
      <diagonal/>
    </border>
    <border>
      <left/>
      <right style="thin">
        <color rgb="FF000000"/>
      </right>
      <top style="hair">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style="hair">
        <color rgb="FF000000"/>
      </bottom>
      <diagonal/>
    </border>
    <border>
      <left style="thin">
        <color rgb="FF000000"/>
      </left>
      <right style="thin">
        <color indexed="64"/>
      </right>
      <top style="thin">
        <color rgb="FF000000"/>
      </top>
      <bottom style="hair">
        <color rgb="FF000000"/>
      </bottom>
      <diagonal/>
    </border>
    <border>
      <left style="thin">
        <color indexed="64"/>
      </left>
      <right style="thin">
        <color rgb="FF000000"/>
      </right>
      <top style="hair">
        <color rgb="FF000000"/>
      </top>
      <bottom style="hair">
        <color rgb="FF000000"/>
      </bottom>
      <diagonal/>
    </border>
    <border>
      <left style="thin">
        <color rgb="FF000000"/>
      </left>
      <right style="thin">
        <color indexed="64"/>
      </right>
      <top style="hair">
        <color rgb="FF000000"/>
      </top>
      <bottom style="hair">
        <color rgb="FF000000"/>
      </bottom>
      <diagonal/>
    </border>
    <border>
      <left style="thin">
        <color indexed="64"/>
      </left>
      <right style="thin">
        <color rgb="FF000000"/>
      </right>
      <top style="hair">
        <color rgb="FF000000"/>
      </top>
      <bottom style="thin">
        <color indexed="64"/>
      </bottom>
      <diagonal/>
    </border>
    <border>
      <left style="thin">
        <color rgb="FF000000"/>
      </left>
      <right style="thin">
        <color indexed="64"/>
      </right>
      <top style="hair">
        <color rgb="FF000000"/>
      </top>
      <bottom style="thin">
        <color indexed="64"/>
      </bottom>
      <diagonal/>
    </border>
    <border>
      <left/>
      <right/>
      <top/>
      <bottom style="thin">
        <color rgb="FF000000"/>
      </bottom>
      <diagonal/>
    </border>
    <border>
      <left/>
      <right/>
      <top style="thin">
        <color indexed="64"/>
      </top>
      <bottom style="thin">
        <color rgb="FF000000"/>
      </bottom>
      <diagonal/>
    </border>
    <border>
      <left/>
      <right/>
      <top style="thin">
        <color indexed="64"/>
      </top>
      <bottom/>
      <diagonal/>
    </border>
    <border>
      <left/>
      <right style="thin">
        <color rgb="FF000000"/>
      </right>
      <top style="thin">
        <color rgb="FF000000"/>
      </top>
      <bottom/>
      <diagonal/>
    </border>
  </borders>
  <cellStyleXfs count="11">
    <xf numFmtId="0" fontId="0" fillId="0" borderId="0"/>
    <xf numFmtId="164" fontId="1" fillId="0" borderId="0" applyFont="0" applyFill="0" applyBorder="0" applyAlignment="0" applyProtection="0"/>
    <xf numFmtId="0" fontId="25" fillId="0" borderId="0"/>
    <xf numFmtId="0" fontId="25" fillId="0" borderId="0"/>
    <xf numFmtId="0" fontId="28" fillId="0" borderId="0"/>
    <xf numFmtId="0" fontId="28" fillId="0" borderId="0"/>
    <xf numFmtId="0" fontId="11" fillId="0" borderId="0"/>
    <xf numFmtId="0" fontId="28" fillId="0" borderId="0"/>
    <xf numFmtId="0" fontId="28" fillId="0" borderId="0"/>
    <xf numFmtId="0" fontId="31" fillId="0" borderId="0"/>
    <xf numFmtId="172" fontId="28" fillId="0" borderId="0" applyFont="0" applyFill="0" applyBorder="0" applyAlignment="0" applyProtection="0"/>
  </cellStyleXfs>
  <cellXfs count="245">
    <xf numFmtId="0" fontId="0" fillId="0" borderId="0" xfId="0"/>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8" fillId="0" borderId="0" xfId="0" applyFont="1" applyAlignment="1">
      <alignment horizontal="right" vertical="center"/>
    </xf>
    <xf numFmtId="0" fontId="9" fillId="0" borderId="0" xfId="0" applyFont="1" applyAlignment="1">
      <alignment horizontal="right" vertical="center"/>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vertical="center" wrapText="1"/>
    </xf>
    <xf numFmtId="165" fontId="11" fillId="0" borderId="7" xfId="1" applyNumberFormat="1" applyFont="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vertical="center" wrapText="1"/>
    </xf>
    <xf numFmtId="165" fontId="10" fillId="0" borderId="8" xfId="1" applyNumberFormat="1" applyFont="1" applyBorder="1" applyAlignment="1">
      <alignment horizontal="center" vertical="center" wrapText="1"/>
    </xf>
    <xf numFmtId="0" fontId="11" fillId="0" borderId="8" xfId="0" applyFont="1" applyBorder="1" applyAlignment="1">
      <alignment horizontal="center" vertical="center" wrapText="1"/>
    </xf>
    <xf numFmtId="0" fontId="11" fillId="0" borderId="8" xfId="0" applyFont="1" applyBorder="1" applyAlignment="1">
      <alignment vertical="center" wrapText="1"/>
    </xf>
    <xf numFmtId="165" fontId="11" fillId="0" borderId="8" xfId="1"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9" xfId="0" applyFont="1" applyBorder="1" applyAlignment="1">
      <alignment vertical="center" wrapText="1"/>
    </xf>
    <xf numFmtId="165" fontId="11" fillId="0" borderId="9" xfId="1" applyNumberFormat="1" applyFont="1" applyBorder="1" applyAlignment="1">
      <alignment horizontal="center" vertical="center" wrapText="1"/>
    </xf>
    <xf numFmtId="0" fontId="10" fillId="0" borderId="6" xfId="0" applyFont="1" applyBorder="1" applyAlignment="1">
      <alignment horizontal="center" vertical="center" wrapText="1"/>
    </xf>
    <xf numFmtId="165" fontId="10" fillId="0" borderId="6" xfId="1" applyNumberFormat="1" applyFont="1" applyBorder="1" applyAlignment="1">
      <alignment vertical="center" wrapText="1"/>
    </xf>
    <xf numFmtId="0" fontId="10" fillId="0" borderId="3" xfId="0" applyFont="1" applyBorder="1" applyAlignment="1">
      <alignment horizontal="center" vertical="center" wrapText="1"/>
    </xf>
    <xf numFmtId="165" fontId="10" fillId="0" borderId="3" xfId="1" applyNumberFormat="1" applyFont="1" applyBorder="1" applyAlignment="1">
      <alignment vertical="center" wrapText="1"/>
    </xf>
    <xf numFmtId="0" fontId="11" fillId="0" borderId="3" xfId="0" applyFont="1" applyBorder="1" applyAlignment="1">
      <alignment horizontal="center" vertical="center" wrapText="1"/>
    </xf>
    <xf numFmtId="165" fontId="11" fillId="0" borderId="3" xfId="1" applyNumberFormat="1" applyFont="1" applyBorder="1" applyAlignment="1">
      <alignment vertical="center" wrapText="1"/>
    </xf>
    <xf numFmtId="0" fontId="11" fillId="0" borderId="4" xfId="0" applyFont="1" applyBorder="1" applyAlignment="1">
      <alignment horizontal="center" vertical="center" wrapText="1"/>
    </xf>
    <xf numFmtId="165" fontId="11" fillId="0" borderId="4" xfId="1" applyNumberFormat="1" applyFont="1" applyBorder="1" applyAlignment="1">
      <alignment vertical="center" wrapText="1"/>
    </xf>
    <xf numFmtId="0" fontId="10" fillId="0" borderId="6" xfId="0" applyFont="1" applyBorder="1" applyAlignment="1">
      <alignment horizontal="justify" vertical="center" wrapText="1"/>
    </xf>
    <xf numFmtId="0" fontId="10" fillId="0" borderId="3" xfId="0" applyFont="1" applyBorder="1" applyAlignment="1">
      <alignment horizontal="justify" vertical="center" wrapText="1"/>
    </xf>
    <xf numFmtId="0" fontId="11" fillId="0" borderId="3" xfId="0" applyFont="1" applyBorder="1" applyAlignment="1">
      <alignment horizontal="justify" vertical="center" wrapText="1"/>
    </xf>
    <xf numFmtId="0" fontId="11" fillId="0" borderId="4" xfId="0" applyFont="1" applyBorder="1" applyAlignment="1">
      <alignment horizontal="justify" vertical="center" wrapText="1"/>
    </xf>
    <xf numFmtId="0" fontId="14" fillId="0" borderId="1" xfId="0" applyFont="1" applyBorder="1" applyAlignment="1">
      <alignment horizontal="center" vertical="center" wrapText="1"/>
    </xf>
    <xf numFmtId="0" fontId="15" fillId="0" borderId="3" xfId="0" applyFont="1" applyBorder="1" applyAlignment="1">
      <alignment horizontal="center" vertical="center"/>
    </xf>
    <xf numFmtId="166" fontId="15" fillId="0" borderId="3" xfId="0" applyNumberFormat="1" applyFont="1" applyBorder="1" applyAlignment="1">
      <alignment vertical="center"/>
    </xf>
    <xf numFmtId="0" fontId="16" fillId="0" borderId="3" xfId="0" applyFont="1" applyBorder="1" applyAlignment="1">
      <alignment horizontal="center" vertical="center"/>
    </xf>
    <xf numFmtId="166" fontId="16" fillId="0" borderId="3" xfId="0" applyNumberFormat="1" applyFont="1" applyBorder="1" applyAlignment="1">
      <alignment vertical="center"/>
    </xf>
    <xf numFmtId="0" fontId="15" fillId="0" borderId="3" xfId="0" applyFont="1" applyBorder="1" applyAlignment="1">
      <alignment horizontal="justify" vertical="center" wrapText="1"/>
    </xf>
    <xf numFmtId="0" fontId="7" fillId="0" borderId="0" xfId="0" applyFont="1"/>
    <xf numFmtId="0" fontId="8" fillId="0" borderId="0" xfId="0" applyFont="1" applyAlignment="1">
      <alignment horizont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166" fontId="10" fillId="0" borderId="2" xfId="0" applyNumberFormat="1" applyFont="1" applyBorder="1" applyAlignment="1">
      <alignment vertical="center"/>
    </xf>
    <xf numFmtId="0" fontId="10" fillId="0" borderId="3" xfId="0" applyFont="1" applyBorder="1" applyAlignment="1">
      <alignment horizontal="center" vertical="center"/>
    </xf>
    <xf numFmtId="0" fontId="10" fillId="0" borderId="3" xfId="0" applyFont="1" applyBorder="1" applyAlignment="1">
      <alignment horizontal="left" vertical="center" wrapText="1"/>
    </xf>
    <xf numFmtId="166" fontId="10" fillId="0" borderId="3" xfId="0" applyNumberFormat="1" applyFont="1" applyBorder="1" applyAlignment="1">
      <alignment vertical="center"/>
    </xf>
    <xf numFmtId="0" fontId="11" fillId="0" borderId="3" xfId="0" applyFont="1" applyBorder="1" applyAlignment="1">
      <alignment horizontal="center" vertical="center"/>
    </xf>
    <xf numFmtId="0" fontId="11" fillId="0" borderId="3" xfId="0" applyFont="1" applyBorder="1" applyAlignment="1">
      <alignment horizontal="left" vertical="center" wrapText="1"/>
    </xf>
    <xf numFmtId="166" fontId="11" fillId="0" borderId="3" xfId="0" applyNumberFormat="1" applyFont="1" applyBorder="1" applyAlignment="1">
      <alignment vertical="center"/>
    </xf>
    <xf numFmtId="0" fontId="18" fillId="0" borderId="3" xfId="0" applyFont="1" applyBorder="1" applyAlignment="1">
      <alignment horizontal="center" vertical="center"/>
    </xf>
    <xf numFmtId="0" fontId="18" fillId="0" borderId="3" xfId="0" applyFont="1" applyBorder="1" applyAlignment="1">
      <alignment horizontal="left" vertical="center" wrapText="1"/>
    </xf>
    <xf numFmtId="166" fontId="18" fillId="0" borderId="3" xfId="0" applyNumberFormat="1" applyFont="1" applyBorder="1" applyAlignment="1">
      <alignment vertical="center"/>
    </xf>
    <xf numFmtId="0" fontId="10" fillId="0" borderId="4" xfId="0" applyFont="1" applyBorder="1" applyAlignment="1">
      <alignment horizontal="center" vertical="center"/>
    </xf>
    <xf numFmtId="0" fontId="10" fillId="0" borderId="4" xfId="0" applyFont="1" applyBorder="1" applyAlignment="1">
      <alignment horizontal="left" vertical="center" wrapText="1"/>
    </xf>
    <xf numFmtId="166" fontId="10" fillId="0" borderId="4" xfId="0" applyNumberFormat="1" applyFont="1" applyBorder="1" applyAlignment="1">
      <alignment vertical="center"/>
    </xf>
    <xf numFmtId="0" fontId="9" fillId="0" borderId="0" xfId="0" applyFont="1" applyAlignment="1">
      <alignment horizontal="right"/>
    </xf>
    <xf numFmtId="0" fontId="8" fillId="0" borderId="0" xfId="0" applyFont="1" applyAlignment="1">
      <alignment horizontal="right"/>
    </xf>
    <xf numFmtId="0" fontId="5" fillId="0" borderId="0" xfId="0" applyFont="1" applyAlignment="1"/>
    <xf numFmtId="0" fontId="0" fillId="0" borderId="0" xfId="0" applyFont="1" applyAlignment="1"/>
    <xf numFmtId="0" fontId="14" fillId="0" borderId="2" xfId="0" applyFont="1" applyBorder="1" applyAlignment="1">
      <alignment horizontal="center" vertical="center" wrapText="1"/>
    </xf>
    <xf numFmtId="0" fontId="14" fillId="0" borderId="2" xfId="0" applyFont="1" applyBorder="1" applyAlignment="1">
      <alignment horizontal="justify" vertical="center" wrapText="1"/>
    </xf>
    <xf numFmtId="166" fontId="14" fillId="0" borderId="2" xfId="0" applyNumberFormat="1" applyFont="1" applyBorder="1" applyAlignment="1">
      <alignment vertical="center" wrapText="1"/>
    </xf>
    <xf numFmtId="0" fontId="14" fillId="0" borderId="3" xfId="0" applyFont="1" applyBorder="1" applyAlignment="1">
      <alignment horizontal="center" vertical="center" wrapText="1"/>
    </xf>
    <xf numFmtId="0" fontId="14" fillId="0" borderId="3" xfId="0" applyFont="1" applyBorder="1" applyAlignment="1">
      <alignment horizontal="justify" vertical="center" wrapText="1"/>
    </xf>
    <xf numFmtId="166" fontId="14" fillId="0" borderId="3" xfId="0" applyNumberFormat="1" applyFont="1" applyBorder="1" applyAlignment="1">
      <alignment vertical="center" wrapText="1"/>
    </xf>
    <xf numFmtId="0" fontId="15" fillId="0" borderId="3" xfId="0" applyFont="1" applyBorder="1" applyAlignment="1">
      <alignment horizontal="center" vertical="center" wrapText="1"/>
    </xf>
    <xf numFmtId="166" fontId="15" fillId="0" borderId="3" xfId="0" applyNumberFormat="1" applyFont="1" applyBorder="1" applyAlignment="1">
      <alignment vertical="center" wrapText="1"/>
    </xf>
    <xf numFmtId="0" fontId="19" fillId="0" borderId="0" xfId="0" applyFont="1" applyAlignment="1"/>
    <xf numFmtId="0" fontId="16" fillId="0" borderId="3" xfId="0" applyFont="1" applyBorder="1" applyAlignment="1">
      <alignment horizontal="center" vertical="center" wrapText="1"/>
    </xf>
    <xf numFmtId="0" fontId="16" fillId="0" borderId="3" xfId="0" applyFont="1" applyBorder="1" applyAlignment="1">
      <alignment horizontal="justify" vertical="center" wrapText="1"/>
    </xf>
    <xf numFmtId="166" fontId="16" fillId="0" borderId="3" xfId="0" applyNumberFormat="1" applyFont="1" applyBorder="1" applyAlignment="1">
      <alignment vertical="center" wrapText="1"/>
    </xf>
    <xf numFmtId="0" fontId="17" fillId="0" borderId="3" xfId="0" applyFont="1" applyBorder="1" applyAlignment="1">
      <alignment horizontal="justify" vertical="center" wrapText="1"/>
    </xf>
    <xf numFmtId="0" fontId="5" fillId="0" borderId="0" xfId="0" applyFont="1" applyAlignment="1">
      <alignment vertical="center"/>
    </xf>
    <xf numFmtId="166" fontId="11" fillId="0" borderId="14" xfId="0" applyNumberFormat="1" applyFont="1" applyBorder="1" applyAlignment="1">
      <alignment vertical="center"/>
    </xf>
    <xf numFmtId="0" fontId="11" fillId="0" borderId="3" xfId="0" applyFont="1" applyBorder="1" applyAlignment="1">
      <alignment vertical="center"/>
    </xf>
    <xf numFmtId="0" fontId="11" fillId="0" borderId="0" xfId="0" applyFont="1" applyAlignment="1">
      <alignment vertical="center"/>
    </xf>
    <xf numFmtId="0" fontId="15" fillId="0" borderId="14" xfId="0" applyFont="1" applyBorder="1" applyAlignment="1">
      <alignment horizontal="center" vertical="center"/>
    </xf>
    <xf numFmtId="0" fontId="15" fillId="0" borderId="14" xfId="0" applyFont="1" applyBorder="1" applyAlignment="1">
      <alignment horizontal="justify" vertical="center" wrapText="1"/>
    </xf>
    <xf numFmtId="166" fontId="15" fillId="0" borderId="14" xfId="0" applyNumberFormat="1" applyFont="1" applyBorder="1" applyAlignment="1">
      <alignment vertical="center"/>
    </xf>
    <xf numFmtId="166" fontId="15" fillId="0" borderId="14" xfId="0" applyNumberFormat="1" applyFont="1" applyBorder="1" applyAlignment="1">
      <alignment vertical="center" wrapText="1"/>
    </xf>
    <xf numFmtId="0" fontId="14" fillId="0" borderId="4" xfId="0" applyFont="1" applyBorder="1" applyAlignment="1">
      <alignment horizontal="center" vertical="center" wrapText="1"/>
    </xf>
    <xf numFmtId="0" fontId="14" fillId="0" borderId="4" xfId="0" applyFont="1" applyBorder="1" applyAlignment="1">
      <alignment horizontal="justify" vertical="center" wrapText="1"/>
    </xf>
    <xf numFmtId="166" fontId="14" fillId="0" borderId="4" xfId="0" applyNumberFormat="1" applyFont="1" applyBorder="1" applyAlignment="1">
      <alignment vertical="center" wrapText="1"/>
    </xf>
    <xf numFmtId="0" fontId="15" fillId="0" borderId="0" xfId="0" applyFont="1" applyAlignment="1"/>
    <xf numFmtId="0" fontId="20" fillId="0" borderId="0" xfId="0" applyFont="1" applyAlignment="1">
      <alignment vertical="center"/>
    </xf>
    <xf numFmtId="0" fontId="11" fillId="0" borderId="0" xfId="0" applyFont="1" applyAlignment="1"/>
    <xf numFmtId="0" fontId="18" fillId="0" borderId="0" xfId="0" applyFont="1" applyAlignment="1"/>
    <xf numFmtId="0" fontId="18" fillId="0" borderId="0" xfId="0" applyFont="1" applyAlignment="1">
      <alignment horizontal="left"/>
    </xf>
    <xf numFmtId="166" fontId="10" fillId="0" borderId="3" xfId="0" applyNumberFormat="1" applyFont="1" applyBorder="1" applyAlignment="1">
      <alignment horizontal="left" vertical="center"/>
    </xf>
    <xf numFmtId="166" fontId="11" fillId="0" borderId="3" xfId="0" applyNumberFormat="1" applyFont="1" applyBorder="1" applyAlignment="1">
      <alignment horizontal="left" vertical="center"/>
    </xf>
    <xf numFmtId="166" fontId="11" fillId="0" borderId="3" xfId="0" applyNumberFormat="1" applyFont="1" applyFill="1" applyBorder="1" applyAlignment="1">
      <alignment horizontal="left" vertical="center"/>
    </xf>
    <xf numFmtId="0" fontId="11" fillId="0" borderId="15" xfId="0" applyFont="1" applyBorder="1" applyAlignment="1">
      <alignment horizontal="center" vertical="center"/>
    </xf>
    <xf numFmtId="166" fontId="11" fillId="0" borderId="4" xfId="0" applyNumberFormat="1" applyFont="1" applyBorder="1" applyAlignment="1">
      <alignment vertical="center"/>
    </xf>
    <xf numFmtId="0" fontId="13" fillId="0" borderId="0" xfId="0" applyFont="1" applyAlignment="1">
      <alignment horizontal="left" vertical="center"/>
    </xf>
    <xf numFmtId="0" fontId="22" fillId="0" borderId="0" xfId="0" applyFont="1"/>
    <xf numFmtId="0" fontId="13" fillId="0" borderId="0" xfId="0" applyFont="1" applyAlignment="1">
      <alignment horizontal="right" vertical="top"/>
    </xf>
    <xf numFmtId="0" fontId="14" fillId="0" borderId="5" xfId="0" applyFont="1" applyBorder="1" applyAlignment="1">
      <alignment horizontal="center" vertical="center" wrapText="1"/>
    </xf>
    <xf numFmtId="0" fontId="11" fillId="0" borderId="4" xfId="0" applyFont="1" applyBorder="1" applyAlignment="1">
      <alignment horizontal="center" vertical="center"/>
    </xf>
    <xf numFmtId="0" fontId="11" fillId="0" borderId="4" xfId="0" applyFont="1" applyBorder="1" applyAlignment="1">
      <alignment vertical="center"/>
    </xf>
    <xf numFmtId="0" fontId="11" fillId="0" borderId="6" xfId="0" applyFont="1" applyBorder="1" applyAlignment="1">
      <alignment horizontal="center" vertical="center"/>
    </xf>
    <xf numFmtId="0" fontId="11" fillId="0" borderId="6" xfId="0" applyFont="1" applyBorder="1" applyAlignment="1">
      <alignment vertical="center"/>
    </xf>
    <xf numFmtId="3" fontId="11" fillId="0" borderId="6" xfId="0" applyNumberFormat="1" applyFont="1" applyBorder="1" applyAlignment="1">
      <alignment vertical="center"/>
    </xf>
    <xf numFmtId="166" fontId="11" fillId="0" borderId="6" xfId="0" applyNumberFormat="1" applyFont="1" applyBorder="1" applyAlignment="1">
      <alignment vertical="center"/>
    </xf>
    <xf numFmtId="3" fontId="11" fillId="0" borderId="3" xfId="0" applyNumberFormat="1" applyFont="1" applyBorder="1" applyAlignment="1">
      <alignment vertical="center"/>
    </xf>
    <xf numFmtId="0" fontId="26" fillId="0" borderId="0" xfId="2" applyFont="1" applyFill="1" applyAlignment="1"/>
    <xf numFmtId="0" fontId="26" fillId="0" borderId="0" xfId="2" applyFont="1" applyFill="1" applyBorder="1" applyAlignment="1">
      <alignment vertical="center" wrapText="1"/>
    </xf>
    <xf numFmtId="0" fontId="26" fillId="0" borderId="0" xfId="2" applyFont="1" applyFill="1" applyAlignment="1">
      <alignment vertical="center" wrapText="1"/>
    </xf>
    <xf numFmtId="0" fontId="7" fillId="0" borderId="0" xfId="2" applyFont="1" applyFill="1" applyAlignment="1">
      <alignment horizontal="center" vertical="center"/>
    </xf>
    <xf numFmtId="169" fontId="7" fillId="0" borderId="0" xfId="2" applyNumberFormat="1" applyFont="1" applyFill="1" applyAlignment="1">
      <alignment vertical="center"/>
    </xf>
    <xf numFmtId="0" fontId="26" fillId="0" borderId="0" xfId="2" applyFont="1" applyFill="1" applyAlignment="1">
      <alignment horizontal="center" vertical="center"/>
    </xf>
    <xf numFmtId="0" fontId="26" fillId="0" borderId="0" xfId="2" applyFont="1" applyFill="1" applyAlignment="1">
      <alignment horizontal="center" vertical="center" wrapText="1"/>
    </xf>
    <xf numFmtId="0" fontId="9" fillId="0" borderId="0" xfId="2" applyFont="1" applyFill="1" applyAlignment="1"/>
    <xf numFmtId="0" fontId="7" fillId="0" borderId="0" xfId="2" applyFont="1" applyFill="1" applyBorder="1" applyAlignment="1">
      <alignment vertical="center"/>
    </xf>
    <xf numFmtId="0" fontId="7" fillId="0" borderId="0" xfId="2" applyFont="1" applyFill="1" applyAlignment="1">
      <alignment vertical="center"/>
    </xf>
    <xf numFmtId="0" fontId="26" fillId="0" borderId="0" xfId="2" applyFont="1" applyAlignment="1">
      <alignment horizontal="center" vertical="center" wrapText="1"/>
    </xf>
    <xf numFmtId="0" fontId="26" fillId="0" borderId="20" xfId="2" applyFont="1" applyFill="1" applyBorder="1" applyAlignment="1">
      <alignment horizontal="center" vertical="center" wrapText="1"/>
    </xf>
    <xf numFmtId="0" fontId="26" fillId="0" borderId="5" xfId="2" applyFont="1" applyFill="1" applyBorder="1" applyAlignment="1">
      <alignment horizontal="center" vertical="center" wrapText="1"/>
    </xf>
    <xf numFmtId="0" fontId="26" fillId="0" borderId="0" xfId="2" applyFont="1" applyFill="1" applyBorder="1" applyAlignment="1">
      <alignment horizontal="center" vertical="center" wrapText="1"/>
    </xf>
    <xf numFmtId="0" fontId="26" fillId="0" borderId="0" xfId="2" applyFont="1" applyFill="1" applyBorder="1" applyAlignment="1">
      <alignment vertical="center"/>
    </xf>
    <xf numFmtId="169" fontId="26" fillId="0" borderId="8" xfId="2" applyNumberFormat="1" applyFont="1" applyFill="1" applyBorder="1" applyAlignment="1">
      <alignment horizontal="center"/>
    </xf>
    <xf numFmtId="3" fontId="27" fillId="0" borderId="8" xfId="3" applyNumberFormat="1" applyFont="1" applyFill="1" applyBorder="1" applyAlignment="1">
      <alignment horizontal="center" vertical="center" wrapText="1"/>
    </xf>
    <xf numFmtId="0" fontId="27" fillId="0" borderId="8" xfId="3" applyNumberFormat="1" applyFont="1" applyFill="1" applyBorder="1" applyAlignment="1">
      <alignment horizontal="center" vertical="center" wrapText="1"/>
    </xf>
    <xf numFmtId="3" fontId="27" fillId="0" borderId="8" xfId="3" quotePrefix="1" applyNumberFormat="1" applyFont="1" applyFill="1" applyBorder="1" applyAlignment="1">
      <alignment horizontal="center" vertical="center" wrapText="1"/>
    </xf>
    <xf numFmtId="169" fontId="26" fillId="0" borderId="8" xfId="2" applyNumberFormat="1" applyFont="1" applyFill="1" applyBorder="1" applyAlignment="1">
      <alignment horizontal="right" vertical="center" wrapText="1"/>
    </xf>
    <xf numFmtId="0" fontId="26" fillId="0" borderId="8" xfId="2" applyFont="1" applyFill="1" applyBorder="1" applyAlignment="1">
      <alignment vertical="center"/>
    </xf>
    <xf numFmtId="0" fontId="29" fillId="0" borderId="8" xfId="3" applyNumberFormat="1" applyFont="1" applyFill="1" applyBorder="1" applyAlignment="1">
      <alignment horizontal="center" vertical="center" wrapText="1"/>
    </xf>
    <xf numFmtId="169" fontId="7" fillId="0" borderId="8" xfId="4" applyNumberFormat="1" applyFont="1" applyFill="1" applyBorder="1" applyAlignment="1">
      <alignment horizontal="justify" vertical="center" wrapText="1"/>
    </xf>
    <xf numFmtId="3" fontId="29" fillId="0" borderId="8" xfId="3" quotePrefix="1" applyNumberFormat="1" applyFont="1" applyFill="1" applyBorder="1" applyAlignment="1">
      <alignment horizontal="center" vertical="center" wrapText="1"/>
    </xf>
    <xf numFmtId="169" fontId="7" fillId="0" borderId="8" xfId="2" applyNumberFormat="1" applyFont="1" applyFill="1" applyBorder="1" applyAlignment="1">
      <alignment vertical="center"/>
    </xf>
    <xf numFmtId="0" fontId="7" fillId="0" borderId="8" xfId="2" applyFont="1" applyFill="1" applyBorder="1" applyAlignment="1">
      <alignment vertical="center"/>
    </xf>
    <xf numFmtId="169" fontId="9" fillId="0" borderId="8" xfId="2" applyNumberFormat="1" applyFont="1" applyFill="1" applyBorder="1" applyAlignment="1">
      <alignment horizontal="right" vertical="center" wrapText="1"/>
    </xf>
    <xf numFmtId="0" fontId="9" fillId="0" borderId="0" xfId="2" applyFont="1" applyFill="1" applyBorder="1" applyAlignment="1">
      <alignment vertical="center"/>
    </xf>
    <xf numFmtId="0" fontId="9" fillId="0" borderId="8" xfId="2" applyFont="1" applyFill="1" applyBorder="1" applyAlignment="1">
      <alignment vertical="center"/>
    </xf>
    <xf numFmtId="0" fontId="7" fillId="0" borderId="8" xfId="3" applyNumberFormat="1" applyFont="1" applyFill="1" applyBorder="1" applyAlignment="1">
      <alignment horizontal="center" vertical="center" wrapText="1"/>
    </xf>
    <xf numFmtId="1" fontId="7" fillId="0" borderId="8" xfId="3" applyNumberFormat="1" applyFont="1" applyFill="1" applyBorder="1" applyAlignment="1">
      <alignment horizontal="justify" vertical="center" wrapText="1"/>
    </xf>
    <xf numFmtId="169" fontId="7" fillId="0" borderId="8" xfId="0" applyNumberFormat="1" applyFont="1" applyFill="1" applyBorder="1" applyAlignment="1">
      <alignment horizontal="center" vertical="center" wrapText="1"/>
    </xf>
    <xf numFmtId="0" fontId="7" fillId="0" borderId="8" xfId="0" applyNumberFormat="1" applyFont="1" applyFill="1" applyBorder="1" applyAlignment="1">
      <alignment horizontal="center" vertical="center" wrapText="1"/>
    </xf>
    <xf numFmtId="169" fontId="7" fillId="0" borderId="8" xfId="0" applyNumberFormat="1" applyFont="1" applyFill="1" applyBorder="1" applyAlignment="1">
      <alignment horizontal="center" vertical="center"/>
    </xf>
    <xf numFmtId="169" fontId="7" fillId="0" borderId="8" xfId="4" applyNumberFormat="1" applyFont="1" applyFill="1" applyBorder="1" applyAlignment="1">
      <alignment horizontal="center" vertical="center" wrapText="1"/>
    </xf>
    <xf numFmtId="0" fontId="7" fillId="0" borderId="8" xfId="6" applyFont="1" applyFill="1" applyBorder="1" applyAlignment="1">
      <alignment horizontal="justify" vertical="center" wrapText="1"/>
    </xf>
    <xf numFmtId="0" fontId="7" fillId="0" borderId="8" xfId="0" applyFont="1" applyFill="1" applyBorder="1" applyAlignment="1">
      <alignment horizontal="center" vertical="center"/>
    </xf>
    <xf numFmtId="0" fontId="7" fillId="0" borderId="8" xfId="7" applyFont="1" applyFill="1" applyBorder="1" applyAlignment="1">
      <alignment horizontal="justify" vertical="center" wrapText="1"/>
    </xf>
    <xf numFmtId="0" fontId="7" fillId="0" borderId="8" xfId="7" applyFont="1" applyFill="1" applyBorder="1" applyAlignment="1">
      <alignment horizontal="center" vertical="center" wrapText="1"/>
    </xf>
    <xf numFmtId="0" fontId="7" fillId="0" borderId="8" xfId="0" applyFont="1" applyFill="1" applyBorder="1" applyAlignment="1">
      <alignment horizontal="justify" vertical="center" wrapText="1"/>
    </xf>
    <xf numFmtId="171" fontId="7" fillId="0" borderId="8" xfId="0" applyNumberFormat="1" applyFont="1" applyFill="1" applyBorder="1" applyAlignment="1">
      <alignment horizontal="center" vertical="center"/>
    </xf>
    <xf numFmtId="1" fontId="7" fillId="0" borderId="8" xfId="3" applyNumberFormat="1" applyFont="1" applyFill="1" applyBorder="1" applyAlignment="1">
      <alignment horizontal="center" vertical="center" wrapText="1"/>
    </xf>
    <xf numFmtId="0" fontId="7" fillId="0" borderId="8" xfId="8" applyFont="1" applyFill="1" applyBorder="1" applyAlignment="1">
      <alignment horizontal="center" vertical="center" wrapText="1"/>
    </xf>
    <xf numFmtId="49" fontId="7" fillId="0" borderId="8" xfId="3" applyNumberFormat="1" applyFont="1" applyFill="1" applyBorder="1" applyAlignment="1">
      <alignment horizontal="center" vertical="center" wrapText="1"/>
    </xf>
    <xf numFmtId="0" fontId="7" fillId="0" borderId="8" xfId="8" applyFont="1" applyFill="1" applyBorder="1" applyAlignment="1">
      <alignment horizontal="justify" vertical="center" wrapText="1"/>
    </xf>
    <xf numFmtId="169" fontId="7" fillId="0" borderId="8" xfId="0" applyNumberFormat="1" applyFont="1" applyFill="1" applyBorder="1" applyAlignment="1">
      <alignment horizontal="justify" vertical="center" wrapText="1"/>
    </xf>
    <xf numFmtId="0" fontId="7" fillId="0" borderId="8" xfId="9" applyFont="1" applyFill="1" applyBorder="1" applyAlignment="1">
      <alignment horizontal="center" vertical="center" wrapText="1"/>
    </xf>
    <xf numFmtId="0" fontId="7" fillId="0" borderId="8" xfId="9" applyFont="1" applyFill="1" applyBorder="1" applyAlignment="1">
      <alignment horizontal="justify" vertical="center" wrapText="1"/>
    </xf>
    <xf numFmtId="169" fontId="7" fillId="0" borderId="9" xfId="2" applyNumberFormat="1" applyFont="1" applyFill="1" applyBorder="1" applyAlignment="1">
      <alignment vertical="center"/>
    </xf>
    <xf numFmtId="0" fontId="26" fillId="0" borderId="0" xfId="2" applyFont="1" applyFill="1" applyAlignment="1">
      <alignment horizontal="left" vertical="center"/>
    </xf>
    <xf numFmtId="0" fontId="12" fillId="0" borderId="0" xfId="0" applyFont="1" applyAlignment="1">
      <alignment horizontal="right" vertical="center"/>
    </xf>
    <xf numFmtId="0" fontId="18" fillId="0" borderId="0" xfId="0" applyFont="1" applyBorder="1" applyAlignment="1">
      <alignment horizontal="right"/>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20" fillId="0" borderId="13" xfId="0" applyFont="1" applyBorder="1" applyAlignment="1">
      <alignment horizontal="center" vertical="center"/>
    </xf>
    <xf numFmtId="0" fontId="2" fillId="0" borderId="13" xfId="0" applyFont="1" applyBorder="1" applyAlignment="1">
      <alignment horizontal="center" vertical="center"/>
    </xf>
    <xf numFmtId="0" fontId="20" fillId="0" borderId="23" xfId="0" applyFont="1" applyBorder="1" applyAlignment="1">
      <alignment horizontal="center" vertical="center"/>
    </xf>
    <xf numFmtId="166" fontId="10" fillId="0" borderId="24" xfId="0" applyNumberFormat="1" applyFont="1" applyBorder="1" applyAlignment="1">
      <alignment vertical="center"/>
    </xf>
    <xf numFmtId="166" fontId="11" fillId="0" borderId="25" xfId="0" applyNumberFormat="1" applyFont="1" applyBorder="1" applyAlignment="1">
      <alignment vertical="center"/>
    </xf>
    <xf numFmtId="166" fontId="11" fillId="0" borderId="26" xfId="0" applyNumberFormat="1" applyFont="1" applyBorder="1" applyAlignment="1">
      <alignment vertical="center"/>
    </xf>
    <xf numFmtId="166" fontId="10" fillId="0" borderId="27" xfId="0" applyNumberFormat="1" applyFont="1" applyBorder="1" applyAlignment="1">
      <alignment vertical="center"/>
    </xf>
    <xf numFmtId="166" fontId="11" fillId="0" borderId="28" xfId="0" applyNumberFormat="1" applyFont="1" applyBorder="1" applyAlignment="1">
      <alignment vertical="center"/>
    </xf>
    <xf numFmtId="166" fontId="11" fillId="0" borderId="29" xfId="0" applyNumberFormat="1" applyFont="1" applyBorder="1" applyAlignment="1">
      <alignment vertical="center"/>
    </xf>
    <xf numFmtId="0" fontId="20" fillId="0" borderId="30" xfId="0" applyFont="1" applyBorder="1" applyAlignment="1">
      <alignment horizontal="center" vertical="center"/>
    </xf>
    <xf numFmtId="0" fontId="20" fillId="0" borderId="31" xfId="0" applyFont="1" applyBorder="1" applyAlignment="1">
      <alignment horizontal="center" vertical="center"/>
    </xf>
    <xf numFmtId="166" fontId="10" fillId="0" borderId="32" xfId="0" applyNumberFormat="1" applyFont="1" applyBorder="1" applyAlignment="1">
      <alignment vertical="center"/>
    </xf>
    <xf numFmtId="166" fontId="10" fillId="0" borderId="33" xfId="0" applyNumberFormat="1" applyFont="1" applyBorder="1" applyAlignment="1">
      <alignment vertical="center"/>
    </xf>
    <xf numFmtId="166" fontId="11" fillId="0" borderId="34" xfId="0" applyNumberFormat="1" applyFont="1" applyBorder="1" applyAlignment="1">
      <alignment vertical="center"/>
    </xf>
    <xf numFmtId="166" fontId="11" fillId="0" borderId="35" xfId="0" applyNumberFormat="1" applyFont="1" applyBorder="1" applyAlignment="1">
      <alignment vertical="center"/>
    </xf>
    <xf numFmtId="166" fontId="11" fillId="0" borderId="36" xfId="0" applyNumberFormat="1" applyFont="1" applyBorder="1" applyAlignment="1">
      <alignment vertical="center"/>
    </xf>
    <xf numFmtId="166" fontId="11" fillId="0" borderId="37" xfId="0" applyNumberFormat="1" applyFont="1" applyBorder="1" applyAlignment="1">
      <alignment vertical="center"/>
    </xf>
    <xf numFmtId="0" fontId="7" fillId="0" borderId="0" xfId="0" applyFont="1" applyAlignment="1"/>
    <xf numFmtId="0" fontId="7" fillId="0" borderId="0" xfId="0" applyFont="1" applyAlignment="1">
      <alignment horizontal="right" vertical="center"/>
    </xf>
    <xf numFmtId="0" fontId="0" fillId="0" borderId="0" xfId="0" applyFont="1" applyAlignment="1">
      <alignment vertical="center"/>
    </xf>
    <xf numFmtId="0" fontId="18" fillId="0" borderId="0" xfId="0" applyFont="1" applyAlignment="1">
      <alignment horizontal="left" vertical="center"/>
    </xf>
    <xf numFmtId="0" fontId="18" fillId="0" borderId="0" xfId="0" applyFont="1" applyAlignment="1">
      <alignment horizontal="center" vertical="center"/>
    </xf>
    <xf numFmtId="0" fontId="18" fillId="0" borderId="0" xfId="0" applyFont="1" applyAlignment="1">
      <alignment horizontal="right" vertical="center"/>
    </xf>
    <xf numFmtId="0" fontId="15" fillId="0" borderId="0" xfId="0" applyFont="1" applyAlignment="1">
      <alignment vertical="center"/>
    </xf>
    <xf numFmtId="0" fontId="22" fillId="0" borderId="0" xfId="0" applyFont="1" applyAlignment="1">
      <alignment vertical="center"/>
    </xf>
    <xf numFmtId="0" fontId="13" fillId="0" borderId="0" xfId="0" applyFont="1" applyAlignment="1">
      <alignment horizontal="right" vertical="center"/>
    </xf>
    <xf numFmtId="0" fontId="24" fillId="0" borderId="0" xfId="0" applyFont="1" applyAlignment="1">
      <alignment horizontal="right" vertical="center"/>
    </xf>
    <xf numFmtId="0" fontId="15" fillId="0" borderId="7" xfId="0" applyFont="1" applyBorder="1" applyAlignment="1">
      <alignment horizontal="center" vertical="center"/>
    </xf>
    <xf numFmtId="0" fontId="15" fillId="0" borderId="7" xfId="0" applyFont="1" applyBorder="1" applyAlignment="1">
      <alignment vertical="center"/>
    </xf>
    <xf numFmtId="0" fontId="15" fillId="0" borderId="8" xfId="0" applyFont="1" applyBorder="1" applyAlignment="1">
      <alignment horizontal="center" vertical="center"/>
    </xf>
    <xf numFmtId="0" fontId="15" fillId="0" borderId="8" xfId="0" applyFont="1" applyBorder="1" applyAlignment="1">
      <alignment vertical="center"/>
    </xf>
    <xf numFmtId="0" fontId="15" fillId="0" borderId="9" xfId="0" applyFont="1" applyBorder="1" applyAlignment="1">
      <alignment horizontal="center" vertical="center"/>
    </xf>
    <xf numFmtId="0" fontId="15" fillId="0" borderId="9" xfId="0" applyFont="1" applyBorder="1" applyAlignment="1">
      <alignment vertical="center"/>
    </xf>
    <xf numFmtId="0" fontId="6" fillId="0" borderId="0" xfId="0" applyFont="1" applyAlignment="1">
      <alignment horizontal="center"/>
    </xf>
    <xf numFmtId="0" fontId="6" fillId="0" borderId="0" xfId="0" applyFont="1" applyAlignment="1">
      <alignment horizontal="center" wrapText="1"/>
    </xf>
    <xf numFmtId="0" fontId="10" fillId="0" borderId="11" xfId="0" applyFont="1" applyBorder="1" applyAlignment="1">
      <alignment horizontal="center" vertical="center"/>
    </xf>
    <xf numFmtId="0" fontId="11" fillId="0" borderId="12" xfId="0" applyFont="1" applyBorder="1"/>
    <xf numFmtId="0" fontId="10" fillId="0" borderId="10" xfId="0" applyFont="1" applyBorder="1" applyAlignment="1">
      <alignment horizontal="center" vertical="center"/>
    </xf>
    <xf numFmtId="0" fontId="11" fillId="0" borderId="13" xfId="0" applyFont="1" applyBorder="1"/>
    <xf numFmtId="0" fontId="14" fillId="0" borderId="11" xfId="0" applyFont="1" applyBorder="1" applyAlignment="1">
      <alignment horizontal="center" vertical="center"/>
    </xf>
    <xf numFmtId="0" fontId="5" fillId="0" borderId="12" xfId="0" applyFont="1" applyBorder="1"/>
    <xf numFmtId="0" fontId="6" fillId="0" borderId="0" xfId="0" applyFont="1" applyAlignment="1">
      <alignment horizontal="center" vertical="center" wrapText="1"/>
    </xf>
    <xf numFmtId="0" fontId="14" fillId="0" borderId="10" xfId="0" applyFont="1" applyBorder="1" applyAlignment="1">
      <alignment horizontal="center" vertical="center"/>
    </xf>
    <xf numFmtId="0" fontId="5" fillId="0" borderId="13" xfId="0" applyFont="1" applyBorder="1"/>
    <xf numFmtId="0" fontId="14" fillId="0" borderId="10" xfId="0" applyFont="1" applyBorder="1" applyAlignment="1">
      <alignment horizontal="center" vertical="center" wrapText="1"/>
    </xf>
    <xf numFmtId="0" fontId="10" fillId="0" borderId="0" xfId="0" applyFont="1" applyAlignment="1">
      <alignment horizontal="center" vertical="center"/>
    </xf>
    <xf numFmtId="0" fontId="0" fillId="0" borderId="0" xfId="0" applyFont="1" applyAlignment="1"/>
    <xf numFmtId="0" fontId="21" fillId="0" borderId="0" xfId="0" applyFont="1" applyAlignment="1">
      <alignment horizontal="center" vertical="center"/>
    </xf>
    <xf numFmtId="0" fontId="10" fillId="0" borderId="41" xfId="0" applyFont="1" applyBorder="1" applyAlignment="1">
      <alignment horizontal="center" vertical="center" wrapText="1"/>
    </xf>
    <xf numFmtId="0" fontId="5" fillId="0" borderId="22" xfId="0" applyFont="1" applyBorder="1" applyAlignment="1">
      <alignment vertical="center"/>
    </xf>
    <xf numFmtId="0" fontId="10" fillId="0" borderId="10" xfId="0" applyFont="1" applyBorder="1" applyAlignment="1">
      <alignment horizontal="center" vertical="center" wrapText="1"/>
    </xf>
    <xf numFmtId="0" fontId="5" fillId="0" borderId="13" xfId="0" applyFont="1" applyBorder="1" applyAlignment="1">
      <alignment vertical="center"/>
    </xf>
    <xf numFmtId="0" fontId="10" fillId="0" borderId="40" xfId="0" applyFont="1" applyBorder="1" applyAlignment="1">
      <alignment horizontal="center" vertical="center"/>
    </xf>
    <xf numFmtId="0" fontId="10" fillId="0" borderId="0" xfId="0" applyFont="1" applyBorder="1" applyAlignment="1">
      <alignment horizontal="center" vertical="center"/>
    </xf>
    <xf numFmtId="0" fontId="10" fillId="0" borderId="38" xfId="0" applyFont="1" applyBorder="1" applyAlignment="1">
      <alignment horizontal="center" vertical="center"/>
    </xf>
    <xf numFmtId="0" fontId="10" fillId="0" borderId="40"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5" xfId="0" applyFont="1" applyBorder="1" applyAlignment="1">
      <alignment horizontal="center" vertical="center"/>
    </xf>
    <xf numFmtId="0" fontId="10" fillId="0" borderId="39" xfId="0" applyFont="1" applyBorder="1" applyAlignment="1">
      <alignment horizontal="center" vertical="center"/>
    </xf>
    <xf numFmtId="0" fontId="10" fillId="0" borderId="11" xfId="0" applyFont="1" applyBorder="1" applyAlignment="1">
      <alignment horizontal="center" vertical="center" wrapText="1"/>
    </xf>
    <xf numFmtId="0" fontId="5" fillId="0" borderId="12" xfId="0" applyFont="1" applyBorder="1" applyAlignment="1">
      <alignment vertical="center"/>
    </xf>
    <xf numFmtId="0" fontId="23" fillId="0" borderId="0" xfId="0" applyFont="1" applyAlignment="1">
      <alignment horizontal="center" vertical="center" wrapText="1"/>
    </xf>
    <xf numFmtId="0" fontId="14" fillId="0" borderId="5" xfId="0" applyFont="1" applyBorder="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0" fillId="0" borderId="5" xfId="0" applyFont="1" applyBorder="1" applyAlignment="1">
      <alignment horizontal="center" vertical="center" wrapText="1"/>
    </xf>
    <xf numFmtId="0" fontId="5" fillId="0" borderId="5" xfId="0" applyFont="1" applyBorder="1"/>
    <xf numFmtId="0" fontId="10" fillId="0" borderId="16" xfId="0" applyFont="1" applyBorder="1" applyAlignment="1">
      <alignment horizontal="center" vertical="center" wrapText="1"/>
    </xf>
    <xf numFmtId="0" fontId="5" fillId="0" borderId="16" xfId="0" applyFont="1" applyBorder="1"/>
    <xf numFmtId="0" fontId="10" fillId="0" borderId="0" xfId="0" applyFont="1" applyAlignment="1">
      <alignment horizontal="center"/>
    </xf>
    <xf numFmtId="0" fontId="5" fillId="0" borderId="18" xfId="0" applyFont="1" applyBorder="1"/>
    <xf numFmtId="0" fontId="7" fillId="0" borderId="0" xfId="2" applyFont="1" applyAlignment="1">
      <alignment horizontal="center"/>
    </xf>
    <xf numFmtId="0" fontId="32" fillId="0" borderId="0" xfId="2" applyFont="1" applyAlignment="1">
      <alignment horizontal="center" vertical="center" wrapText="1"/>
    </xf>
    <xf numFmtId="0" fontId="9" fillId="0" borderId="19" xfId="2" applyFont="1" applyFill="1" applyBorder="1" applyAlignment="1">
      <alignment horizontal="right" vertical="center" wrapText="1"/>
    </xf>
    <xf numFmtId="0" fontId="11" fillId="0" borderId="15" xfId="0" applyFont="1" applyBorder="1" applyAlignment="1">
      <alignment horizontal="justify" vertical="center" wrapText="1"/>
    </xf>
    <xf numFmtId="166" fontId="11" fillId="0" borderId="15" xfId="0" applyNumberFormat="1" applyFont="1" applyBorder="1" applyAlignment="1">
      <alignment horizontal="left" vertical="center"/>
    </xf>
    <xf numFmtId="166" fontId="11" fillId="0" borderId="15" xfId="0" applyNumberFormat="1" applyFont="1" applyBorder="1" applyAlignment="1">
      <alignment vertical="center"/>
    </xf>
    <xf numFmtId="3" fontId="7" fillId="0" borderId="9" xfId="3" applyNumberFormat="1" applyFont="1" applyFill="1" applyBorder="1" applyAlignment="1">
      <alignment horizontal="left" vertical="center" wrapText="1"/>
    </xf>
    <xf numFmtId="169" fontId="7" fillId="0" borderId="9" xfId="4" applyNumberFormat="1" applyFont="1" applyFill="1" applyBorder="1" applyAlignment="1">
      <alignment horizontal="center" vertical="center" wrapText="1"/>
    </xf>
    <xf numFmtId="169" fontId="7" fillId="0" borderId="9" xfId="0" applyNumberFormat="1" applyFont="1" applyFill="1" applyBorder="1" applyAlignment="1">
      <alignment horizontal="center" vertical="center" wrapText="1"/>
    </xf>
    <xf numFmtId="0" fontId="7" fillId="0" borderId="8" xfId="2" applyFont="1" applyFill="1" applyBorder="1" applyAlignment="1">
      <alignment horizontal="center" vertical="center" wrapText="1"/>
    </xf>
    <xf numFmtId="169" fontId="7" fillId="0" borderId="8" xfId="2" applyNumberFormat="1" applyFont="1" applyFill="1" applyBorder="1" applyAlignment="1">
      <alignment horizontal="center" vertical="center"/>
    </xf>
    <xf numFmtId="0" fontId="7" fillId="0" borderId="9" xfId="2" applyFont="1" applyFill="1" applyBorder="1" applyAlignment="1">
      <alignment horizontal="center" vertical="center" wrapText="1"/>
    </xf>
  </cellXfs>
  <cellStyles count="11">
    <cellStyle name="~1" xfId="2"/>
    <cellStyle name="Comma" xfId="1" builtinId="3"/>
    <cellStyle name="Comma 9" xfId="10"/>
    <cellStyle name="Normal" xfId="0" builtinId="0"/>
    <cellStyle name="Normal 2_Bao cao BoKH ve lap KH dau tu cong trung han 5 nam 2016-2020 (Nguyet)" xfId="5"/>
    <cellStyle name="Normal_Bao cao BoKH ve lap KH dau tu cong trung han 5 nam 2016-2020 (30-6-2015) chinh thuc trinh UBND tinh" xfId="4"/>
    <cellStyle name="Normal_Bieu mau (CV )" xfId="3"/>
    <cellStyle name="Normal_BM2DP)" xfId="7"/>
    <cellStyle name="Normal_Quyet dinh ke hoach von dau tu XDCB nam 2015 (trinh UBND chinh  thuc 26.10.2014)" xfId="6"/>
    <cellStyle name="Normal_von tang cuong" xfId="9"/>
    <cellStyle name="Normal_XD dau tu trung han 2016-2020 (Thao)" xfId="8"/>
  </cellStyles>
  <dxfs count="0"/>
  <tableStyles count="0" defaultTableStyle="TableStyleMedium9" defaultPivotStyle="PivotStyleLight16"/>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calcChain.xml" Type="http://schemas.openxmlformats.org/officeDocument/2006/relationships/calcChain" Id="rId12"></Relationship><Relationship Target="worksheets/sheet2.xml" Type="http://schemas.openxmlformats.org/officeDocument/2006/relationships/worksheet" Id="rId2"></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sharedStrings.xml" Type="http://schemas.openxmlformats.org/officeDocument/2006/relationships/sharedStrings" Id="rId11"></Relationship><Relationship Target="worksheets/sheet5.xml" Type="http://schemas.openxmlformats.org/officeDocument/2006/relationships/worksheet" Id="rId5"></Relationship><Relationship Target="styles.xml" Type="http://schemas.openxmlformats.org/officeDocument/2006/relationships/styles" Id="rId10"></Relationship><Relationship Target="worksheets/sheet4.xml" Type="http://schemas.openxmlformats.org/officeDocument/2006/relationships/worksheet" Id="rId4"></Relationship><Relationship Target="theme/theme1.xml" Type="http://schemas.openxmlformats.org/officeDocument/2006/relationships/theme" Id="rId9"></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C34"/>
  <sheetViews>
    <sheetView topLeftCell="A19" workbookViewId="0">
      <selection activeCell="C16" sqref="C16"/>
    </sheetView>
  </sheetViews>
  <sheetFormatPr defaultRowHeight="15.75"/>
  <cols>
    <col min="1" max="1" width="6.42578125" style="1" customWidth="1"/>
    <col min="2" max="2" width="56.140625" style="1" customWidth="1"/>
    <col min="3" max="3" width="26" style="1" customWidth="1"/>
    <col min="4" max="16384" width="9.140625" style="1"/>
  </cols>
  <sheetData>
    <row r="1" spans="1:3" s="4" customFormat="1" ht="18.75">
      <c r="A1" s="3" t="s">
        <v>44</v>
      </c>
      <c r="C1" s="156" t="s">
        <v>0</v>
      </c>
    </row>
    <row r="2" spans="1:3" s="4" customFormat="1" ht="18.75">
      <c r="A2" s="3" t="s">
        <v>45</v>
      </c>
    </row>
    <row r="3" spans="1:3" ht="33.75" customHeight="1">
      <c r="A3" s="193" t="s">
        <v>47</v>
      </c>
      <c r="B3" s="193"/>
      <c r="C3" s="193"/>
    </row>
    <row r="4" spans="1:3" ht="33.75" customHeight="1">
      <c r="A4" s="6"/>
      <c r="B4" s="4"/>
      <c r="C4" s="7" t="s">
        <v>1</v>
      </c>
    </row>
    <row r="5" spans="1:3" ht="37.5">
      <c r="A5" s="8" t="s">
        <v>2</v>
      </c>
      <c r="B5" s="8" t="s">
        <v>3</v>
      </c>
      <c r="C5" s="8" t="s">
        <v>4</v>
      </c>
    </row>
    <row r="6" spans="1:3" ht="18.75">
      <c r="A6" s="21" t="s">
        <v>5</v>
      </c>
      <c r="B6" s="29" t="s">
        <v>6</v>
      </c>
      <c r="C6" s="22">
        <f>C7+C10+C13+C14+C15</f>
        <v>8933277</v>
      </c>
    </row>
    <row r="7" spans="1:3" ht="18.75">
      <c r="A7" s="23" t="s">
        <v>7</v>
      </c>
      <c r="B7" s="30" t="s">
        <v>8</v>
      </c>
      <c r="C7" s="24">
        <f>C8+C9</f>
        <v>3442300</v>
      </c>
    </row>
    <row r="8" spans="1:3" ht="18.75">
      <c r="A8" s="25">
        <v>1</v>
      </c>
      <c r="B8" s="31" t="s">
        <v>9</v>
      </c>
      <c r="C8" s="26">
        <v>1780840</v>
      </c>
    </row>
    <row r="9" spans="1:3" ht="18.75">
      <c r="A9" s="25">
        <v>2</v>
      </c>
      <c r="B9" s="31" t="s">
        <v>10</v>
      </c>
      <c r="C9" s="26">
        <v>1661460</v>
      </c>
    </row>
    <row r="10" spans="1:3" ht="18.75">
      <c r="A10" s="23" t="s">
        <v>11</v>
      </c>
      <c r="B10" s="30" t="s">
        <v>12</v>
      </c>
      <c r="C10" s="26">
        <f>C11+C12</f>
        <v>5490977</v>
      </c>
    </row>
    <row r="11" spans="1:3" ht="18.75">
      <c r="A11" s="25">
        <v>1</v>
      </c>
      <c r="B11" s="31" t="s">
        <v>13</v>
      </c>
      <c r="C11" s="26">
        <v>3605852</v>
      </c>
    </row>
    <row r="12" spans="1:3" ht="18.75">
      <c r="A12" s="25">
        <v>2</v>
      </c>
      <c r="B12" s="31" t="s">
        <v>14</v>
      </c>
      <c r="C12" s="26">
        <v>1885125</v>
      </c>
    </row>
    <row r="13" spans="1:3" ht="18.75">
      <c r="A13" s="23" t="s">
        <v>15</v>
      </c>
      <c r="B13" s="30" t="s">
        <v>16</v>
      </c>
      <c r="C13" s="26">
        <v>0</v>
      </c>
    </row>
    <row r="14" spans="1:3" ht="18.75">
      <c r="A14" s="23" t="s">
        <v>17</v>
      </c>
      <c r="B14" s="30" t="s">
        <v>18</v>
      </c>
      <c r="C14" s="26">
        <v>0</v>
      </c>
    </row>
    <row r="15" spans="1:3" ht="18.75">
      <c r="A15" s="23" t="s">
        <v>19</v>
      </c>
      <c r="B15" s="30" t="s">
        <v>20</v>
      </c>
      <c r="C15" s="26">
        <v>0</v>
      </c>
    </row>
    <row r="16" spans="1:3" ht="18.75">
      <c r="A16" s="23" t="s">
        <v>21</v>
      </c>
      <c r="B16" s="30" t="s">
        <v>22</v>
      </c>
      <c r="C16" s="24">
        <f>C17+C24</f>
        <v>8938477</v>
      </c>
    </row>
    <row r="17" spans="1:3" ht="18.75">
      <c r="A17" s="23" t="s">
        <v>23</v>
      </c>
      <c r="B17" s="30" t="s">
        <v>24</v>
      </c>
      <c r="C17" s="24">
        <f>SUM(C18:C23)</f>
        <v>7070667</v>
      </c>
    </row>
    <row r="18" spans="1:3" ht="18.75">
      <c r="A18" s="25">
        <v>1</v>
      </c>
      <c r="B18" s="31" t="s">
        <v>25</v>
      </c>
      <c r="C18" s="26">
        <v>1714880</v>
      </c>
    </row>
    <row r="19" spans="1:3" ht="18.75">
      <c r="A19" s="25">
        <v>2</v>
      </c>
      <c r="B19" s="31" t="s">
        <v>26</v>
      </c>
      <c r="C19" s="26">
        <v>5180587</v>
      </c>
    </row>
    <row r="20" spans="1:3" ht="37.5">
      <c r="A20" s="25">
        <v>3</v>
      </c>
      <c r="B20" s="31" t="s">
        <v>27</v>
      </c>
      <c r="C20" s="26">
        <v>800</v>
      </c>
    </row>
    <row r="21" spans="1:3" ht="18.75">
      <c r="A21" s="25">
        <v>4</v>
      </c>
      <c r="B21" s="31" t="s">
        <v>28</v>
      </c>
      <c r="C21" s="26">
        <v>1000</v>
      </c>
    </row>
    <row r="22" spans="1:3" ht="18.75">
      <c r="A22" s="25">
        <v>5</v>
      </c>
      <c r="B22" s="31" t="s">
        <v>29</v>
      </c>
      <c r="C22" s="26">
        <v>139350</v>
      </c>
    </row>
    <row r="23" spans="1:3" ht="18.75">
      <c r="A23" s="25">
        <v>6</v>
      </c>
      <c r="B23" s="31" t="s">
        <v>30</v>
      </c>
      <c r="C23" s="26">
        <v>34050</v>
      </c>
    </row>
    <row r="24" spans="1:3" ht="18.75">
      <c r="A24" s="23" t="s">
        <v>11</v>
      </c>
      <c r="B24" s="30" t="s">
        <v>31</v>
      </c>
      <c r="C24" s="24">
        <f>C25+C26</f>
        <v>1867810</v>
      </c>
    </row>
    <row r="25" spans="1:3" ht="18.75">
      <c r="A25" s="25">
        <v>1</v>
      </c>
      <c r="B25" s="31" t="s">
        <v>32</v>
      </c>
      <c r="C25" s="26">
        <v>230446</v>
      </c>
    </row>
    <row r="26" spans="1:3" ht="18.75">
      <c r="A26" s="25">
        <v>2</v>
      </c>
      <c r="B26" s="31" t="s">
        <v>33</v>
      </c>
      <c r="C26" s="26">
        <v>1637364</v>
      </c>
    </row>
    <row r="27" spans="1:3" ht="18.75">
      <c r="A27" s="23" t="s">
        <v>34</v>
      </c>
      <c r="B27" s="30" t="s">
        <v>46</v>
      </c>
      <c r="C27" s="24">
        <v>5200</v>
      </c>
    </row>
    <row r="28" spans="1:3" ht="18.75">
      <c r="A28" s="23" t="s">
        <v>35</v>
      </c>
      <c r="B28" s="30" t="s">
        <v>36</v>
      </c>
      <c r="C28" s="24">
        <f>C29+C30</f>
        <v>47500</v>
      </c>
    </row>
    <row r="29" spans="1:3" ht="18.75">
      <c r="A29" s="25">
        <v>1</v>
      </c>
      <c r="B29" s="31" t="s">
        <v>37</v>
      </c>
      <c r="C29" s="26">
        <v>47500</v>
      </c>
    </row>
    <row r="30" spans="1:3" ht="37.5">
      <c r="A30" s="25" t="s">
        <v>38</v>
      </c>
      <c r="B30" s="31" t="s">
        <v>39</v>
      </c>
      <c r="C30" s="26">
        <v>0</v>
      </c>
    </row>
    <row r="31" spans="1:3" ht="18.75">
      <c r="A31" s="23" t="s">
        <v>40</v>
      </c>
      <c r="B31" s="30" t="s">
        <v>41</v>
      </c>
      <c r="C31" s="24">
        <f>C32+C33</f>
        <v>52700</v>
      </c>
    </row>
    <row r="32" spans="1:3" ht="18.75">
      <c r="A32" s="25">
        <v>1</v>
      </c>
      <c r="B32" s="31" t="s">
        <v>42</v>
      </c>
      <c r="C32" s="26">
        <v>5200</v>
      </c>
    </row>
    <row r="33" spans="1:3" ht="18.75">
      <c r="A33" s="27">
        <v>2</v>
      </c>
      <c r="B33" s="32" t="s">
        <v>43</v>
      </c>
      <c r="C33" s="28">
        <v>47500</v>
      </c>
    </row>
    <row r="34" spans="1:3">
      <c r="A34" s="2"/>
    </row>
  </sheetData>
  <mergeCells count="1">
    <mergeCell ref="A3:C3"/>
  </mergeCells>
  <printOptions horizontalCentered="1"/>
  <pageMargins left="0.31" right="0.28999999999999998" top="0.65" bottom="0.74803149606299202" header="0.31496062992126" footer="0.31496062992126"/>
  <pageSetup paperSize="9" orientation="portrait" r:id="rId1"/>
</worksheet>
</file>

<file path=xl/worksheets/sheet2.xml><?xml version="1.0" encoding="utf-8"?>
<worksheet xmlns="http://schemas.openxmlformats.org/spreadsheetml/2006/main" xmlns:r="http://schemas.openxmlformats.org/officeDocument/2006/relationships">
  <dimension ref="A1:C36"/>
  <sheetViews>
    <sheetView topLeftCell="A19" zoomScale="85" zoomScaleNormal="85" workbookViewId="0">
      <selection activeCell="D14" sqref="D14"/>
    </sheetView>
  </sheetViews>
  <sheetFormatPr defaultRowHeight="18.75"/>
  <cols>
    <col min="1" max="1" width="6.28515625" style="4" customWidth="1"/>
    <col min="2" max="2" width="57.140625" style="4" customWidth="1"/>
    <col min="3" max="3" width="27.28515625" style="4" customWidth="1"/>
    <col min="4" max="16384" width="9.140625" style="4"/>
  </cols>
  <sheetData>
    <row r="1" spans="1:3">
      <c r="A1" s="3" t="s">
        <v>44</v>
      </c>
      <c r="C1" s="5" t="s">
        <v>66</v>
      </c>
    </row>
    <row r="2" spans="1:3">
      <c r="A2" s="3" t="s">
        <v>45</v>
      </c>
    </row>
    <row r="3" spans="1:3" ht="5.25" customHeight="1">
      <c r="A3" s="3"/>
    </row>
    <row r="4" spans="1:3" ht="54" customHeight="1">
      <c r="A4" s="194" t="s">
        <v>67</v>
      </c>
      <c r="B4" s="194"/>
      <c r="C4" s="194"/>
    </row>
    <row r="5" spans="1:3" s="177" customFormat="1" ht="30.75" customHeight="1">
      <c r="A5" s="58"/>
      <c r="C5" s="57" t="s">
        <v>1</v>
      </c>
    </row>
    <row r="6" spans="1:3" ht="37.5">
      <c r="A6" s="8" t="s">
        <v>2</v>
      </c>
      <c r="B6" s="8" t="s">
        <v>3</v>
      </c>
      <c r="C6" s="8" t="s">
        <v>48</v>
      </c>
    </row>
    <row r="7" spans="1:3">
      <c r="A7" s="9" t="s">
        <v>5</v>
      </c>
      <c r="B7" s="10" t="s">
        <v>49</v>
      </c>
      <c r="C7" s="11"/>
    </row>
    <row r="8" spans="1:3">
      <c r="A8" s="12" t="s">
        <v>7</v>
      </c>
      <c r="B8" s="13" t="s">
        <v>50</v>
      </c>
      <c r="C8" s="14">
        <f>C9+C10+C13+C14+C15</f>
        <v>8095907</v>
      </c>
    </row>
    <row r="9" spans="1:3">
      <c r="A9" s="15">
        <v>1</v>
      </c>
      <c r="B9" s="16" t="s">
        <v>51</v>
      </c>
      <c r="C9" s="17">
        <v>2604930</v>
      </c>
    </row>
    <row r="10" spans="1:3">
      <c r="A10" s="15">
        <v>2</v>
      </c>
      <c r="B10" s="16" t="s">
        <v>12</v>
      </c>
      <c r="C10" s="14">
        <f>C11+C12</f>
        <v>5490977</v>
      </c>
    </row>
    <row r="11" spans="1:3">
      <c r="A11" s="15" t="s">
        <v>52</v>
      </c>
      <c r="B11" s="16" t="s">
        <v>13</v>
      </c>
      <c r="C11" s="17">
        <v>3605852</v>
      </c>
    </row>
    <row r="12" spans="1:3">
      <c r="A12" s="15" t="s">
        <v>52</v>
      </c>
      <c r="B12" s="16" t="s">
        <v>14</v>
      </c>
      <c r="C12" s="17">
        <v>1885125</v>
      </c>
    </row>
    <row r="13" spans="1:3">
      <c r="A13" s="15">
        <v>3</v>
      </c>
      <c r="B13" s="16" t="s">
        <v>16</v>
      </c>
      <c r="C13" s="17">
        <v>0</v>
      </c>
    </row>
    <row r="14" spans="1:3">
      <c r="A14" s="15">
        <v>4</v>
      </c>
      <c r="B14" s="16" t="s">
        <v>18</v>
      </c>
      <c r="C14" s="17">
        <v>0</v>
      </c>
    </row>
    <row r="15" spans="1:3">
      <c r="A15" s="15">
        <v>5</v>
      </c>
      <c r="B15" s="16" t="s">
        <v>20</v>
      </c>
      <c r="C15" s="17">
        <v>0</v>
      </c>
    </row>
    <row r="16" spans="1:3">
      <c r="A16" s="12" t="s">
        <v>11</v>
      </c>
      <c r="B16" s="13" t="s">
        <v>53</v>
      </c>
      <c r="C16" s="14">
        <f>C17+C18+C21</f>
        <v>8101107</v>
      </c>
    </row>
    <row r="17" spans="1:3">
      <c r="A17" s="15">
        <v>1</v>
      </c>
      <c r="B17" s="16" t="s">
        <v>54</v>
      </c>
      <c r="C17" s="17">
        <f>3196825+1867810</f>
        <v>5064635</v>
      </c>
    </row>
    <row r="18" spans="1:3">
      <c r="A18" s="15">
        <v>2</v>
      </c>
      <c r="B18" s="16" t="s">
        <v>55</v>
      </c>
      <c r="C18" s="17">
        <f>C19+C20</f>
        <v>3036472</v>
      </c>
    </row>
    <row r="19" spans="1:3">
      <c r="A19" s="15" t="s">
        <v>56</v>
      </c>
      <c r="B19" s="16" t="s">
        <v>57</v>
      </c>
      <c r="C19" s="17">
        <v>2744292</v>
      </c>
    </row>
    <row r="20" spans="1:3">
      <c r="A20" s="15" t="s">
        <v>56</v>
      </c>
      <c r="B20" s="16" t="s">
        <v>58</v>
      </c>
      <c r="C20" s="17">
        <v>292180</v>
      </c>
    </row>
    <row r="21" spans="1:3">
      <c r="A21" s="15">
        <v>3</v>
      </c>
      <c r="B21" s="16" t="s">
        <v>59</v>
      </c>
      <c r="C21" s="17">
        <v>0</v>
      </c>
    </row>
    <row r="22" spans="1:3">
      <c r="A22" s="12" t="s">
        <v>15</v>
      </c>
      <c r="B22" s="13" t="s">
        <v>68</v>
      </c>
      <c r="C22" s="14">
        <f>C16-C8</f>
        <v>5200</v>
      </c>
    </row>
    <row r="23" spans="1:3" ht="37.5" customHeight="1">
      <c r="A23" s="12" t="s">
        <v>21</v>
      </c>
      <c r="B23" s="13" t="s">
        <v>60</v>
      </c>
      <c r="C23" s="17"/>
    </row>
    <row r="24" spans="1:3">
      <c r="A24" s="12" t="s">
        <v>7</v>
      </c>
      <c r="B24" s="13" t="s">
        <v>50</v>
      </c>
      <c r="C24" s="14">
        <f>C25+C26+C29+C30</f>
        <v>3873842</v>
      </c>
    </row>
    <row r="25" spans="1:3">
      <c r="A25" s="15">
        <v>1</v>
      </c>
      <c r="B25" s="16" t="s">
        <v>61</v>
      </c>
      <c r="C25" s="17">
        <v>837370</v>
      </c>
    </row>
    <row r="26" spans="1:3">
      <c r="A26" s="15">
        <v>2</v>
      </c>
      <c r="B26" s="16" t="s">
        <v>62</v>
      </c>
      <c r="C26" s="17">
        <f>C27+C28</f>
        <v>3036472</v>
      </c>
    </row>
    <row r="27" spans="1:3">
      <c r="A27" s="15" t="s">
        <v>63</v>
      </c>
      <c r="B27" s="16" t="s">
        <v>13</v>
      </c>
      <c r="C27" s="17">
        <v>2744292</v>
      </c>
    </row>
    <row r="28" spans="1:3">
      <c r="A28" s="15" t="s">
        <v>63</v>
      </c>
      <c r="B28" s="16" t="s">
        <v>14</v>
      </c>
      <c r="C28" s="17">
        <v>292180</v>
      </c>
    </row>
    <row r="29" spans="1:3">
      <c r="A29" s="15">
        <v>3</v>
      </c>
      <c r="B29" s="16" t="s">
        <v>18</v>
      </c>
      <c r="C29" s="17">
        <v>0</v>
      </c>
    </row>
    <row r="30" spans="1:3">
      <c r="A30" s="15">
        <v>4</v>
      </c>
      <c r="B30" s="16" t="s">
        <v>20</v>
      </c>
      <c r="C30" s="17">
        <v>0</v>
      </c>
    </row>
    <row r="31" spans="1:3">
      <c r="A31" s="12" t="s">
        <v>11</v>
      </c>
      <c r="B31" s="13" t="s">
        <v>53</v>
      </c>
      <c r="C31" s="14">
        <f>C32+C33+C36</f>
        <v>3873842</v>
      </c>
    </row>
    <row r="32" spans="1:3">
      <c r="A32" s="15">
        <v>1</v>
      </c>
      <c r="B32" s="16" t="s">
        <v>64</v>
      </c>
      <c r="C32" s="17">
        <v>3873842</v>
      </c>
    </row>
    <row r="33" spans="1:3">
      <c r="A33" s="15">
        <v>2</v>
      </c>
      <c r="B33" s="16" t="s">
        <v>65</v>
      </c>
      <c r="C33" s="17">
        <f>C34+C35</f>
        <v>0</v>
      </c>
    </row>
    <row r="34" spans="1:3">
      <c r="A34" s="15" t="s">
        <v>52</v>
      </c>
      <c r="B34" s="16" t="s">
        <v>57</v>
      </c>
      <c r="C34" s="17">
        <v>0</v>
      </c>
    </row>
    <row r="35" spans="1:3">
      <c r="A35" s="15" t="s">
        <v>52</v>
      </c>
      <c r="B35" s="16" t="s">
        <v>58</v>
      </c>
      <c r="C35" s="17">
        <v>0</v>
      </c>
    </row>
    <row r="36" spans="1:3">
      <c r="A36" s="18">
        <v>3</v>
      </c>
      <c r="B36" s="19" t="s">
        <v>59</v>
      </c>
      <c r="C36" s="20">
        <v>0</v>
      </c>
    </row>
  </sheetData>
  <mergeCells count="1">
    <mergeCell ref="A4:C4"/>
  </mergeCells>
  <printOptions horizontalCentered="1"/>
  <pageMargins left="0.19" right="0.16" top="0.61" bottom="0.54" header="0.31496062992126" footer="0.31496062992126"/>
  <pageSetup paperSize="9" orientation="portrait" r:id="rId1"/>
</worksheet>
</file>

<file path=xl/worksheets/sheet3.xml><?xml version="1.0" encoding="utf-8"?>
<worksheet xmlns="http://schemas.openxmlformats.org/spreadsheetml/2006/main" xmlns:r="http://schemas.openxmlformats.org/officeDocument/2006/relationships">
  <dimension ref="A1:D66"/>
  <sheetViews>
    <sheetView topLeftCell="A49" zoomScale="96" zoomScaleNormal="96" workbookViewId="0">
      <selection activeCell="C11" sqref="C11"/>
    </sheetView>
  </sheetViews>
  <sheetFormatPr defaultRowHeight="18.75"/>
  <cols>
    <col min="1" max="1" width="5.28515625" style="39" customWidth="1"/>
    <col min="2" max="2" width="54.7109375" style="39" customWidth="1"/>
    <col min="3" max="4" width="16.85546875" style="39" customWidth="1"/>
    <col min="5" max="16384" width="9.140625" style="39"/>
  </cols>
  <sheetData>
    <row r="1" spans="1:4" s="4" customFormat="1">
      <c r="A1" s="3" t="s">
        <v>44</v>
      </c>
      <c r="D1" s="5" t="s">
        <v>128</v>
      </c>
    </row>
    <row r="2" spans="1:4" s="4" customFormat="1">
      <c r="A2" s="3" t="s">
        <v>45</v>
      </c>
    </row>
    <row r="3" spans="1:4" s="4" customFormat="1" ht="12.75" customHeight="1">
      <c r="A3" s="3"/>
    </row>
    <row r="4" spans="1:4" ht="32.25" customHeight="1">
      <c r="A4" s="193" t="s">
        <v>119</v>
      </c>
      <c r="B4" s="193"/>
      <c r="C4" s="193"/>
      <c r="D4" s="193"/>
    </row>
    <row r="5" spans="1:4" ht="31.5" customHeight="1">
      <c r="A5" s="40"/>
      <c r="D5" s="57" t="s">
        <v>120</v>
      </c>
    </row>
    <row r="6" spans="1:4">
      <c r="A6" s="197" t="s">
        <v>2</v>
      </c>
      <c r="B6" s="197" t="s">
        <v>88</v>
      </c>
      <c r="C6" s="195" t="s">
        <v>4</v>
      </c>
      <c r="D6" s="196"/>
    </row>
    <row r="7" spans="1:4" ht="37.5">
      <c r="A7" s="198"/>
      <c r="B7" s="198"/>
      <c r="C7" s="41" t="s">
        <v>69</v>
      </c>
      <c r="D7" s="41" t="s">
        <v>70</v>
      </c>
    </row>
    <row r="8" spans="1:4">
      <c r="A8" s="42"/>
      <c r="B8" s="43" t="s">
        <v>69</v>
      </c>
      <c r="C8" s="44">
        <f t="shared" ref="C8:D8" si="0">C9+C58+C59+C66</f>
        <v>3700000</v>
      </c>
      <c r="D8" s="44">
        <f t="shared" si="0"/>
        <v>3442300</v>
      </c>
    </row>
    <row r="9" spans="1:4">
      <c r="A9" s="45" t="s">
        <v>7</v>
      </c>
      <c r="B9" s="46" t="s">
        <v>71</v>
      </c>
      <c r="C9" s="47">
        <f t="shared" ref="C9:D9" si="1">C10+C14+C21+C28+C35+C36+C39+C40+C45+C46+C47+C48+C49+C50+C51+C52+C54+C55+C56+C57</f>
        <v>3700000</v>
      </c>
      <c r="D9" s="47">
        <f t="shared" si="1"/>
        <v>3442300</v>
      </c>
    </row>
    <row r="10" spans="1:4">
      <c r="A10" s="48">
        <v>1</v>
      </c>
      <c r="B10" s="49" t="s">
        <v>89</v>
      </c>
      <c r="C10" s="50">
        <f t="shared" ref="C10:D10" si="2">SUM(C11:C13)</f>
        <v>205000</v>
      </c>
      <c r="D10" s="50">
        <f t="shared" si="2"/>
        <v>205000</v>
      </c>
    </row>
    <row r="11" spans="1:4">
      <c r="A11" s="48"/>
      <c r="B11" s="49" t="s">
        <v>90</v>
      </c>
      <c r="C11" s="50">
        <v>136500</v>
      </c>
      <c r="D11" s="50">
        <f>C11</f>
        <v>136500</v>
      </c>
    </row>
    <row r="12" spans="1:4">
      <c r="A12" s="48"/>
      <c r="B12" s="49" t="s">
        <v>91</v>
      </c>
      <c r="C12" s="50">
        <v>5500</v>
      </c>
      <c r="D12" s="50">
        <v>5500</v>
      </c>
    </row>
    <row r="13" spans="1:4">
      <c r="A13" s="48"/>
      <c r="B13" s="49" t="s">
        <v>92</v>
      </c>
      <c r="C13" s="50">
        <v>63000</v>
      </c>
      <c r="D13" s="50">
        <f>C13</f>
        <v>63000</v>
      </c>
    </row>
    <row r="14" spans="1:4">
      <c r="A14" s="48">
        <f>A10+1</f>
        <v>2</v>
      </c>
      <c r="B14" s="49" t="s">
        <v>93</v>
      </c>
      <c r="C14" s="50">
        <f t="shared" ref="C14:D14" si="3">SUM(C15:C20)</f>
        <v>120230</v>
      </c>
      <c r="D14" s="50">
        <f t="shared" si="3"/>
        <v>120230</v>
      </c>
    </row>
    <row r="15" spans="1:4">
      <c r="A15" s="48"/>
      <c r="B15" s="49" t="s">
        <v>90</v>
      </c>
      <c r="C15" s="50">
        <v>64930</v>
      </c>
      <c r="D15" s="50">
        <f t="shared" ref="D15:D20" si="4">C15</f>
        <v>64930</v>
      </c>
    </row>
    <row r="16" spans="1:4">
      <c r="A16" s="48"/>
      <c r="B16" s="49" t="s">
        <v>91</v>
      </c>
      <c r="C16" s="50">
        <v>53000</v>
      </c>
      <c r="D16" s="50">
        <f t="shared" si="4"/>
        <v>53000</v>
      </c>
    </row>
    <row r="17" spans="1:4">
      <c r="A17" s="48"/>
      <c r="B17" s="49" t="s">
        <v>94</v>
      </c>
      <c r="C17" s="50">
        <v>300</v>
      </c>
      <c r="D17" s="50">
        <f t="shared" si="4"/>
        <v>300</v>
      </c>
    </row>
    <row r="18" spans="1:4">
      <c r="A18" s="48"/>
      <c r="B18" s="49" t="s">
        <v>95</v>
      </c>
      <c r="C18" s="50">
        <v>2000</v>
      </c>
      <c r="D18" s="50">
        <f t="shared" si="4"/>
        <v>2000</v>
      </c>
    </row>
    <row r="19" spans="1:4">
      <c r="A19" s="48"/>
      <c r="B19" s="49" t="s">
        <v>96</v>
      </c>
      <c r="C19" s="50">
        <v>0</v>
      </c>
      <c r="D19" s="50">
        <f t="shared" si="4"/>
        <v>0</v>
      </c>
    </row>
    <row r="20" spans="1:4">
      <c r="A20" s="51"/>
      <c r="B20" s="49" t="s">
        <v>97</v>
      </c>
      <c r="C20" s="50">
        <v>0</v>
      </c>
      <c r="D20" s="50">
        <f t="shared" si="4"/>
        <v>0</v>
      </c>
    </row>
    <row r="21" spans="1:4">
      <c r="A21" s="48">
        <f>A14+1</f>
        <v>3</v>
      </c>
      <c r="B21" s="49" t="s">
        <v>98</v>
      </c>
      <c r="C21" s="50">
        <f t="shared" ref="C21:D21" si="5">SUM(C22:C27)</f>
        <v>117830</v>
      </c>
      <c r="D21" s="50">
        <f t="shared" si="5"/>
        <v>117830</v>
      </c>
    </row>
    <row r="22" spans="1:4">
      <c r="A22" s="48"/>
      <c r="B22" s="49" t="s">
        <v>90</v>
      </c>
      <c r="C22" s="50">
        <v>33680</v>
      </c>
      <c r="D22" s="50">
        <f t="shared" ref="D22:D27" si="6">C22</f>
        <v>33680</v>
      </c>
    </row>
    <row r="23" spans="1:4">
      <c r="A23" s="48"/>
      <c r="B23" s="49" t="s">
        <v>91</v>
      </c>
      <c r="C23" s="50">
        <v>84000</v>
      </c>
      <c r="D23" s="50">
        <f t="shared" si="6"/>
        <v>84000</v>
      </c>
    </row>
    <row r="24" spans="1:4">
      <c r="A24" s="48"/>
      <c r="B24" s="49" t="s">
        <v>94</v>
      </c>
      <c r="C24" s="50">
        <v>110</v>
      </c>
      <c r="D24" s="50">
        <f t="shared" si="6"/>
        <v>110</v>
      </c>
    </row>
    <row r="25" spans="1:4">
      <c r="A25" s="48"/>
      <c r="B25" s="49" t="s">
        <v>95</v>
      </c>
      <c r="C25" s="50">
        <v>40</v>
      </c>
      <c r="D25" s="50">
        <f t="shared" si="6"/>
        <v>40</v>
      </c>
    </row>
    <row r="26" spans="1:4">
      <c r="A26" s="48"/>
      <c r="B26" s="49" t="s">
        <v>99</v>
      </c>
      <c r="C26" s="50">
        <v>0</v>
      </c>
      <c r="D26" s="50">
        <f t="shared" si="6"/>
        <v>0</v>
      </c>
    </row>
    <row r="27" spans="1:4">
      <c r="A27" s="48"/>
      <c r="B27" s="49" t="s">
        <v>97</v>
      </c>
      <c r="C27" s="50">
        <v>0</v>
      </c>
      <c r="D27" s="50">
        <f t="shared" si="6"/>
        <v>0</v>
      </c>
    </row>
    <row r="28" spans="1:4">
      <c r="A28" s="48">
        <f>A21+1</f>
        <v>4</v>
      </c>
      <c r="B28" s="49" t="s">
        <v>100</v>
      </c>
      <c r="C28" s="50">
        <f t="shared" ref="C28:D28" si="7">SUM(C29:C34)</f>
        <v>751100</v>
      </c>
      <c r="D28" s="50">
        <f t="shared" si="7"/>
        <v>751100</v>
      </c>
    </row>
    <row r="29" spans="1:4">
      <c r="A29" s="48"/>
      <c r="B29" s="49" t="s">
        <v>101</v>
      </c>
      <c r="C29" s="50">
        <v>495840</v>
      </c>
      <c r="D29" s="50">
        <f t="shared" ref="D29:D35" si="8">C29</f>
        <v>495840</v>
      </c>
    </row>
    <row r="30" spans="1:4">
      <c r="A30" s="48"/>
      <c r="B30" s="49" t="s">
        <v>102</v>
      </c>
      <c r="C30" s="50">
        <v>154200</v>
      </c>
      <c r="D30" s="50">
        <f t="shared" si="8"/>
        <v>154200</v>
      </c>
    </row>
    <row r="31" spans="1:4">
      <c r="A31" s="48"/>
      <c r="B31" s="49" t="s">
        <v>92</v>
      </c>
      <c r="C31" s="50">
        <v>100000</v>
      </c>
      <c r="D31" s="50">
        <f t="shared" si="8"/>
        <v>100000</v>
      </c>
    </row>
    <row r="32" spans="1:4">
      <c r="A32" s="48"/>
      <c r="B32" s="49" t="s">
        <v>95</v>
      </c>
      <c r="C32" s="50">
        <v>1060</v>
      </c>
      <c r="D32" s="50">
        <f t="shared" si="8"/>
        <v>1060</v>
      </c>
    </row>
    <row r="33" spans="1:4">
      <c r="A33" s="48"/>
      <c r="B33" s="49" t="s">
        <v>96</v>
      </c>
      <c r="C33" s="50">
        <v>0</v>
      </c>
      <c r="D33" s="50">
        <f t="shared" si="8"/>
        <v>0</v>
      </c>
    </row>
    <row r="34" spans="1:4">
      <c r="A34" s="48"/>
      <c r="B34" s="49" t="s">
        <v>97</v>
      </c>
      <c r="C34" s="50">
        <v>0</v>
      </c>
      <c r="D34" s="50">
        <f t="shared" si="8"/>
        <v>0</v>
      </c>
    </row>
    <row r="35" spans="1:4">
      <c r="A35" s="48">
        <f>A28+1</f>
        <v>5</v>
      </c>
      <c r="B35" s="49" t="s">
        <v>72</v>
      </c>
      <c r="C35" s="50">
        <v>369900</v>
      </c>
      <c r="D35" s="50">
        <f t="shared" si="8"/>
        <v>369900</v>
      </c>
    </row>
    <row r="36" spans="1:4">
      <c r="A36" s="48">
        <f>A35+1</f>
        <v>6</v>
      </c>
      <c r="B36" s="49" t="s">
        <v>73</v>
      </c>
      <c r="C36" s="50">
        <v>265000</v>
      </c>
      <c r="D36" s="50">
        <f>SUM(D37:D38)</f>
        <v>100500</v>
      </c>
    </row>
    <row r="37" spans="1:4" ht="37.5">
      <c r="A37" s="51" t="s">
        <v>52</v>
      </c>
      <c r="B37" s="52" t="s">
        <v>103</v>
      </c>
      <c r="C37" s="53">
        <f>C36-C38</f>
        <v>100500</v>
      </c>
      <c r="D37" s="53">
        <f>C37</f>
        <v>100500</v>
      </c>
    </row>
    <row r="38" spans="1:4">
      <c r="A38" s="51" t="s">
        <v>52</v>
      </c>
      <c r="B38" s="52" t="s">
        <v>104</v>
      </c>
      <c r="C38" s="53">
        <v>164500</v>
      </c>
      <c r="D38" s="53">
        <v>0</v>
      </c>
    </row>
    <row r="39" spans="1:4">
      <c r="A39" s="48">
        <f>A36+1</f>
        <v>7</v>
      </c>
      <c r="B39" s="49" t="s">
        <v>75</v>
      </c>
      <c r="C39" s="50">
        <v>166200</v>
      </c>
      <c r="D39" s="50">
        <f>C39</f>
        <v>166200</v>
      </c>
    </row>
    <row r="40" spans="1:4">
      <c r="A40" s="48">
        <f>A39+1</f>
        <v>8</v>
      </c>
      <c r="B40" s="49" t="s">
        <v>105</v>
      </c>
      <c r="C40" s="50">
        <f>SUM(C41:C44)</f>
        <v>88500</v>
      </c>
      <c r="D40" s="50">
        <f>SUM(D41:D44)</f>
        <v>64500</v>
      </c>
    </row>
    <row r="41" spans="1:4">
      <c r="A41" s="48" t="s">
        <v>52</v>
      </c>
      <c r="B41" s="52" t="s">
        <v>106</v>
      </c>
      <c r="C41" s="53">
        <v>24000</v>
      </c>
      <c r="D41" s="53">
        <v>0</v>
      </c>
    </row>
    <row r="42" spans="1:4">
      <c r="A42" s="48" t="s">
        <v>52</v>
      </c>
      <c r="B42" s="52" t="s">
        <v>107</v>
      </c>
      <c r="C42" s="53">
        <v>64500</v>
      </c>
      <c r="D42" s="53">
        <f>C42</f>
        <v>64500</v>
      </c>
    </row>
    <row r="43" spans="1:4">
      <c r="A43" s="48" t="s">
        <v>52</v>
      </c>
      <c r="B43" s="52" t="s">
        <v>108</v>
      </c>
      <c r="C43" s="50"/>
      <c r="D43" s="50"/>
    </row>
    <row r="44" spans="1:4">
      <c r="A44" s="48" t="s">
        <v>52</v>
      </c>
      <c r="B44" s="52" t="s">
        <v>109</v>
      </c>
      <c r="C44" s="50"/>
      <c r="D44" s="50"/>
    </row>
    <row r="45" spans="1:4">
      <c r="A45" s="48">
        <f>A40+1</f>
        <v>9</v>
      </c>
      <c r="B45" s="49" t="s">
        <v>76</v>
      </c>
      <c r="C45" s="50">
        <v>1000</v>
      </c>
      <c r="D45" s="50">
        <f t="shared" ref="D45:D51" si="9">C45</f>
        <v>1000</v>
      </c>
    </row>
    <row r="46" spans="1:4">
      <c r="A46" s="48">
        <f t="shared" ref="A46:A52" si="10">A45+1</f>
        <v>10</v>
      </c>
      <c r="B46" s="49" t="s">
        <v>77</v>
      </c>
      <c r="C46" s="50">
        <v>7330</v>
      </c>
      <c r="D46" s="50">
        <f t="shared" si="9"/>
        <v>7330</v>
      </c>
    </row>
    <row r="47" spans="1:4">
      <c r="A47" s="48">
        <f t="shared" si="10"/>
        <v>11</v>
      </c>
      <c r="B47" s="49" t="s">
        <v>78</v>
      </c>
      <c r="C47" s="50">
        <v>105000</v>
      </c>
      <c r="D47" s="50">
        <f t="shared" si="9"/>
        <v>105000</v>
      </c>
    </row>
    <row r="48" spans="1:4">
      <c r="A48" s="48">
        <f t="shared" si="10"/>
        <v>12</v>
      </c>
      <c r="B48" s="49" t="s">
        <v>79</v>
      </c>
      <c r="C48" s="50">
        <v>110000</v>
      </c>
      <c r="D48" s="50">
        <f t="shared" si="9"/>
        <v>110000</v>
      </c>
    </row>
    <row r="49" spans="1:4">
      <c r="A49" s="48">
        <f t="shared" si="10"/>
        <v>13</v>
      </c>
      <c r="B49" s="49" t="s">
        <v>110</v>
      </c>
      <c r="C49" s="50">
        <v>0</v>
      </c>
      <c r="D49" s="50">
        <f t="shared" si="9"/>
        <v>0</v>
      </c>
    </row>
    <row r="50" spans="1:4">
      <c r="A50" s="48">
        <f t="shared" si="10"/>
        <v>14</v>
      </c>
      <c r="B50" s="49" t="s">
        <v>111</v>
      </c>
      <c r="C50" s="50">
        <v>1200000</v>
      </c>
      <c r="D50" s="50">
        <f t="shared" si="9"/>
        <v>1200000</v>
      </c>
    </row>
    <row r="51" spans="1:4">
      <c r="A51" s="48">
        <f t="shared" si="10"/>
        <v>15</v>
      </c>
      <c r="B51" s="49" t="s">
        <v>80</v>
      </c>
      <c r="C51" s="50">
        <v>0</v>
      </c>
      <c r="D51" s="50">
        <f t="shared" si="9"/>
        <v>0</v>
      </c>
    </row>
    <row r="52" spans="1:4">
      <c r="A52" s="48">
        <f t="shared" si="10"/>
        <v>16</v>
      </c>
      <c r="B52" s="49" t="s">
        <v>81</v>
      </c>
      <c r="C52" s="50">
        <v>153800</v>
      </c>
      <c r="D52" s="50">
        <f>C52-C53</f>
        <v>84600</v>
      </c>
    </row>
    <row r="53" spans="1:4">
      <c r="A53" s="51"/>
      <c r="B53" s="52" t="s">
        <v>112</v>
      </c>
      <c r="C53" s="53">
        <v>69200</v>
      </c>
      <c r="D53" s="53">
        <v>0</v>
      </c>
    </row>
    <row r="54" spans="1:4">
      <c r="A54" s="48">
        <f>A52+1</f>
        <v>17</v>
      </c>
      <c r="B54" s="49" t="s">
        <v>113</v>
      </c>
      <c r="C54" s="50">
        <v>28610</v>
      </c>
      <c r="D54" s="50">
        <f>C54</f>
        <v>28610</v>
      </c>
    </row>
    <row r="55" spans="1:4">
      <c r="A55" s="48">
        <v>18</v>
      </c>
      <c r="B55" s="49" t="s">
        <v>114</v>
      </c>
      <c r="C55" s="50">
        <v>10500</v>
      </c>
      <c r="D55" s="50">
        <f>C55</f>
        <v>10500</v>
      </c>
    </row>
    <row r="56" spans="1:4" ht="56.25">
      <c r="A56" s="48">
        <v>19</v>
      </c>
      <c r="B56" s="31" t="s">
        <v>115</v>
      </c>
      <c r="C56" s="50">
        <v>0</v>
      </c>
      <c r="D56" s="50">
        <v>0</v>
      </c>
    </row>
    <row r="57" spans="1:4">
      <c r="A57" s="48">
        <v>20</v>
      </c>
      <c r="B57" s="49" t="s">
        <v>116</v>
      </c>
      <c r="C57" s="50">
        <v>0</v>
      </c>
      <c r="D57" s="50">
        <f>C57</f>
        <v>0</v>
      </c>
    </row>
    <row r="58" spans="1:4">
      <c r="A58" s="45" t="s">
        <v>11</v>
      </c>
      <c r="B58" s="46" t="s">
        <v>82</v>
      </c>
      <c r="C58" s="50">
        <v>0</v>
      </c>
      <c r="D58" s="50">
        <f>C58</f>
        <v>0</v>
      </c>
    </row>
    <row r="59" spans="1:4">
      <c r="A59" s="45" t="s">
        <v>15</v>
      </c>
      <c r="B59" s="46" t="s">
        <v>83</v>
      </c>
      <c r="C59" s="50">
        <f>SUM(C60:C65)</f>
        <v>0</v>
      </c>
      <c r="D59" s="50">
        <f>SUM(D60:D65)</f>
        <v>0</v>
      </c>
    </row>
    <row r="60" spans="1:4">
      <c r="A60" s="48">
        <v>1</v>
      </c>
      <c r="B60" s="49" t="s">
        <v>117</v>
      </c>
      <c r="C60" s="50">
        <v>0</v>
      </c>
      <c r="D60" s="50">
        <v>0</v>
      </c>
    </row>
    <row r="61" spans="1:4">
      <c r="A61" s="48">
        <f>A60+1</f>
        <v>2</v>
      </c>
      <c r="B61" s="49" t="s">
        <v>84</v>
      </c>
      <c r="C61" s="50">
        <v>0</v>
      </c>
      <c r="D61" s="50">
        <v>0</v>
      </c>
    </row>
    <row r="62" spans="1:4">
      <c r="A62" s="48">
        <f>A61+1</f>
        <v>3</v>
      </c>
      <c r="B62" s="49" t="s">
        <v>85</v>
      </c>
      <c r="C62" s="50">
        <v>0</v>
      </c>
      <c r="D62" s="50">
        <v>0</v>
      </c>
    </row>
    <row r="63" spans="1:4">
      <c r="A63" s="48">
        <f>A62+1</f>
        <v>4</v>
      </c>
      <c r="B63" s="49" t="s">
        <v>118</v>
      </c>
      <c r="C63" s="50">
        <v>0</v>
      </c>
      <c r="D63" s="50">
        <v>0</v>
      </c>
    </row>
    <row r="64" spans="1:4">
      <c r="A64" s="48">
        <f>A63+1</f>
        <v>5</v>
      </c>
      <c r="B64" s="49" t="s">
        <v>74</v>
      </c>
      <c r="C64" s="50">
        <v>0</v>
      </c>
      <c r="D64" s="50">
        <v>0</v>
      </c>
    </row>
    <row r="65" spans="1:4">
      <c r="A65" s="48">
        <f>A64+1</f>
        <v>6</v>
      </c>
      <c r="B65" s="49" t="s">
        <v>86</v>
      </c>
      <c r="C65" s="50">
        <v>0</v>
      </c>
      <c r="D65" s="50">
        <v>0</v>
      </c>
    </row>
    <row r="66" spans="1:4">
      <c r="A66" s="54" t="s">
        <v>17</v>
      </c>
      <c r="B66" s="55" t="s">
        <v>87</v>
      </c>
      <c r="C66" s="56">
        <v>0</v>
      </c>
      <c r="D66" s="56">
        <v>0</v>
      </c>
    </row>
  </sheetData>
  <mergeCells count="4">
    <mergeCell ref="C6:D6"/>
    <mergeCell ref="A4:D4"/>
    <mergeCell ref="A6:A7"/>
    <mergeCell ref="B6:B7"/>
  </mergeCells>
  <printOptions horizontalCentered="1"/>
  <pageMargins left="0.17" right="0.196850393700787" top="0.43307086614173201" bottom="0.59055118110236204" header="0.31496062992126" footer="0.31496062992126"/>
  <pageSetup paperSize="9" orientation="portrait" r:id="rId1"/>
</worksheet>
</file>

<file path=xl/worksheets/sheet4.xml><?xml version="1.0" encoding="utf-8"?>
<worksheet xmlns="http://schemas.openxmlformats.org/spreadsheetml/2006/main" xmlns:r="http://schemas.openxmlformats.org/officeDocument/2006/relationships">
  <dimension ref="A1:Z57"/>
  <sheetViews>
    <sheetView topLeftCell="A53" zoomScale="85" zoomScaleNormal="85" workbookViewId="0">
      <selection activeCell="A57" sqref="A57"/>
    </sheetView>
  </sheetViews>
  <sheetFormatPr defaultRowHeight="18.75"/>
  <cols>
    <col min="1" max="1" width="7" style="39" customWidth="1"/>
    <col min="2" max="2" width="48.85546875" style="39" customWidth="1"/>
    <col min="3" max="3" width="16.140625" style="39" customWidth="1"/>
    <col min="4" max="4" width="14.140625" style="39" customWidth="1"/>
    <col min="5" max="5" width="14.42578125" style="39" customWidth="1"/>
    <col min="6" max="16384" width="9.140625" style="39"/>
  </cols>
  <sheetData>
    <row r="1" spans="1:26" s="4" customFormat="1">
      <c r="A1" s="3" t="s">
        <v>44</v>
      </c>
      <c r="E1" s="5" t="s">
        <v>121</v>
      </c>
    </row>
    <row r="2" spans="1:26" s="4" customFormat="1">
      <c r="A2" s="3" t="s">
        <v>45</v>
      </c>
    </row>
    <row r="3" spans="1:26" s="4" customFormat="1">
      <c r="A3" s="3"/>
    </row>
    <row r="4" spans="1:26" s="4" customFormat="1" ht="51" customHeight="1">
      <c r="A4" s="201" t="s">
        <v>129</v>
      </c>
      <c r="B4" s="201"/>
      <c r="C4" s="201"/>
      <c r="D4" s="201"/>
      <c r="E4" s="201"/>
    </row>
    <row r="5" spans="1:26" ht="22.5" customHeight="1">
      <c r="A5" s="58"/>
      <c r="E5" s="57" t="s">
        <v>1</v>
      </c>
    </row>
    <row r="6" spans="1:26" s="60" customFormat="1" ht="16.5">
      <c r="A6" s="202" t="s">
        <v>2</v>
      </c>
      <c r="B6" s="202" t="s">
        <v>3</v>
      </c>
      <c r="C6" s="204" t="s">
        <v>130</v>
      </c>
      <c r="D6" s="199" t="s">
        <v>131</v>
      </c>
      <c r="E6" s="200"/>
      <c r="F6" s="59"/>
      <c r="G6" s="59"/>
      <c r="H6" s="59"/>
      <c r="I6" s="59"/>
      <c r="J6" s="59"/>
      <c r="K6" s="59"/>
      <c r="L6" s="59"/>
      <c r="M6" s="59"/>
      <c r="N6" s="59"/>
      <c r="O6" s="59"/>
      <c r="P6" s="59"/>
      <c r="Q6" s="59"/>
      <c r="R6" s="59"/>
      <c r="S6" s="59"/>
      <c r="T6" s="59"/>
      <c r="U6" s="59"/>
      <c r="V6" s="59"/>
      <c r="W6" s="59"/>
      <c r="X6" s="59"/>
      <c r="Y6" s="59"/>
      <c r="Z6" s="59"/>
    </row>
    <row r="7" spans="1:26" s="60" customFormat="1" ht="39.75" customHeight="1">
      <c r="A7" s="203"/>
      <c r="B7" s="203"/>
      <c r="C7" s="203"/>
      <c r="D7" s="33" t="s">
        <v>132</v>
      </c>
      <c r="E7" s="33" t="s">
        <v>133</v>
      </c>
      <c r="F7" s="59"/>
      <c r="G7" s="59"/>
      <c r="H7" s="59"/>
      <c r="I7" s="59"/>
      <c r="J7" s="59"/>
      <c r="K7" s="59"/>
      <c r="L7" s="59"/>
      <c r="M7" s="59"/>
      <c r="N7" s="59"/>
      <c r="O7" s="59"/>
      <c r="P7" s="59"/>
      <c r="Q7" s="59"/>
      <c r="R7" s="59"/>
      <c r="S7" s="59"/>
      <c r="T7" s="59"/>
      <c r="U7" s="59"/>
      <c r="V7" s="59"/>
      <c r="W7" s="59"/>
      <c r="X7" s="59"/>
      <c r="Y7" s="59"/>
      <c r="Z7" s="59"/>
    </row>
    <row r="8" spans="1:26" s="60" customFormat="1" ht="16.5">
      <c r="A8" s="61"/>
      <c r="B8" s="62" t="s">
        <v>134</v>
      </c>
      <c r="C8" s="63">
        <f>C9+C28+C57</f>
        <v>8935377</v>
      </c>
      <c r="D8" s="63">
        <f>D9+D28+D57</f>
        <v>5061535</v>
      </c>
      <c r="E8" s="63">
        <f>E9+E28+E57</f>
        <v>3873842</v>
      </c>
      <c r="F8" s="59"/>
      <c r="G8" s="59"/>
      <c r="H8" s="59"/>
      <c r="I8" s="59"/>
      <c r="J8" s="59"/>
      <c r="K8" s="59"/>
      <c r="L8" s="59"/>
      <c r="M8" s="59"/>
      <c r="N8" s="59"/>
      <c r="O8" s="59"/>
      <c r="P8" s="59"/>
      <c r="Q8" s="59"/>
      <c r="R8" s="59"/>
      <c r="S8" s="59"/>
      <c r="T8" s="59"/>
      <c r="U8" s="59"/>
      <c r="V8" s="59"/>
      <c r="W8" s="59"/>
      <c r="X8" s="59"/>
      <c r="Y8" s="59"/>
      <c r="Z8" s="59"/>
    </row>
    <row r="9" spans="1:26" s="60" customFormat="1" ht="16.5">
      <c r="A9" s="64" t="s">
        <v>5</v>
      </c>
      <c r="B9" s="65" t="s">
        <v>135</v>
      </c>
      <c r="C9" s="66">
        <f>C10+C20+C24+C25+C26+C27</f>
        <v>7070667</v>
      </c>
      <c r="D9" s="66">
        <f>D10+D20+D24+D25+D26+D27</f>
        <v>3196825</v>
      </c>
      <c r="E9" s="66">
        <f>E10+E20+E24+E25+E26+E27</f>
        <v>3873842</v>
      </c>
      <c r="F9" s="59"/>
      <c r="G9" s="59"/>
      <c r="H9" s="59"/>
      <c r="I9" s="59"/>
      <c r="J9" s="59"/>
      <c r="K9" s="59"/>
      <c r="L9" s="59"/>
      <c r="M9" s="59"/>
      <c r="N9" s="59"/>
      <c r="O9" s="59"/>
      <c r="P9" s="59"/>
      <c r="Q9" s="59"/>
      <c r="R9" s="59"/>
      <c r="S9" s="59"/>
      <c r="T9" s="59"/>
      <c r="U9" s="59"/>
      <c r="V9" s="59"/>
      <c r="W9" s="59"/>
      <c r="X9" s="59"/>
      <c r="Y9" s="59"/>
      <c r="Z9" s="59"/>
    </row>
    <row r="10" spans="1:26" s="60" customFormat="1" ht="16.5">
      <c r="A10" s="64" t="s">
        <v>7</v>
      </c>
      <c r="B10" s="65" t="s">
        <v>25</v>
      </c>
      <c r="C10" s="66">
        <f>C11+C18+C19</f>
        <v>1714880</v>
      </c>
      <c r="D10" s="66">
        <f>D11+D18+D19</f>
        <v>1514977</v>
      </c>
      <c r="E10" s="66">
        <f>E11+E18+E19</f>
        <v>199903</v>
      </c>
      <c r="F10" s="59"/>
      <c r="G10" s="59"/>
      <c r="H10" s="59"/>
      <c r="I10" s="59"/>
      <c r="J10" s="59"/>
      <c r="K10" s="59"/>
      <c r="L10" s="59"/>
      <c r="M10" s="59"/>
      <c r="N10" s="59"/>
      <c r="O10" s="59"/>
      <c r="P10" s="59"/>
      <c r="Q10" s="59"/>
      <c r="R10" s="59"/>
      <c r="S10" s="59"/>
      <c r="T10" s="59"/>
      <c r="U10" s="59"/>
      <c r="V10" s="59"/>
      <c r="W10" s="59"/>
      <c r="X10" s="59"/>
      <c r="Y10" s="59"/>
      <c r="Z10" s="59"/>
    </row>
    <row r="11" spans="1:26" s="60" customFormat="1" ht="16.5">
      <c r="A11" s="67">
        <v>1</v>
      </c>
      <c r="B11" s="38" t="s">
        <v>122</v>
      </c>
      <c r="C11" s="68">
        <f t="shared" ref="C11:C20" si="0">D11+E11</f>
        <v>1707680</v>
      </c>
      <c r="D11" s="68">
        <f>399680+110000+1200000-E11-2000</f>
        <v>1507777</v>
      </c>
      <c r="E11" s="68">
        <v>199903</v>
      </c>
      <c r="F11" s="69"/>
      <c r="G11" s="69"/>
      <c r="H11" s="69"/>
      <c r="I11" s="69"/>
      <c r="J11" s="69"/>
      <c r="K11" s="69"/>
      <c r="L11" s="69"/>
      <c r="M11" s="69"/>
      <c r="N11" s="69"/>
      <c r="O11" s="69"/>
      <c r="P11" s="69"/>
      <c r="Q11" s="69"/>
      <c r="R11" s="69"/>
      <c r="S11" s="69"/>
      <c r="T11" s="69"/>
      <c r="U11" s="69"/>
      <c r="V11" s="69"/>
      <c r="W11" s="69"/>
      <c r="X11" s="69"/>
      <c r="Y11" s="69"/>
      <c r="Z11" s="69"/>
    </row>
    <row r="12" spans="1:26" s="60" customFormat="1" ht="16.5">
      <c r="A12" s="70"/>
      <c r="B12" s="71" t="s">
        <v>136</v>
      </c>
      <c r="C12" s="72">
        <f t="shared" si="0"/>
        <v>0</v>
      </c>
      <c r="D12" s="68"/>
      <c r="E12" s="68"/>
      <c r="F12" s="69"/>
      <c r="G12" s="69"/>
      <c r="H12" s="69"/>
      <c r="I12" s="69"/>
      <c r="J12" s="69"/>
      <c r="K12" s="69"/>
      <c r="L12" s="69"/>
      <c r="M12" s="69"/>
      <c r="N12" s="69"/>
      <c r="O12" s="69"/>
      <c r="P12" s="69"/>
      <c r="Q12" s="69"/>
      <c r="R12" s="69"/>
      <c r="S12" s="69"/>
      <c r="T12" s="69"/>
      <c r="U12" s="69"/>
      <c r="V12" s="69"/>
      <c r="W12" s="69"/>
      <c r="X12" s="69"/>
      <c r="Y12" s="69"/>
      <c r="Z12" s="69"/>
    </row>
    <row r="13" spans="1:26" s="60" customFormat="1" ht="16.5">
      <c r="A13" s="67" t="s">
        <v>52</v>
      </c>
      <c r="B13" s="71" t="s">
        <v>137</v>
      </c>
      <c r="C13" s="72">
        <f t="shared" si="0"/>
        <v>426703</v>
      </c>
      <c r="D13" s="72">
        <v>426703</v>
      </c>
      <c r="E13" s="68">
        <v>0</v>
      </c>
      <c r="F13" s="69"/>
      <c r="G13" s="69"/>
      <c r="H13" s="69"/>
      <c r="I13" s="69"/>
      <c r="J13" s="69"/>
      <c r="K13" s="69"/>
      <c r="L13" s="69"/>
      <c r="M13" s="69"/>
      <c r="N13" s="69"/>
      <c r="O13" s="69"/>
      <c r="P13" s="69"/>
      <c r="Q13" s="69"/>
      <c r="R13" s="69"/>
      <c r="S13" s="69"/>
      <c r="T13" s="69"/>
      <c r="U13" s="69"/>
      <c r="V13" s="69"/>
      <c r="W13" s="69"/>
      <c r="X13" s="69"/>
      <c r="Y13" s="69"/>
      <c r="Z13" s="69"/>
    </row>
    <row r="14" spans="1:26" s="60" customFormat="1" ht="16.5">
      <c r="A14" s="67" t="s">
        <v>52</v>
      </c>
      <c r="B14" s="71" t="s">
        <v>138</v>
      </c>
      <c r="C14" s="72">
        <f t="shared" si="0"/>
        <v>10000</v>
      </c>
      <c r="D14" s="72">
        <v>10000</v>
      </c>
      <c r="E14" s="68">
        <v>0</v>
      </c>
      <c r="F14" s="69"/>
      <c r="G14" s="69"/>
      <c r="H14" s="69"/>
      <c r="I14" s="69"/>
      <c r="J14" s="69"/>
      <c r="K14" s="69"/>
      <c r="L14" s="69"/>
      <c r="M14" s="69"/>
      <c r="N14" s="69"/>
      <c r="O14" s="69"/>
      <c r="P14" s="69"/>
      <c r="Q14" s="69"/>
      <c r="R14" s="69"/>
      <c r="S14" s="69"/>
      <c r="T14" s="69"/>
      <c r="U14" s="69"/>
      <c r="V14" s="69"/>
      <c r="W14" s="69"/>
      <c r="X14" s="69"/>
      <c r="Y14" s="69"/>
      <c r="Z14" s="69"/>
    </row>
    <row r="15" spans="1:26" s="60" customFormat="1" ht="16.5">
      <c r="A15" s="67"/>
      <c r="B15" s="71" t="s">
        <v>139</v>
      </c>
      <c r="C15" s="72">
        <f t="shared" si="0"/>
        <v>0</v>
      </c>
      <c r="D15" s="68"/>
      <c r="E15" s="68"/>
      <c r="F15" s="69"/>
      <c r="G15" s="69"/>
      <c r="H15" s="69"/>
      <c r="I15" s="69"/>
      <c r="J15" s="69"/>
      <c r="K15" s="69"/>
      <c r="L15" s="69"/>
      <c r="M15" s="69"/>
      <c r="N15" s="69"/>
      <c r="O15" s="69"/>
      <c r="P15" s="69"/>
      <c r="Q15" s="69"/>
      <c r="R15" s="69"/>
      <c r="S15" s="69"/>
      <c r="T15" s="69"/>
      <c r="U15" s="69"/>
      <c r="V15" s="69"/>
      <c r="W15" s="69"/>
      <c r="X15" s="69"/>
      <c r="Y15" s="69"/>
      <c r="Z15" s="69"/>
    </row>
    <row r="16" spans="1:26" s="60" customFormat="1" ht="16.5">
      <c r="A16" s="70" t="s">
        <v>52</v>
      </c>
      <c r="B16" s="71" t="s">
        <v>123</v>
      </c>
      <c r="C16" s="72">
        <f t="shared" si="0"/>
        <v>110000</v>
      </c>
      <c r="D16" s="72">
        <v>30000</v>
      </c>
      <c r="E16" s="72">
        <v>80000</v>
      </c>
      <c r="F16" s="69"/>
      <c r="G16" s="69"/>
      <c r="H16" s="69"/>
      <c r="I16" s="69"/>
      <c r="J16" s="69"/>
      <c r="K16" s="69"/>
      <c r="L16" s="69"/>
      <c r="M16" s="69"/>
      <c r="N16" s="69"/>
      <c r="O16" s="69"/>
      <c r="P16" s="69"/>
      <c r="Q16" s="69"/>
      <c r="R16" s="69"/>
      <c r="S16" s="69"/>
      <c r="T16" s="69"/>
      <c r="U16" s="69"/>
      <c r="V16" s="69"/>
      <c r="W16" s="69"/>
      <c r="X16" s="69"/>
      <c r="Y16" s="69"/>
      <c r="Z16" s="69"/>
    </row>
    <row r="17" spans="1:26" s="60" customFormat="1" ht="16.5">
      <c r="A17" s="70" t="s">
        <v>52</v>
      </c>
      <c r="B17" s="71" t="s">
        <v>124</v>
      </c>
      <c r="C17" s="72">
        <f t="shared" si="0"/>
        <v>1200000</v>
      </c>
      <c r="D17" s="72">
        <v>1200000</v>
      </c>
      <c r="E17" s="72">
        <v>0</v>
      </c>
      <c r="F17" s="69"/>
      <c r="G17" s="69"/>
      <c r="H17" s="69"/>
      <c r="I17" s="69"/>
      <c r="J17" s="69"/>
      <c r="K17" s="69"/>
      <c r="L17" s="69"/>
      <c r="M17" s="69"/>
      <c r="N17" s="69"/>
      <c r="O17" s="69"/>
      <c r="P17" s="69"/>
      <c r="Q17" s="69"/>
      <c r="R17" s="69"/>
      <c r="S17" s="69"/>
      <c r="T17" s="69"/>
      <c r="U17" s="69"/>
      <c r="V17" s="69"/>
      <c r="W17" s="69"/>
      <c r="X17" s="69"/>
      <c r="Y17" s="69"/>
      <c r="Z17" s="69"/>
    </row>
    <row r="18" spans="1:26" s="60" customFormat="1" ht="82.5">
      <c r="A18" s="67">
        <v>2</v>
      </c>
      <c r="B18" s="38" t="s">
        <v>140</v>
      </c>
      <c r="C18" s="68">
        <f t="shared" si="0"/>
        <v>2000</v>
      </c>
      <c r="D18" s="68">
        <v>2000</v>
      </c>
      <c r="E18" s="68">
        <v>0</v>
      </c>
      <c r="F18" s="59"/>
      <c r="G18" s="59"/>
      <c r="H18" s="59"/>
      <c r="I18" s="59"/>
      <c r="J18" s="59"/>
      <c r="K18" s="59"/>
      <c r="L18" s="59"/>
      <c r="M18" s="59"/>
      <c r="N18" s="59"/>
      <c r="O18" s="59"/>
      <c r="P18" s="59"/>
      <c r="Q18" s="59"/>
      <c r="R18" s="59"/>
      <c r="S18" s="59"/>
      <c r="T18" s="59"/>
      <c r="U18" s="59"/>
      <c r="V18" s="59"/>
      <c r="W18" s="59"/>
      <c r="X18" s="59"/>
      <c r="Y18" s="59"/>
      <c r="Z18" s="59"/>
    </row>
    <row r="19" spans="1:26" s="60" customFormat="1" ht="16.5">
      <c r="A19" s="67">
        <v>3</v>
      </c>
      <c r="B19" s="38" t="s">
        <v>141</v>
      </c>
      <c r="C19" s="68">
        <f t="shared" si="0"/>
        <v>5200</v>
      </c>
      <c r="D19" s="68">
        <v>5200</v>
      </c>
      <c r="E19" s="68">
        <v>0</v>
      </c>
      <c r="F19" s="69"/>
      <c r="G19" s="69"/>
      <c r="H19" s="69"/>
      <c r="I19" s="69"/>
      <c r="J19" s="69"/>
      <c r="K19" s="69"/>
      <c r="L19" s="69"/>
      <c r="M19" s="69"/>
      <c r="N19" s="69"/>
      <c r="O19" s="69"/>
      <c r="P19" s="69"/>
      <c r="Q19" s="69"/>
      <c r="R19" s="69"/>
      <c r="S19" s="69"/>
      <c r="T19" s="69"/>
      <c r="U19" s="69"/>
      <c r="V19" s="69"/>
      <c r="W19" s="69"/>
      <c r="X19" s="69"/>
      <c r="Y19" s="69"/>
      <c r="Z19" s="69"/>
    </row>
    <row r="20" spans="1:26" s="60" customFormat="1" ht="16.5">
      <c r="A20" s="64" t="s">
        <v>11</v>
      </c>
      <c r="B20" s="65" t="s">
        <v>26</v>
      </c>
      <c r="C20" s="66">
        <f t="shared" si="0"/>
        <v>5180587</v>
      </c>
      <c r="D20" s="66">
        <v>1568611</v>
      </c>
      <c r="E20" s="66">
        <v>3611976</v>
      </c>
      <c r="F20" s="59"/>
      <c r="G20" s="59"/>
      <c r="H20" s="59"/>
      <c r="I20" s="59"/>
      <c r="J20" s="59"/>
      <c r="K20" s="59"/>
      <c r="L20" s="59"/>
      <c r="M20" s="59"/>
      <c r="N20" s="59"/>
      <c r="O20" s="59"/>
      <c r="P20" s="59"/>
      <c r="Q20" s="59"/>
      <c r="R20" s="59"/>
      <c r="S20" s="59"/>
      <c r="T20" s="59"/>
      <c r="U20" s="59"/>
      <c r="V20" s="59"/>
      <c r="W20" s="59"/>
      <c r="X20" s="59"/>
      <c r="Y20" s="59"/>
      <c r="Z20" s="59"/>
    </row>
    <row r="21" spans="1:26" s="60" customFormat="1" ht="16.5">
      <c r="A21" s="64"/>
      <c r="B21" s="71" t="s">
        <v>125</v>
      </c>
      <c r="C21" s="72"/>
      <c r="D21" s="68"/>
      <c r="E21" s="68"/>
      <c r="F21" s="59"/>
      <c r="G21" s="59"/>
      <c r="H21" s="59"/>
      <c r="I21" s="59"/>
      <c r="J21" s="59"/>
      <c r="K21" s="59"/>
      <c r="L21" s="59"/>
      <c r="M21" s="59"/>
      <c r="N21" s="59"/>
      <c r="O21" s="59"/>
      <c r="P21" s="59"/>
      <c r="Q21" s="59"/>
      <c r="R21" s="59"/>
      <c r="S21" s="59"/>
      <c r="T21" s="59"/>
      <c r="U21" s="59"/>
      <c r="V21" s="59"/>
      <c r="W21" s="59"/>
      <c r="X21" s="59"/>
      <c r="Y21" s="59"/>
      <c r="Z21" s="59"/>
    </row>
    <row r="22" spans="1:26" s="60" customFormat="1" ht="16.5">
      <c r="A22" s="67">
        <v>1</v>
      </c>
      <c r="B22" s="71" t="s">
        <v>142</v>
      </c>
      <c r="C22" s="72">
        <f t="shared" ref="C22:C27" si="1">D22+E22</f>
        <v>2408215</v>
      </c>
      <c r="D22" s="72">
        <v>458119</v>
      </c>
      <c r="E22" s="72">
        <v>1950096</v>
      </c>
      <c r="F22" s="59"/>
      <c r="G22" s="59"/>
      <c r="H22" s="59"/>
      <c r="I22" s="59"/>
      <c r="J22" s="59"/>
      <c r="K22" s="59"/>
      <c r="L22" s="59"/>
      <c r="M22" s="59"/>
      <c r="N22" s="59"/>
      <c r="O22" s="59"/>
      <c r="P22" s="59"/>
      <c r="Q22" s="59"/>
      <c r="R22" s="59"/>
      <c r="S22" s="59"/>
      <c r="T22" s="59"/>
      <c r="U22" s="59"/>
      <c r="V22" s="59"/>
      <c r="W22" s="59"/>
      <c r="X22" s="59"/>
      <c r="Y22" s="59"/>
      <c r="Z22" s="59"/>
    </row>
    <row r="23" spans="1:26" s="60" customFormat="1" ht="16.5">
      <c r="A23" s="67">
        <f>A22+1</f>
        <v>2</v>
      </c>
      <c r="B23" s="71" t="s">
        <v>143</v>
      </c>
      <c r="C23" s="72">
        <f t="shared" si="1"/>
        <v>19639</v>
      </c>
      <c r="D23" s="72">
        <v>19639</v>
      </c>
      <c r="E23" s="72">
        <v>0</v>
      </c>
      <c r="F23" s="59"/>
      <c r="G23" s="59"/>
      <c r="H23" s="59"/>
      <c r="I23" s="59"/>
      <c r="J23" s="59"/>
      <c r="K23" s="59"/>
      <c r="L23" s="59"/>
      <c r="M23" s="59"/>
      <c r="N23" s="59"/>
      <c r="O23" s="59"/>
      <c r="P23" s="59"/>
      <c r="Q23" s="59"/>
      <c r="R23" s="59"/>
      <c r="S23" s="59"/>
      <c r="T23" s="59"/>
      <c r="U23" s="59"/>
      <c r="V23" s="59"/>
      <c r="W23" s="59"/>
      <c r="X23" s="59"/>
      <c r="Y23" s="59"/>
      <c r="Z23" s="59"/>
    </row>
    <row r="24" spans="1:26" s="60" customFormat="1" ht="33">
      <c r="A24" s="64" t="s">
        <v>15</v>
      </c>
      <c r="B24" s="65" t="s">
        <v>27</v>
      </c>
      <c r="C24" s="66">
        <f t="shared" si="1"/>
        <v>800</v>
      </c>
      <c r="D24" s="66">
        <v>800</v>
      </c>
      <c r="E24" s="66">
        <v>0</v>
      </c>
      <c r="F24" s="59"/>
      <c r="G24" s="59"/>
      <c r="H24" s="59"/>
      <c r="I24" s="59"/>
      <c r="J24" s="59"/>
      <c r="K24" s="59"/>
      <c r="L24" s="59"/>
      <c r="M24" s="59"/>
      <c r="N24" s="59"/>
      <c r="O24" s="59"/>
      <c r="P24" s="59"/>
      <c r="Q24" s="59"/>
      <c r="R24" s="59"/>
      <c r="S24" s="59"/>
      <c r="T24" s="59"/>
      <c r="U24" s="59"/>
      <c r="V24" s="59"/>
      <c r="W24" s="59"/>
      <c r="X24" s="59"/>
      <c r="Y24" s="59"/>
      <c r="Z24" s="59"/>
    </row>
    <row r="25" spans="1:26" s="60" customFormat="1" ht="16.5">
      <c r="A25" s="64" t="s">
        <v>17</v>
      </c>
      <c r="B25" s="65" t="s">
        <v>28</v>
      </c>
      <c r="C25" s="66">
        <f t="shared" si="1"/>
        <v>1000</v>
      </c>
      <c r="D25" s="66">
        <v>1000</v>
      </c>
      <c r="E25" s="66">
        <v>0</v>
      </c>
      <c r="F25" s="59"/>
      <c r="G25" s="59"/>
      <c r="H25" s="59"/>
      <c r="I25" s="59"/>
      <c r="J25" s="59"/>
      <c r="K25" s="59"/>
      <c r="L25" s="59"/>
      <c r="M25" s="59"/>
      <c r="N25" s="59"/>
      <c r="O25" s="59"/>
      <c r="P25" s="59"/>
      <c r="Q25" s="59"/>
      <c r="R25" s="59"/>
      <c r="S25" s="59"/>
      <c r="T25" s="59"/>
      <c r="U25" s="59"/>
      <c r="V25" s="59"/>
      <c r="W25" s="59"/>
      <c r="X25" s="59"/>
      <c r="Y25" s="59"/>
      <c r="Z25" s="59"/>
    </row>
    <row r="26" spans="1:26" s="60" customFormat="1" ht="16.5">
      <c r="A26" s="64" t="s">
        <v>19</v>
      </c>
      <c r="B26" s="65" t="s">
        <v>29</v>
      </c>
      <c r="C26" s="66">
        <f t="shared" si="1"/>
        <v>139350</v>
      </c>
      <c r="D26" s="66">
        <f>139350-E26</f>
        <v>77387</v>
      </c>
      <c r="E26" s="66">
        <v>61963</v>
      </c>
      <c r="F26" s="59"/>
      <c r="G26" s="59"/>
      <c r="H26" s="59"/>
      <c r="I26" s="59"/>
      <c r="J26" s="59"/>
      <c r="K26" s="59"/>
      <c r="L26" s="59"/>
      <c r="M26" s="59"/>
      <c r="N26" s="59"/>
      <c r="O26" s="59"/>
      <c r="P26" s="59"/>
      <c r="Q26" s="59"/>
      <c r="R26" s="59"/>
      <c r="S26" s="59"/>
      <c r="T26" s="59"/>
      <c r="U26" s="59"/>
      <c r="V26" s="59"/>
      <c r="W26" s="59"/>
      <c r="X26" s="59"/>
      <c r="Y26" s="59"/>
      <c r="Z26" s="59"/>
    </row>
    <row r="27" spans="1:26" s="60" customFormat="1" ht="16.5">
      <c r="A27" s="64" t="s">
        <v>126</v>
      </c>
      <c r="B27" s="65" t="s">
        <v>30</v>
      </c>
      <c r="C27" s="66">
        <f t="shared" si="1"/>
        <v>34050</v>
      </c>
      <c r="D27" s="66">
        <v>34050</v>
      </c>
      <c r="E27" s="66">
        <v>0</v>
      </c>
      <c r="F27" s="59"/>
      <c r="G27" s="59"/>
      <c r="H27" s="59"/>
      <c r="I27" s="59"/>
      <c r="J27" s="59"/>
      <c r="K27" s="59"/>
      <c r="L27" s="59"/>
      <c r="M27" s="59"/>
      <c r="N27" s="59"/>
      <c r="O27" s="59"/>
      <c r="P27" s="59"/>
      <c r="Q27" s="59"/>
      <c r="R27" s="59"/>
      <c r="S27" s="59"/>
      <c r="T27" s="59"/>
      <c r="U27" s="59"/>
      <c r="V27" s="59"/>
      <c r="W27" s="59"/>
      <c r="X27" s="59"/>
      <c r="Y27" s="59"/>
      <c r="Z27" s="59"/>
    </row>
    <row r="28" spans="1:26" s="60" customFormat="1" ht="16.5">
      <c r="A28" s="64" t="s">
        <v>21</v>
      </c>
      <c r="B28" s="73" t="s">
        <v>127</v>
      </c>
      <c r="C28" s="66">
        <f>C29+C32</f>
        <v>1864710</v>
      </c>
      <c r="D28" s="66">
        <f>D29+D32</f>
        <v>1864710</v>
      </c>
      <c r="E28" s="66">
        <f>E29+E32</f>
        <v>0</v>
      </c>
      <c r="F28" s="59"/>
      <c r="G28" s="59"/>
      <c r="H28" s="59"/>
      <c r="I28" s="59"/>
      <c r="J28" s="59"/>
      <c r="K28" s="59"/>
      <c r="L28" s="59"/>
      <c r="M28" s="59"/>
      <c r="N28" s="59"/>
      <c r="O28" s="59"/>
      <c r="P28" s="59"/>
      <c r="Q28" s="59"/>
      <c r="R28" s="59"/>
      <c r="S28" s="59"/>
      <c r="T28" s="59"/>
      <c r="U28" s="59"/>
      <c r="V28" s="59"/>
      <c r="W28" s="59"/>
      <c r="X28" s="59"/>
      <c r="Y28" s="59"/>
      <c r="Z28" s="59"/>
    </row>
    <row r="29" spans="1:26" s="60" customFormat="1" ht="16.5">
      <c r="A29" s="64" t="s">
        <v>7</v>
      </c>
      <c r="B29" s="65" t="s">
        <v>32</v>
      </c>
      <c r="C29" s="66">
        <f>SUM(C30:C31)</f>
        <v>230446</v>
      </c>
      <c r="D29" s="66">
        <f>SUM(D30:D31)</f>
        <v>230446</v>
      </c>
      <c r="E29" s="66">
        <f>SUM(E30:E31)</f>
        <v>0</v>
      </c>
      <c r="F29" s="59"/>
      <c r="G29" s="59"/>
      <c r="H29" s="59"/>
      <c r="I29" s="59"/>
      <c r="J29" s="59"/>
      <c r="K29" s="59"/>
      <c r="L29" s="59"/>
      <c r="M29" s="59"/>
      <c r="N29" s="59"/>
      <c r="O29" s="59"/>
      <c r="P29" s="59"/>
      <c r="Q29" s="59"/>
      <c r="R29" s="59"/>
      <c r="S29" s="59"/>
      <c r="T29" s="59"/>
      <c r="U29" s="59"/>
      <c r="V29" s="59"/>
      <c r="W29" s="59"/>
      <c r="X29" s="59"/>
      <c r="Y29" s="59"/>
      <c r="Z29" s="59"/>
    </row>
    <row r="30" spans="1:26" s="60" customFormat="1" ht="16.5">
      <c r="A30" s="34">
        <v>1</v>
      </c>
      <c r="B30" s="38" t="s">
        <v>144</v>
      </c>
      <c r="C30" s="68">
        <f>D30+E30</f>
        <v>183200</v>
      </c>
      <c r="D30" s="35">
        <v>183200</v>
      </c>
      <c r="E30" s="68"/>
      <c r="F30" s="59"/>
      <c r="G30" s="59"/>
      <c r="H30" s="59"/>
      <c r="I30" s="59"/>
      <c r="J30" s="59"/>
      <c r="K30" s="59"/>
      <c r="L30" s="59"/>
      <c r="M30" s="59"/>
      <c r="N30" s="59"/>
      <c r="O30" s="59"/>
      <c r="P30" s="59"/>
      <c r="Q30" s="59"/>
      <c r="R30" s="59"/>
      <c r="S30" s="59"/>
      <c r="T30" s="59"/>
      <c r="U30" s="59"/>
      <c r="V30" s="59"/>
      <c r="W30" s="59"/>
      <c r="X30" s="59"/>
      <c r="Y30" s="59"/>
      <c r="Z30" s="59"/>
    </row>
    <row r="31" spans="1:26" s="60" customFormat="1" ht="16.5">
      <c r="A31" s="34">
        <v>2</v>
      </c>
      <c r="B31" s="38" t="s">
        <v>145</v>
      </c>
      <c r="C31" s="68">
        <f>D31+E31</f>
        <v>47246</v>
      </c>
      <c r="D31" s="35">
        <v>47246</v>
      </c>
      <c r="E31" s="68"/>
      <c r="F31" s="59"/>
      <c r="G31" s="59"/>
      <c r="H31" s="59"/>
      <c r="I31" s="59"/>
      <c r="J31" s="59"/>
      <c r="K31" s="59"/>
      <c r="L31" s="59"/>
      <c r="M31" s="59"/>
      <c r="N31" s="59"/>
      <c r="O31" s="59"/>
      <c r="P31" s="59"/>
      <c r="Q31" s="59"/>
      <c r="R31" s="59"/>
      <c r="S31" s="59"/>
      <c r="T31" s="59"/>
      <c r="U31" s="59"/>
      <c r="V31" s="59"/>
      <c r="W31" s="59"/>
      <c r="X31" s="59"/>
      <c r="Y31" s="59"/>
      <c r="Z31" s="59"/>
    </row>
    <row r="32" spans="1:26" s="60" customFormat="1" ht="33">
      <c r="A32" s="64" t="s">
        <v>11</v>
      </c>
      <c r="B32" s="65" t="s">
        <v>146</v>
      </c>
      <c r="C32" s="66">
        <f>C33+C34</f>
        <v>1634264</v>
      </c>
      <c r="D32" s="66">
        <f>D33+D34</f>
        <v>1634264</v>
      </c>
      <c r="E32" s="66">
        <f>E33+E34</f>
        <v>0</v>
      </c>
      <c r="F32" s="59"/>
      <c r="G32" s="59"/>
      <c r="H32" s="59"/>
      <c r="I32" s="59"/>
      <c r="J32" s="59"/>
      <c r="K32" s="59"/>
      <c r="L32" s="59"/>
      <c r="M32" s="59"/>
      <c r="N32" s="59"/>
      <c r="O32" s="59"/>
      <c r="P32" s="59"/>
      <c r="Q32" s="59"/>
      <c r="R32" s="59"/>
      <c r="S32" s="59"/>
      <c r="T32" s="59"/>
      <c r="U32" s="59"/>
      <c r="V32" s="59"/>
      <c r="W32" s="59"/>
      <c r="X32" s="59"/>
      <c r="Y32" s="59"/>
      <c r="Z32" s="59"/>
    </row>
    <row r="33" spans="1:26" s="60" customFormat="1" ht="16.5">
      <c r="A33" s="34">
        <v>1</v>
      </c>
      <c r="B33" s="38" t="s">
        <v>147</v>
      </c>
      <c r="C33" s="68">
        <v>1304081</v>
      </c>
      <c r="D33" s="35">
        <f>C33</f>
        <v>1304081</v>
      </c>
      <c r="E33" s="68"/>
      <c r="F33" s="59"/>
      <c r="G33" s="59"/>
      <c r="H33" s="59"/>
      <c r="I33" s="59"/>
      <c r="J33" s="59"/>
      <c r="K33" s="59"/>
      <c r="L33" s="59"/>
      <c r="M33" s="59"/>
      <c r="N33" s="59"/>
      <c r="O33" s="59"/>
      <c r="P33" s="59"/>
      <c r="Q33" s="59"/>
      <c r="R33" s="59"/>
      <c r="S33" s="59"/>
      <c r="T33" s="59"/>
      <c r="U33" s="59"/>
      <c r="V33" s="59"/>
      <c r="W33" s="59"/>
      <c r="X33" s="59"/>
      <c r="Y33" s="59"/>
      <c r="Z33" s="59"/>
    </row>
    <row r="34" spans="1:26" s="60" customFormat="1" ht="16.5">
      <c r="A34" s="34">
        <v>2</v>
      </c>
      <c r="B34" s="38" t="s">
        <v>359</v>
      </c>
      <c r="C34" s="35">
        <f>C35+SUM(C39:C56)</f>
        <v>330183</v>
      </c>
      <c r="D34" s="35">
        <f>D35+SUM(D39:D56)</f>
        <v>330183</v>
      </c>
      <c r="E34" s="68">
        <f>SUM(E35:E51)</f>
        <v>0</v>
      </c>
      <c r="F34" s="59"/>
      <c r="G34" s="59"/>
      <c r="H34" s="59"/>
      <c r="I34" s="59"/>
      <c r="J34" s="59"/>
      <c r="K34" s="59"/>
      <c r="L34" s="59"/>
      <c r="M34" s="59"/>
      <c r="N34" s="59"/>
      <c r="O34" s="59"/>
      <c r="P34" s="59"/>
      <c r="Q34" s="59"/>
      <c r="R34" s="59"/>
      <c r="S34" s="59"/>
      <c r="T34" s="59"/>
      <c r="U34" s="59"/>
      <c r="V34" s="59"/>
      <c r="W34" s="59"/>
      <c r="X34" s="59"/>
      <c r="Y34" s="59"/>
      <c r="Z34" s="59"/>
    </row>
    <row r="35" spans="1:26" s="60" customFormat="1" ht="16.5">
      <c r="A35" s="34" t="s">
        <v>148</v>
      </c>
      <c r="B35" s="38" t="s">
        <v>149</v>
      </c>
      <c r="C35" s="68">
        <f>SUM(C36:C38)</f>
        <v>21500</v>
      </c>
      <c r="D35" s="35">
        <f>SUM(D36:D38)</f>
        <v>21500</v>
      </c>
      <c r="E35" s="68">
        <v>0</v>
      </c>
      <c r="F35" s="59"/>
      <c r="G35" s="59"/>
      <c r="H35" s="59"/>
      <c r="I35" s="59"/>
      <c r="J35" s="59"/>
      <c r="K35" s="59"/>
      <c r="L35" s="59"/>
      <c r="M35" s="59"/>
      <c r="N35" s="59"/>
      <c r="O35" s="59"/>
      <c r="P35" s="59"/>
      <c r="Q35" s="59"/>
      <c r="R35" s="59"/>
      <c r="S35" s="59"/>
      <c r="T35" s="59"/>
      <c r="U35" s="59"/>
      <c r="V35" s="59"/>
      <c r="W35" s="59"/>
      <c r="X35" s="59"/>
      <c r="Y35" s="59"/>
      <c r="Z35" s="59"/>
    </row>
    <row r="36" spans="1:26" s="60" customFormat="1" ht="16.5">
      <c r="A36" s="36" t="s">
        <v>150</v>
      </c>
      <c r="B36" s="71" t="s">
        <v>151</v>
      </c>
      <c r="C36" s="72">
        <f>D36+E36</f>
        <v>10000</v>
      </c>
      <c r="D36" s="37">
        <v>10000</v>
      </c>
      <c r="E36" s="72">
        <v>0</v>
      </c>
      <c r="F36" s="59"/>
      <c r="G36" s="59"/>
      <c r="H36" s="59"/>
      <c r="I36" s="59"/>
      <c r="J36" s="59"/>
      <c r="K36" s="59"/>
      <c r="L36" s="59"/>
      <c r="M36" s="59"/>
      <c r="N36" s="59"/>
      <c r="O36" s="59"/>
      <c r="P36" s="59"/>
      <c r="Q36" s="59"/>
      <c r="R36" s="59"/>
      <c r="S36" s="59"/>
      <c r="T36" s="59"/>
      <c r="U36" s="59"/>
      <c r="V36" s="59"/>
      <c r="W36" s="59"/>
      <c r="X36" s="59"/>
      <c r="Y36" s="59"/>
      <c r="Z36" s="59"/>
    </row>
    <row r="37" spans="1:26" s="60" customFormat="1" ht="33">
      <c r="A37" s="36" t="s">
        <v>150</v>
      </c>
      <c r="B37" s="71" t="s">
        <v>152</v>
      </c>
      <c r="C37" s="72">
        <f>D37+E37</f>
        <v>9800</v>
      </c>
      <c r="D37" s="37">
        <v>9800</v>
      </c>
      <c r="E37" s="72">
        <v>0</v>
      </c>
      <c r="F37" s="59"/>
      <c r="G37" s="59"/>
      <c r="H37" s="59"/>
      <c r="I37" s="59"/>
      <c r="J37" s="59"/>
      <c r="K37" s="59"/>
      <c r="L37" s="59"/>
      <c r="M37" s="59"/>
      <c r="N37" s="59"/>
      <c r="O37" s="59"/>
      <c r="P37" s="59"/>
      <c r="Q37" s="59"/>
      <c r="R37" s="59"/>
      <c r="S37" s="59"/>
      <c r="T37" s="59"/>
      <c r="U37" s="59"/>
      <c r="V37" s="59"/>
      <c r="W37" s="59"/>
      <c r="X37" s="59"/>
      <c r="Y37" s="59"/>
      <c r="Z37" s="59"/>
    </row>
    <row r="38" spans="1:26" s="60" customFormat="1" ht="33">
      <c r="A38" s="36" t="s">
        <v>150</v>
      </c>
      <c r="B38" s="71" t="s">
        <v>153</v>
      </c>
      <c r="C38" s="72">
        <f>D38+E38</f>
        <v>1700</v>
      </c>
      <c r="D38" s="37">
        <v>1700</v>
      </c>
      <c r="E38" s="72">
        <v>0</v>
      </c>
      <c r="F38" s="59"/>
      <c r="G38" s="59"/>
      <c r="H38" s="59"/>
      <c r="I38" s="59"/>
      <c r="J38" s="59"/>
      <c r="K38" s="59"/>
      <c r="L38" s="59"/>
      <c r="M38" s="59"/>
      <c r="N38" s="59"/>
      <c r="O38" s="59"/>
      <c r="P38" s="59"/>
      <c r="Q38" s="59"/>
      <c r="R38" s="59"/>
      <c r="S38" s="59"/>
      <c r="T38" s="59"/>
      <c r="U38" s="59"/>
      <c r="V38" s="59"/>
      <c r="W38" s="59"/>
      <c r="X38" s="59"/>
      <c r="Y38" s="59"/>
      <c r="Z38" s="59"/>
    </row>
    <row r="39" spans="1:26" s="60" customFormat="1" ht="33">
      <c r="A39" s="34" t="s">
        <v>154</v>
      </c>
      <c r="B39" s="38" t="s">
        <v>155</v>
      </c>
      <c r="C39" s="68">
        <f t="shared" ref="C39:C56" si="2">D39+E39</f>
        <v>295</v>
      </c>
      <c r="D39" s="35">
        <v>295</v>
      </c>
      <c r="E39" s="68">
        <v>0</v>
      </c>
      <c r="F39" s="59"/>
      <c r="G39" s="59"/>
      <c r="H39" s="59"/>
      <c r="I39" s="59"/>
      <c r="J39" s="59"/>
      <c r="K39" s="59"/>
      <c r="L39" s="59"/>
      <c r="M39" s="59"/>
      <c r="N39" s="59"/>
      <c r="O39" s="59"/>
      <c r="P39" s="59"/>
      <c r="Q39" s="59"/>
      <c r="R39" s="59"/>
      <c r="S39" s="59"/>
      <c r="T39" s="59"/>
      <c r="U39" s="59"/>
      <c r="V39" s="59"/>
      <c r="W39" s="59"/>
      <c r="X39" s="59"/>
      <c r="Y39" s="59"/>
      <c r="Z39" s="59"/>
    </row>
    <row r="40" spans="1:26" s="60" customFormat="1" ht="16.5">
      <c r="A40" s="34" t="s">
        <v>156</v>
      </c>
      <c r="B40" s="38" t="s">
        <v>157</v>
      </c>
      <c r="C40" s="68">
        <f t="shared" si="2"/>
        <v>515</v>
      </c>
      <c r="D40" s="35">
        <v>515</v>
      </c>
      <c r="E40" s="68">
        <v>0</v>
      </c>
      <c r="F40" s="59"/>
      <c r="G40" s="59"/>
      <c r="H40" s="59"/>
      <c r="I40" s="59"/>
      <c r="J40" s="59"/>
      <c r="K40" s="59"/>
      <c r="L40" s="59"/>
      <c r="M40" s="59"/>
      <c r="N40" s="59"/>
      <c r="O40" s="59"/>
      <c r="P40" s="59"/>
      <c r="Q40" s="59"/>
      <c r="R40" s="59"/>
      <c r="S40" s="59"/>
      <c r="T40" s="59"/>
      <c r="U40" s="59"/>
      <c r="V40" s="59"/>
      <c r="W40" s="59"/>
      <c r="X40" s="59"/>
      <c r="Y40" s="59"/>
      <c r="Z40" s="59"/>
    </row>
    <row r="41" spans="1:26" s="60" customFormat="1" ht="16.5">
      <c r="A41" s="34" t="s">
        <v>158</v>
      </c>
      <c r="B41" s="38" t="s">
        <v>159</v>
      </c>
      <c r="C41" s="68">
        <f t="shared" si="2"/>
        <v>100</v>
      </c>
      <c r="D41" s="35">
        <v>100</v>
      </c>
      <c r="E41" s="68"/>
      <c r="F41" s="59"/>
      <c r="G41" s="59"/>
      <c r="H41" s="59"/>
      <c r="I41" s="59"/>
      <c r="J41" s="59"/>
      <c r="K41" s="59"/>
      <c r="L41" s="59"/>
      <c r="M41" s="59"/>
      <c r="N41" s="59"/>
      <c r="O41" s="59"/>
      <c r="P41" s="59"/>
      <c r="Q41" s="59"/>
      <c r="R41" s="59"/>
      <c r="S41" s="59"/>
      <c r="T41" s="59"/>
      <c r="U41" s="59"/>
      <c r="V41" s="59"/>
      <c r="W41" s="59"/>
      <c r="X41" s="59"/>
      <c r="Y41" s="59"/>
      <c r="Z41" s="59"/>
    </row>
    <row r="42" spans="1:26" s="60" customFormat="1" ht="16.5">
      <c r="A42" s="34" t="s">
        <v>160</v>
      </c>
      <c r="B42" s="38" t="s">
        <v>161</v>
      </c>
      <c r="C42" s="68">
        <f t="shared" si="2"/>
        <v>29515</v>
      </c>
      <c r="D42" s="35">
        <v>29515</v>
      </c>
      <c r="E42" s="68">
        <v>0</v>
      </c>
      <c r="F42" s="59"/>
      <c r="G42" s="59"/>
      <c r="H42" s="59"/>
      <c r="I42" s="59"/>
      <c r="J42" s="59"/>
      <c r="K42" s="59"/>
      <c r="L42" s="59"/>
      <c r="M42" s="59"/>
      <c r="N42" s="59"/>
      <c r="O42" s="59"/>
      <c r="P42" s="59"/>
      <c r="Q42" s="59"/>
      <c r="R42" s="59"/>
      <c r="S42" s="59"/>
      <c r="T42" s="59"/>
      <c r="U42" s="59"/>
      <c r="V42" s="59"/>
      <c r="W42" s="59"/>
      <c r="X42" s="59"/>
      <c r="Y42" s="59"/>
      <c r="Z42" s="59"/>
    </row>
    <row r="43" spans="1:26" s="60" customFormat="1" ht="33">
      <c r="A43" s="34" t="s">
        <v>162</v>
      </c>
      <c r="B43" s="38" t="s">
        <v>163</v>
      </c>
      <c r="C43" s="68">
        <f t="shared" si="2"/>
        <v>10698</v>
      </c>
      <c r="D43" s="35">
        <v>10698</v>
      </c>
      <c r="E43" s="68">
        <v>0</v>
      </c>
      <c r="F43" s="59"/>
      <c r="G43" s="59"/>
      <c r="H43" s="59"/>
      <c r="I43" s="59"/>
      <c r="J43" s="59"/>
      <c r="K43" s="59"/>
      <c r="L43" s="59"/>
      <c r="M43" s="59"/>
      <c r="N43" s="59"/>
      <c r="O43" s="59"/>
      <c r="P43" s="59"/>
      <c r="Q43" s="59"/>
      <c r="R43" s="59"/>
      <c r="S43" s="59"/>
      <c r="T43" s="59"/>
      <c r="U43" s="59"/>
      <c r="V43" s="59"/>
      <c r="W43" s="59"/>
      <c r="X43" s="59"/>
      <c r="Y43" s="59"/>
      <c r="Z43" s="59"/>
    </row>
    <row r="44" spans="1:26" s="60" customFormat="1" ht="49.5">
      <c r="A44" s="34" t="s">
        <v>164</v>
      </c>
      <c r="B44" s="38" t="s">
        <v>165</v>
      </c>
      <c r="C44" s="68">
        <f t="shared" si="2"/>
        <v>242</v>
      </c>
      <c r="D44" s="35">
        <v>242</v>
      </c>
      <c r="E44" s="68">
        <v>0</v>
      </c>
      <c r="F44" s="59"/>
      <c r="G44" s="59"/>
      <c r="H44" s="59"/>
      <c r="I44" s="59"/>
      <c r="J44" s="59"/>
      <c r="K44" s="59"/>
      <c r="L44" s="59"/>
      <c r="M44" s="59"/>
      <c r="N44" s="59"/>
      <c r="O44" s="59"/>
      <c r="P44" s="59"/>
      <c r="Q44" s="59"/>
      <c r="R44" s="59"/>
      <c r="S44" s="59"/>
      <c r="T44" s="59"/>
      <c r="U44" s="59"/>
      <c r="V44" s="59"/>
      <c r="W44" s="59"/>
      <c r="X44" s="59"/>
      <c r="Y44" s="59"/>
      <c r="Z44" s="59"/>
    </row>
    <row r="45" spans="1:26" s="60" customFormat="1" ht="60" customHeight="1">
      <c r="A45" s="34" t="s">
        <v>166</v>
      </c>
      <c r="B45" s="38" t="s">
        <v>168</v>
      </c>
      <c r="C45" s="68">
        <f t="shared" si="2"/>
        <v>89925</v>
      </c>
      <c r="D45" s="35">
        <v>89925</v>
      </c>
      <c r="E45" s="68">
        <v>0</v>
      </c>
      <c r="F45" s="74"/>
      <c r="G45" s="59"/>
      <c r="H45" s="59"/>
      <c r="I45" s="59"/>
      <c r="J45" s="59"/>
      <c r="K45" s="59"/>
      <c r="L45" s="59"/>
      <c r="M45" s="59"/>
      <c r="N45" s="59"/>
      <c r="O45" s="59"/>
      <c r="P45" s="59"/>
      <c r="Q45" s="59"/>
      <c r="R45" s="59"/>
      <c r="S45" s="59"/>
      <c r="T45" s="59"/>
      <c r="U45" s="59"/>
      <c r="V45" s="59"/>
      <c r="W45" s="59"/>
      <c r="X45" s="59"/>
      <c r="Y45" s="59"/>
      <c r="Z45" s="59"/>
    </row>
    <row r="46" spans="1:26" s="60" customFormat="1" ht="33">
      <c r="A46" s="34" t="s">
        <v>167</v>
      </c>
      <c r="B46" s="38" t="s">
        <v>170</v>
      </c>
      <c r="C46" s="68">
        <f t="shared" si="2"/>
        <v>9126</v>
      </c>
      <c r="D46" s="35">
        <v>9126</v>
      </c>
      <c r="E46" s="68">
        <v>0</v>
      </c>
      <c r="F46" s="59"/>
      <c r="G46" s="59"/>
      <c r="H46" s="59"/>
      <c r="I46" s="59"/>
      <c r="J46" s="59"/>
      <c r="K46" s="59"/>
      <c r="L46" s="59"/>
      <c r="M46" s="59"/>
      <c r="N46" s="59"/>
      <c r="O46" s="59"/>
      <c r="P46" s="59"/>
      <c r="Q46" s="59"/>
      <c r="R46" s="59"/>
      <c r="S46" s="59"/>
      <c r="T46" s="59"/>
      <c r="U46" s="59"/>
      <c r="V46" s="59"/>
      <c r="W46" s="59"/>
      <c r="X46" s="59"/>
      <c r="Y46" s="59"/>
      <c r="Z46" s="59"/>
    </row>
    <row r="47" spans="1:26" s="60" customFormat="1" ht="82.5">
      <c r="A47" s="34" t="s">
        <v>169</v>
      </c>
      <c r="B47" s="38" t="s">
        <v>172</v>
      </c>
      <c r="C47" s="68">
        <f t="shared" si="2"/>
        <v>22222</v>
      </c>
      <c r="D47" s="35">
        <v>22222</v>
      </c>
      <c r="E47" s="68">
        <v>0</v>
      </c>
      <c r="F47" s="59"/>
      <c r="G47" s="59"/>
      <c r="H47" s="59"/>
      <c r="I47" s="59"/>
      <c r="J47" s="59"/>
      <c r="K47" s="59"/>
      <c r="L47" s="59"/>
      <c r="M47" s="59"/>
      <c r="N47" s="59"/>
      <c r="O47" s="59"/>
      <c r="P47" s="59"/>
      <c r="Q47" s="59"/>
      <c r="R47" s="59"/>
      <c r="S47" s="59"/>
      <c r="T47" s="59"/>
      <c r="U47" s="59"/>
      <c r="V47" s="59"/>
      <c r="W47" s="59"/>
      <c r="X47" s="59"/>
      <c r="Y47" s="59"/>
      <c r="Z47" s="59"/>
    </row>
    <row r="48" spans="1:26" s="60" customFormat="1" ht="126" customHeight="1">
      <c r="A48" s="34" t="s">
        <v>171</v>
      </c>
      <c r="B48" s="38" t="s">
        <v>174</v>
      </c>
      <c r="C48" s="68">
        <f t="shared" si="2"/>
        <v>100674</v>
      </c>
      <c r="D48" s="35">
        <v>100674</v>
      </c>
      <c r="E48" s="68">
        <v>0</v>
      </c>
      <c r="F48" s="59"/>
      <c r="G48" s="59"/>
      <c r="H48" s="59"/>
      <c r="I48" s="59"/>
      <c r="J48" s="59"/>
      <c r="K48" s="59"/>
      <c r="L48" s="59"/>
      <c r="M48" s="59"/>
      <c r="N48" s="59"/>
      <c r="O48" s="59"/>
      <c r="P48" s="59"/>
      <c r="Q48" s="59"/>
      <c r="R48" s="59"/>
      <c r="S48" s="59"/>
      <c r="T48" s="59"/>
      <c r="U48" s="59"/>
      <c r="V48" s="59"/>
      <c r="W48" s="59"/>
      <c r="X48" s="59"/>
      <c r="Y48" s="59"/>
      <c r="Z48" s="59"/>
    </row>
    <row r="49" spans="1:26" s="60" customFormat="1" ht="33">
      <c r="A49" s="34" t="s">
        <v>173</v>
      </c>
      <c r="B49" s="38" t="s">
        <v>176</v>
      </c>
      <c r="C49" s="68">
        <f>D49+E49</f>
        <v>26088</v>
      </c>
      <c r="D49" s="35">
        <v>26088</v>
      </c>
      <c r="E49" s="68">
        <v>0</v>
      </c>
      <c r="F49" s="59"/>
      <c r="G49" s="59"/>
      <c r="H49" s="59"/>
      <c r="I49" s="59"/>
      <c r="J49" s="59"/>
      <c r="K49" s="59"/>
      <c r="L49" s="59"/>
      <c r="M49" s="59"/>
      <c r="N49" s="59"/>
      <c r="O49" s="59"/>
      <c r="P49" s="59"/>
      <c r="Q49" s="59"/>
      <c r="R49" s="59"/>
      <c r="S49" s="59"/>
      <c r="T49" s="59"/>
      <c r="U49" s="59"/>
      <c r="V49" s="59"/>
      <c r="W49" s="59"/>
      <c r="X49" s="59"/>
      <c r="Y49" s="59"/>
      <c r="Z49" s="59"/>
    </row>
    <row r="50" spans="1:26" s="60" customFormat="1" ht="49.5">
      <c r="A50" s="34" t="s">
        <v>175</v>
      </c>
      <c r="B50" s="38" t="s">
        <v>178</v>
      </c>
      <c r="C50" s="68">
        <f t="shared" si="2"/>
        <v>500</v>
      </c>
      <c r="D50" s="75">
        <v>500</v>
      </c>
      <c r="E50" s="76"/>
      <c r="F50" s="77"/>
      <c r="G50" s="77"/>
      <c r="H50" s="77"/>
      <c r="I50" s="77"/>
      <c r="J50" s="77"/>
      <c r="K50" s="77"/>
      <c r="L50" s="77"/>
      <c r="M50" s="77"/>
      <c r="N50" s="77"/>
      <c r="O50" s="77"/>
      <c r="P50" s="77"/>
      <c r="Q50" s="77"/>
      <c r="R50" s="77"/>
      <c r="S50" s="77"/>
      <c r="T50" s="77"/>
      <c r="U50" s="77"/>
      <c r="V50" s="77"/>
      <c r="W50" s="77"/>
      <c r="X50" s="77"/>
      <c r="Y50" s="77"/>
      <c r="Z50" s="77"/>
    </row>
    <row r="51" spans="1:26" s="60" customFormat="1" ht="33">
      <c r="A51" s="34" t="s">
        <v>177</v>
      </c>
      <c r="B51" s="38" t="s">
        <v>180</v>
      </c>
      <c r="C51" s="68">
        <f t="shared" si="2"/>
        <v>5635</v>
      </c>
      <c r="D51" s="35">
        <v>5635</v>
      </c>
      <c r="E51" s="68">
        <v>0</v>
      </c>
      <c r="F51" s="59"/>
      <c r="G51" s="59"/>
      <c r="H51" s="59"/>
      <c r="I51" s="59"/>
      <c r="J51" s="59"/>
      <c r="K51" s="59"/>
      <c r="L51" s="59"/>
      <c r="M51" s="59"/>
      <c r="N51" s="59"/>
      <c r="O51" s="59"/>
      <c r="P51" s="59"/>
      <c r="Q51" s="59"/>
      <c r="R51" s="59"/>
      <c r="S51" s="59"/>
      <c r="T51" s="59"/>
      <c r="U51" s="59"/>
      <c r="V51" s="59"/>
      <c r="W51" s="59"/>
      <c r="X51" s="59"/>
      <c r="Y51" s="59"/>
      <c r="Z51" s="59"/>
    </row>
    <row r="52" spans="1:26" s="60" customFormat="1" ht="16.5">
      <c r="A52" s="78" t="s">
        <v>179</v>
      </c>
      <c r="B52" s="79" t="s">
        <v>182</v>
      </c>
      <c r="C52" s="68">
        <f t="shared" si="2"/>
        <v>1682</v>
      </c>
      <c r="D52" s="80">
        <v>1682</v>
      </c>
      <c r="E52" s="81"/>
      <c r="F52" s="59"/>
      <c r="G52" s="59"/>
      <c r="H52" s="59"/>
      <c r="I52" s="59"/>
      <c r="J52" s="59"/>
      <c r="K52" s="59"/>
      <c r="L52" s="59"/>
      <c r="M52" s="59"/>
      <c r="N52" s="59"/>
      <c r="O52" s="59"/>
      <c r="P52" s="59"/>
      <c r="Q52" s="59"/>
      <c r="R52" s="59"/>
      <c r="S52" s="59"/>
      <c r="T52" s="59"/>
      <c r="U52" s="59"/>
      <c r="V52" s="59"/>
      <c r="W52" s="59"/>
      <c r="X52" s="59"/>
      <c r="Y52" s="59"/>
      <c r="Z52" s="59"/>
    </row>
    <row r="53" spans="1:26" s="60" customFormat="1" ht="16.5">
      <c r="A53" s="78" t="s">
        <v>181</v>
      </c>
      <c r="B53" s="79" t="s">
        <v>184</v>
      </c>
      <c r="C53" s="68">
        <f t="shared" si="2"/>
        <v>7916</v>
      </c>
      <c r="D53" s="80">
        <v>7916</v>
      </c>
      <c r="E53" s="81"/>
      <c r="F53" s="59"/>
      <c r="G53" s="59"/>
      <c r="H53" s="59"/>
      <c r="I53" s="59"/>
      <c r="J53" s="59"/>
      <c r="K53" s="59"/>
      <c r="L53" s="59"/>
      <c r="M53" s="59"/>
      <c r="N53" s="59"/>
      <c r="O53" s="59"/>
      <c r="P53" s="59"/>
      <c r="Q53" s="59"/>
      <c r="R53" s="59"/>
      <c r="S53" s="59"/>
      <c r="T53" s="59"/>
      <c r="U53" s="59"/>
      <c r="V53" s="59"/>
      <c r="W53" s="59"/>
      <c r="X53" s="59"/>
      <c r="Y53" s="59"/>
      <c r="Z53" s="59"/>
    </row>
    <row r="54" spans="1:26" s="60" customFormat="1" ht="16.5">
      <c r="A54" s="78" t="s">
        <v>183</v>
      </c>
      <c r="B54" s="79" t="s">
        <v>187</v>
      </c>
      <c r="C54" s="68">
        <f t="shared" si="2"/>
        <v>500</v>
      </c>
      <c r="D54" s="80">
        <v>500</v>
      </c>
      <c r="E54" s="81"/>
      <c r="F54" s="59"/>
      <c r="G54" s="59"/>
      <c r="H54" s="59"/>
      <c r="I54" s="59"/>
      <c r="J54" s="59"/>
      <c r="K54" s="59"/>
      <c r="L54" s="59"/>
      <c r="M54" s="59"/>
      <c r="N54" s="59"/>
      <c r="O54" s="59"/>
      <c r="P54" s="59"/>
      <c r="Q54" s="59"/>
      <c r="R54" s="59"/>
      <c r="S54" s="59"/>
      <c r="T54" s="59"/>
      <c r="U54" s="59"/>
      <c r="V54" s="59"/>
      <c r="W54" s="59"/>
      <c r="X54" s="59"/>
      <c r="Y54" s="59"/>
      <c r="Z54" s="59"/>
    </row>
    <row r="55" spans="1:26" s="60" customFormat="1" ht="16.5">
      <c r="A55" s="78" t="s">
        <v>185</v>
      </c>
      <c r="B55" s="79" t="s">
        <v>188</v>
      </c>
      <c r="C55" s="68">
        <f t="shared" si="2"/>
        <v>1550</v>
      </c>
      <c r="D55" s="80">
        <v>1550</v>
      </c>
      <c r="E55" s="81"/>
      <c r="F55" s="59"/>
      <c r="G55" s="59"/>
      <c r="H55" s="59"/>
      <c r="I55" s="59"/>
      <c r="J55" s="59"/>
      <c r="K55" s="59"/>
      <c r="L55" s="59"/>
      <c r="M55" s="59"/>
      <c r="N55" s="59"/>
      <c r="O55" s="59"/>
      <c r="P55" s="59"/>
      <c r="Q55" s="59"/>
      <c r="R55" s="59"/>
      <c r="S55" s="59"/>
      <c r="T55" s="59"/>
      <c r="U55" s="59"/>
      <c r="V55" s="59"/>
      <c r="W55" s="59"/>
      <c r="X55" s="59"/>
      <c r="Y55" s="59"/>
      <c r="Z55" s="59"/>
    </row>
    <row r="56" spans="1:26" s="60" customFormat="1" ht="49.5">
      <c r="A56" s="78" t="s">
        <v>186</v>
      </c>
      <c r="B56" s="79" t="s">
        <v>189</v>
      </c>
      <c r="C56" s="68">
        <f t="shared" si="2"/>
        <v>1500</v>
      </c>
      <c r="D56" s="80">
        <v>1500</v>
      </c>
      <c r="E56" s="81"/>
      <c r="F56" s="59"/>
      <c r="G56" s="59"/>
      <c r="H56" s="59"/>
      <c r="I56" s="59"/>
      <c r="J56" s="59"/>
      <c r="K56" s="59"/>
      <c r="L56" s="59"/>
      <c r="M56" s="59"/>
      <c r="N56" s="59"/>
      <c r="O56" s="59"/>
      <c r="P56" s="59"/>
      <c r="Q56" s="59"/>
      <c r="R56" s="59"/>
      <c r="S56" s="59"/>
      <c r="T56" s="59"/>
      <c r="U56" s="59"/>
      <c r="V56" s="59"/>
      <c r="W56" s="59"/>
      <c r="X56" s="59"/>
      <c r="Y56" s="59"/>
      <c r="Z56" s="59"/>
    </row>
    <row r="57" spans="1:26" s="60" customFormat="1" ht="16.5">
      <c r="A57" s="82" t="s">
        <v>34</v>
      </c>
      <c r="B57" s="83" t="s">
        <v>190</v>
      </c>
      <c r="C57" s="84">
        <f>D57+E57</f>
        <v>0</v>
      </c>
      <c r="D57" s="84"/>
      <c r="E57" s="84"/>
      <c r="F57" s="59"/>
      <c r="G57" s="59"/>
      <c r="H57" s="59"/>
      <c r="I57" s="59"/>
      <c r="J57" s="59"/>
      <c r="K57" s="59"/>
      <c r="L57" s="59"/>
      <c r="M57" s="59"/>
      <c r="N57" s="59"/>
      <c r="O57" s="59"/>
      <c r="P57" s="59"/>
      <c r="Q57" s="59"/>
      <c r="R57" s="59"/>
      <c r="S57" s="59"/>
      <c r="T57" s="59"/>
      <c r="U57" s="59"/>
      <c r="V57" s="59"/>
      <c r="W57" s="59"/>
      <c r="X57" s="59"/>
      <c r="Y57" s="59"/>
      <c r="Z57" s="59"/>
    </row>
  </sheetData>
  <mergeCells count="5">
    <mergeCell ref="D6:E6"/>
    <mergeCell ref="A4:E4"/>
    <mergeCell ref="A6:A7"/>
    <mergeCell ref="B6:B7"/>
    <mergeCell ref="C6:C7"/>
  </mergeCells>
  <printOptions horizontalCentered="1"/>
  <pageMargins left="0.17" right="0.23622047244094499" top="0.66929133858267698" bottom="0.55118110236220497" header="0.31496062992126" footer="0.31496062992126"/>
  <pageSetup paperSize="9" scale="90" orientation="portrait" r:id="rId1"/>
</worksheet>
</file>

<file path=xl/worksheets/sheet5.xml><?xml version="1.0" encoding="utf-8"?>
<worksheet xmlns="http://schemas.openxmlformats.org/spreadsheetml/2006/main" xmlns:r="http://schemas.openxmlformats.org/officeDocument/2006/relationships">
  <dimension ref="A1:Y870"/>
  <sheetViews>
    <sheetView topLeftCell="A8" zoomScale="85" zoomScaleNormal="85" workbookViewId="0">
      <selection activeCell="C48" sqref="C48"/>
    </sheetView>
  </sheetViews>
  <sheetFormatPr defaultRowHeight="15"/>
  <cols>
    <col min="1" max="1" width="9.140625" style="179"/>
    <col min="2" max="2" width="44" style="179" customWidth="1"/>
    <col min="3" max="3" width="16.85546875" style="179" customWidth="1"/>
    <col min="4" max="4" width="12" style="179" customWidth="1"/>
    <col min="5" max="5" width="10.7109375" style="179" customWidth="1"/>
    <col min="6" max="6" width="12" style="179" customWidth="1"/>
    <col min="7" max="7" width="10.42578125" style="179" customWidth="1"/>
    <col min="8" max="8" width="10.140625" style="179" customWidth="1"/>
    <col min="9" max="9" width="10.42578125" style="179" customWidth="1"/>
    <col min="10" max="10" width="10.85546875" style="179" customWidth="1"/>
    <col min="11" max="11" width="12" style="179" customWidth="1"/>
    <col min="12" max="12" width="10.28515625" style="179" customWidth="1"/>
    <col min="13" max="14" width="11.85546875" style="179" customWidth="1"/>
    <col min="15" max="15" width="25.7109375" style="179" customWidth="1"/>
    <col min="16" max="16384" width="9.140625" style="179"/>
  </cols>
  <sheetData>
    <row r="1" spans="1:25" s="4" customFormat="1" ht="18.75">
      <c r="A1" s="3" t="s">
        <v>44</v>
      </c>
      <c r="E1" s="5"/>
      <c r="O1" s="178" t="s">
        <v>249</v>
      </c>
    </row>
    <row r="2" spans="1:25" s="4" customFormat="1" ht="18.75">
      <c r="A2" s="3" t="s">
        <v>45</v>
      </c>
    </row>
    <row r="3" spans="1:25" s="4" customFormat="1" ht="9.75" customHeight="1">
      <c r="A3" s="3"/>
    </row>
    <row r="4" spans="1:25" ht="36" customHeight="1">
      <c r="A4" s="207" t="s">
        <v>248</v>
      </c>
      <c r="B4" s="207"/>
      <c r="C4" s="207"/>
      <c r="D4" s="207"/>
      <c r="E4" s="207"/>
      <c r="F4" s="207"/>
      <c r="G4" s="207"/>
      <c r="H4" s="207"/>
      <c r="I4" s="207"/>
      <c r="J4" s="207"/>
      <c r="K4" s="207"/>
      <c r="L4" s="207"/>
      <c r="M4" s="207"/>
      <c r="N4" s="207"/>
      <c r="O4" s="207"/>
      <c r="P4" s="74"/>
      <c r="Q4" s="74"/>
      <c r="R4" s="74"/>
      <c r="S4" s="74"/>
      <c r="T4" s="74"/>
      <c r="U4" s="74"/>
      <c r="V4" s="74"/>
      <c r="W4" s="74"/>
      <c r="X4" s="74"/>
      <c r="Y4" s="74"/>
    </row>
    <row r="5" spans="1:25" ht="18.75">
      <c r="A5" s="180"/>
      <c r="B5" s="180"/>
      <c r="C5" s="77"/>
      <c r="D5" s="77"/>
      <c r="E5" s="77"/>
      <c r="F5" s="181"/>
      <c r="G5" s="181"/>
      <c r="H5" s="181"/>
      <c r="I5" s="181"/>
      <c r="J5" s="181"/>
      <c r="K5" s="181"/>
      <c r="L5" s="181"/>
      <c r="M5" s="181"/>
      <c r="N5" s="181"/>
      <c r="O5" s="182" t="s">
        <v>1</v>
      </c>
      <c r="P5" s="74"/>
      <c r="Q5" s="74"/>
      <c r="R5" s="74"/>
      <c r="S5" s="74"/>
      <c r="T5" s="74"/>
      <c r="U5" s="74"/>
      <c r="V5" s="74"/>
      <c r="W5" s="74"/>
      <c r="X5" s="74"/>
      <c r="Y5" s="74"/>
    </row>
    <row r="6" spans="1:25" ht="18.75">
      <c r="A6" s="215" t="s">
        <v>2</v>
      </c>
      <c r="B6" s="212" t="s">
        <v>198</v>
      </c>
      <c r="C6" s="218" t="s">
        <v>199</v>
      </c>
      <c r="D6" s="219" t="s">
        <v>125</v>
      </c>
      <c r="E6" s="219"/>
      <c r="F6" s="219"/>
      <c r="G6" s="219"/>
      <c r="H6" s="219"/>
      <c r="I6" s="219"/>
      <c r="J6" s="219"/>
      <c r="K6" s="219"/>
      <c r="L6" s="219"/>
      <c r="M6" s="219"/>
      <c r="N6" s="219"/>
      <c r="O6" s="219"/>
      <c r="P6" s="74"/>
      <c r="Q6" s="74"/>
      <c r="R6" s="74"/>
      <c r="S6" s="74"/>
      <c r="T6" s="74"/>
      <c r="U6" s="74"/>
      <c r="V6" s="74"/>
      <c r="W6" s="74"/>
      <c r="X6" s="74"/>
      <c r="Y6" s="74"/>
    </row>
    <row r="7" spans="1:25" ht="20.25" customHeight="1">
      <c r="A7" s="216"/>
      <c r="B7" s="213"/>
      <c r="C7" s="218"/>
      <c r="D7" s="208" t="s">
        <v>137</v>
      </c>
      <c r="E7" s="210" t="s">
        <v>138</v>
      </c>
      <c r="F7" s="210" t="s">
        <v>191</v>
      </c>
      <c r="G7" s="210" t="s">
        <v>192</v>
      </c>
      <c r="H7" s="210" t="s">
        <v>193</v>
      </c>
      <c r="I7" s="210" t="s">
        <v>194</v>
      </c>
      <c r="J7" s="210" t="s">
        <v>195</v>
      </c>
      <c r="K7" s="210" t="s">
        <v>196</v>
      </c>
      <c r="L7" s="220" t="s">
        <v>200</v>
      </c>
      <c r="M7" s="221"/>
      <c r="N7" s="210" t="s">
        <v>201</v>
      </c>
      <c r="O7" s="210" t="s">
        <v>197</v>
      </c>
      <c r="P7" s="183"/>
      <c r="Q7" s="183"/>
      <c r="R7" s="183"/>
      <c r="S7" s="183"/>
      <c r="T7" s="183"/>
      <c r="U7" s="183"/>
      <c r="V7" s="183"/>
      <c r="W7" s="183"/>
      <c r="X7" s="183"/>
      <c r="Y7" s="183"/>
    </row>
    <row r="8" spans="1:25" ht="131.25">
      <c r="A8" s="217"/>
      <c r="B8" s="214"/>
      <c r="C8" s="218"/>
      <c r="D8" s="209"/>
      <c r="E8" s="211"/>
      <c r="F8" s="211"/>
      <c r="G8" s="211"/>
      <c r="H8" s="211"/>
      <c r="I8" s="211"/>
      <c r="J8" s="211"/>
      <c r="K8" s="211"/>
      <c r="L8" s="41" t="s">
        <v>202</v>
      </c>
      <c r="M8" s="41" t="s">
        <v>203</v>
      </c>
      <c r="N8" s="211"/>
      <c r="O8" s="211"/>
      <c r="P8" s="183"/>
      <c r="Q8" s="183"/>
      <c r="R8" s="183"/>
      <c r="S8" s="183"/>
      <c r="T8" s="183"/>
      <c r="U8" s="183"/>
      <c r="V8" s="183"/>
      <c r="W8" s="183"/>
      <c r="X8" s="183"/>
      <c r="Y8" s="183"/>
    </row>
    <row r="9" spans="1:25" ht="18.75">
      <c r="A9" s="45"/>
      <c r="B9" s="30" t="s">
        <v>360</v>
      </c>
      <c r="C9" s="90"/>
      <c r="D9" s="90"/>
      <c r="E9" s="90"/>
      <c r="F9" s="90"/>
      <c r="G9" s="90"/>
      <c r="H9" s="90"/>
      <c r="I9" s="90"/>
      <c r="J9" s="90"/>
      <c r="K9" s="90"/>
      <c r="L9" s="90"/>
      <c r="M9" s="90"/>
      <c r="N9" s="90"/>
      <c r="O9" s="90"/>
      <c r="P9" s="77"/>
      <c r="Q9" s="77"/>
      <c r="R9" s="77"/>
      <c r="S9" s="77"/>
      <c r="T9" s="77"/>
      <c r="U9" s="77"/>
      <c r="V9" s="77"/>
      <c r="W9" s="77"/>
      <c r="X9" s="77"/>
      <c r="Y9" s="77"/>
    </row>
    <row r="10" spans="1:25" ht="18.75">
      <c r="A10" s="48">
        <v>1</v>
      </c>
      <c r="B10" s="31" t="s">
        <v>205</v>
      </c>
      <c r="C10" s="91">
        <v>69708</v>
      </c>
      <c r="D10" s="91">
        <v>435</v>
      </c>
      <c r="E10" s="91"/>
      <c r="F10" s="91"/>
      <c r="G10" s="91">
        <v>5118</v>
      </c>
      <c r="H10" s="91"/>
      <c r="I10" s="91"/>
      <c r="J10" s="91"/>
      <c r="K10" s="91"/>
      <c r="L10" s="91"/>
      <c r="M10" s="91"/>
      <c r="N10" s="91">
        <v>56085</v>
      </c>
      <c r="O10" s="91">
        <v>8070</v>
      </c>
      <c r="P10" s="77"/>
      <c r="Q10" s="77"/>
      <c r="R10" s="77"/>
      <c r="S10" s="77"/>
      <c r="T10" s="77"/>
      <c r="U10" s="77"/>
      <c r="V10" s="77"/>
      <c r="W10" s="77"/>
      <c r="X10" s="77"/>
      <c r="Y10" s="77"/>
    </row>
    <row r="11" spans="1:25" ht="18.75">
      <c r="A11" s="48">
        <v>2</v>
      </c>
      <c r="B11" s="31" t="s">
        <v>206</v>
      </c>
      <c r="C11" s="91">
        <v>16922</v>
      </c>
      <c r="D11" s="91">
        <v>124</v>
      </c>
      <c r="E11" s="91"/>
      <c r="F11" s="91"/>
      <c r="G11" s="91"/>
      <c r="H11" s="91"/>
      <c r="I11" s="91"/>
      <c r="J11" s="91"/>
      <c r="K11" s="91">
        <v>2131</v>
      </c>
      <c r="L11" s="91"/>
      <c r="M11" s="91"/>
      <c r="N11" s="91">
        <v>14667</v>
      </c>
      <c r="O11" s="91"/>
      <c r="P11" s="77"/>
      <c r="Q11" s="77"/>
      <c r="R11" s="77"/>
      <c r="S11" s="77"/>
      <c r="T11" s="77"/>
      <c r="U11" s="77"/>
      <c r="V11" s="77"/>
      <c r="W11" s="77"/>
      <c r="X11" s="77"/>
      <c r="Y11" s="77"/>
    </row>
    <row r="12" spans="1:25" ht="18.75">
      <c r="A12" s="48">
        <v>3</v>
      </c>
      <c r="B12" s="31" t="s">
        <v>207</v>
      </c>
      <c r="C12" s="91">
        <v>9583</v>
      </c>
      <c r="D12" s="91">
        <v>68</v>
      </c>
      <c r="E12" s="91"/>
      <c r="F12" s="91"/>
      <c r="G12" s="91"/>
      <c r="H12" s="91"/>
      <c r="I12" s="91"/>
      <c r="J12" s="91"/>
      <c r="K12" s="91"/>
      <c r="L12" s="91"/>
      <c r="M12" s="91"/>
      <c r="N12" s="91">
        <v>9515</v>
      </c>
      <c r="O12" s="91"/>
      <c r="P12" s="77"/>
      <c r="Q12" s="77"/>
      <c r="R12" s="77"/>
      <c r="S12" s="77"/>
      <c r="T12" s="77"/>
      <c r="U12" s="77"/>
      <c r="V12" s="77"/>
      <c r="W12" s="77"/>
      <c r="X12" s="77"/>
      <c r="Y12" s="77"/>
    </row>
    <row r="13" spans="1:25" ht="18.75">
      <c r="A13" s="48">
        <v>4</v>
      </c>
      <c r="B13" s="31" t="s">
        <v>208</v>
      </c>
      <c r="C13" s="91">
        <v>9761</v>
      </c>
      <c r="D13" s="91">
        <v>180</v>
      </c>
      <c r="E13" s="91"/>
      <c r="F13" s="91"/>
      <c r="G13" s="91"/>
      <c r="H13" s="91"/>
      <c r="I13" s="91"/>
      <c r="J13" s="91"/>
      <c r="K13" s="91"/>
      <c r="L13" s="91"/>
      <c r="M13" s="91"/>
      <c r="N13" s="91">
        <v>9581</v>
      </c>
      <c r="O13" s="91"/>
      <c r="P13" s="77"/>
      <c r="Q13" s="77"/>
      <c r="R13" s="77"/>
      <c r="S13" s="77"/>
      <c r="T13" s="77"/>
      <c r="U13" s="77"/>
      <c r="V13" s="77"/>
      <c r="W13" s="77"/>
      <c r="X13" s="77"/>
      <c r="Y13" s="77"/>
    </row>
    <row r="14" spans="1:25" ht="37.5">
      <c r="A14" s="48">
        <v>5</v>
      </c>
      <c r="B14" s="31" t="s">
        <v>209</v>
      </c>
      <c r="C14" s="91">
        <v>45987</v>
      </c>
      <c r="D14" s="91">
        <v>93</v>
      </c>
      <c r="E14" s="91"/>
      <c r="F14" s="91"/>
      <c r="G14" s="91"/>
      <c r="H14" s="91"/>
      <c r="I14" s="91"/>
      <c r="J14" s="91">
        <v>6040</v>
      </c>
      <c r="K14" s="91">
        <v>32129</v>
      </c>
      <c r="L14" s="91"/>
      <c r="M14" s="91"/>
      <c r="N14" s="92">
        <v>7725</v>
      </c>
      <c r="O14" s="91"/>
      <c r="P14" s="77"/>
      <c r="Q14" s="77"/>
      <c r="R14" s="77"/>
      <c r="S14" s="77"/>
      <c r="T14" s="77"/>
      <c r="U14" s="77"/>
      <c r="V14" s="77"/>
      <c r="W14" s="77"/>
      <c r="X14" s="77"/>
      <c r="Y14" s="77"/>
    </row>
    <row r="15" spans="1:25" ht="37.5">
      <c r="A15" s="48">
        <v>6</v>
      </c>
      <c r="B15" s="31" t="s">
        <v>210</v>
      </c>
      <c r="C15" s="91">
        <v>56915</v>
      </c>
      <c r="D15" s="50">
        <v>118</v>
      </c>
      <c r="E15" s="50"/>
      <c r="F15" s="50"/>
      <c r="G15" s="50"/>
      <c r="H15" s="50"/>
      <c r="I15" s="50"/>
      <c r="J15" s="50"/>
      <c r="K15" s="50">
        <v>35691</v>
      </c>
      <c r="L15" s="50"/>
      <c r="M15" s="50">
        <v>35691</v>
      </c>
      <c r="N15" s="50">
        <v>21106</v>
      </c>
      <c r="O15" s="50"/>
      <c r="P15" s="77"/>
      <c r="Q15" s="77"/>
      <c r="R15" s="77"/>
      <c r="S15" s="77"/>
      <c r="T15" s="77"/>
      <c r="U15" s="77"/>
      <c r="V15" s="77"/>
      <c r="W15" s="77"/>
      <c r="X15" s="77"/>
      <c r="Y15" s="77"/>
    </row>
    <row r="16" spans="1:25" ht="18.75">
      <c r="A16" s="48">
        <v>7</v>
      </c>
      <c r="B16" s="31" t="s">
        <v>211</v>
      </c>
      <c r="C16" s="91">
        <v>8696</v>
      </c>
      <c r="D16" s="50">
        <v>100</v>
      </c>
      <c r="E16" s="50"/>
      <c r="F16" s="50"/>
      <c r="G16" s="50"/>
      <c r="H16" s="50"/>
      <c r="I16" s="50"/>
      <c r="J16" s="50"/>
      <c r="K16" s="50">
        <v>2964</v>
      </c>
      <c r="L16" s="50">
        <v>0</v>
      </c>
      <c r="M16" s="50">
        <v>0</v>
      </c>
      <c r="N16" s="50">
        <v>5632</v>
      </c>
      <c r="O16" s="50"/>
      <c r="P16" s="77"/>
      <c r="Q16" s="77"/>
      <c r="R16" s="77"/>
      <c r="S16" s="77"/>
      <c r="T16" s="77"/>
      <c r="U16" s="77"/>
      <c r="V16" s="77"/>
      <c r="W16" s="77"/>
      <c r="X16" s="77"/>
      <c r="Y16" s="77"/>
    </row>
    <row r="17" spans="1:25" ht="18.75">
      <c r="A17" s="48">
        <v>8</v>
      </c>
      <c r="B17" s="31" t="s">
        <v>212</v>
      </c>
      <c r="C17" s="91">
        <v>311815</v>
      </c>
      <c r="D17" s="50">
        <v>304840</v>
      </c>
      <c r="E17" s="50"/>
      <c r="F17" s="50"/>
      <c r="G17" s="50"/>
      <c r="H17" s="50"/>
      <c r="I17" s="50"/>
      <c r="J17" s="50"/>
      <c r="K17" s="50"/>
      <c r="L17" s="50"/>
      <c r="M17" s="50"/>
      <c r="N17" s="50">
        <v>6975</v>
      </c>
      <c r="O17" s="50"/>
      <c r="P17" s="77"/>
      <c r="Q17" s="77"/>
      <c r="R17" s="77"/>
      <c r="S17" s="77"/>
      <c r="T17" s="77"/>
      <c r="U17" s="77"/>
      <c r="V17" s="77"/>
      <c r="W17" s="77"/>
      <c r="X17" s="77"/>
      <c r="Y17" s="77"/>
    </row>
    <row r="18" spans="1:25" ht="18.75">
      <c r="A18" s="48">
        <v>9</v>
      </c>
      <c r="B18" s="31" t="s">
        <v>213</v>
      </c>
      <c r="C18" s="91">
        <v>16508</v>
      </c>
      <c r="D18" s="50">
        <v>1667</v>
      </c>
      <c r="E18" s="50"/>
      <c r="F18" s="50"/>
      <c r="G18" s="50"/>
      <c r="H18" s="50"/>
      <c r="I18" s="50"/>
      <c r="J18" s="50"/>
      <c r="K18" s="50">
        <v>8954</v>
      </c>
      <c r="L18" s="50"/>
      <c r="M18" s="50"/>
      <c r="N18" s="50">
        <v>5887</v>
      </c>
      <c r="O18" s="50"/>
      <c r="P18" s="77"/>
      <c r="Q18" s="77"/>
      <c r="R18" s="77"/>
      <c r="S18" s="77"/>
      <c r="T18" s="77"/>
      <c r="U18" s="77"/>
      <c r="V18" s="77"/>
      <c r="W18" s="77"/>
      <c r="X18" s="77"/>
      <c r="Y18" s="77"/>
    </row>
    <row r="19" spans="1:25" ht="18.75">
      <c r="A19" s="48">
        <v>10</v>
      </c>
      <c r="B19" s="31" t="s">
        <v>214</v>
      </c>
      <c r="C19" s="91">
        <v>8709</v>
      </c>
      <c r="D19" s="50">
        <v>100</v>
      </c>
      <c r="E19" s="50"/>
      <c r="F19" s="50"/>
      <c r="G19" s="50"/>
      <c r="H19" s="50"/>
      <c r="I19" s="50"/>
      <c r="J19" s="50"/>
      <c r="K19" s="50">
        <v>1002</v>
      </c>
      <c r="L19" s="50"/>
      <c r="M19" s="50"/>
      <c r="N19" s="50">
        <v>7607</v>
      </c>
      <c r="O19" s="50"/>
      <c r="P19" s="77"/>
      <c r="Q19" s="77"/>
      <c r="R19" s="77"/>
      <c r="S19" s="77"/>
      <c r="T19" s="77"/>
      <c r="U19" s="77"/>
      <c r="V19" s="77"/>
      <c r="W19" s="77"/>
      <c r="X19" s="77"/>
      <c r="Y19" s="77"/>
    </row>
    <row r="20" spans="1:25" ht="18.75">
      <c r="A20" s="48">
        <v>11</v>
      </c>
      <c r="B20" s="31" t="s">
        <v>215</v>
      </c>
      <c r="C20" s="91">
        <v>52739</v>
      </c>
      <c r="D20" s="50">
        <v>4262</v>
      </c>
      <c r="E20" s="50"/>
      <c r="F20" s="50"/>
      <c r="G20" s="50"/>
      <c r="H20" s="50"/>
      <c r="I20" s="50"/>
      <c r="J20" s="50"/>
      <c r="K20" s="50">
        <v>1900</v>
      </c>
      <c r="L20" s="50"/>
      <c r="M20" s="50"/>
      <c r="N20" s="50">
        <v>5257</v>
      </c>
      <c r="O20" s="50">
        <v>41320</v>
      </c>
      <c r="P20" s="77"/>
      <c r="Q20" s="77"/>
      <c r="R20" s="77"/>
      <c r="S20" s="77"/>
      <c r="T20" s="77"/>
      <c r="U20" s="77"/>
      <c r="V20" s="77"/>
      <c r="W20" s="77"/>
      <c r="X20" s="77"/>
      <c r="Y20" s="77"/>
    </row>
    <row r="21" spans="1:25" ht="18.75">
      <c r="A21" s="48">
        <v>12</v>
      </c>
      <c r="B21" s="31" t="s">
        <v>216</v>
      </c>
      <c r="C21" s="91">
        <v>9790</v>
      </c>
      <c r="D21" s="50">
        <v>200</v>
      </c>
      <c r="E21" s="50"/>
      <c r="F21" s="50"/>
      <c r="G21" s="50"/>
      <c r="H21" s="50"/>
      <c r="I21" s="50"/>
      <c r="J21" s="50"/>
      <c r="K21" s="50">
        <v>3169</v>
      </c>
      <c r="L21" s="50"/>
      <c r="M21" s="50"/>
      <c r="N21" s="50">
        <v>6421</v>
      </c>
      <c r="O21" s="50"/>
      <c r="P21" s="77"/>
      <c r="Q21" s="77"/>
      <c r="R21" s="77"/>
      <c r="S21" s="77"/>
      <c r="T21" s="77"/>
      <c r="U21" s="77"/>
      <c r="V21" s="77"/>
      <c r="W21" s="77"/>
      <c r="X21" s="77"/>
      <c r="Y21" s="77"/>
    </row>
    <row r="22" spans="1:25" ht="18.75">
      <c r="A22" s="48">
        <v>13</v>
      </c>
      <c r="B22" s="31" t="s">
        <v>217</v>
      </c>
      <c r="C22" s="91">
        <v>160510</v>
      </c>
      <c r="D22" s="50">
        <v>16823</v>
      </c>
      <c r="E22" s="50"/>
      <c r="F22" s="50">
        <v>134790</v>
      </c>
      <c r="G22" s="50"/>
      <c r="H22" s="50"/>
      <c r="I22" s="50"/>
      <c r="J22" s="50"/>
      <c r="K22" s="50"/>
      <c r="L22" s="50"/>
      <c r="M22" s="50"/>
      <c r="N22" s="50">
        <v>8897</v>
      </c>
      <c r="O22" s="50"/>
      <c r="P22" s="77"/>
      <c r="Q22" s="77"/>
      <c r="R22" s="77"/>
      <c r="S22" s="77"/>
      <c r="T22" s="77"/>
      <c r="U22" s="77"/>
      <c r="V22" s="77"/>
      <c r="W22" s="77"/>
      <c r="X22" s="77"/>
      <c r="Y22" s="77"/>
    </row>
    <row r="23" spans="1:25" ht="18.75">
      <c r="A23" s="48">
        <v>14</v>
      </c>
      <c r="B23" s="31" t="s">
        <v>218</v>
      </c>
      <c r="C23" s="91">
        <v>6593</v>
      </c>
      <c r="D23" s="50">
        <v>270</v>
      </c>
      <c r="E23" s="50"/>
      <c r="F23" s="50"/>
      <c r="G23" s="50"/>
      <c r="H23" s="50"/>
      <c r="I23" s="50"/>
      <c r="J23" s="50"/>
      <c r="K23" s="50"/>
      <c r="L23" s="50"/>
      <c r="M23" s="50"/>
      <c r="N23" s="50">
        <v>6323</v>
      </c>
      <c r="O23" s="50"/>
      <c r="P23" s="77"/>
      <c r="Q23" s="77"/>
      <c r="R23" s="77"/>
      <c r="S23" s="77"/>
      <c r="T23" s="77"/>
      <c r="U23" s="77"/>
      <c r="V23" s="77"/>
      <c r="W23" s="77"/>
      <c r="X23" s="77"/>
      <c r="Y23" s="77"/>
    </row>
    <row r="24" spans="1:25" ht="37.5">
      <c r="A24" s="48">
        <v>15</v>
      </c>
      <c r="B24" s="31" t="s">
        <v>219</v>
      </c>
      <c r="C24" s="91">
        <v>40478</v>
      </c>
      <c r="D24" s="50"/>
      <c r="E24" s="50"/>
      <c r="F24" s="50"/>
      <c r="G24" s="50"/>
      <c r="H24" s="50"/>
      <c r="I24" s="50"/>
      <c r="J24" s="50"/>
      <c r="K24" s="50">
        <v>28930</v>
      </c>
      <c r="L24" s="50">
        <v>28930</v>
      </c>
      <c r="M24" s="50"/>
      <c r="N24" s="50">
        <v>11548</v>
      </c>
      <c r="O24" s="50"/>
      <c r="P24" s="77"/>
      <c r="Q24" s="77"/>
      <c r="R24" s="77"/>
      <c r="S24" s="77"/>
      <c r="T24" s="77"/>
      <c r="U24" s="77"/>
      <c r="V24" s="77"/>
      <c r="W24" s="77"/>
      <c r="X24" s="77"/>
      <c r="Y24" s="77"/>
    </row>
    <row r="25" spans="1:25" ht="18.75">
      <c r="A25" s="48">
        <v>16</v>
      </c>
      <c r="B25" s="31" t="s">
        <v>220</v>
      </c>
      <c r="C25" s="91">
        <v>48262</v>
      </c>
      <c r="D25" s="50">
        <v>11350</v>
      </c>
      <c r="E25" s="50"/>
      <c r="F25" s="50"/>
      <c r="G25" s="50">
        <v>17792</v>
      </c>
      <c r="H25" s="50"/>
      <c r="I25" s="50">
        <v>13612</v>
      </c>
      <c r="J25" s="50"/>
      <c r="K25" s="50"/>
      <c r="L25" s="50"/>
      <c r="M25" s="50"/>
      <c r="N25" s="50">
        <v>5508</v>
      </c>
      <c r="O25" s="50"/>
      <c r="P25" s="77"/>
      <c r="Q25" s="77"/>
      <c r="R25" s="77"/>
      <c r="S25" s="77"/>
      <c r="T25" s="77"/>
      <c r="U25" s="77"/>
      <c r="V25" s="77"/>
      <c r="W25" s="77"/>
      <c r="X25" s="77"/>
      <c r="Y25" s="77"/>
    </row>
    <row r="26" spans="1:25" ht="18.75">
      <c r="A26" s="48">
        <v>17</v>
      </c>
      <c r="B26" s="31" t="s">
        <v>221</v>
      </c>
      <c r="C26" s="91">
        <v>24408</v>
      </c>
      <c r="D26" s="50">
        <v>20</v>
      </c>
      <c r="E26" s="50"/>
      <c r="F26" s="50"/>
      <c r="G26" s="50"/>
      <c r="H26" s="50"/>
      <c r="I26" s="50"/>
      <c r="J26" s="50">
        <v>500</v>
      </c>
      <c r="K26" s="50">
        <v>8753</v>
      </c>
      <c r="L26" s="50"/>
      <c r="M26" s="50"/>
      <c r="N26" s="50">
        <v>15135</v>
      </c>
      <c r="O26" s="50"/>
      <c r="P26" s="77"/>
      <c r="Q26" s="77"/>
      <c r="R26" s="77"/>
      <c r="S26" s="77"/>
      <c r="T26" s="77"/>
      <c r="U26" s="77"/>
      <c r="V26" s="77"/>
      <c r="W26" s="77"/>
      <c r="X26" s="77"/>
      <c r="Y26" s="77"/>
    </row>
    <row r="27" spans="1:25" ht="18.75">
      <c r="A27" s="48">
        <v>18</v>
      </c>
      <c r="B27" s="31" t="s">
        <v>222</v>
      </c>
      <c r="C27" s="91">
        <v>28022</v>
      </c>
      <c r="D27" s="50">
        <v>110</v>
      </c>
      <c r="E27" s="50"/>
      <c r="F27" s="50"/>
      <c r="G27" s="50"/>
      <c r="H27" s="50"/>
      <c r="I27" s="50"/>
      <c r="J27" s="50"/>
      <c r="K27" s="50"/>
      <c r="L27" s="50"/>
      <c r="M27" s="50"/>
      <c r="N27" s="50">
        <v>13912</v>
      </c>
      <c r="O27" s="50"/>
      <c r="P27" s="77"/>
      <c r="Q27" s="77"/>
      <c r="R27" s="77"/>
      <c r="S27" s="77"/>
      <c r="T27" s="77"/>
      <c r="U27" s="77"/>
      <c r="V27" s="77"/>
      <c r="W27" s="77"/>
      <c r="X27" s="77"/>
      <c r="Y27" s="77"/>
    </row>
    <row r="28" spans="1:25" ht="18.75">
      <c r="A28" s="48">
        <v>19</v>
      </c>
      <c r="B28" s="31" t="s">
        <v>223</v>
      </c>
      <c r="C28" s="91">
        <v>16840</v>
      </c>
      <c r="D28" s="50"/>
      <c r="E28" s="50">
        <v>11957</v>
      </c>
      <c r="F28" s="50"/>
      <c r="G28" s="50"/>
      <c r="H28" s="50"/>
      <c r="I28" s="50"/>
      <c r="J28" s="50"/>
      <c r="K28" s="50"/>
      <c r="L28" s="50"/>
      <c r="M28" s="50"/>
      <c r="N28" s="50">
        <v>4883</v>
      </c>
      <c r="O28" s="50"/>
      <c r="P28" s="77"/>
      <c r="Q28" s="77"/>
      <c r="R28" s="77"/>
      <c r="S28" s="77"/>
      <c r="T28" s="77"/>
      <c r="U28" s="77"/>
      <c r="V28" s="77"/>
      <c r="W28" s="77"/>
      <c r="X28" s="77"/>
      <c r="Y28" s="77"/>
    </row>
    <row r="29" spans="1:25" ht="18.75">
      <c r="A29" s="48">
        <v>20</v>
      </c>
      <c r="B29" s="31" t="s">
        <v>224</v>
      </c>
      <c r="C29" s="91">
        <v>2943</v>
      </c>
      <c r="D29" s="50">
        <v>10</v>
      </c>
      <c r="E29" s="50"/>
      <c r="F29" s="50"/>
      <c r="G29" s="50"/>
      <c r="H29" s="50"/>
      <c r="I29" s="50"/>
      <c r="J29" s="50">
        <v>200</v>
      </c>
      <c r="K29" s="50"/>
      <c r="L29" s="50"/>
      <c r="M29" s="50"/>
      <c r="N29" s="50">
        <v>2733</v>
      </c>
      <c r="O29" s="50"/>
      <c r="P29" s="77"/>
      <c r="Q29" s="77"/>
      <c r="R29" s="77"/>
      <c r="S29" s="77"/>
      <c r="T29" s="77"/>
      <c r="U29" s="77"/>
      <c r="V29" s="77"/>
      <c r="W29" s="77"/>
      <c r="X29" s="77"/>
      <c r="Y29" s="77"/>
    </row>
    <row r="30" spans="1:25" ht="18.75">
      <c r="A30" s="48">
        <v>21</v>
      </c>
      <c r="B30" s="31" t="s">
        <v>225</v>
      </c>
      <c r="C30" s="91">
        <v>1845</v>
      </c>
      <c r="D30" s="50"/>
      <c r="E30" s="50"/>
      <c r="F30" s="50"/>
      <c r="G30" s="50"/>
      <c r="H30" s="50"/>
      <c r="I30" s="50"/>
      <c r="J30" s="50"/>
      <c r="K30" s="50"/>
      <c r="L30" s="50"/>
      <c r="M30" s="50"/>
      <c r="N30" s="50">
        <v>1845</v>
      </c>
      <c r="O30" s="50"/>
      <c r="P30" s="77"/>
      <c r="Q30" s="77"/>
      <c r="R30" s="77"/>
      <c r="S30" s="77"/>
      <c r="T30" s="77"/>
      <c r="U30" s="77"/>
      <c r="V30" s="77"/>
      <c r="W30" s="77"/>
      <c r="X30" s="77"/>
      <c r="Y30" s="77"/>
    </row>
    <row r="31" spans="1:25" ht="18.75">
      <c r="A31" s="48">
        <v>22</v>
      </c>
      <c r="B31" s="31" t="s">
        <v>226</v>
      </c>
      <c r="C31" s="91">
        <v>1230</v>
      </c>
      <c r="D31" s="50"/>
      <c r="E31" s="50"/>
      <c r="F31" s="50"/>
      <c r="G31" s="50"/>
      <c r="H31" s="50">
        <v>1230</v>
      </c>
      <c r="I31" s="50"/>
      <c r="J31" s="50"/>
      <c r="K31" s="50"/>
      <c r="L31" s="50"/>
      <c r="M31" s="50"/>
      <c r="N31" s="50"/>
      <c r="O31" s="50"/>
      <c r="P31" s="77"/>
      <c r="Q31" s="77"/>
      <c r="R31" s="77"/>
      <c r="S31" s="77"/>
      <c r="T31" s="77"/>
      <c r="U31" s="77"/>
      <c r="V31" s="77"/>
      <c r="W31" s="77"/>
      <c r="X31" s="77"/>
      <c r="Y31" s="77"/>
    </row>
    <row r="32" spans="1:25" ht="18.75">
      <c r="A32" s="48">
        <v>23</v>
      </c>
      <c r="B32" s="31" t="s">
        <v>227</v>
      </c>
      <c r="C32" s="91">
        <v>5522</v>
      </c>
      <c r="D32" s="50">
        <v>20</v>
      </c>
      <c r="E32" s="50"/>
      <c r="F32" s="50"/>
      <c r="G32" s="50"/>
      <c r="H32" s="50"/>
      <c r="I32" s="50"/>
      <c r="J32" s="50"/>
      <c r="K32" s="50"/>
      <c r="L32" s="50"/>
      <c r="M32" s="50"/>
      <c r="N32" s="50">
        <v>5502</v>
      </c>
      <c r="O32" s="50"/>
      <c r="P32" s="77"/>
      <c r="Q32" s="77"/>
      <c r="R32" s="77"/>
      <c r="S32" s="77"/>
      <c r="T32" s="77"/>
      <c r="U32" s="77"/>
      <c r="V32" s="77"/>
      <c r="W32" s="77"/>
      <c r="X32" s="77"/>
      <c r="Y32" s="77"/>
    </row>
    <row r="33" spans="1:25" ht="18.75">
      <c r="A33" s="48">
        <v>24</v>
      </c>
      <c r="B33" s="31" t="s">
        <v>228</v>
      </c>
      <c r="C33" s="91">
        <v>7159</v>
      </c>
      <c r="D33" s="50">
        <v>345</v>
      </c>
      <c r="E33" s="50"/>
      <c r="F33" s="50"/>
      <c r="G33" s="50">
        <v>2046</v>
      </c>
      <c r="H33" s="50"/>
      <c r="I33" s="50"/>
      <c r="J33" s="50"/>
      <c r="K33" s="50"/>
      <c r="L33" s="50"/>
      <c r="M33" s="50"/>
      <c r="N33" s="50">
        <v>4768</v>
      </c>
      <c r="O33" s="50"/>
      <c r="P33" s="77"/>
      <c r="Q33" s="77"/>
      <c r="R33" s="77"/>
      <c r="S33" s="77"/>
      <c r="T33" s="77"/>
      <c r="U33" s="77"/>
      <c r="V33" s="77"/>
      <c r="W33" s="77"/>
      <c r="X33" s="77"/>
      <c r="Y33" s="77"/>
    </row>
    <row r="34" spans="1:25" ht="18.75">
      <c r="A34" s="48">
        <v>25</v>
      </c>
      <c r="B34" s="31" t="s">
        <v>229</v>
      </c>
      <c r="C34" s="91">
        <v>4608</v>
      </c>
      <c r="D34" s="50">
        <v>70</v>
      </c>
      <c r="E34" s="50"/>
      <c r="F34" s="50"/>
      <c r="G34" s="50"/>
      <c r="H34" s="50"/>
      <c r="I34" s="50"/>
      <c r="J34" s="50"/>
      <c r="K34" s="50"/>
      <c r="L34" s="50"/>
      <c r="M34" s="50"/>
      <c r="N34" s="50">
        <v>4538</v>
      </c>
      <c r="O34" s="50"/>
      <c r="P34" s="77"/>
      <c r="Q34" s="77"/>
      <c r="R34" s="77"/>
      <c r="S34" s="77"/>
      <c r="T34" s="77"/>
      <c r="U34" s="77"/>
      <c r="V34" s="77"/>
      <c r="W34" s="77"/>
      <c r="X34" s="77"/>
      <c r="Y34" s="77"/>
    </row>
    <row r="35" spans="1:25" ht="18.75">
      <c r="A35" s="48">
        <v>26</v>
      </c>
      <c r="B35" s="31" t="s">
        <v>230</v>
      </c>
      <c r="C35" s="91">
        <v>4631</v>
      </c>
      <c r="D35" s="50"/>
      <c r="E35" s="50"/>
      <c r="F35" s="50"/>
      <c r="G35" s="50"/>
      <c r="H35" s="50"/>
      <c r="I35" s="50"/>
      <c r="J35" s="50"/>
      <c r="K35" s="50"/>
      <c r="L35" s="50"/>
      <c r="M35" s="50"/>
      <c r="N35" s="50">
        <v>4631</v>
      </c>
      <c r="O35" s="50"/>
      <c r="P35" s="77"/>
      <c r="Q35" s="77"/>
      <c r="R35" s="77"/>
      <c r="S35" s="77"/>
      <c r="T35" s="77"/>
      <c r="U35" s="77"/>
      <c r="V35" s="77"/>
      <c r="W35" s="77"/>
      <c r="X35" s="77"/>
      <c r="Y35" s="77"/>
    </row>
    <row r="36" spans="1:25" ht="18.75">
      <c r="A36" s="48">
        <v>27</v>
      </c>
      <c r="B36" s="31" t="s">
        <v>231</v>
      </c>
      <c r="C36" s="91">
        <v>2531</v>
      </c>
      <c r="D36" s="50"/>
      <c r="E36" s="50"/>
      <c r="F36" s="50"/>
      <c r="G36" s="50"/>
      <c r="H36" s="50"/>
      <c r="I36" s="50"/>
      <c r="J36" s="50"/>
      <c r="K36" s="50"/>
      <c r="L36" s="50"/>
      <c r="M36" s="50"/>
      <c r="N36" s="50">
        <v>2531</v>
      </c>
      <c r="O36" s="50"/>
      <c r="P36" s="77"/>
      <c r="Q36" s="77"/>
      <c r="R36" s="77"/>
      <c r="S36" s="77"/>
      <c r="T36" s="77"/>
      <c r="U36" s="77"/>
      <c r="V36" s="77"/>
      <c r="W36" s="77"/>
      <c r="X36" s="77"/>
      <c r="Y36" s="77"/>
    </row>
    <row r="37" spans="1:25" ht="18.75">
      <c r="A37" s="48">
        <v>28</v>
      </c>
      <c r="B37" s="31" t="s">
        <v>232</v>
      </c>
      <c r="C37" s="91">
        <v>22462</v>
      </c>
      <c r="D37" s="50">
        <v>22462</v>
      </c>
      <c r="E37" s="50"/>
      <c r="F37" s="50"/>
      <c r="G37" s="50"/>
      <c r="H37" s="50"/>
      <c r="I37" s="50"/>
      <c r="J37" s="50"/>
      <c r="K37" s="50"/>
      <c r="L37" s="50"/>
      <c r="M37" s="50"/>
      <c r="N37" s="50"/>
      <c r="O37" s="50"/>
      <c r="P37" s="77"/>
      <c r="Q37" s="77"/>
      <c r="R37" s="77"/>
      <c r="S37" s="77"/>
      <c r="T37" s="77"/>
      <c r="U37" s="77"/>
      <c r="V37" s="77"/>
      <c r="W37" s="77"/>
      <c r="X37" s="77"/>
      <c r="Y37" s="77"/>
    </row>
    <row r="38" spans="1:25" ht="18.75">
      <c r="A38" s="48">
        <v>29</v>
      </c>
      <c r="B38" s="31" t="s">
        <v>233</v>
      </c>
      <c r="C38" s="91">
        <v>13739</v>
      </c>
      <c r="D38" s="50">
        <v>13739</v>
      </c>
      <c r="E38" s="50"/>
      <c r="F38" s="50"/>
      <c r="G38" s="50"/>
      <c r="H38" s="50"/>
      <c r="I38" s="50"/>
      <c r="J38" s="50"/>
      <c r="K38" s="50"/>
      <c r="L38" s="50"/>
      <c r="M38" s="50"/>
      <c r="N38" s="50"/>
      <c r="O38" s="50"/>
      <c r="P38" s="77"/>
      <c r="Q38" s="77"/>
      <c r="R38" s="77"/>
      <c r="S38" s="77"/>
      <c r="T38" s="77"/>
      <c r="U38" s="77"/>
      <c r="V38" s="77"/>
      <c r="W38" s="77"/>
      <c r="X38" s="77"/>
      <c r="Y38" s="77"/>
    </row>
    <row r="39" spans="1:25" ht="37.5">
      <c r="A39" s="48">
        <v>30</v>
      </c>
      <c r="B39" s="49" t="s">
        <v>234</v>
      </c>
      <c r="C39" s="91">
        <v>1652</v>
      </c>
      <c r="D39" s="50"/>
      <c r="E39" s="50"/>
      <c r="F39" s="50"/>
      <c r="G39" s="50">
        <v>1652</v>
      </c>
      <c r="H39" s="50"/>
      <c r="I39" s="50"/>
      <c r="J39" s="50"/>
      <c r="K39" s="50"/>
      <c r="L39" s="50"/>
      <c r="M39" s="50"/>
      <c r="N39" s="50"/>
      <c r="O39" s="50"/>
      <c r="P39" s="77"/>
      <c r="Q39" s="77"/>
      <c r="R39" s="77"/>
      <c r="S39" s="77"/>
      <c r="T39" s="77"/>
      <c r="U39" s="77"/>
      <c r="V39" s="77"/>
      <c r="W39" s="77"/>
      <c r="X39" s="77"/>
      <c r="Y39" s="77"/>
    </row>
    <row r="40" spans="1:25" ht="18.75">
      <c r="A40" s="48">
        <v>31</v>
      </c>
      <c r="B40" s="31" t="s">
        <v>235</v>
      </c>
      <c r="C40" s="91">
        <v>1462</v>
      </c>
      <c r="D40" s="50"/>
      <c r="E40" s="50"/>
      <c r="F40" s="50"/>
      <c r="G40" s="50"/>
      <c r="H40" s="50"/>
      <c r="I40" s="50"/>
      <c r="J40" s="50"/>
      <c r="K40" s="50"/>
      <c r="L40" s="50"/>
      <c r="M40" s="50"/>
      <c r="N40" s="50">
        <v>1462</v>
      </c>
      <c r="O40" s="50"/>
      <c r="P40" s="77"/>
      <c r="Q40" s="77"/>
      <c r="R40" s="77"/>
      <c r="S40" s="77"/>
      <c r="T40" s="77"/>
      <c r="U40" s="77"/>
      <c r="V40" s="77"/>
      <c r="W40" s="77"/>
      <c r="X40" s="77"/>
      <c r="Y40" s="77"/>
    </row>
    <row r="41" spans="1:25" ht="18.75">
      <c r="A41" s="48">
        <v>32</v>
      </c>
      <c r="B41" s="31" t="s">
        <v>236</v>
      </c>
      <c r="C41" s="91">
        <v>803</v>
      </c>
      <c r="D41" s="50"/>
      <c r="E41" s="50"/>
      <c r="F41" s="50"/>
      <c r="G41" s="50"/>
      <c r="H41" s="50"/>
      <c r="I41" s="50"/>
      <c r="J41" s="50"/>
      <c r="K41" s="50"/>
      <c r="L41" s="50"/>
      <c r="M41" s="50"/>
      <c r="N41" s="50">
        <v>803</v>
      </c>
      <c r="O41" s="50"/>
      <c r="P41" s="77"/>
      <c r="Q41" s="77"/>
      <c r="R41" s="77"/>
      <c r="S41" s="77"/>
      <c r="T41" s="77"/>
      <c r="U41" s="77"/>
      <c r="V41" s="77"/>
      <c r="W41" s="77"/>
      <c r="X41" s="77"/>
      <c r="Y41" s="77"/>
    </row>
    <row r="42" spans="1:25" ht="18.75">
      <c r="A42" s="48">
        <v>33</v>
      </c>
      <c r="B42" s="31" t="s">
        <v>237</v>
      </c>
      <c r="C42" s="91">
        <v>2141</v>
      </c>
      <c r="D42" s="50">
        <v>10</v>
      </c>
      <c r="E42" s="50"/>
      <c r="F42" s="50"/>
      <c r="G42" s="50"/>
      <c r="H42" s="50"/>
      <c r="I42" s="50"/>
      <c r="J42" s="50"/>
      <c r="K42" s="50"/>
      <c r="L42" s="50"/>
      <c r="M42" s="50"/>
      <c r="N42" s="50">
        <v>2131</v>
      </c>
      <c r="O42" s="50"/>
      <c r="P42" s="77"/>
      <c r="Q42" s="77"/>
      <c r="R42" s="77"/>
      <c r="S42" s="77"/>
      <c r="T42" s="77"/>
      <c r="U42" s="77"/>
      <c r="V42" s="77"/>
      <c r="W42" s="77"/>
      <c r="X42" s="77"/>
      <c r="Y42" s="77"/>
    </row>
    <row r="43" spans="1:25" ht="18.75">
      <c r="A43" s="48">
        <v>34</v>
      </c>
      <c r="B43" s="31" t="s">
        <v>238</v>
      </c>
      <c r="C43" s="91">
        <v>828</v>
      </c>
      <c r="D43" s="50"/>
      <c r="E43" s="50"/>
      <c r="F43" s="50"/>
      <c r="G43" s="50"/>
      <c r="H43" s="50"/>
      <c r="I43" s="50"/>
      <c r="J43" s="50"/>
      <c r="K43" s="50"/>
      <c r="L43" s="50"/>
      <c r="M43" s="50"/>
      <c r="N43" s="50">
        <v>828</v>
      </c>
      <c r="O43" s="50"/>
      <c r="P43" s="77"/>
      <c r="Q43" s="77"/>
      <c r="R43" s="77"/>
      <c r="S43" s="77"/>
      <c r="T43" s="77"/>
      <c r="U43" s="77"/>
      <c r="V43" s="77"/>
      <c r="W43" s="77"/>
      <c r="X43" s="77"/>
      <c r="Y43" s="77"/>
    </row>
    <row r="44" spans="1:25" ht="18.75">
      <c r="A44" s="48">
        <v>35</v>
      </c>
      <c r="B44" s="31" t="s">
        <v>239</v>
      </c>
      <c r="C44" s="91">
        <v>1327</v>
      </c>
      <c r="D44" s="50"/>
      <c r="E44" s="50"/>
      <c r="F44" s="50"/>
      <c r="G44" s="50"/>
      <c r="H44" s="50"/>
      <c r="I44" s="50"/>
      <c r="J44" s="50"/>
      <c r="K44" s="50"/>
      <c r="L44" s="50"/>
      <c r="M44" s="50"/>
      <c r="N44" s="50">
        <v>1327</v>
      </c>
      <c r="O44" s="50"/>
      <c r="P44" s="77"/>
      <c r="Q44" s="77"/>
      <c r="R44" s="77"/>
      <c r="S44" s="77"/>
      <c r="T44" s="77"/>
      <c r="U44" s="77"/>
      <c r="V44" s="77"/>
      <c r="W44" s="77"/>
      <c r="X44" s="77"/>
      <c r="Y44" s="77"/>
    </row>
    <row r="45" spans="1:25" ht="18.75">
      <c r="A45" s="48">
        <v>36</v>
      </c>
      <c r="B45" s="31" t="s">
        <v>240</v>
      </c>
      <c r="C45" s="91">
        <v>2394</v>
      </c>
      <c r="D45" s="50"/>
      <c r="E45" s="50">
        <v>1148</v>
      </c>
      <c r="F45" s="50"/>
      <c r="G45" s="50"/>
      <c r="H45" s="50"/>
      <c r="I45" s="50"/>
      <c r="J45" s="50"/>
      <c r="K45" s="50"/>
      <c r="L45" s="50"/>
      <c r="M45" s="50"/>
      <c r="N45" s="50">
        <v>1246</v>
      </c>
      <c r="O45" s="50"/>
      <c r="P45" s="77"/>
      <c r="Q45" s="77"/>
      <c r="R45" s="77"/>
      <c r="S45" s="77"/>
      <c r="T45" s="77"/>
      <c r="U45" s="77"/>
      <c r="V45" s="77"/>
      <c r="W45" s="77"/>
      <c r="X45" s="77"/>
      <c r="Y45" s="77"/>
    </row>
    <row r="46" spans="1:25" ht="18.75">
      <c r="A46" s="48">
        <v>37</v>
      </c>
      <c r="B46" s="31" t="s">
        <v>241</v>
      </c>
      <c r="C46" s="91">
        <v>703</v>
      </c>
      <c r="D46" s="50"/>
      <c r="E46" s="50"/>
      <c r="F46" s="50"/>
      <c r="G46" s="50"/>
      <c r="H46" s="50"/>
      <c r="I46" s="50"/>
      <c r="J46" s="50"/>
      <c r="K46" s="50"/>
      <c r="L46" s="50"/>
      <c r="M46" s="50"/>
      <c r="N46" s="50">
        <v>703</v>
      </c>
      <c r="O46" s="50"/>
      <c r="P46" s="77"/>
      <c r="Q46" s="77"/>
      <c r="R46" s="77"/>
      <c r="S46" s="77"/>
      <c r="T46" s="77"/>
      <c r="U46" s="77"/>
      <c r="V46" s="77"/>
      <c r="W46" s="77"/>
      <c r="X46" s="77"/>
      <c r="Y46" s="77"/>
    </row>
    <row r="47" spans="1:25" ht="18.75">
      <c r="A47" s="48">
        <v>38</v>
      </c>
      <c r="B47" s="31" t="s">
        <v>242</v>
      </c>
      <c r="C47" s="91">
        <v>272</v>
      </c>
      <c r="D47" s="50"/>
      <c r="E47" s="50"/>
      <c r="F47" s="50"/>
      <c r="G47" s="50"/>
      <c r="H47" s="50"/>
      <c r="I47" s="50"/>
      <c r="J47" s="50"/>
      <c r="K47" s="50"/>
      <c r="L47" s="50"/>
      <c r="M47" s="50"/>
      <c r="N47" s="50">
        <v>272</v>
      </c>
      <c r="O47" s="50"/>
      <c r="P47" s="77"/>
      <c r="Q47" s="77"/>
      <c r="R47" s="77"/>
      <c r="S47" s="77"/>
      <c r="T47" s="77"/>
      <c r="U47" s="77"/>
      <c r="V47" s="77"/>
      <c r="W47" s="77"/>
      <c r="X47" s="77"/>
      <c r="Y47" s="77"/>
    </row>
    <row r="48" spans="1:25" ht="18.75">
      <c r="A48" s="48">
        <v>39</v>
      </c>
      <c r="B48" s="31" t="s">
        <v>243</v>
      </c>
      <c r="C48" s="91">
        <v>465</v>
      </c>
      <c r="D48" s="50"/>
      <c r="E48" s="50"/>
      <c r="F48" s="50"/>
      <c r="G48" s="50"/>
      <c r="H48" s="50"/>
      <c r="I48" s="50"/>
      <c r="J48" s="50"/>
      <c r="K48" s="50"/>
      <c r="L48" s="50"/>
      <c r="M48" s="50"/>
      <c r="N48" s="50">
        <v>465</v>
      </c>
      <c r="O48" s="50"/>
      <c r="P48" s="77"/>
      <c r="Q48" s="77"/>
      <c r="R48" s="77"/>
      <c r="S48" s="77"/>
      <c r="T48" s="77"/>
      <c r="U48" s="77"/>
      <c r="V48" s="77"/>
      <c r="W48" s="77"/>
      <c r="X48" s="77"/>
      <c r="Y48" s="77"/>
    </row>
    <row r="49" spans="1:25" ht="18.75">
      <c r="A49" s="48">
        <v>40</v>
      </c>
      <c r="B49" s="31" t="s">
        <v>244</v>
      </c>
      <c r="C49" s="91">
        <v>810</v>
      </c>
      <c r="D49" s="50"/>
      <c r="E49" s="50"/>
      <c r="F49" s="50"/>
      <c r="G49" s="50"/>
      <c r="H49" s="50"/>
      <c r="I49" s="50"/>
      <c r="J49" s="50"/>
      <c r="K49" s="50"/>
      <c r="L49" s="50"/>
      <c r="M49" s="50"/>
      <c r="N49" s="50">
        <v>810</v>
      </c>
      <c r="O49" s="50"/>
      <c r="P49" s="77"/>
      <c r="Q49" s="77"/>
      <c r="R49" s="77"/>
      <c r="S49" s="77"/>
      <c r="T49" s="77"/>
      <c r="U49" s="77"/>
      <c r="V49" s="77"/>
      <c r="W49" s="77"/>
      <c r="X49" s="77"/>
      <c r="Y49" s="77"/>
    </row>
    <row r="50" spans="1:25" ht="18.75">
      <c r="A50" s="48">
        <v>41</v>
      </c>
      <c r="B50" s="31" t="s">
        <v>245</v>
      </c>
      <c r="C50" s="91">
        <v>252</v>
      </c>
      <c r="D50" s="50"/>
      <c r="E50" s="50"/>
      <c r="F50" s="50"/>
      <c r="G50" s="50"/>
      <c r="H50" s="50"/>
      <c r="I50" s="50"/>
      <c r="J50" s="50"/>
      <c r="K50" s="50"/>
      <c r="L50" s="50"/>
      <c r="M50" s="50"/>
      <c r="N50" s="50">
        <v>252</v>
      </c>
      <c r="O50" s="50"/>
      <c r="P50" s="77"/>
      <c r="Q50" s="77"/>
      <c r="R50" s="77"/>
      <c r="S50" s="77"/>
      <c r="T50" s="77"/>
      <c r="U50" s="77"/>
      <c r="V50" s="77"/>
      <c r="W50" s="77"/>
      <c r="X50" s="77"/>
      <c r="Y50" s="77"/>
    </row>
    <row r="51" spans="1:25" ht="18.75">
      <c r="A51" s="48">
        <v>42</v>
      </c>
      <c r="B51" s="31" t="s">
        <v>246</v>
      </c>
      <c r="C51" s="91">
        <v>342</v>
      </c>
      <c r="D51" s="50"/>
      <c r="E51" s="50"/>
      <c r="F51" s="50"/>
      <c r="G51" s="50"/>
      <c r="H51" s="50"/>
      <c r="I51" s="50"/>
      <c r="J51" s="50"/>
      <c r="K51" s="50"/>
      <c r="L51" s="50"/>
      <c r="M51" s="50"/>
      <c r="N51" s="50">
        <v>342</v>
      </c>
      <c r="O51" s="50"/>
      <c r="P51" s="77"/>
      <c r="Q51" s="77"/>
      <c r="R51" s="77"/>
      <c r="S51" s="77"/>
      <c r="T51" s="77"/>
      <c r="U51" s="77"/>
      <c r="V51" s="77"/>
      <c r="W51" s="77"/>
      <c r="X51" s="77"/>
      <c r="Y51" s="77"/>
    </row>
    <row r="52" spans="1:25" ht="18.75">
      <c r="A52" s="93">
        <v>43</v>
      </c>
      <c r="B52" s="236" t="s">
        <v>247</v>
      </c>
      <c r="C52" s="237">
        <v>307</v>
      </c>
      <c r="D52" s="238"/>
      <c r="E52" s="238"/>
      <c r="F52" s="238"/>
      <c r="G52" s="238"/>
      <c r="H52" s="238"/>
      <c r="I52" s="238"/>
      <c r="J52" s="238"/>
      <c r="K52" s="238"/>
      <c r="L52" s="238"/>
      <c r="M52" s="238"/>
      <c r="N52" s="238">
        <v>307</v>
      </c>
      <c r="O52" s="238"/>
      <c r="P52" s="77"/>
      <c r="Q52" s="77"/>
      <c r="R52" s="77"/>
      <c r="S52" s="77"/>
      <c r="T52" s="77"/>
      <c r="U52" s="77"/>
      <c r="V52" s="77"/>
      <c r="W52" s="77"/>
      <c r="X52" s="77"/>
      <c r="Y52" s="77"/>
    </row>
    <row r="53" spans="1:25" ht="15.75">
      <c r="A53" s="74"/>
      <c r="B53" s="74"/>
      <c r="C53" s="74"/>
      <c r="D53" s="74"/>
      <c r="E53" s="74"/>
      <c r="F53" s="74"/>
      <c r="G53" s="74"/>
      <c r="H53" s="74"/>
      <c r="I53" s="74"/>
      <c r="J53" s="74"/>
      <c r="K53" s="74"/>
      <c r="L53" s="74"/>
      <c r="M53" s="74"/>
      <c r="N53" s="74"/>
      <c r="O53" s="74"/>
      <c r="P53" s="74"/>
      <c r="Q53" s="74"/>
      <c r="R53" s="74"/>
      <c r="S53" s="74"/>
      <c r="T53" s="74"/>
      <c r="U53" s="74"/>
      <c r="V53" s="74"/>
      <c r="W53" s="74"/>
      <c r="X53" s="74"/>
      <c r="Y53" s="74"/>
    </row>
    <row r="54" spans="1:25" ht="15.75">
      <c r="A54" s="74"/>
      <c r="B54" s="74"/>
      <c r="C54" s="74"/>
      <c r="D54" s="74"/>
      <c r="E54" s="74"/>
      <c r="F54" s="74"/>
      <c r="G54" s="74"/>
      <c r="H54" s="74"/>
      <c r="I54" s="74"/>
      <c r="J54" s="74"/>
      <c r="K54" s="74"/>
      <c r="L54" s="74"/>
      <c r="M54" s="74"/>
      <c r="N54" s="74"/>
      <c r="O54" s="74"/>
      <c r="P54" s="74"/>
      <c r="Q54" s="74"/>
      <c r="R54" s="74"/>
      <c r="S54" s="74"/>
      <c r="T54" s="74"/>
      <c r="U54" s="74"/>
      <c r="V54" s="74"/>
      <c r="W54" s="74"/>
      <c r="X54" s="74"/>
      <c r="Y54" s="74"/>
    </row>
    <row r="55" spans="1:25" ht="15.75">
      <c r="A55" s="74"/>
      <c r="B55" s="74"/>
      <c r="C55" s="74"/>
      <c r="D55" s="74"/>
      <c r="E55" s="74"/>
      <c r="F55" s="74"/>
      <c r="G55" s="74"/>
      <c r="H55" s="74"/>
      <c r="I55" s="74"/>
      <c r="J55" s="74"/>
      <c r="K55" s="74"/>
      <c r="L55" s="74"/>
      <c r="M55" s="74"/>
      <c r="N55" s="74"/>
      <c r="O55" s="74"/>
      <c r="P55" s="74"/>
      <c r="Q55" s="74"/>
      <c r="R55" s="74"/>
      <c r="S55" s="74"/>
      <c r="T55" s="74"/>
      <c r="U55" s="74"/>
      <c r="V55" s="74"/>
      <c r="W55" s="74"/>
      <c r="X55" s="74"/>
      <c r="Y55" s="74"/>
    </row>
    <row r="56" spans="1:25" ht="15.75">
      <c r="A56" s="74"/>
      <c r="B56" s="74"/>
      <c r="C56" s="74"/>
      <c r="D56" s="74"/>
      <c r="E56" s="74"/>
      <c r="F56" s="74"/>
      <c r="G56" s="74"/>
      <c r="H56" s="74"/>
      <c r="I56" s="74"/>
      <c r="J56" s="74"/>
      <c r="K56" s="74"/>
      <c r="L56" s="74"/>
      <c r="M56" s="74"/>
      <c r="N56" s="74"/>
      <c r="O56" s="74"/>
      <c r="P56" s="74"/>
      <c r="Q56" s="74"/>
      <c r="R56" s="74"/>
      <c r="S56" s="74"/>
      <c r="T56" s="74"/>
      <c r="U56" s="74"/>
      <c r="V56" s="74"/>
      <c r="W56" s="74"/>
      <c r="X56" s="74"/>
      <c r="Y56" s="74"/>
    </row>
    <row r="57" spans="1:25" ht="15.75">
      <c r="A57" s="74"/>
      <c r="B57" s="74"/>
      <c r="C57" s="74"/>
      <c r="D57" s="74"/>
      <c r="E57" s="74"/>
      <c r="F57" s="74"/>
      <c r="G57" s="74"/>
      <c r="H57" s="74"/>
      <c r="I57" s="74"/>
      <c r="J57" s="74"/>
      <c r="K57" s="74"/>
      <c r="L57" s="74"/>
      <c r="M57" s="74"/>
      <c r="N57" s="74"/>
      <c r="O57" s="74"/>
      <c r="P57" s="74"/>
      <c r="Q57" s="74"/>
      <c r="R57" s="74"/>
      <c r="S57" s="74"/>
      <c r="T57" s="74"/>
      <c r="U57" s="74"/>
      <c r="V57" s="74"/>
      <c r="W57" s="74"/>
      <c r="X57" s="74"/>
      <c r="Y57" s="74"/>
    </row>
    <row r="58" spans="1:25" ht="15.75">
      <c r="A58" s="74"/>
      <c r="B58" s="74"/>
      <c r="C58" s="74"/>
      <c r="D58" s="74"/>
      <c r="E58" s="74"/>
      <c r="F58" s="74"/>
      <c r="G58" s="74"/>
      <c r="H58" s="74"/>
      <c r="I58" s="74"/>
      <c r="J58" s="74"/>
      <c r="K58" s="74"/>
      <c r="L58" s="74"/>
      <c r="M58" s="74"/>
      <c r="N58" s="74"/>
      <c r="O58" s="74"/>
      <c r="P58" s="74"/>
      <c r="Q58" s="74"/>
      <c r="R58" s="74"/>
      <c r="S58" s="74"/>
      <c r="T58" s="74"/>
      <c r="U58" s="74"/>
      <c r="V58" s="74"/>
      <c r="W58" s="74"/>
      <c r="X58" s="74"/>
      <c r="Y58" s="74"/>
    </row>
    <row r="59" spans="1:25" ht="15.75">
      <c r="A59" s="74"/>
      <c r="B59" s="74"/>
      <c r="C59" s="74"/>
      <c r="D59" s="74"/>
      <c r="E59" s="74"/>
      <c r="F59" s="74"/>
      <c r="G59" s="74"/>
      <c r="H59" s="74"/>
      <c r="I59" s="74"/>
      <c r="J59" s="74"/>
      <c r="K59" s="74"/>
      <c r="L59" s="74"/>
      <c r="M59" s="74"/>
      <c r="N59" s="74"/>
      <c r="O59" s="74"/>
      <c r="P59" s="74"/>
      <c r="Q59" s="74"/>
      <c r="R59" s="74"/>
      <c r="S59" s="74"/>
      <c r="T59" s="74"/>
      <c r="U59" s="74"/>
      <c r="V59" s="74"/>
      <c r="W59" s="74"/>
      <c r="X59" s="74"/>
      <c r="Y59" s="74"/>
    </row>
    <row r="60" spans="1:25" ht="15.75">
      <c r="A60" s="74"/>
      <c r="B60" s="74"/>
      <c r="C60" s="74"/>
      <c r="D60" s="74"/>
      <c r="E60" s="74"/>
      <c r="F60" s="74"/>
      <c r="G60" s="74"/>
      <c r="H60" s="74"/>
      <c r="I60" s="74"/>
      <c r="J60" s="74"/>
      <c r="K60" s="74"/>
      <c r="L60" s="74"/>
      <c r="M60" s="74"/>
      <c r="N60" s="74"/>
      <c r="O60" s="74"/>
      <c r="P60" s="74"/>
      <c r="Q60" s="74"/>
      <c r="R60" s="74"/>
      <c r="S60" s="74"/>
      <c r="T60" s="74"/>
      <c r="U60" s="74"/>
      <c r="V60" s="74"/>
      <c r="W60" s="74"/>
      <c r="X60" s="74"/>
      <c r="Y60" s="74"/>
    </row>
    <row r="61" spans="1:25" ht="15.75">
      <c r="A61" s="74"/>
      <c r="B61" s="74"/>
      <c r="C61" s="74"/>
      <c r="D61" s="74"/>
      <c r="E61" s="74"/>
      <c r="F61" s="74"/>
      <c r="G61" s="74"/>
      <c r="H61" s="74"/>
      <c r="I61" s="74"/>
      <c r="J61" s="74"/>
      <c r="K61" s="74"/>
      <c r="L61" s="74"/>
      <c r="M61" s="74"/>
      <c r="N61" s="74"/>
      <c r="O61" s="74"/>
      <c r="P61" s="74"/>
      <c r="Q61" s="74"/>
      <c r="R61" s="74"/>
      <c r="S61" s="74"/>
      <c r="T61" s="74"/>
      <c r="U61" s="74"/>
      <c r="V61" s="74"/>
      <c r="W61" s="74"/>
      <c r="X61" s="74"/>
      <c r="Y61" s="74"/>
    </row>
    <row r="62" spans="1:25" ht="15.75">
      <c r="A62" s="74"/>
      <c r="B62" s="74"/>
      <c r="C62" s="74"/>
      <c r="D62" s="74"/>
      <c r="E62" s="74"/>
      <c r="F62" s="74"/>
      <c r="G62" s="74"/>
      <c r="H62" s="74"/>
      <c r="I62" s="74"/>
      <c r="J62" s="74"/>
      <c r="K62" s="74"/>
      <c r="L62" s="74"/>
      <c r="M62" s="74"/>
      <c r="N62" s="74"/>
      <c r="O62" s="74"/>
      <c r="P62" s="74"/>
      <c r="Q62" s="74"/>
      <c r="R62" s="74"/>
      <c r="S62" s="74"/>
      <c r="T62" s="74"/>
      <c r="U62" s="74"/>
      <c r="V62" s="74"/>
      <c r="W62" s="74"/>
      <c r="X62" s="74"/>
      <c r="Y62" s="74"/>
    </row>
    <row r="63" spans="1:25" ht="15.75">
      <c r="A63" s="74"/>
      <c r="B63" s="74"/>
      <c r="C63" s="74"/>
      <c r="D63" s="74"/>
      <c r="E63" s="74"/>
      <c r="F63" s="74"/>
      <c r="G63" s="74"/>
      <c r="H63" s="74"/>
      <c r="I63" s="74"/>
      <c r="J63" s="74"/>
      <c r="K63" s="74"/>
      <c r="L63" s="74"/>
      <c r="M63" s="74"/>
      <c r="N63" s="74"/>
      <c r="O63" s="74"/>
      <c r="P63" s="74"/>
      <c r="Q63" s="74"/>
      <c r="R63" s="74"/>
      <c r="S63" s="74"/>
      <c r="T63" s="74"/>
      <c r="U63" s="74"/>
      <c r="V63" s="74"/>
      <c r="W63" s="74"/>
      <c r="X63" s="74"/>
      <c r="Y63" s="74"/>
    </row>
    <row r="64" spans="1:25" ht="15.75">
      <c r="A64" s="74"/>
      <c r="B64" s="74"/>
      <c r="C64" s="74"/>
      <c r="D64" s="74"/>
      <c r="E64" s="74"/>
      <c r="F64" s="74"/>
      <c r="G64" s="74"/>
      <c r="H64" s="74"/>
      <c r="I64" s="74"/>
      <c r="J64" s="74"/>
      <c r="K64" s="74"/>
      <c r="L64" s="74"/>
      <c r="M64" s="74"/>
      <c r="N64" s="74"/>
      <c r="O64" s="74"/>
      <c r="P64" s="74"/>
      <c r="Q64" s="74"/>
      <c r="R64" s="74"/>
      <c r="S64" s="74"/>
      <c r="T64" s="74"/>
      <c r="U64" s="74"/>
      <c r="V64" s="74"/>
      <c r="W64" s="74"/>
      <c r="X64" s="74"/>
      <c r="Y64" s="74"/>
    </row>
    <row r="65" spans="1:25" ht="15.75">
      <c r="A65" s="74"/>
      <c r="B65" s="74"/>
      <c r="C65" s="74"/>
      <c r="D65" s="74"/>
      <c r="E65" s="74"/>
      <c r="F65" s="74"/>
      <c r="G65" s="74"/>
      <c r="H65" s="74"/>
      <c r="I65" s="74"/>
      <c r="J65" s="74"/>
      <c r="K65" s="74"/>
      <c r="L65" s="74"/>
      <c r="M65" s="74"/>
      <c r="N65" s="74"/>
      <c r="O65" s="74"/>
      <c r="P65" s="74"/>
      <c r="Q65" s="74"/>
      <c r="R65" s="74"/>
      <c r="S65" s="74"/>
      <c r="T65" s="74"/>
      <c r="U65" s="74"/>
      <c r="V65" s="74"/>
      <c r="W65" s="74"/>
      <c r="X65" s="74"/>
      <c r="Y65" s="74"/>
    </row>
    <row r="66" spans="1:25" ht="15.75">
      <c r="A66" s="74"/>
      <c r="B66" s="74"/>
      <c r="C66" s="74"/>
      <c r="D66" s="74"/>
      <c r="E66" s="74"/>
      <c r="F66" s="74"/>
      <c r="G66" s="74"/>
      <c r="H66" s="74"/>
      <c r="I66" s="74"/>
      <c r="J66" s="74"/>
      <c r="K66" s="74"/>
      <c r="L66" s="74"/>
      <c r="M66" s="74"/>
      <c r="N66" s="74"/>
      <c r="O66" s="74"/>
      <c r="P66" s="74"/>
      <c r="Q66" s="74"/>
      <c r="R66" s="74"/>
      <c r="S66" s="74"/>
      <c r="T66" s="74"/>
      <c r="U66" s="74"/>
      <c r="V66" s="74"/>
      <c r="W66" s="74"/>
      <c r="X66" s="74"/>
      <c r="Y66" s="74"/>
    </row>
    <row r="67" spans="1:25" ht="15.75">
      <c r="A67" s="74"/>
      <c r="B67" s="74"/>
      <c r="C67" s="74"/>
      <c r="D67" s="74"/>
      <c r="E67" s="74"/>
      <c r="F67" s="74"/>
      <c r="G67" s="74"/>
      <c r="H67" s="74"/>
      <c r="I67" s="74"/>
      <c r="J67" s="74"/>
      <c r="K67" s="74"/>
      <c r="L67" s="74"/>
      <c r="M67" s="74"/>
      <c r="N67" s="74"/>
      <c r="O67" s="74"/>
      <c r="P67" s="74"/>
      <c r="Q67" s="74"/>
      <c r="R67" s="74"/>
      <c r="S67" s="74"/>
      <c r="T67" s="74"/>
      <c r="U67" s="74"/>
      <c r="V67" s="74"/>
      <c r="W67" s="74"/>
      <c r="X67" s="74"/>
      <c r="Y67" s="74"/>
    </row>
    <row r="68" spans="1:25" ht="15.75">
      <c r="A68" s="74"/>
      <c r="B68" s="74"/>
      <c r="C68" s="74"/>
      <c r="D68" s="74"/>
      <c r="E68" s="74"/>
      <c r="F68" s="74"/>
      <c r="G68" s="74"/>
      <c r="H68" s="74"/>
      <c r="I68" s="74"/>
      <c r="J68" s="74"/>
      <c r="K68" s="74"/>
      <c r="L68" s="74"/>
      <c r="M68" s="74"/>
      <c r="N68" s="74"/>
      <c r="O68" s="74"/>
      <c r="P68" s="74"/>
      <c r="Q68" s="74"/>
      <c r="R68" s="74"/>
      <c r="S68" s="74"/>
      <c r="T68" s="74"/>
      <c r="U68" s="74"/>
      <c r="V68" s="74"/>
      <c r="W68" s="74"/>
      <c r="X68" s="74"/>
      <c r="Y68" s="74"/>
    </row>
    <row r="69" spans="1:25" ht="15.75">
      <c r="A69" s="74"/>
      <c r="B69" s="74"/>
      <c r="C69" s="74"/>
      <c r="D69" s="74"/>
      <c r="E69" s="74"/>
      <c r="F69" s="74"/>
      <c r="G69" s="74"/>
      <c r="H69" s="74"/>
      <c r="I69" s="74"/>
      <c r="J69" s="74"/>
      <c r="K69" s="74"/>
      <c r="L69" s="74"/>
      <c r="M69" s="74"/>
      <c r="N69" s="74"/>
      <c r="O69" s="74"/>
      <c r="P69" s="74"/>
      <c r="Q69" s="74"/>
      <c r="R69" s="74"/>
      <c r="S69" s="74"/>
      <c r="T69" s="74"/>
      <c r="U69" s="74"/>
      <c r="V69" s="74"/>
      <c r="W69" s="74"/>
      <c r="X69" s="74"/>
      <c r="Y69" s="74"/>
    </row>
    <row r="70" spans="1:25" ht="15.75">
      <c r="A70" s="74"/>
      <c r="B70" s="74"/>
      <c r="C70" s="74"/>
      <c r="D70" s="74"/>
      <c r="E70" s="74"/>
      <c r="F70" s="74"/>
      <c r="G70" s="74"/>
      <c r="H70" s="74"/>
      <c r="I70" s="74"/>
      <c r="J70" s="74"/>
      <c r="K70" s="74"/>
      <c r="L70" s="74"/>
      <c r="M70" s="74"/>
      <c r="N70" s="74"/>
      <c r="O70" s="74"/>
      <c r="P70" s="74"/>
      <c r="Q70" s="74"/>
      <c r="R70" s="74"/>
      <c r="S70" s="74"/>
      <c r="T70" s="74"/>
      <c r="U70" s="74"/>
      <c r="V70" s="74"/>
      <c r="W70" s="74"/>
      <c r="X70" s="74"/>
      <c r="Y70" s="74"/>
    </row>
    <row r="71" spans="1:25" ht="15.75">
      <c r="A71" s="74"/>
      <c r="B71" s="74"/>
      <c r="C71" s="74"/>
      <c r="D71" s="74"/>
      <c r="E71" s="74"/>
      <c r="F71" s="74"/>
      <c r="G71" s="74"/>
      <c r="H71" s="74"/>
      <c r="I71" s="74"/>
      <c r="J71" s="74"/>
      <c r="K71" s="74"/>
      <c r="L71" s="74"/>
      <c r="M71" s="74"/>
      <c r="N71" s="74"/>
      <c r="O71" s="74"/>
      <c r="P71" s="74"/>
      <c r="Q71" s="74"/>
      <c r="R71" s="74"/>
      <c r="S71" s="74"/>
      <c r="T71" s="74"/>
      <c r="U71" s="74"/>
      <c r="V71" s="74"/>
      <c r="W71" s="74"/>
      <c r="X71" s="74"/>
      <c r="Y71" s="74"/>
    </row>
    <row r="72" spans="1:25" ht="15.75">
      <c r="A72" s="74"/>
      <c r="B72" s="74"/>
      <c r="C72" s="74"/>
      <c r="D72" s="74"/>
      <c r="E72" s="74"/>
      <c r="F72" s="74"/>
      <c r="G72" s="74"/>
      <c r="H72" s="74"/>
      <c r="I72" s="74"/>
      <c r="J72" s="74"/>
      <c r="K72" s="74"/>
      <c r="L72" s="74"/>
      <c r="M72" s="74"/>
      <c r="N72" s="74"/>
      <c r="O72" s="74"/>
      <c r="P72" s="74"/>
      <c r="Q72" s="74"/>
      <c r="R72" s="74"/>
      <c r="S72" s="74"/>
      <c r="T72" s="74"/>
      <c r="U72" s="74"/>
      <c r="V72" s="74"/>
      <c r="W72" s="74"/>
      <c r="X72" s="74"/>
      <c r="Y72" s="74"/>
    </row>
    <row r="73" spans="1:25" ht="15.75">
      <c r="A73" s="74"/>
      <c r="B73" s="74"/>
      <c r="C73" s="74"/>
      <c r="D73" s="74"/>
      <c r="E73" s="74"/>
      <c r="F73" s="74"/>
      <c r="G73" s="74"/>
      <c r="H73" s="74"/>
      <c r="I73" s="74"/>
      <c r="J73" s="74"/>
      <c r="K73" s="74"/>
      <c r="L73" s="74"/>
      <c r="M73" s="74"/>
      <c r="N73" s="74"/>
      <c r="O73" s="74"/>
      <c r="P73" s="74"/>
      <c r="Q73" s="74"/>
      <c r="R73" s="74"/>
      <c r="S73" s="74"/>
      <c r="T73" s="74"/>
      <c r="U73" s="74"/>
      <c r="V73" s="74"/>
      <c r="W73" s="74"/>
      <c r="X73" s="74"/>
      <c r="Y73" s="74"/>
    </row>
    <row r="74" spans="1:25" ht="15.75">
      <c r="A74" s="74"/>
      <c r="B74" s="74"/>
      <c r="C74" s="74"/>
      <c r="D74" s="74"/>
      <c r="E74" s="74"/>
      <c r="F74" s="74"/>
      <c r="G74" s="74"/>
      <c r="H74" s="74"/>
      <c r="I74" s="74"/>
      <c r="J74" s="74"/>
      <c r="K74" s="74"/>
      <c r="L74" s="74"/>
      <c r="M74" s="74"/>
      <c r="N74" s="74"/>
      <c r="O74" s="74"/>
      <c r="P74" s="74"/>
      <c r="Q74" s="74"/>
      <c r="R74" s="74"/>
      <c r="S74" s="74"/>
      <c r="T74" s="74"/>
      <c r="U74" s="74"/>
      <c r="V74" s="74"/>
      <c r="W74" s="74"/>
      <c r="X74" s="74"/>
      <c r="Y74" s="74"/>
    </row>
    <row r="75" spans="1:25" ht="15.75">
      <c r="A75" s="74"/>
      <c r="B75" s="74"/>
      <c r="C75" s="74"/>
      <c r="D75" s="74"/>
      <c r="E75" s="74"/>
      <c r="F75" s="74"/>
      <c r="G75" s="74"/>
      <c r="H75" s="74"/>
      <c r="I75" s="74"/>
      <c r="J75" s="74"/>
      <c r="K75" s="74"/>
      <c r="L75" s="74"/>
      <c r="M75" s="74"/>
      <c r="N75" s="74"/>
      <c r="O75" s="74"/>
      <c r="P75" s="74"/>
      <c r="Q75" s="74"/>
      <c r="R75" s="74"/>
      <c r="S75" s="74"/>
      <c r="T75" s="74"/>
      <c r="U75" s="74"/>
      <c r="V75" s="74"/>
      <c r="W75" s="74"/>
      <c r="X75" s="74"/>
      <c r="Y75" s="74"/>
    </row>
    <row r="76" spans="1:25" ht="15.75">
      <c r="A76" s="74"/>
      <c r="B76" s="74"/>
      <c r="C76" s="74"/>
      <c r="D76" s="74"/>
      <c r="E76" s="74"/>
      <c r="F76" s="74"/>
      <c r="G76" s="74"/>
      <c r="H76" s="74"/>
      <c r="I76" s="74"/>
      <c r="J76" s="74"/>
      <c r="K76" s="74"/>
      <c r="L76" s="74"/>
      <c r="M76" s="74"/>
      <c r="N76" s="74"/>
      <c r="O76" s="74"/>
      <c r="P76" s="74"/>
      <c r="Q76" s="74"/>
      <c r="R76" s="74"/>
      <c r="S76" s="74"/>
      <c r="T76" s="74"/>
      <c r="U76" s="74"/>
      <c r="V76" s="74"/>
      <c r="W76" s="74"/>
      <c r="X76" s="74"/>
      <c r="Y76" s="74"/>
    </row>
    <row r="77" spans="1:25" ht="15.75">
      <c r="A77" s="74"/>
      <c r="B77" s="74"/>
      <c r="C77" s="74"/>
      <c r="D77" s="74"/>
      <c r="E77" s="74"/>
      <c r="F77" s="74"/>
      <c r="G77" s="74"/>
      <c r="H77" s="74"/>
      <c r="I77" s="74"/>
      <c r="J77" s="74"/>
      <c r="K77" s="74"/>
      <c r="L77" s="74"/>
      <c r="M77" s="74"/>
      <c r="N77" s="74"/>
      <c r="O77" s="74"/>
      <c r="P77" s="74"/>
      <c r="Q77" s="74"/>
      <c r="R77" s="74"/>
      <c r="S77" s="74"/>
      <c r="T77" s="74"/>
      <c r="U77" s="74"/>
      <c r="V77" s="74"/>
      <c r="W77" s="74"/>
      <c r="X77" s="74"/>
      <c r="Y77" s="74"/>
    </row>
    <row r="78" spans="1:25" ht="15.75">
      <c r="A78" s="74"/>
      <c r="B78" s="74"/>
      <c r="C78" s="74"/>
      <c r="D78" s="74"/>
      <c r="E78" s="74"/>
      <c r="F78" s="74"/>
      <c r="G78" s="74"/>
      <c r="H78" s="74"/>
      <c r="I78" s="74"/>
      <c r="J78" s="74"/>
      <c r="K78" s="74"/>
      <c r="L78" s="74"/>
      <c r="M78" s="74"/>
      <c r="N78" s="74"/>
      <c r="O78" s="74"/>
      <c r="P78" s="74"/>
      <c r="Q78" s="74"/>
      <c r="R78" s="74"/>
      <c r="S78" s="74"/>
      <c r="T78" s="74"/>
      <c r="U78" s="74"/>
      <c r="V78" s="74"/>
      <c r="W78" s="74"/>
      <c r="X78" s="74"/>
      <c r="Y78" s="74"/>
    </row>
    <row r="79" spans="1:25" ht="15.75">
      <c r="A79" s="74"/>
      <c r="B79" s="74"/>
      <c r="C79" s="74"/>
      <c r="D79" s="74"/>
      <c r="E79" s="74"/>
      <c r="F79" s="74"/>
      <c r="G79" s="74"/>
      <c r="H79" s="74"/>
      <c r="I79" s="74"/>
      <c r="J79" s="74"/>
      <c r="K79" s="74"/>
      <c r="L79" s="74"/>
      <c r="M79" s="74"/>
      <c r="N79" s="74"/>
      <c r="O79" s="74"/>
      <c r="P79" s="74"/>
      <c r="Q79" s="74"/>
      <c r="R79" s="74"/>
      <c r="S79" s="74"/>
      <c r="T79" s="74"/>
      <c r="U79" s="74"/>
      <c r="V79" s="74"/>
      <c r="W79" s="74"/>
      <c r="X79" s="74"/>
      <c r="Y79" s="74"/>
    </row>
    <row r="80" spans="1:25" ht="15.75">
      <c r="A80" s="74"/>
      <c r="B80" s="74"/>
      <c r="C80" s="74"/>
      <c r="D80" s="74"/>
      <c r="E80" s="74"/>
      <c r="F80" s="74"/>
      <c r="G80" s="74"/>
      <c r="H80" s="74"/>
      <c r="I80" s="74"/>
      <c r="J80" s="74"/>
      <c r="K80" s="74"/>
      <c r="L80" s="74"/>
      <c r="M80" s="74"/>
      <c r="N80" s="74"/>
      <c r="O80" s="74"/>
      <c r="P80" s="74"/>
      <c r="Q80" s="74"/>
      <c r="R80" s="74"/>
      <c r="S80" s="74"/>
      <c r="T80" s="74"/>
      <c r="U80" s="74"/>
      <c r="V80" s="74"/>
      <c r="W80" s="74"/>
      <c r="X80" s="74"/>
      <c r="Y80" s="74"/>
    </row>
    <row r="81" spans="1:25" ht="15.75">
      <c r="A81" s="74"/>
      <c r="B81" s="74"/>
      <c r="C81" s="74"/>
      <c r="D81" s="74"/>
      <c r="E81" s="74"/>
      <c r="F81" s="74"/>
      <c r="G81" s="74"/>
      <c r="H81" s="74"/>
      <c r="I81" s="74"/>
      <c r="J81" s="74"/>
      <c r="K81" s="74"/>
      <c r="L81" s="74"/>
      <c r="M81" s="74"/>
      <c r="N81" s="74"/>
      <c r="O81" s="74"/>
      <c r="P81" s="74"/>
      <c r="Q81" s="74"/>
      <c r="R81" s="74"/>
      <c r="S81" s="74"/>
      <c r="T81" s="74"/>
      <c r="U81" s="74"/>
      <c r="V81" s="74"/>
      <c r="W81" s="74"/>
      <c r="X81" s="74"/>
      <c r="Y81" s="74"/>
    </row>
    <row r="82" spans="1:25" ht="15.75">
      <c r="A82" s="74"/>
      <c r="B82" s="74"/>
      <c r="C82" s="74"/>
      <c r="D82" s="74"/>
      <c r="E82" s="74"/>
      <c r="F82" s="74"/>
      <c r="G82" s="74"/>
      <c r="H82" s="74"/>
      <c r="I82" s="74"/>
      <c r="J82" s="74"/>
      <c r="K82" s="74"/>
      <c r="L82" s="74"/>
      <c r="M82" s="74"/>
      <c r="N82" s="74"/>
      <c r="O82" s="74"/>
      <c r="P82" s="74"/>
      <c r="Q82" s="74"/>
      <c r="R82" s="74"/>
      <c r="S82" s="74"/>
      <c r="T82" s="74"/>
      <c r="U82" s="74"/>
      <c r="V82" s="74"/>
      <c r="W82" s="74"/>
      <c r="X82" s="74"/>
      <c r="Y82" s="74"/>
    </row>
    <row r="83" spans="1:25" ht="15.75">
      <c r="A83" s="74"/>
      <c r="B83" s="74"/>
      <c r="C83" s="74"/>
      <c r="D83" s="74"/>
      <c r="E83" s="74"/>
      <c r="F83" s="74"/>
      <c r="G83" s="74"/>
      <c r="H83" s="74"/>
      <c r="I83" s="74"/>
      <c r="J83" s="74"/>
      <c r="K83" s="74"/>
      <c r="L83" s="74"/>
      <c r="M83" s="74"/>
      <c r="N83" s="74"/>
      <c r="O83" s="74"/>
      <c r="P83" s="74"/>
      <c r="Q83" s="74"/>
      <c r="R83" s="74"/>
      <c r="S83" s="74"/>
      <c r="T83" s="74"/>
      <c r="U83" s="74"/>
      <c r="V83" s="74"/>
      <c r="W83" s="74"/>
      <c r="X83" s="74"/>
      <c r="Y83" s="74"/>
    </row>
    <row r="84" spans="1:25" ht="15.75">
      <c r="A84" s="74"/>
      <c r="B84" s="74"/>
      <c r="C84" s="74"/>
      <c r="D84" s="74"/>
      <c r="E84" s="74"/>
      <c r="F84" s="74"/>
      <c r="G84" s="74"/>
      <c r="H84" s="74"/>
      <c r="I84" s="74"/>
      <c r="J84" s="74"/>
      <c r="K84" s="74"/>
      <c r="L84" s="74"/>
      <c r="M84" s="74"/>
      <c r="N84" s="74"/>
      <c r="O84" s="74"/>
      <c r="P84" s="74"/>
      <c r="Q84" s="74"/>
      <c r="R84" s="74"/>
      <c r="S84" s="74"/>
      <c r="T84" s="74"/>
      <c r="U84" s="74"/>
      <c r="V84" s="74"/>
      <c r="W84" s="74"/>
      <c r="X84" s="74"/>
      <c r="Y84" s="74"/>
    </row>
    <row r="85" spans="1:25" ht="15.75">
      <c r="A85" s="74"/>
      <c r="B85" s="74"/>
      <c r="C85" s="74"/>
      <c r="D85" s="74"/>
      <c r="E85" s="74"/>
      <c r="F85" s="74"/>
      <c r="G85" s="74"/>
      <c r="H85" s="74"/>
      <c r="I85" s="74"/>
      <c r="J85" s="74"/>
      <c r="K85" s="74"/>
      <c r="L85" s="74"/>
      <c r="M85" s="74"/>
      <c r="N85" s="74"/>
      <c r="O85" s="74"/>
      <c r="P85" s="74"/>
      <c r="Q85" s="74"/>
      <c r="R85" s="74"/>
      <c r="S85" s="74"/>
      <c r="T85" s="74"/>
      <c r="U85" s="74"/>
      <c r="V85" s="74"/>
      <c r="W85" s="74"/>
      <c r="X85" s="74"/>
      <c r="Y85" s="74"/>
    </row>
    <row r="86" spans="1:25" ht="15.75">
      <c r="A86" s="74"/>
      <c r="B86" s="74"/>
      <c r="C86" s="74"/>
      <c r="D86" s="74"/>
      <c r="E86" s="74"/>
      <c r="F86" s="74"/>
      <c r="G86" s="74"/>
      <c r="H86" s="74"/>
      <c r="I86" s="74"/>
      <c r="J86" s="74"/>
      <c r="K86" s="74"/>
      <c r="L86" s="74"/>
      <c r="M86" s="74"/>
      <c r="N86" s="74"/>
      <c r="O86" s="74"/>
      <c r="P86" s="74"/>
      <c r="Q86" s="74"/>
      <c r="R86" s="74"/>
      <c r="S86" s="74"/>
      <c r="T86" s="74"/>
      <c r="U86" s="74"/>
      <c r="V86" s="74"/>
      <c r="W86" s="74"/>
      <c r="X86" s="74"/>
      <c r="Y86" s="74"/>
    </row>
    <row r="87" spans="1:25" ht="15.75">
      <c r="A87" s="74"/>
      <c r="B87" s="74"/>
      <c r="C87" s="74"/>
      <c r="D87" s="74"/>
      <c r="E87" s="74"/>
      <c r="F87" s="74"/>
      <c r="G87" s="74"/>
      <c r="H87" s="74"/>
      <c r="I87" s="74"/>
      <c r="J87" s="74"/>
      <c r="K87" s="74"/>
      <c r="L87" s="74"/>
      <c r="M87" s="74"/>
      <c r="N87" s="74"/>
      <c r="O87" s="74"/>
      <c r="P87" s="74"/>
      <c r="Q87" s="74"/>
      <c r="R87" s="74"/>
      <c r="S87" s="74"/>
      <c r="T87" s="74"/>
      <c r="U87" s="74"/>
      <c r="V87" s="74"/>
      <c r="W87" s="74"/>
      <c r="X87" s="74"/>
      <c r="Y87" s="74"/>
    </row>
    <row r="88" spans="1:25" ht="15.75">
      <c r="A88" s="74"/>
      <c r="B88" s="74"/>
      <c r="C88" s="74"/>
      <c r="D88" s="74"/>
      <c r="E88" s="74"/>
      <c r="F88" s="74"/>
      <c r="G88" s="74"/>
      <c r="H88" s="74"/>
      <c r="I88" s="74"/>
      <c r="J88" s="74"/>
      <c r="K88" s="74"/>
      <c r="L88" s="74"/>
      <c r="M88" s="74"/>
      <c r="N88" s="74"/>
      <c r="O88" s="74"/>
      <c r="P88" s="74"/>
      <c r="Q88" s="74"/>
      <c r="R88" s="74"/>
      <c r="S88" s="74"/>
      <c r="T88" s="74"/>
      <c r="U88" s="74"/>
      <c r="V88" s="74"/>
      <c r="W88" s="74"/>
      <c r="X88" s="74"/>
      <c r="Y88" s="74"/>
    </row>
    <row r="89" spans="1:25" ht="15.75">
      <c r="A89" s="74"/>
      <c r="B89" s="74"/>
      <c r="C89" s="74"/>
      <c r="D89" s="74"/>
      <c r="E89" s="74"/>
      <c r="F89" s="74"/>
      <c r="G89" s="74"/>
      <c r="H89" s="74"/>
      <c r="I89" s="74"/>
      <c r="J89" s="74"/>
      <c r="K89" s="74"/>
      <c r="L89" s="74"/>
      <c r="M89" s="74"/>
      <c r="N89" s="74"/>
      <c r="O89" s="74"/>
      <c r="P89" s="74"/>
      <c r="Q89" s="74"/>
      <c r="R89" s="74"/>
      <c r="S89" s="74"/>
      <c r="T89" s="74"/>
      <c r="U89" s="74"/>
      <c r="V89" s="74"/>
      <c r="W89" s="74"/>
      <c r="X89" s="74"/>
      <c r="Y89" s="74"/>
    </row>
    <row r="90" spans="1:25" ht="15.75">
      <c r="A90" s="74"/>
      <c r="B90" s="74"/>
      <c r="C90" s="74"/>
      <c r="D90" s="74"/>
      <c r="E90" s="74"/>
      <c r="F90" s="74"/>
      <c r="G90" s="74"/>
      <c r="H90" s="74"/>
      <c r="I90" s="74"/>
      <c r="J90" s="74"/>
      <c r="K90" s="74"/>
      <c r="L90" s="74"/>
      <c r="M90" s="74"/>
      <c r="N90" s="74"/>
      <c r="O90" s="74"/>
      <c r="P90" s="74"/>
      <c r="Q90" s="74"/>
      <c r="R90" s="74"/>
      <c r="S90" s="74"/>
      <c r="T90" s="74"/>
      <c r="U90" s="74"/>
      <c r="V90" s="74"/>
      <c r="W90" s="74"/>
      <c r="X90" s="74"/>
      <c r="Y90" s="74"/>
    </row>
    <row r="91" spans="1:25" ht="15.75">
      <c r="A91" s="74"/>
      <c r="B91" s="74"/>
      <c r="C91" s="74"/>
      <c r="D91" s="74"/>
      <c r="E91" s="74"/>
      <c r="F91" s="74"/>
      <c r="G91" s="74"/>
      <c r="H91" s="74"/>
      <c r="I91" s="74"/>
      <c r="J91" s="74"/>
      <c r="K91" s="74"/>
      <c r="L91" s="74"/>
      <c r="M91" s="74"/>
      <c r="N91" s="74"/>
      <c r="O91" s="74"/>
      <c r="P91" s="74"/>
      <c r="Q91" s="74"/>
      <c r="R91" s="74"/>
      <c r="S91" s="74"/>
      <c r="T91" s="74"/>
      <c r="U91" s="74"/>
      <c r="V91" s="74"/>
      <c r="W91" s="74"/>
      <c r="X91" s="74"/>
      <c r="Y91" s="74"/>
    </row>
    <row r="92" spans="1:25" ht="15.75">
      <c r="A92" s="74"/>
      <c r="B92" s="74"/>
      <c r="C92" s="74"/>
      <c r="D92" s="74"/>
      <c r="E92" s="74"/>
      <c r="F92" s="74"/>
      <c r="G92" s="74"/>
      <c r="H92" s="74"/>
      <c r="I92" s="74"/>
      <c r="J92" s="74"/>
      <c r="K92" s="74"/>
      <c r="L92" s="74"/>
      <c r="M92" s="74"/>
      <c r="N92" s="74"/>
      <c r="O92" s="74"/>
      <c r="P92" s="74"/>
      <c r="Q92" s="74"/>
      <c r="R92" s="74"/>
      <c r="S92" s="74"/>
      <c r="T92" s="74"/>
      <c r="U92" s="74"/>
      <c r="V92" s="74"/>
      <c r="W92" s="74"/>
      <c r="X92" s="74"/>
      <c r="Y92" s="74"/>
    </row>
    <row r="93" spans="1:25" ht="15.75">
      <c r="A93" s="74"/>
      <c r="B93" s="74"/>
      <c r="C93" s="74"/>
      <c r="D93" s="74"/>
      <c r="E93" s="74"/>
      <c r="F93" s="74"/>
      <c r="G93" s="74"/>
      <c r="H93" s="74"/>
      <c r="I93" s="74"/>
      <c r="J93" s="74"/>
      <c r="K93" s="74"/>
      <c r="L93" s="74"/>
      <c r="M93" s="74"/>
      <c r="N93" s="74"/>
      <c r="O93" s="74"/>
      <c r="P93" s="74"/>
      <c r="Q93" s="74"/>
      <c r="R93" s="74"/>
      <c r="S93" s="74"/>
      <c r="T93" s="74"/>
      <c r="U93" s="74"/>
      <c r="V93" s="74"/>
      <c r="W93" s="74"/>
      <c r="X93" s="74"/>
      <c r="Y93" s="74"/>
    </row>
    <row r="94" spans="1:25" ht="15.75">
      <c r="A94" s="74"/>
      <c r="B94" s="74"/>
      <c r="C94" s="74"/>
      <c r="D94" s="74"/>
      <c r="E94" s="74"/>
      <c r="F94" s="74"/>
      <c r="G94" s="74"/>
      <c r="H94" s="74"/>
      <c r="I94" s="74"/>
      <c r="J94" s="74"/>
      <c r="K94" s="74"/>
      <c r="L94" s="74"/>
      <c r="M94" s="74"/>
      <c r="N94" s="74"/>
      <c r="O94" s="74"/>
      <c r="P94" s="74"/>
      <c r="Q94" s="74"/>
      <c r="R94" s="74"/>
      <c r="S94" s="74"/>
      <c r="T94" s="74"/>
      <c r="U94" s="74"/>
      <c r="V94" s="74"/>
      <c r="W94" s="74"/>
      <c r="X94" s="74"/>
      <c r="Y94" s="74"/>
    </row>
    <row r="95" spans="1:25" ht="15.75">
      <c r="A95" s="74"/>
      <c r="B95" s="74"/>
      <c r="C95" s="74"/>
      <c r="D95" s="74"/>
      <c r="E95" s="74"/>
      <c r="F95" s="74"/>
      <c r="G95" s="74"/>
      <c r="H95" s="74"/>
      <c r="I95" s="74"/>
      <c r="J95" s="74"/>
      <c r="K95" s="74"/>
      <c r="L95" s="74"/>
      <c r="M95" s="74"/>
      <c r="N95" s="74"/>
      <c r="O95" s="74"/>
      <c r="P95" s="74"/>
      <c r="Q95" s="74"/>
      <c r="R95" s="74"/>
      <c r="S95" s="74"/>
      <c r="T95" s="74"/>
      <c r="U95" s="74"/>
      <c r="V95" s="74"/>
      <c r="W95" s="74"/>
      <c r="X95" s="74"/>
      <c r="Y95" s="74"/>
    </row>
    <row r="96" spans="1:25" ht="15.75">
      <c r="A96" s="74"/>
      <c r="B96" s="74"/>
      <c r="C96" s="74"/>
      <c r="D96" s="74"/>
      <c r="E96" s="74"/>
      <c r="F96" s="74"/>
      <c r="G96" s="74"/>
      <c r="H96" s="74"/>
      <c r="I96" s="74"/>
      <c r="J96" s="74"/>
      <c r="K96" s="74"/>
      <c r="L96" s="74"/>
      <c r="M96" s="74"/>
      <c r="N96" s="74"/>
      <c r="O96" s="74"/>
      <c r="P96" s="74"/>
      <c r="Q96" s="74"/>
      <c r="R96" s="74"/>
      <c r="S96" s="74"/>
      <c r="T96" s="74"/>
      <c r="U96" s="74"/>
      <c r="V96" s="74"/>
      <c r="W96" s="74"/>
      <c r="X96" s="74"/>
      <c r="Y96" s="74"/>
    </row>
    <row r="97" spans="1:25" ht="15.75">
      <c r="A97" s="74"/>
      <c r="B97" s="74"/>
      <c r="C97" s="74"/>
      <c r="D97" s="74"/>
      <c r="E97" s="74"/>
      <c r="F97" s="74"/>
      <c r="G97" s="74"/>
      <c r="H97" s="74"/>
      <c r="I97" s="74"/>
      <c r="J97" s="74"/>
      <c r="K97" s="74"/>
      <c r="L97" s="74"/>
      <c r="M97" s="74"/>
      <c r="N97" s="74"/>
      <c r="O97" s="74"/>
      <c r="P97" s="74"/>
      <c r="Q97" s="74"/>
      <c r="R97" s="74"/>
      <c r="S97" s="74"/>
      <c r="T97" s="74"/>
      <c r="U97" s="74"/>
      <c r="V97" s="74"/>
      <c r="W97" s="74"/>
      <c r="X97" s="74"/>
      <c r="Y97" s="74"/>
    </row>
    <row r="98" spans="1:25" ht="15.75">
      <c r="A98" s="74"/>
      <c r="B98" s="74"/>
      <c r="C98" s="74"/>
      <c r="D98" s="74"/>
      <c r="E98" s="74"/>
      <c r="F98" s="74"/>
      <c r="G98" s="74"/>
      <c r="H98" s="74"/>
      <c r="I98" s="74"/>
      <c r="J98" s="74"/>
      <c r="K98" s="74"/>
      <c r="L98" s="74"/>
      <c r="M98" s="74"/>
      <c r="N98" s="74"/>
      <c r="O98" s="74"/>
      <c r="P98" s="74"/>
      <c r="Q98" s="74"/>
      <c r="R98" s="74"/>
      <c r="S98" s="74"/>
      <c r="T98" s="74"/>
      <c r="U98" s="74"/>
      <c r="V98" s="74"/>
      <c r="W98" s="74"/>
      <c r="X98" s="74"/>
      <c r="Y98" s="74"/>
    </row>
    <row r="99" spans="1:25" ht="15.75">
      <c r="A99" s="74"/>
      <c r="B99" s="74"/>
      <c r="C99" s="74"/>
      <c r="D99" s="74"/>
      <c r="E99" s="74"/>
      <c r="F99" s="74"/>
      <c r="G99" s="74"/>
      <c r="H99" s="74"/>
      <c r="I99" s="74"/>
      <c r="J99" s="74"/>
      <c r="K99" s="74"/>
      <c r="L99" s="74"/>
      <c r="M99" s="74"/>
      <c r="N99" s="74"/>
      <c r="O99" s="74"/>
      <c r="P99" s="74"/>
      <c r="Q99" s="74"/>
      <c r="R99" s="74"/>
      <c r="S99" s="74"/>
      <c r="T99" s="74"/>
      <c r="U99" s="74"/>
      <c r="V99" s="74"/>
      <c r="W99" s="74"/>
      <c r="X99" s="74"/>
      <c r="Y99" s="74"/>
    </row>
    <row r="100" spans="1:25" ht="15.75">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row>
    <row r="101" spans="1:25" ht="15.75">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row>
    <row r="102" spans="1:25" ht="15.75">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row>
    <row r="103" spans="1:25" ht="15.75">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row>
    <row r="104" spans="1:25" ht="15.75">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row>
    <row r="105" spans="1:25" ht="15.7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row>
    <row r="106" spans="1:25" ht="15.75">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row>
    <row r="107" spans="1:25" ht="15.75">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row>
    <row r="108" spans="1:25" ht="15.75">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row>
    <row r="109" spans="1:25" ht="15.75">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row>
    <row r="110" spans="1:25" ht="15.75">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row>
    <row r="111" spans="1:25" ht="15.75">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row>
    <row r="112" spans="1:25" ht="15.75">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row>
    <row r="113" spans="1:25" ht="15.75">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row>
    <row r="114" spans="1:25" ht="15.75">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row>
    <row r="115" spans="1:25" ht="15.7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row>
    <row r="116" spans="1:25" ht="15.75">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row>
    <row r="117" spans="1:25" ht="15.75">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row>
    <row r="118" spans="1:25" ht="15.75">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row>
    <row r="119" spans="1:25" ht="15.75">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row>
    <row r="120" spans="1:25" ht="15.75">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row>
    <row r="121" spans="1:25" ht="15.75">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row>
    <row r="122" spans="1:25" ht="15.75">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row>
    <row r="123" spans="1:25" ht="15.75">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row>
    <row r="124" spans="1:25" ht="15.75">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row>
    <row r="125" spans="1:25" ht="15.7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row>
    <row r="126" spans="1:25" ht="15.75">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row>
    <row r="127" spans="1:25" ht="15.75">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row>
    <row r="128" spans="1:25" ht="15.75">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row>
    <row r="129" spans="1:25" ht="15.75">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row>
    <row r="130" spans="1:25" ht="15.75">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row>
    <row r="131" spans="1:25" ht="15.75">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row>
    <row r="132" spans="1:25" ht="15.75">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row>
    <row r="133" spans="1:25" ht="15.75">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row>
    <row r="134" spans="1:25" ht="15.75">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row>
    <row r="135" spans="1:25" ht="15.7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row>
    <row r="136" spans="1:25" ht="15.75">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row>
    <row r="137" spans="1:25" ht="15.75">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row>
    <row r="138" spans="1:25" ht="15.75">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row>
    <row r="139" spans="1:25" ht="15.75">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row>
    <row r="140" spans="1:25" ht="15.75">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row>
    <row r="141" spans="1:25" ht="15.75">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row>
    <row r="142" spans="1:25" ht="15.75">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row>
    <row r="143" spans="1:25" ht="15.75">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row>
    <row r="144" spans="1:25" ht="15.75">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row>
    <row r="145" spans="1:25" ht="15.7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row>
    <row r="146" spans="1:25" ht="15.75">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row>
    <row r="147" spans="1:25" ht="15.75">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row>
    <row r="148" spans="1:25" ht="15.75">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row>
    <row r="149" spans="1:25" ht="15.75">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row>
    <row r="150" spans="1:25" ht="15.75">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row>
    <row r="151" spans="1:25" ht="15.75">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row>
    <row r="152" spans="1:25" ht="15.75">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row>
    <row r="153" spans="1:25" ht="15.75">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row>
    <row r="154" spans="1:25" ht="15.75">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row>
    <row r="155" spans="1:25" ht="15.7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row>
    <row r="156" spans="1:25" ht="15.75">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row>
    <row r="157" spans="1:25" ht="15.75">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row>
    <row r="158" spans="1:25" ht="15.75">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row>
    <row r="159" spans="1:25" ht="15.75">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row>
    <row r="160" spans="1:25" ht="15.75">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row>
    <row r="161" spans="1:25" ht="15.75">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row>
    <row r="162" spans="1:25" ht="15.75">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row>
    <row r="163" spans="1:25" ht="15.75">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row>
    <row r="164" spans="1:25" ht="15.75">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row>
    <row r="165" spans="1:25" ht="15.7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row>
    <row r="166" spans="1:25" ht="15.75">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row>
    <row r="167" spans="1:25" ht="15.75">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row>
    <row r="168" spans="1:25" ht="15.75">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row>
    <row r="169" spans="1:25" ht="15.75">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row>
    <row r="170" spans="1:25" ht="15.75">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row>
    <row r="171" spans="1:25" ht="15.75">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row>
    <row r="172" spans="1:25" ht="15.75">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row>
    <row r="173" spans="1:25" ht="15.75">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row>
    <row r="174" spans="1:25" ht="15.75">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row>
    <row r="175" spans="1:25" ht="15.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row>
    <row r="176" spans="1:25" ht="15.75">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row>
    <row r="177" spans="1:25" ht="15.75">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row>
    <row r="178" spans="1:25" ht="15.75">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row>
    <row r="179" spans="1:25" ht="15.75">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row>
    <row r="180" spans="1:25" ht="15.75">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row>
    <row r="181" spans="1:25" ht="15.75">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row>
    <row r="182" spans="1:25" ht="15.75">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row>
    <row r="183" spans="1:25" ht="15.75">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row>
    <row r="184" spans="1:25" ht="15.75">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row>
    <row r="185" spans="1:25" ht="15.7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row>
    <row r="186" spans="1:25" ht="15.75">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row>
    <row r="187" spans="1:25" ht="15.75">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row>
    <row r="188" spans="1:25" ht="15.75">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row>
    <row r="189" spans="1:25" ht="15.75">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row>
    <row r="190" spans="1:25" ht="15.75">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row>
    <row r="191" spans="1:25" ht="15.75">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row>
    <row r="192" spans="1:25" ht="15.75">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row>
    <row r="193" spans="1:25" ht="15.75">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row>
    <row r="194" spans="1:25" ht="15.75">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row>
    <row r="195" spans="1:25" ht="15.7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row>
    <row r="196" spans="1:25" ht="15.75">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row>
    <row r="197" spans="1:25" ht="15.75">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row>
    <row r="198" spans="1:25" ht="15.75">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row>
    <row r="199" spans="1:25" ht="15.75">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row>
    <row r="200" spans="1:25" ht="15.75">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row>
    <row r="201" spans="1:25" ht="15.75">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row>
    <row r="202" spans="1:25" ht="15.75">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row>
    <row r="203" spans="1:25" ht="15.75">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row>
    <row r="204" spans="1:25" ht="15.75">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row>
    <row r="205" spans="1:25" ht="15.7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row>
    <row r="206" spans="1:25" ht="15.75">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row>
    <row r="207" spans="1:25" ht="15.75">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row>
    <row r="208" spans="1:25" ht="15.75">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row>
    <row r="209" spans="1:25" ht="15.75">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row>
    <row r="210" spans="1:25" ht="15.75">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row>
    <row r="211" spans="1:25" ht="15.75">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row>
    <row r="212" spans="1:25" ht="15.75">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row>
    <row r="213" spans="1:25" ht="15.75">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row>
    <row r="214" spans="1:25" ht="15.75">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row>
    <row r="215" spans="1:25" ht="15.7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row>
    <row r="216" spans="1:25" ht="15.75">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row>
    <row r="217" spans="1:25" ht="15.75">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row>
    <row r="218" spans="1:25" ht="15.75">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row>
    <row r="219" spans="1:25" ht="15.75">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row>
    <row r="220" spans="1:25" ht="15.75">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row>
    <row r="221" spans="1:25" ht="15.75">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row>
    <row r="222" spans="1:25" ht="15.75">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row>
    <row r="223" spans="1:25" ht="15.75">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row>
    <row r="224" spans="1:25" ht="15.75">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row>
    <row r="225" spans="1:25" ht="15.7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row>
    <row r="226" spans="1:25" ht="15.75">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row>
    <row r="227" spans="1:25" ht="15.75">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row>
    <row r="228" spans="1:25" ht="15.75">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row>
    <row r="229" spans="1:25" ht="15.75">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row>
    <row r="230" spans="1:25" ht="15.75">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row>
    <row r="231" spans="1:25" ht="15.75">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row>
    <row r="232" spans="1:25" ht="15.75">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row>
    <row r="233" spans="1:25" ht="15.75">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row>
    <row r="234" spans="1:25" ht="15.75">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row>
    <row r="235" spans="1:25" ht="15.7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row>
    <row r="236" spans="1:25" ht="15.75">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row>
    <row r="237" spans="1:25" ht="15.75">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row>
    <row r="238" spans="1:25" ht="15.75">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row>
    <row r="239" spans="1:25" ht="15.75">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row>
    <row r="240" spans="1:25" ht="15.75">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row>
    <row r="241" spans="1:25" ht="15.75">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row>
    <row r="242" spans="1:25" ht="15.75">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row>
    <row r="243" spans="1:25" ht="15.75">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row>
    <row r="244" spans="1:25" ht="15.75">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row>
    <row r="245" spans="1:25" ht="15.7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row>
    <row r="246" spans="1:25" ht="15.75">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row>
    <row r="247" spans="1:25" ht="15.75">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row>
    <row r="248" spans="1:25" ht="15.75">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row>
    <row r="249" spans="1:25" ht="15.75">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row>
    <row r="250" spans="1:25" ht="15.75">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row>
    <row r="251" spans="1:25" ht="15.75">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row>
    <row r="252" spans="1:25" ht="15.75">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row>
    <row r="253" spans="1:25" ht="15.75">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row>
    <row r="254" spans="1:25" ht="15.75">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row>
    <row r="255" spans="1:25" ht="15.7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row>
    <row r="256" spans="1:25" ht="15.75">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row>
    <row r="257" spans="1:25" ht="15.75">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row>
    <row r="258" spans="1:25" ht="15.75">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row>
    <row r="259" spans="1:25" ht="15.75">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row>
    <row r="260" spans="1:25" ht="15.75">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row>
    <row r="261" spans="1:25" ht="15.75">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row>
    <row r="262" spans="1:25" ht="15.75">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row>
    <row r="263" spans="1:25" ht="15.75">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row>
    <row r="264" spans="1:25" ht="15.75">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row>
    <row r="265" spans="1:25" ht="15.7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row>
    <row r="266" spans="1:25" ht="15.75">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row>
    <row r="267" spans="1:25" ht="15.75">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row>
    <row r="268" spans="1:25" ht="15.75">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row>
    <row r="269" spans="1:25" ht="15.75">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row>
    <row r="270" spans="1:25" ht="15.75">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row>
    <row r="271" spans="1:25" ht="15.75">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row>
    <row r="272" spans="1:25" ht="15.75">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row>
    <row r="273" spans="1:25" ht="15.75">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row>
    <row r="274" spans="1:25" ht="15.75">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row>
    <row r="275" spans="1:25" ht="15.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row>
    <row r="276" spans="1:25" ht="15.75">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row>
    <row r="277" spans="1:25" ht="15.75">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row>
    <row r="278" spans="1:25" ht="15.75">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row>
    <row r="279" spans="1:25" ht="15.75">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row>
    <row r="280" spans="1:25" ht="15.75">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row>
    <row r="281" spans="1:25" ht="15.75">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row>
    <row r="282" spans="1:25" ht="15.75">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row>
    <row r="283" spans="1:25" ht="15.75">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row>
    <row r="284" spans="1:25" ht="15.75">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row>
    <row r="285" spans="1:25" ht="15.7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row>
    <row r="286" spans="1:25" ht="15.75">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row>
    <row r="287" spans="1:25" ht="15.75">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row>
    <row r="288" spans="1:25" ht="15.75">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row>
    <row r="289" spans="1:25" ht="15.75">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row>
    <row r="290" spans="1:25" ht="15.75">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row>
    <row r="291" spans="1:25" ht="15.75">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row>
    <row r="292" spans="1:25" ht="15.75">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row>
    <row r="293" spans="1:25" ht="15.75">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row>
    <row r="294" spans="1:25" ht="15.75">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row>
    <row r="295" spans="1:25" ht="15.7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row>
    <row r="296" spans="1:25" ht="15.75">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row>
    <row r="297" spans="1:25" ht="15.75">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row>
    <row r="298" spans="1:25" ht="15.75">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row>
    <row r="299" spans="1:25" ht="15.75">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row>
    <row r="300" spans="1:25" ht="15.75">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row>
    <row r="301" spans="1:25" ht="15.75">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row>
    <row r="302" spans="1:25" ht="15.75">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row>
    <row r="303" spans="1:25" ht="15.75">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row>
    <row r="304" spans="1:25" ht="15.75">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row>
    <row r="305" spans="1:25" ht="15.7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row>
    <row r="306" spans="1:25" ht="15.75">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row>
    <row r="307" spans="1:25" ht="15.75">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row>
    <row r="308" spans="1:25" ht="15.75">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row>
    <row r="309" spans="1:25" ht="15.75">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row>
    <row r="310" spans="1:25" ht="15.75">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row>
    <row r="311" spans="1:25" ht="15.75">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row>
    <row r="312" spans="1:25" ht="15.75">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row>
    <row r="313" spans="1:25" ht="15.75">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row>
    <row r="314" spans="1:25" ht="15.75">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row>
    <row r="315" spans="1:25" ht="15.7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row>
    <row r="316" spans="1:25" ht="15.75">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row>
    <row r="317" spans="1:25" ht="15.75">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row>
    <row r="318" spans="1:25" ht="15.75">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row>
    <row r="319" spans="1:25" ht="15.75">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row>
    <row r="320" spans="1:25" ht="15.75">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row>
    <row r="321" spans="1:25" ht="15.75">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row>
    <row r="322" spans="1:25" ht="15.75">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row>
    <row r="323" spans="1:25" ht="15.75">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row>
    <row r="324" spans="1:25" ht="15.75">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row>
    <row r="325" spans="1:25" ht="15.7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row>
    <row r="326" spans="1:25" ht="15.75">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row>
    <row r="327" spans="1:25" ht="15.75">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row>
    <row r="328" spans="1:25" ht="15.75">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row>
    <row r="329" spans="1:25" ht="15.75">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row>
    <row r="330" spans="1:25" ht="15.75">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row>
    <row r="331" spans="1:25" ht="15.75">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row>
    <row r="332" spans="1:25" ht="15.75">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row>
    <row r="333" spans="1:25" ht="15.75">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row>
    <row r="334" spans="1:25" ht="15.75">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row>
    <row r="335" spans="1:25" ht="15.7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row>
    <row r="336" spans="1:25" ht="15.75">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row>
    <row r="337" spans="1:25" ht="15.75">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row>
    <row r="338" spans="1:25" ht="15.75">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row>
    <row r="339" spans="1:25" ht="15.75">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row>
    <row r="340" spans="1:25" ht="15.75">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row>
    <row r="341" spans="1:25" ht="15.75">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row>
    <row r="342" spans="1:25" ht="15.75">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row>
    <row r="343" spans="1:25" ht="15.75">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row>
    <row r="344" spans="1:25" ht="15.75">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row>
    <row r="345" spans="1:25" ht="15.7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row>
    <row r="346" spans="1:25" ht="15.75">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row>
    <row r="347" spans="1:25" ht="15.75">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row>
    <row r="348" spans="1:25" ht="15.75">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row>
    <row r="349" spans="1:25" ht="15.75">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row>
    <row r="350" spans="1:25" ht="15.75">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row>
    <row r="351" spans="1:25" ht="15.75">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row>
    <row r="352" spans="1:25" ht="15.75">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row>
    <row r="353" spans="1:25" ht="15.75">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row>
    <row r="354" spans="1:25" ht="15.75">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row>
    <row r="355" spans="1:25" ht="15.7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row>
    <row r="356" spans="1:25" ht="15.75">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row>
    <row r="357" spans="1:25" ht="15.75">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row>
    <row r="358" spans="1:25" ht="15.75">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row>
    <row r="359" spans="1:25" ht="15.75">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row>
    <row r="360" spans="1:25" ht="15.75">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row>
    <row r="361" spans="1:25" ht="15.75">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row>
    <row r="362" spans="1:25" ht="15.75">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row>
    <row r="363" spans="1:25" ht="15.75">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row>
    <row r="364" spans="1:25" ht="15.75">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row>
    <row r="365" spans="1:25" ht="15.7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row>
    <row r="366" spans="1:25" ht="15.75">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row>
    <row r="367" spans="1:25" ht="15.75">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row>
    <row r="368" spans="1:25" ht="15.75">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row>
    <row r="369" spans="1:25" ht="15.75">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row>
    <row r="370" spans="1:25" ht="15.75">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row>
    <row r="371" spans="1:25" ht="15.75">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row>
    <row r="372" spans="1:25" ht="15.75">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row>
    <row r="373" spans="1:25" ht="15.75">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row>
    <row r="374" spans="1:25" ht="15.75">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row>
    <row r="375" spans="1:25" ht="15.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row>
    <row r="376" spans="1:25" ht="15.75">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row>
    <row r="377" spans="1:25" ht="15.75">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row>
    <row r="378" spans="1:25" ht="15.75">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row>
    <row r="379" spans="1:25" ht="15.75">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row>
    <row r="380" spans="1:25" ht="15.75">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row>
    <row r="381" spans="1:25" ht="15.75">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row>
    <row r="382" spans="1:25" ht="15.75">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row>
    <row r="383" spans="1:25" ht="15.75">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row>
    <row r="384" spans="1:25" ht="15.75">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row>
    <row r="385" spans="1:25" ht="15.7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row>
    <row r="386" spans="1:25" ht="15.75">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row>
    <row r="387" spans="1:25" ht="15.75">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row>
    <row r="388" spans="1:25" ht="15.75">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row>
    <row r="389" spans="1:25" ht="15.75">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row>
    <row r="390" spans="1:25" ht="15.75">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row>
    <row r="391" spans="1:25" ht="15.75">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row>
    <row r="392" spans="1:25" ht="15.75">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row>
    <row r="393" spans="1:25" ht="15.75">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row>
    <row r="394" spans="1:25" ht="15.75">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row>
    <row r="395" spans="1:25" ht="15.7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row>
    <row r="396" spans="1:25" ht="15.75">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row>
    <row r="397" spans="1:25" ht="15.75">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row>
    <row r="398" spans="1:25" ht="15.75">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row>
    <row r="399" spans="1:25" ht="15.75">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row>
    <row r="400" spans="1:25" ht="15.75">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row>
    <row r="401" spans="1:25" ht="15.75">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row>
    <row r="402" spans="1:25" ht="15.75">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row>
    <row r="403" spans="1:25" ht="15.75">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row>
    <row r="404" spans="1:25" ht="15.75">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row>
    <row r="405" spans="1:25" ht="15.7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row>
    <row r="406" spans="1:25" ht="15.75">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row>
    <row r="407" spans="1:25" ht="15.75">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row>
    <row r="408" spans="1:25" ht="15.75">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row>
    <row r="409" spans="1:25" ht="15.75">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row>
    <row r="410" spans="1:25" ht="15.75">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row>
    <row r="411" spans="1:25" ht="15.75">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row>
    <row r="412" spans="1:25" ht="15.75">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row>
    <row r="413" spans="1:25" ht="15.75">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row>
    <row r="414" spans="1:25" ht="15.75">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row>
    <row r="415" spans="1:25" ht="15.7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row>
    <row r="416" spans="1:25" ht="15.75">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row>
    <row r="417" spans="1:25" ht="15.75">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row>
    <row r="418" spans="1:25" ht="15.75">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row>
    <row r="419" spans="1:25" ht="15.75">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row>
    <row r="420" spans="1:25" ht="15.75">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row>
    <row r="421" spans="1:25" ht="15.75">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row>
    <row r="422" spans="1:25" ht="15.75">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row>
    <row r="423" spans="1:25" ht="15.75">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row>
    <row r="424" spans="1:25" ht="15.75">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row>
    <row r="425" spans="1:25" ht="15.7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row>
    <row r="426" spans="1:25" ht="15.75">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row>
    <row r="427" spans="1:25" ht="15.75">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row>
    <row r="428" spans="1:25" ht="15.75">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row>
    <row r="429" spans="1:25" ht="15.75">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row>
    <row r="430" spans="1:25" ht="15.75">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row>
    <row r="431" spans="1:25" ht="15.75">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row>
    <row r="432" spans="1:25" ht="15.75">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row>
    <row r="433" spans="1:25" ht="15.75">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row>
    <row r="434" spans="1:25" ht="15.75">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row>
    <row r="435" spans="1:25" ht="15.7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row>
    <row r="436" spans="1:25" ht="15.75">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row>
    <row r="437" spans="1:25" ht="15.75">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row>
    <row r="438" spans="1:25" ht="15.75">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row>
    <row r="439" spans="1:25" ht="15.75">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row>
    <row r="440" spans="1:25" ht="15.75">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row>
    <row r="441" spans="1:25" ht="15.75">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row>
    <row r="442" spans="1:25" ht="15.75">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row>
    <row r="443" spans="1:25" ht="15.75">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row>
    <row r="444" spans="1:25" ht="15.75">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row>
    <row r="445" spans="1:25" ht="15.7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row>
    <row r="446" spans="1:25" ht="15.75">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row>
    <row r="447" spans="1:25" ht="15.75">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row>
    <row r="448" spans="1:25" ht="15.75">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row>
    <row r="449" spans="1:25" ht="15.75">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row>
    <row r="450" spans="1:25" ht="15.75">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row>
    <row r="451" spans="1:25" ht="15.75">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row>
    <row r="452" spans="1:25" ht="15.75">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row>
    <row r="453" spans="1:25" ht="15.75">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row>
    <row r="454" spans="1:25" ht="15.75">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row>
    <row r="455" spans="1:25" ht="15.7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row>
    <row r="456" spans="1:25" ht="15.75">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row>
    <row r="457" spans="1:25" ht="15.75">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row>
    <row r="458" spans="1:25" ht="15.75">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row>
    <row r="459" spans="1:25" ht="15.75">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row>
    <row r="460" spans="1:25" ht="15.75">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row>
    <row r="461" spans="1:25" ht="15.75">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row>
    <row r="462" spans="1:25" ht="15.75">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row>
    <row r="463" spans="1:25" ht="15.75">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row>
    <row r="464" spans="1:25" ht="15.75">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row>
    <row r="465" spans="1:25" ht="15.7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row>
    <row r="466" spans="1:25" ht="15.75">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row>
    <row r="467" spans="1:25" ht="15.75">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row>
    <row r="468" spans="1:25" ht="15.75">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row>
    <row r="469" spans="1:25" ht="15.75">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row>
    <row r="470" spans="1:25" ht="15.75">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row>
    <row r="471" spans="1:25" ht="15.75">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row>
    <row r="472" spans="1:25" ht="15.75">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row>
    <row r="473" spans="1:25" ht="15.75">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row>
    <row r="474" spans="1:25" ht="15.75">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row>
    <row r="475" spans="1:25" ht="15.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row>
    <row r="476" spans="1:25" ht="15.75">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row>
    <row r="477" spans="1:25" ht="15.75">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row>
    <row r="478" spans="1:25" ht="15.75">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row>
    <row r="479" spans="1:25" ht="15.75">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row>
    <row r="480" spans="1:25" ht="15.75">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row>
    <row r="481" spans="1:25" ht="15.75">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row>
    <row r="482" spans="1:25" ht="15.75">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row>
    <row r="483" spans="1:25" ht="15.75">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row>
    <row r="484" spans="1:25" ht="15.75">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row>
    <row r="485" spans="1:25" ht="15.7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row>
    <row r="486" spans="1:25" ht="15.75">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row>
    <row r="487" spans="1:25" ht="15.75">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row>
    <row r="488" spans="1:25" ht="15.75">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row>
    <row r="489" spans="1:25" ht="15.75">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row>
    <row r="490" spans="1:25" ht="15.75">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row>
    <row r="491" spans="1:25" ht="15.75">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row>
    <row r="492" spans="1:25" ht="15.75">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row>
    <row r="493" spans="1:25" ht="15.75">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row>
    <row r="494" spans="1:25" ht="15.75">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row>
    <row r="495" spans="1:25" ht="15.7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row>
    <row r="496" spans="1:25" ht="15.75">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row>
    <row r="497" spans="1:25" ht="15.75">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row>
    <row r="498" spans="1:25" ht="15.75">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row>
    <row r="499" spans="1:25" ht="15.75">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row>
    <row r="500" spans="1:25" ht="15.75">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row>
    <row r="501" spans="1:25" ht="15.75">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row>
    <row r="502" spans="1:25" ht="15.75">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row>
    <row r="503" spans="1:25" ht="15.75">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row>
    <row r="504" spans="1:25" ht="15.75">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row>
    <row r="505" spans="1:25" ht="15.7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row>
    <row r="506" spans="1:25" ht="15.75">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row>
    <row r="507" spans="1:25" ht="15.75">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row>
    <row r="508" spans="1:25" ht="15.75">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row>
    <row r="509" spans="1:25" ht="15.75">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row>
    <row r="510" spans="1:25" ht="15.75">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row>
    <row r="511" spans="1:25" ht="15.75">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row>
    <row r="512" spans="1:25" ht="15.75">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row>
    <row r="513" spans="1:25" ht="15.75">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row>
    <row r="514" spans="1:25" ht="15.75">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row>
    <row r="515" spans="1:25" ht="15.7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row>
    <row r="516" spans="1:25" ht="15.75">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row>
    <row r="517" spans="1:25" ht="15.75">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row>
    <row r="518" spans="1:25" ht="15.75">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row>
    <row r="519" spans="1:25" ht="15.75">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row>
    <row r="520" spans="1:25" ht="15.75">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row>
    <row r="521" spans="1:25" ht="15.75">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row>
    <row r="522" spans="1:25" ht="15.75">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row>
    <row r="523" spans="1:25" ht="15.75">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row>
    <row r="524" spans="1:25" ht="15.75">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row>
    <row r="525" spans="1:25" ht="15.7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row>
    <row r="526" spans="1:25" ht="15.75">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row>
    <row r="527" spans="1:25" ht="15.75">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row>
    <row r="528" spans="1:25" ht="15.75">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row>
    <row r="529" spans="1:25" ht="15.75">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row>
    <row r="530" spans="1:25" ht="15.75">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row>
    <row r="531" spans="1:25" ht="15.75">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row>
    <row r="532" spans="1:25" ht="15.75">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row>
    <row r="533" spans="1:25" ht="15.75">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row>
    <row r="534" spans="1:25" ht="15.75">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row>
    <row r="535" spans="1:25" ht="15.7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row>
    <row r="536" spans="1:25" ht="15.75">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row>
    <row r="537" spans="1:25" ht="15.75">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row>
    <row r="538" spans="1:25" ht="15.75">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row>
    <row r="539" spans="1:25" ht="15.75">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row>
    <row r="540" spans="1:25" ht="15.75">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row>
    <row r="541" spans="1:25" ht="15.75">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row>
    <row r="542" spans="1:25" ht="15.75">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row>
    <row r="543" spans="1:25" ht="15.75">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row>
    <row r="544" spans="1:25" ht="15.75">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row>
    <row r="545" spans="1:25" ht="15.7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row>
    <row r="546" spans="1:25" ht="15.75">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row>
    <row r="547" spans="1:25" ht="15.75">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row>
    <row r="548" spans="1:25" ht="15.75">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row>
    <row r="549" spans="1:25" ht="15.75">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row>
    <row r="550" spans="1:25" ht="15.75">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row>
    <row r="551" spans="1:25" ht="15.75">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row>
    <row r="552" spans="1:25" ht="15.75">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row>
    <row r="553" spans="1:25" ht="15.75">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row>
    <row r="554" spans="1:25" ht="15.75">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row>
    <row r="555" spans="1:25" ht="15.7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row>
    <row r="556" spans="1:25" ht="15.75">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row>
    <row r="557" spans="1:25" ht="15.75">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row>
    <row r="558" spans="1:25" ht="15.75">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row>
    <row r="559" spans="1:25" ht="15.75">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row>
    <row r="560" spans="1:25" ht="15.75">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row>
    <row r="561" spans="1:25" ht="15.75">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row>
    <row r="562" spans="1:25" ht="15.75">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row>
    <row r="563" spans="1:25" ht="15.75">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row>
    <row r="564" spans="1:25" ht="15.75">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row>
    <row r="565" spans="1:25" ht="15.7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row>
    <row r="566" spans="1:25" ht="15.75">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row>
    <row r="567" spans="1:25" ht="15.75">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row>
    <row r="568" spans="1:25" ht="15.75">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row>
    <row r="569" spans="1:25" ht="15.75">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row>
    <row r="570" spans="1:25" ht="15.75">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row>
    <row r="571" spans="1:25" ht="15.75">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row>
    <row r="572" spans="1:25" ht="15.75">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row>
    <row r="573" spans="1:25" ht="15.75">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row>
    <row r="574" spans="1:25" ht="15.75">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row>
    <row r="575" spans="1:25" ht="1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row>
    <row r="576" spans="1:25" ht="15.75">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row>
    <row r="577" spans="1:25" ht="15.75">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row>
    <row r="578" spans="1:25" ht="15.75">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row>
    <row r="579" spans="1:25" ht="15.75">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row>
    <row r="580" spans="1:25" ht="15.75">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row>
    <row r="581" spans="1:25" ht="15.75">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row>
    <row r="582" spans="1:25" ht="15.75">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row>
    <row r="583" spans="1:25" ht="15.75">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row>
    <row r="584" spans="1:25" ht="15.75">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row>
    <row r="585" spans="1:25" ht="15.7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row>
    <row r="586" spans="1:25" ht="15.75">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row>
    <row r="587" spans="1:25" ht="15.75">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row>
    <row r="588" spans="1:25" ht="15.75">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row>
    <row r="589" spans="1:25" ht="15.75">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row>
    <row r="590" spans="1:25" ht="15.75">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row>
    <row r="591" spans="1:25" ht="15.75">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row>
    <row r="592" spans="1:25" ht="15.75">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row>
    <row r="593" spans="1:25" ht="15.75">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row>
    <row r="594" spans="1:25" ht="15.75">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row>
    <row r="595" spans="1:25" ht="15.7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row>
    <row r="596" spans="1:25" ht="15.75">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row>
    <row r="597" spans="1:25" ht="15.75">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row>
    <row r="598" spans="1:25" ht="15.75">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row>
    <row r="599" spans="1:25" ht="15.75">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row>
    <row r="600" spans="1:25" ht="15.75">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row>
    <row r="601" spans="1:25" ht="15.75">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row>
    <row r="602" spans="1:25" ht="15.75">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row>
    <row r="603" spans="1:25" ht="15.75">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row>
    <row r="604" spans="1:25" ht="15.75">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row>
    <row r="605" spans="1:25" ht="15.7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row>
    <row r="606" spans="1:25" ht="15.75">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row>
    <row r="607" spans="1:25" ht="15.75">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row>
    <row r="608" spans="1:25" ht="15.75">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row>
    <row r="609" spans="1:25" ht="15.75">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row>
    <row r="610" spans="1:25" ht="15.75">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row>
    <row r="611" spans="1:25" ht="15.75">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row>
    <row r="612" spans="1:25" ht="15.75">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row>
    <row r="613" spans="1:25" ht="15.75">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row>
    <row r="614" spans="1:25" ht="15.75">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row>
    <row r="615" spans="1:25" ht="15.7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row>
    <row r="616" spans="1:25" ht="15.75">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row>
    <row r="617" spans="1:25" ht="15.75">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row>
    <row r="618" spans="1:25" ht="15.75">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row>
    <row r="619" spans="1:25" ht="15.75">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row>
    <row r="620" spans="1:25" ht="15.75">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row>
    <row r="621" spans="1:25" ht="15.75">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row>
    <row r="622" spans="1:25" ht="15.75">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row>
    <row r="623" spans="1:25" ht="15.75">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row>
    <row r="624" spans="1:25" ht="15.75">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row>
    <row r="625" spans="1:25" ht="15.7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row>
    <row r="626" spans="1:25" ht="15.75">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row>
    <row r="627" spans="1:25" ht="15.75">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row>
    <row r="628" spans="1:25" ht="15.75">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row>
    <row r="629" spans="1:25" ht="15.75">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row>
    <row r="630" spans="1:25" ht="15.75">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row>
    <row r="631" spans="1:25" ht="15.75">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row>
    <row r="632" spans="1:25" ht="15.75">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row>
    <row r="633" spans="1:25" ht="15.75">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row>
    <row r="634" spans="1:25" ht="15.75">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row>
    <row r="635" spans="1:25" ht="15.7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row>
    <row r="636" spans="1:25" ht="15.75">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row>
    <row r="637" spans="1:25" ht="15.75">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row>
    <row r="638" spans="1:25" ht="15.75">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row>
    <row r="639" spans="1:25" ht="15.75">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row>
    <row r="640" spans="1:25" ht="15.75">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row>
    <row r="641" spans="1:25" ht="15.75">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row>
    <row r="642" spans="1:25" ht="15.75">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row>
    <row r="643" spans="1:25" ht="15.75">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row>
    <row r="644" spans="1:25" ht="15.75">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row>
    <row r="645" spans="1:25" ht="15.7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row>
    <row r="646" spans="1:25" ht="15.75">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row>
    <row r="647" spans="1:25" ht="15.75">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row>
    <row r="648" spans="1:25" ht="15.75">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row>
    <row r="649" spans="1:25" ht="15.75">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row>
    <row r="650" spans="1:25" ht="15.75">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row>
    <row r="651" spans="1:25" ht="15.75">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row>
    <row r="652" spans="1:25" ht="15.75">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row>
    <row r="653" spans="1:25" ht="15.75">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row>
    <row r="654" spans="1:25" ht="15.75">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row>
    <row r="655" spans="1:25" ht="15.7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row>
    <row r="656" spans="1:25" ht="15.75">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row>
    <row r="657" spans="1:25" ht="15.75">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row>
    <row r="658" spans="1:25" ht="15.75">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row>
    <row r="659" spans="1:25" ht="15.75">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row>
    <row r="660" spans="1:25" ht="15.75">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row>
    <row r="661" spans="1:25" ht="15.75">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row>
    <row r="662" spans="1:25" ht="15.75">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row>
    <row r="663" spans="1:25" ht="15.75">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row>
    <row r="664" spans="1:25" ht="15.75">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row>
    <row r="665" spans="1:25" ht="15.7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row>
    <row r="666" spans="1:25" ht="15.75">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row>
    <row r="667" spans="1:25" ht="15.75">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row>
    <row r="668" spans="1:25" ht="15.75">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row>
    <row r="669" spans="1:25" ht="15.75">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row>
    <row r="670" spans="1:25" ht="15.75">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row>
    <row r="671" spans="1:25" ht="15.75">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row>
    <row r="672" spans="1:25" ht="15.75">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row>
    <row r="673" spans="1:25" ht="15.75">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row>
    <row r="674" spans="1:25" ht="15.75">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row>
    <row r="675" spans="1:25" ht="15.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row>
    <row r="676" spans="1:25" ht="15.75">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row>
    <row r="677" spans="1:25" ht="15.75">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row>
    <row r="678" spans="1:25" ht="15.75">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row>
    <row r="679" spans="1:25" ht="15.75">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row>
    <row r="680" spans="1:25" ht="15.75">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row>
    <row r="681" spans="1:25" ht="15.75">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row>
    <row r="682" spans="1:25" ht="15.75">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row>
    <row r="683" spans="1:25" ht="15.75">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row>
    <row r="684" spans="1:25" ht="15.75">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row>
    <row r="685" spans="1:25" ht="15.7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row>
    <row r="686" spans="1:25" ht="15.75">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row>
    <row r="687" spans="1:25" ht="15.75">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row>
    <row r="688" spans="1:25" ht="15.75">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row>
    <row r="689" spans="1:25" ht="15.75">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row>
    <row r="690" spans="1:25" ht="15.75">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row>
    <row r="691" spans="1:25" ht="15.75">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row>
    <row r="692" spans="1:25" ht="15.75">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row>
    <row r="693" spans="1:25" ht="15.75">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row>
    <row r="694" spans="1:25" ht="15.75">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row>
    <row r="695" spans="1:25" ht="15.7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row>
    <row r="696" spans="1:25" ht="15.75">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row>
    <row r="697" spans="1:25" ht="15.75">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row>
    <row r="698" spans="1:25" ht="15.75">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row>
    <row r="699" spans="1:25" ht="15.75">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row>
    <row r="700" spans="1:25" ht="15.75">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row>
    <row r="701" spans="1:25" ht="15.75">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row>
    <row r="702" spans="1:25" ht="15.75">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row>
    <row r="703" spans="1:25" ht="15.75">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row>
    <row r="704" spans="1:25" ht="15.75">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row>
    <row r="705" spans="1:25" ht="15.7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row>
    <row r="706" spans="1:25" ht="15.75">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row>
    <row r="707" spans="1:25" ht="15.75">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row>
    <row r="708" spans="1:25" ht="15.75">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row>
    <row r="709" spans="1:25" ht="15.75">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row>
    <row r="710" spans="1:25" ht="15.75">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row>
    <row r="711" spans="1:25" ht="15.75">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row>
    <row r="712" spans="1:25" ht="15.75">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row>
    <row r="713" spans="1:25" ht="15.75">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row>
    <row r="714" spans="1:25" ht="15.75">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row>
    <row r="715" spans="1:25" ht="15.7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row>
    <row r="716" spans="1:25" ht="15.75">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row>
    <row r="717" spans="1:25" ht="15.75">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row>
    <row r="718" spans="1:25" ht="15.75">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row>
    <row r="719" spans="1:25" ht="15.75">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row>
    <row r="720" spans="1:25" ht="15.75">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row>
    <row r="721" spans="1:25" ht="15.75">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row>
    <row r="722" spans="1:25" ht="15.75">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row>
    <row r="723" spans="1:25" ht="15.75">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row>
    <row r="724" spans="1:25" ht="15.75">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row>
    <row r="725" spans="1:25" ht="15.7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row>
    <row r="726" spans="1:25" ht="15.75">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row>
    <row r="727" spans="1:25" ht="15.75">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row>
    <row r="728" spans="1:25" ht="15.75">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row>
    <row r="729" spans="1:25" ht="15.75">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row>
    <row r="730" spans="1:25" ht="15.75">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row>
    <row r="731" spans="1:25" ht="15.75">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row>
    <row r="732" spans="1:25" ht="15.75">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row>
    <row r="733" spans="1:25" ht="15.75">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row>
    <row r="734" spans="1:25" ht="15.75">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row>
    <row r="735" spans="1:25" ht="15.7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row>
    <row r="736" spans="1:25" ht="15.75">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row>
    <row r="737" spans="1:25" ht="15.75">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row>
    <row r="738" spans="1:25" ht="15.75">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row>
    <row r="739" spans="1:25" ht="15.75">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row>
    <row r="740" spans="1:25" ht="15.75">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row>
    <row r="741" spans="1:25" ht="15.75">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row>
    <row r="742" spans="1:25" ht="15.75">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row>
    <row r="743" spans="1:25" ht="15.75">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row>
    <row r="744" spans="1:25" ht="15.75">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row>
    <row r="745" spans="1:25" ht="15.7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row>
    <row r="746" spans="1:25" ht="15.75">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row>
    <row r="747" spans="1:25" ht="15.75">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row>
    <row r="748" spans="1:25" ht="15.75">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row>
    <row r="749" spans="1:25" ht="15.75">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row>
    <row r="750" spans="1:25" ht="15.75">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row>
    <row r="751" spans="1:25" ht="15.75">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row>
    <row r="752" spans="1:25" ht="15.75">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row>
    <row r="753" spans="1:25" ht="15.75">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row>
    <row r="754" spans="1:25" ht="15.75">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row>
    <row r="755" spans="1:25" ht="15.7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row>
    <row r="756" spans="1:25" ht="15.75">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row>
    <row r="757" spans="1:25" ht="15.75">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row>
    <row r="758" spans="1:25" ht="15.75">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row>
    <row r="759" spans="1:25" ht="15.75">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row>
    <row r="760" spans="1:25" ht="15.75">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row>
    <row r="761" spans="1:25" ht="15.75">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row>
    <row r="762" spans="1:25" ht="15.75">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row>
    <row r="763" spans="1:25" ht="15.75">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row>
    <row r="764" spans="1:25" ht="15.75">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row>
    <row r="765" spans="1:25" ht="15.7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row>
    <row r="766" spans="1:25" ht="15.75">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row>
    <row r="767" spans="1:25" ht="15.75">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row>
    <row r="768" spans="1:25" ht="15.75">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row>
    <row r="769" spans="1:25" ht="15.75">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row>
    <row r="770" spans="1:25" ht="15.75">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row>
    <row r="771" spans="1:25" ht="15.75">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row>
    <row r="772" spans="1:25" ht="15.75">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row>
    <row r="773" spans="1:25" ht="15.75">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row>
    <row r="774" spans="1:25" ht="15.75">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row>
    <row r="775" spans="1:25" ht="15.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row>
    <row r="776" spans="1:25" ht="15.75">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row>
    <row r="777" spans="1:25" ht="15.75">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row>
    <row r="778" spans="1:25" ht="15.75">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row>
    <row r="779" spans="1:25" ht="15.75">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row>
    <row r="780" spans="1:25" ht="15.75">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row>
    <row r="781" spans="1:25" ht="15.75">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row>
    <row r="782" spans="1:25" ht="15.75">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row>
    <row r="783" spans="1:25" ht="15.75">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row>
    <row r="784" spans="1:25" ht="15.75">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row>
    <row r="785" spans="1:25" ht="15.7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row>
    <row r="786" spans="1:25" ht="15.75">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row>
    <row r="787" spans="1:25" ht="15.75">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row>
    <row r="788" spans="1:25" ht="15.75">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row>
    <row r="789" spans="1:25" ht="15.75">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row>
    <row r="790" spans="1:25" ht="15.75">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row>
    <row r="791" spans="1:25" ht="15.75">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row>
    <row r="792" spans="1:25" ht="15.75">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row>
    <row r="793" spans="1:25" ht="15.75">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row>
    <row r="794" spans="1:25" ht="15.75">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row>
    <row r="795" spans="1:25" ht="15.7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row>
    <row r="796" spans="1:25" ht="15.75">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row>
    <row r="797" spans="1:25" ht="15.75">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row>
    <row r="798" spans="1:25" ht="15.75">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row>
    <row r="799" spans="1:25" ht="15.75">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row>
    <row r="800" spans="1:25" ht="15.75">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row>
    <row r="801" spans="1:25" ht="15.75">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row>
    <row r="802" spans="1:25" ht="15.75">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row>
    <row r="803" spans="1:25" ht="15.75">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row>
    <row r="804" spans="1:25" ht="15.75">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row>
    <row r="805" spans="1:25" ht="15.7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row>
    <row r="806" spans="1:25" ht="15.75">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row>
    <row r="807" spans="1:25" ht="15.75">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row>
    <row r="808" spans="1:25" ht="15.75">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row>
    <row r="809" spans="1:25" ht="15.75">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row>
    <row r="810" spans="1:25" ht="15.75">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row>
    <row r="811" spans="1:25" ht="15.75">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row>
    <row r="812" spans="1:25" ht="15.75">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row>
    <row r="813" spans="1:25" ht="15.75">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row>
    <row r="814" spans="1:25" ht="15.75">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row>
    <row r="815" spans="1:25" ht="15.7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row>
    <row r="816" spans="1:25" ht="15.75">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row>
    <row r="817" spans="1:25" ht="15.75">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row>
    <row r="818" spans="1:25" ht="15.75">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row>
    <row r="819" spans="1:25" ht="15.75">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row>
    <row r="820" spans="1:25" ht="15.75">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row>
    <row r="821" spans="1:25" ht="15.75">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row>
    <row r="822" spans="1:25" ht="15.75">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row>
    <row r="823" spans="1:25" ht="15.75">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row>
    <row r="824" spans="1:25" ht="15.75">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row>
    <row r="825" spans="1:25" ht="15.7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row>
    <row r="826" spans="1:25" ht="15.75">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row>
    <row r="827" spans="1:25" ht="15.75">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row>
    <row r="828" spans="1:25" ht="15.75">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row>
    <row r="829" spans="1:25" ht="15.75">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row>
    <row r="830" spans="1:25" ht="15.75">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row>
    <row r="831" spans="1:25" ht="15.75">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row>
    <row r="832" spans="1:25" ht="15.75">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row>
    <row r="833" spans="1:25" ht="15.75">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row>
    <row r="834" spans="1:25" ht="15.75">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row>
    <row r="835" spans="1:25" ht="15.7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row>
    <row r="836" spans="1:25" ht="15.75">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row>
    <row r="837" spans="1:25" ht="15.75">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row>
    <row r="838" spans="1:25" ht="15.75">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row>
    <row r="839" spans="1:25" ht="15.75">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row>
    <row r="840" spans="1:25" ht="15.75">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row>
    <row r="841" spans="1:25" ht="15.75">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row>
    <row r="842" spans="1:25" ht="15.75">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row>
    <row r="843" spans="1:25" ht="15.75">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row>
    <row r="844" spans="1:25" ht="15.75">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row>
    <row r="845" spans="1:25" ht="15.7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row>
    <row r="846" spans="1:25" ht="15.75">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row>
    <row r="847" spans="1:25" ht="15.75">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row>
    <row r="848" spans="1:25" ht="15.75">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row>
    <row r="849" spans="1:25" ht="15.75">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row>
    <row r="850" spans="1:25" ht="15.75">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row>
    <row r="851" spans="1:25" ht="15.75">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row>
    <row r="852" spans="1:25" ht="15.75">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row>
    <row r="853" spans="1:25" ht="15.75">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row>
    <row r="854" spans="1:25" ht="15.75">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row>
    <row r="855" spans="1:25" ht="15.7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row>
    <row r="856" spans="1:25" ht="15.75">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row>
    <row r="857" spans="1:25" ht="15.75">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row>
    <row r="858" spans="1:25" ht="15.75">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row>
    <row r="859" spans="1:25" ht="15.75">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row>
    <row r="860" spans="1:25" ht="15.75">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row>
    <row r="861" spans="1:25" ht="15.75">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row>
    <row r="862" spans="1:25" ht="15.75">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row>
    <row r="863" spans="1:25" ht="15.75">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row>
    <row r="864" spans="1:25" ht="15.75">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row>
    <row r="865" spans="1:25" ht="15.7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row>
    <row r="866" spans="1:25" ht="15.75">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row>
    <row r="867" spans="1:25" ht="15.75">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row>
    <row r="868" spans="1:25" ht="15.75">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row>
    <row r="869" spans="1:25" ht="15.75">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row>
    <row r="870" spans="1:25" ht="15.75">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row>
  </sheetData>
  <mergeCells count="16">
    <mergeCell ref="K7:K8"/>
    <mergeCell ref="L7:M7"/>
    <mergeCell ref="N7:N8"/>
    <mergeCell ref="O7:O8"/>
    <mergeCell ref="A4:O4"/>
    <mergeCell ref="D7:D8"/>
    <mergeCell ref="E7:E8"/>
    <mergeCell ref="B6:B8"/>
    <mergeCell ref="A6:A8"/>
    <mergeCell ref="C6:C8"/>
    <mergeCell ref="D6:O6"/>
    <mergeCell ref="F7:F8"/>
    <mergeCell ref="G7:G8"/>
    <mergeCell ref="H7:H8"/>
    <mergeCell ref="I7:I8"/>
    <mergeCell ref="J7:J8"/>
  </mergeCells>
  <pageMargins left="0.15748031496062992" right="0.19685039370078741" top="0.48" bottom="0.51" header="0.31496062992125984" footer="0.31496062992125984"/>
  <pageSetup paperSize="9" scale="62" orientation="landscape" r:id="rId1"/>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M15" sqref="M15"/>
    </sheetView>
  </sheetViews>
  <sheetFormatPr defaultRowHeight="16.5"/>
  <cols>
    <col min="1" max="1" width="9.140625" style="184"/>
    <col min="2" max="2" width="24" style="184" customWidth="1"/>
    <col min="3" max="7" width="11.28515625" style="184" customWidth="1"/>
    <col min="8" max="16384" width="9.140625" style="184"/>
  </cols>
  <sheetData>
    <row r="1" spans="1:13">
      <c r="A1" s="95" t="s">
        <v>44</v>
      </c>
      <c r="G1" s="185" t="s">
        <v>268</v>
      </c>
    </row>
    <row r="2" spans="1:13">
      <c r="A2" s="95" t="s">
        <v>250</v>
      </c>
    </row>
    <row r="3" spans="1:13">
      <c r="A3" s="95"/>
    </row>
    <row r="4" spans="1:13" ht="44.25" customHeight="1">
      <c r="A4" s="222" t="s">
        <v>251</v>
      </c>
      <c r="B4" s="222"/>
      <c r="C4" s="222"/>
      <c r="D4" s="222"/>
      <c r="E4" s="222"/>
      <c r="F4" s="222"/>
      <c r="G4" s="222"/>
    </row>
    <row r="5" spans="1:13" ht="34.5" customHeight="1">
      <c r="G5" s="186" t="s">
        <v>252</v>
      </c>
    </row>
    <row r="6" spans="1:13">
      <c r="A6" s="223" t="s">
        <v>2</v>
      </c>
      <c r="B6" s="223" t="s">
        <v>253</v>
      </c>
      <c r="C6" s="224" t="s">
        <v>254</v>
      </c>
      <c r="D6" s="225"/>
      <c r="E6" s="225"/>
      <c r="F6" s="225"/>
      <c r="G6" s="226"/>
    </row>
    <row r="7" spans="1:13" ht="49.5">
      <c r="A7" s="223"/>
      <c r="B7" s="223"/>
      <c r="C7" s="98" t="s">
        <v>255</v>
      </c>
      <c r="D7" s="98" t="s">
        <v>256</v>
      </c>
      <c r="E7" s="98" t="s">
        <v>257</v>
      </c>
      <c r="F7" s="98" t="s">
        <v>258</v>
      </c>
      <c r="G7" s="98" t="s">
        <v>73</v>
      </c>
    </row>
    <row r="8" spans="1:13" ht="22.5" customHeight="1">
      <c r="A8" s="187">
        <v>1</v>
      </c>
      <c r="B8" s="188" t="s">
        <v>259</v>
      </c>
      <c r="C8" s="187">
        <v>100</v>
      </c>
      <c r="D8" s="188">
        <v>100</v>
      </c>
      <c r="E8" s="187">
        <v>100</v>
      </c>
      <c r="F8" s="188">
        <v>100</v>
      </c>
      <c r="G8" s="187">
        <v>100</v>
      </c>
    </row>
    <row r="9" spans="1:13" ht="22.5" customHeight="1">
      <c r="A9" s="189">
        <v>2</v>
      </c>
      <c r="B9" s="190" t="s">
        <v>260</v>
      </c>
      <c r="C9" s="189">
        <v>100</v>
      </c>
      <c r="D9" s="190">
        <v>100</v>
      </c>
      <c r="E9" s="189">
        <v>100</v>
      </c>
      <c r="F9" s="190">
        <v>100</v>
      </c>
      <c r="G9" s="189">
        <v>100</v>
      </c>
    </row>
    <row r="10" spans="1:13" ht="22.5" customHeight="1">
      <c r="A10" s="189">
        <v>3</v>
      </c>
      <c r="B10" s="190" t="s">
        <v>261</v>
      </c>
      <c r="C10" s="189">
        <v>100</v>
      </c>
      <c r="D10" s="190">
        <v>100</v>
      </c>
      <c r="E10" s="189">
        <v>100</v>
      </c>
      <c r="F10" s="190">
        <v>100</v>
      </c>
      <c r="G10" s="189">
        <v>100</v>
      </c>
    </row>
    <row r="11" spans="1:13" ht="22.5" customHeight="1">
      <c r="A11" s="189">
        <v>4</v>
      </c>
      <c r="B11" s="190" t="s">
        <v>262</v>
      </c>
      <c r="C11" s="189">
        <v>100</v>
      </c>
      <c r="D11" s="190">
        <v>100</v>
      </c>
      <c r="E11" s="189">
        <v>100</v>
      </c>
      <c r="F11" s="190">
        <v>100</v>
      </c>
      <c r="G11" s="189">
        <v>100</v>
      </c>
    </row>
    <row r="12" spans="1:13" ht="22.5" customHeight="1">
      <c r="A12" s="189">
        <v>5</v>
      </c>
      <c r="B12" s="190" t="s">
        <v>263</v>
      </c>
      <c r="C12" s="189">
        <v>100</v>
      </c>
      <c r="D12" s="190">
        <v>100</v>
      </c>
      <c r="E12" s="189">
        <v>100</v>
      </c>
      <c r="F12" s="190">
        <v>100</v>
      </c>
      <c r="G12" s="189">
        <v>100</v>
      </c>
    </row>
    <row r="13" spans="1:13" ht="22.5" customHeight="1">
      <c r="A13" s="189">
        <v>6</v>
      </c>
      <c r="B13" s="190" t="s">
        <v>264</v>
      </c>
      <c r="C13" s="189">
        <v>100</v>
      </c>
      <c r="D13" s="190">
        <v>100</v>
      </c>
      <c r="E13" s="189">
        <v>100</v>
      </c>
      <c r="F13" s="190">
        <v>100</v>
      </c>
      <c r="G13" s="189">
        <v>100</v>
      </c>
    </row>
    <row r="14" spans="1:13" ht="22.5" customHeight="1">
      <c r="A14" s="189">
        <v>7</v>
      </c>
      <c r="B14" s="190" t="s">
        <v>265</v>
      </c>
      <c r="C14" s="189">
        <v>100</v>
      </c>
      <c r="D14" s="190">
        <v>100</v>
      </c>
      <c r="E14" s="189">
        <v>100</v>
      </c>
      <c r="F14" s="190">
        <v>100</v>
      </c>
      <c r="G14" s="189">
        <v>100</v>
      </c>
    </row>
    <row r="15" spans="1:13" ht="22.5" customHeight="1">
      <c r="A15" s="189">
        <v>8</v>
      </c>
      <c r="B15" s="190" t="s">
        <v>266</v>
      </c>
      <c r="C15" s="189">
        <v>100</v>
      </c>
      <c r="D15" s="190">
        <v>100</v>
      </c>
      <c r="E15" s="189">
        <v>100</v>
      </c>
      <c r="F15" s="190">
        <v>100</v>
      </c>
      <c r="G15" s="189">
        <v>100</v>
      </c>
      <c r="M15" s="184" t="s">
        <v>357</v>
      </c>
    </row>
    <row r="16" spans="1:13" ht="22.5" customHeight="1">
      <c r="A16" s="191">
        <v>9</v>
      </c>
      <c r="B16" s="192" t="s">
        <v>267</v>
      </c>
      <c r="C16" s="191">
        <v>100</v>
      </c>
      <c r="D16" s="192">
        <v>100</v>
      </c>
      <c r="E16" s="191">
        <v>100</v>
      </c>
      <c r="F16" s="192">
        <v>100</v>
      </c>
      <c r="G16" s="191">
        <v>100</v>
      </c>
    </row>
  </sheetData>
  <mergeCells count="4">
    <mergeCell ref="A4:G4"/>
    <mergeCell ref="A6:A7"/>
    <mergeCell ref="B6:B7"/>
    <mergeCell ref="C6:G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Z998"/>
  <sheetViews>
    <sheetView zoomScale="85" zoomScaleNormal="85" workbookViewId="0">
      <selection activeCell="D11" sqref="D11"/>
    </sheetView>
  </sheetViews>
  <sheetFormatPr defaultColWidth="12.85546875" defaultRowHeight="15"/>
  <cols>
    <col min="1" max="1" width="7.5703125" style="60" customWidth="1"/>
    <col min="2" max="2" width="23.7109375" style="60" customWidth="1"/>
    <col min="3" max="5" width="13.7109375" style="60" customWidth="1"/>
    <col min="6" max="6" width="12.85546875" style="60" customWidth="1"/>
    <col min="7" max="7" width="13.85546875" style="60" customWidth="1"/>
    <col min="8" max="9" width="14.140625" style="60" customWidth="1"/>
    <col min="10" max="10" width="13.7109375" style="60" customWidth="1"/>
    <col min="11" max="11" width="15.140625" style="60" customWidth="1"/>
    <col min="12" max="21" width="10.28515625" style="60" customWidth="1"/>
    <col min="22" max="26" width="9.140625" style="60" customWidth="1"/>
    <col min="27" max="16384" width="12.85546875" style="60"/>
  </cols>
  <sheetData>
    <row r="1" spans="1:26" s="96" customFormat="1" ht="16.5">
      <c r="A1" s="95" t="s">
        <v>44</v>
      </c>
      <c r="K1" s="97" t="s">
        <v>358</v>
      </c>
    </row>
    <row r="2" spans="1:26" s="96" customFormat="1" ht="16.5">
      <c r="A2" s="95" t="s">
        <v>250</v>
      </c>
    </row>
    <row r="3" spans="1:26" s="96" customFormat="1" ht="16.5">
      <c r="A3" s="95"/>
    </row>
    <row r="4" spans="1:26" ht="21" customHeight="1">
      <c r="A4" s="205" t="s">
        <v>269</v>
      </c>
      <c r="B4" s="206"/>
      <c r="C4" s="206"/>
      <c r="D4" s="206"/>
      <c r="E4" s="206"/>
      <c r="F4" s="206"/>
      <c r="G4" s="206"/>
      <c r="H4" s="206"/>
      <c r="I4" s="206"/>
      <c r="J4" s="206"/>
      <c r="K4" s="206"/>
      <c r="L4" s="59"/>
      <c r="M4" s="59"/>
      <c r="N4" s="59"/>
      <c r="O4" s="59"/>
      <c r="P4" s="59"/>
      <c r="Q4" s="59"/>
      <c r="R4" s="59"/>
      <c r="S4" s="59"/>
      <c r="T4" s="59"/>
      <c r="U4" s="59"/>
      <c r="V4" s="59"/>
      <c r="W4" s="59"/>
      <c r="X4" s="59"/>
      <c r="Y4" s="59"/>
      <c r="Z4" s="59"/>
    </row>
    <row r="5" spans="1:26" ht="21" customHeight="1">
      <c r="A5" s="205" t="s">
        <v>270</v>
      </c>
      <c r="B5" s="206"/>
      <c r="C5" s="206"/>
      <c r="D5" s="206"/>
      <c r="E5" s="206"/>
      <c r="F5" s="206"/>
      <c r="G5" s="206"/>
      <c r="H5" s="206"/>
      <c r="I5" s="206"/>
      <c r="J5" s="206"/>
      <c r="K5" s="206"/>
      <c r="L5" s="59"/>
      <c r="M5" s="59"/>
      <c r="N5" s="59"/>
      <c r="O5" s="59"/>
      <c r="P5" s="59"/>
      <c r="Q5" s="59"/>
      <c r="R5" s="59"/>
      <c r="S5" s="59"/>
      <c r="T5" s="59"/>
      <c r="U5" s="59"/>
      <c r="V5" s="59"/>
      <c r="W5" s="59"/>
      <c r="X5" s="59"/>
      <c r="Y5" s="59"/>
      <c r="Z5" s="59"/>
    </row>
    <row r="6" spans="1:26" ht="25.5" customHeight="1">
      <c r="A6" s="89"/>
      <c r="B6" s="89"/>
      <c r="C6" s="87"/>
      <c r="D6" s="87"/>
      <c r="E6" s="87"/>
      <c r="F6" s="87"/>
      <c r="G6" s="87"/>
      <c r="H6" s="87"/>
      <c r="I6" s="87"/>
      <c r="J6" s="87"/>
      <c r="K6" s="157" t="s">
        <v>1</v>
      </c>
      <c r="L6" s="59"/>
      <c r="M6" s="59"/>
      <c r="N6" s="59"/>
      <c r="O6" s="59"/>
      <c r="P6" s="59"/>
      <c r="Q6" s="59"/>
      <c r="R6" s="59"/>
      <c r="S6" s="59"/>
      <c r="T6" s="59"/>
      <c r="U6" s="59"/>
      <c r="V6" s="59"/>
      <c r="W6" s="59"/>
      <c r="X6" s="59"/>
      <c r="Y6" s="59"/>
      <c r="Z6" s="59"/>
    </row>
    <row r="7" spans="1:26" ht="32.25" customHeight="1">
      <c r="A7" s="227" t="s">
        <v>2</v>
      </c>
      <c r="B7" s="218" t="s">
        <v>198</v>
      </c>
      <c r="C7" s="227" t="s">
        <v>271</v>
      </c>
      <c r="D7" s="227" t="s">
        <v>8</v>
      </c>
      <c r="E7" s="227" t="s">
        <v>272</v>
      </c>
      <c r="F7" s="228"/>
      <c r="G7" s="228"/>
      <c r="H7" s="227" t="s">
        <v>273</v>
      </c>
      <c r="I7" s="227" t="s">
        <v>274</v>
      </c>
      <c r="J7" s="227" t="s">
        <v>20</v>
      </c>
      <c r="K7" s="227" t="s">
        <v>24</v>
      </c>
      <c r="L7" s="85"/>
      <c r="M7" s="85"/>
      <c r="N7" s="85"/>
      <c r="O7" s="85"/>
      <c r="P7" s="85"/>
      <c r="Q7" s="85"/>
      <c r="R7" s="85"/>
      <c r="S7" s="85"/>
      <c r="T7" s="85"/>
      <c r="U7" s="85"/>
      <c r="V7" s="85"/>
      <c r="W7" s="85"/>
      <c r="X7" s="85"/>
      <c r="Y7" s="85"/>
      <c r="Z7" s="85"/>
    </row>
    <row r="8" spans="1:26" ht="32.25" customHeight="1">
      <c r="A8" s="228"/>
      <c r="B8" s="228"/>
      <c r="C8" s="228"/>
      <c r="D8" s="228"/>
      <c r="E8" s="229" t="s">
        <v>275</v>
      </c>
      <c r="F8" s="227" t="s">
        <v>276</v>
      </c>
      <c r="G8" s="228"/>
      <c r="H8" s="232"/>
      <c r="I8" s="228"/>
      <c r="J8" s="228"/>
      <c r="K8" s="228"/>
      <c r="L8" s="85"/>
      <c r="M8" s="85"/>
      <c r="N8" s="85"/>
      <c r="O8" s="85"/>
      <c r="P8" s="85"/>
      <c r="Q8" s="85"/>
      <c r="R8" s="85"/>
      <c r="S8" s="85"/>
      <c r="T8" s="85"/>
      <c r="U8" s="85"/>
      <c r="V8" s="85"/>
      <c r="W8" s="85"/>
      <c r="X8" s="85"/>
      <c r="Y8" s="85"/>
      <c r="Z8" s="85"/>
    </row>
    <row r="9" spans="1:26" ht="93.75">
      <c r="A9" s="228"/>
      <c r="B9" s="228"/>
      <c r="C9" s="228"/>
      <c r="D9" s="228"/>
      <c r="E9" s="230"/>
      <c r="F9" s="8" t="s">
        <v>277</v>
      </c>
      <c r="G9" s="8" t="s">
        <v>278</v>
      </c>
      <c r="H9" s="232"/>
      <c r="I9" s="228"/>
      <c r="J9" s="228"/>
      <c r="K9" s="228"/>
      <c r="L9" s="85"/>
      <c r="M9" s="85"/>
      <c r="N9" s="85"/>
      <c r="O9" s="85"/>
      <c r="P9" s="85"/>
      <c r="Q9" s="85"/>
      <c r="R9" s="85"/>
      <c r="S9" s="85"/>
      <c r="T9" s="85"/>
      <c r="U9" s="85"/>
      <c r="V9" s="85"/>
      <c r="W9" s="85"/>
      <c r="X9" s="85"/>
      <c r="Y9" s="85"/>
      <c r="Z9" s="85"/>
    </row>
    <row r="10" spans="1:26" ht="17.25" customHeight="1">
      <c r="A10" s="158" t="s">
        <v>5</v>
      </c>
      <c r="B10" s="159" t="s">
        <v>21</v>
      </c>
      <c r="C10" s="160">
        <v>1</v>
      </c>
      <c r="D10" s="160" t="s">
        <v>279</v>
      </c>
      <c r="E10" s="162">
        <v>3</v>
      </c>
      <c r="F10" s="169">
        <f t="shared" ref="F10:J10" si="0">E10+1</f>
        <v>4</v>
      </c>
      <c r="G10" s="170">
        <f t="shared" si="0"/>
        <v>5</v>
      </c>
      <c r="H10" s="159">
        <f t="shared" si="0"/>
        <v>6</v>
      </c>
      <c r="I10" s="160">
        <f t="shared" si="0"/>
        <v>7</v>
      </c>
      <c r="J10" s="160">
        <f t="shared" si="0"/>
        <v>8</v>
      </c>
      <c r="K10" s="161" t="s">
        <v>280</v>
      </c>
      <c r="L10" s="86"/>
      <c r="M10" s="86"/>
      <c r="N10" s="86"/>
      <c r="O10" s="86"/>
      <c r="P10" s="86"/>
      <c r="Q10" s="86"/>
      <c r="R10" s="86"/>
      <c r="S10" s="86"/>
      <c r="T10" s="86"/>
      <c r="U10" s="86"/>
      <c r="V10" s="86"/>
      <c r="W10" s="86"/>
      <c r="X10" s="86"/>
      <c r="Y10" s="86"/>
      <c r="Z10" s="86"/>
    </row>
    <row r="11" spans="1:26" ht="22.5" customHeight="1">
      <c r="A11" s="42"/>
      <c r="B11" s="42" t="s">
        <v>204</v>
      </c>
      <c r="C11" s="44">
        <f t="shared" ref="C11:K11" si="1">SUM(C12:C20)</f>
        <v>890680</v>
      </c>
      <c r="D11" s="44">
        <f t="shared" si="1"/>
        <v>837370</v>
      </c>
      <c r="E11" s="163">
        <f t="shared" si="1"/>
        <v>398970</v>
      </c>
      <c r="F11" s="171">
        <f t="shared" si="1"/>
        <v>491710</v>
      </c>
      <c r="G11" s="172">
        <f t="shared" si="1"/>
        <v>438400</v>
      </c>
      <c r="H11" s="166">
        <f t="shared" si="1"/>
        <v>2744292</v>
      </c>
      <c r="I11" s="44">
        <f t="shared" si="1"/>
        <v>292180</v>
      </c>
      <c r="J11" s="44">
        <f t="shared" si="1"/>
        <v>0</v>
      </c>
      <c r="K11" s="44">
        <f t="shared" si="1"/>
        <v>3873842</v>
      </c>
      <c r="L11" s="87"/>
      <c r="M11" s="87"/>
      <c r="N11" s="87"/>
      <c r="O11" s="87"/>
      <c r="P11" s="87"/>
      <c r="Q11" s="87"/>
      <c r="R11" s="87"/>
      <c r="S11" s="87"/>
      <c r="T11" s="87"/>
      <c r="U11" s="87"/>
      <c r="V11" s="87"/>
      <c r="W11" s="87"/>
      <c r="X11" s="87"/>
      <c r="Y11" s="87"/>
      <c r="Z11" s="87"/>
    </row>
    <row r="12" spans="1:26" ht="22.5" customHeight="1">
      <c r="A12" s="48">
        <v>1</v>
      </c>
      <c r="B12" s="76" t="s">
        <v>259</v>
      </c>
      <c r="C12" s="50">
        <v>286800</v>
      </c>
      <c r="D12" s="50">
        <f t="shared" ref="D12:D20" si="2">E12+G12</f>
        <v>279000</v>
      </c>
      <c r="E12" s="164">
        <v>122050</v>
      </c>
      <c r="F12" s="173">
        <f t="shared" ref="F12:F28" si="3">C12-E12</f>
        <v>164750</v>
      </c>
      <c r="G12" s="174">
        <v>156950</v>
      </c>
      <c r="H12" s="167">
        <v>134898</v>
      </c>
      <c r="I12" s="50">
        <f>23513+1000</f>
        <v>24513</v>
      </c>
      <c r="J12" s="50">
        <v>0</v>
      </c>
      <c r="K12" s="50">
        <f t="shared" ref="K12:K20" si="4">D12+H12+I12+J12</f>
        <v>438411</v>
      </c>
      <c r="L12" s="87"/>
      <c r="M12" s="87"/>
      <c r="N12" s="87"/>
      <c r="O12" s="87"/>
      <c r="P12" s="87"/>
      <c r="Q12" s="87"/>
      <c r="R12" s="87"/>
      <c r="S12" s="87"/>
      <c r="T12" s="87"/>
      <c r="U12" s="87"/>
      <c r="V12" s="87"/>
      <c r="W12" s="87"/>
      <c r="X12" s="87"/>
      <c r="Y12" s="87"/>
      <c r="Z12" s="87"/>
    </row>
    <row r="13" spans="1:26" ht="22.5" customHeight="1">
      <c r="A13" s="48">
        <f t="shared" ref="A13:A20" si="5">A12+1</f>
        <v>2</v>
      </c>
      <c r="B13" s="76" t="s">
        <v>281</v>
      </c>
      <c r="C13" s="50">
        <v>118200</v>
      </c>
      <c r="D13" s="50">
        <f t="shared" si="2"/>
        <v>111100</v>
      </c>
      <c r="E13" s="164">
        <v>51800</v>
      </c>
      <c r="F13" s="173">
        <f t="shared" si="3"/>
        <v>66400</v>
      </c>
      <c r="G13" s="174">
        <v>59300</v>
      </c>
      <c r="H13" s="167">
        <v>308484</v>
      </c>
      <c r="I13" s="50">
        <v>35083</v>
      </c>
      <c r="J13" s="50">
        <v>0</v>
      </c>
      <c r="K13" s="50">
        <f t="shared" si="4"/>
        <v>454667</v>
      </c>
      <c r="L13" s="87"/>
      <c r="M13" s="87"/>
      <c r="N13" s="87"/>
      <c r="O13" s="87"/>
      <c r="P13" s="87"/>
      <c r="Q13" s="87"/>
      <c r="R13" s="87"/>
      <c r="S13" s="87"/>
      <c r="T13" s="87"/>
      <c r="U13" s="87"/>
      <c r="V13" s="87"/>
      <c r="W13" s="87"/>
      <c r="X13" s="87"/>
      <c r="Y13" s="87"/>
      <c r="Z13" s="87"/>
    </row>
    <row r="14" spans="1:26" ht="22.5" customHeight="1">
      <c r="A14" s="48">
        <f t="shared" si="5"/>
        <v>3</v>
      </c>
      <c r="B14" s="76" t="s">
        <v>282</v>
      </c>
      <c r="C14" s="50">
        <v>93400</v>
      </c>
      <c r="D14" s="50">
        <f t="shared" si="2"/>
        <v>87900</v>
      </c>
      <c r="E14" s="164">
        <v>38780</v>
      </c>
      <c r="F14" s="173">
        <f t="shared" si="3"/>
        <v>54620</v>
      </c>
      <c r="G14" s="174">
        <v>49120</v>
      </c>
      <c r="H14" s="167">
        <v>363631</v>
      </c>
      <c r="I14" s="50">
        <v>35660</v>
      </c>
      <c r="J14" s="50">
        <v>0</v>
      </c>
      <c r="K14" s="50">
        <f t="shared" si="4"/>
        <v>487191</v>
      </c>
      <c r="L14" s="87"/>
      <c r="M14" s="87"/>
      <c r="N14" s="87"/>
      <c r="O14" s="87"/>
      <c r="P14" s="87"/>
      <c r="Q14" s="87"/>
      <c r="R14" s="87"/>
      <c r="S14" s="87"/>
      <c r="T14" s="87"/>
      <c r="U14" s="87"/>
      <c r="V14" s="87"/>
      <c r="W14" s="87"/>
      <c r="X14" s="87"/>
      <c r="Y14" s="87"/>
      <c r="Z14" s="87"/>
    </row>
    <row r="15" spans="1:26" ht="22.5" customHeight="1">
      <c r="A15" s="48">
        <f t="shared" si="5"/>
        <v>4</v>
      </c>
      <c r="B15" s="76" t="s">
        <v>283</v>
      </c>
      <c r="C15" s="50">
        <v>62090</v>
      </c>
      <c r="D15" s="50">
        <f t="shared" si="2"/>
        <v>57380</v>
      </c>
      <c r="E15" s="164">
        <v>24360</v>
      </c>
      <c r="F15" s="173">
        <f t="shared" si="3"/>
        <v>37730</v>
      </c>
      <c r="G15" s="174">
        <v>33020</v>
      </c>
      <c r="H15" s="167">
        <v>326286</v>
      </c>
      <c r="I15" s="50">
        <v>28706</v>
      </c>
      <c r="J15" s="50">
        <v>0</v>
      </c>
      <c r="K15" s="50">
        <f t="shared" si="4"/>
        <v>412372</v>
      </c>
      <c r="L15" s="87"/>
      <c r="M15" s="87"/>
      <c r="N15" s="87"/>
      <c r="O15" s="87"/>
      <c r="P15" s="87"/>
      <c r="Q15" s="87"/>
      <c r="R15" s="87"/>
      <c r="S15" s="87"/>
      <c r="T15" s="87"/>
      <c r="U15" s="87"/>
      <c r="V15" s="87"/>
      <c r="W15" s="87"/>
      <c r="X15" s="87"/>
      <c r="Y15" s="87"/>
      <c r="Z15" s="87"/>
    </row>
    <row r="16" spans="1:26" ht="22.5" customHeight="1">
      <c r="A16" s="48">
        <f t="shared" si="5"/>
        <v>5</v>
      </c>
      <c r="B16" s="76" t="s">
        <v>284</v>
      </c>
      <c r="C16" s="50">
        <v>54680</v>
      </c>
      <c r="D16" s="50">
        <f t="shared" si="2"/>
        <v>49880</v>
      </c>
      <c r="E16" s="164">
        <v>22710</v>
      </c>
      <c r="F16" s="173">
        <f t="shared" si="3"/>
        <v>31970</v>
      </c>
      <c r="G16" s="174">
        <v>27170</v>
      </c>
      <c r="H16" s="167">
        <v>242009</v>
      </c>
      <c r="I16" s="50">
        <f>26333+1000</f>
        <v>27333</v>
      </c>
      <c r="J16" s="50">
        <v>0</v>
      </c>
      <c r="K16" s="50">
        <f t="shared" si="4"/>
        <v>319222</v>
      </c>
      <c r="L16" s="87"/>
      <c r="M16" s="87"/>
      <c r="N16" s="87"/>
      <c r="O16" s="87"/>
      <c r="P16" s="87"/>
      <c r="Q16" s="87"/>
      <c r="R16" s="87"/>
      <c r="S16" s="87"/>
      <c r="T16" s="87"/>
      <c r="U16" s="87"/>
      <c r="V16" s="87"/>
      <c r="W16" s="87"/>
      <c r="X16" s="87"/>
      <c r="Y16" s="87"/>
      <c r="Z16" s="87"/>
    </row>
    <row r="17" spans="1:26" ht="22.5" customHeight="1">
      <c r="A17" s="48">
        <f t="shared" si="5"/>
        <v>6</v>
      </c>
      <c r="B17" s="76" t="s">
        <v>285</v>
      </c>
      <c r="C17" s="50">
        <v>49800</v>
      </c>
      <c r="D17" s="50">
        <f t="shared" si="2"/>
        <v>46700</v>
      </c>
      <c r="E17" s="164">
        <v>23450</v>
      </c>
      <c r="F17" s="173">
        <f t="shared" si="3"/>
        <v>26350</v>
      </c>
      <c r="G17" s="174">
        <v>23250</v>
      </c>
      <c r="H17" s="167">
        <v>236575</v>
      </c>
      <c r="I17" s="50">
        <f>20864-1000</f>
        <v>19864</v>
      </c>
      <c r="J17" s="50">
        <v>0</v>
      </c>
      <c r="K17" s="50">
        <f t="shared" si="4"/>
        <v>303139</v>
      </c>
      <c r="L17" s="87"/>
      <c r="M17" s="87"/>
      <c r="N17" s="87"/>
      <c r="O17" s="87"/>
      <c r="P17" s="87"/>
      <c r="Q17" s="87"/>
      <c r="R17" s="87"/>
      <c r="S17" s="87"/>
      <c r="T17" s="87"/>
      <c r="U17" s="87"/>
      <c r="V17" s="87"/>
      <c r="W17" s="87"/>
      <c r="X17" s="87"/>
      <c r="Y17" s="87"/>
      <c r="Z17" s="87"/>
    </row>
    <row r="18" spans="1:26" ht="22.5" customHeight="1">
      <c r="A18" s="48">
        <f t="shared" si="5"/>
        <v>7</v>
      </c>
      <c r="B18" s="76" t="s">
        <v>286</v>
      </c>
      <c r="C18" s="50">
        <v>52660</v>
      </c>
      <c r="D18" s="50">
        <f t="shared" si="2"/>
        <v>46560</v>
      </c>
      <c r="E18" s="164">
        <v>24630</v>
      </c>
      <c r="F18" s="173">
        <f t="shared" si="3"/>
        <v>28030</v>
      </c>
      <c r="G18" s="174">
        <v>21930</v>
      </c>
      <c r="H18" s="167">
        <v>337162</v>
      </c>
      <c r="I18" s="50">
        <v>37652</v>
      </c>
      <c r="J18" s="50">
        <v>0</v>
      </c>
      <c r="K18" s="50">
        <f t="shared" si="4"/>
        <v>421374</v>
      </c>
      <c r="L18" s="87"/>
      <c r="M18" s="87"/>
      <c r="N18" s="87"/>
      <c r="O18" s="87"/>
      <c r="P18" s="87"/>
      <c r="Q18" s="87"/>
      <c r="R18" s="87"/>
      <c r="S18" s="87"/>
      <c r="T18" s="87"/>
      <c r="U18" s="87"/>
      <c r="V18" s="87"/>
      <c r="W18" s="87"/>
      <c r="X18" s="87"/>
      <c r="Y18" s="87"/>
      <c r="Z18" s="87"/>
    </row>
    <row r="19" spans="1:26" ht="22.5" customHeight="1">
      <c r="A19" s="48">
        <f t="shared" si="5"/>
        <v>8</v>
      </c>
      <c r="B19" s="76" t="s">
        <v>287</v>
      </c>
      <c r="C19" s="50">
        <v>90350</v>
      </c>
      <c r="D19" s="50">
        <f t="shared" si="2"/>
        <v>82650</v>
      </c>
      <c r="E19" s="164">
        <v>50980</v>
      </c>
      <c r="F19" s="173">
        <f t="shared" si="3"/>
        <v>39370</v>
      </c>
      <c r="G19" s="174">
        <v>31670</v>
      </c>
      <c r="H19" s="167">
        <v>467914</v>
      </c>
      <c r="I19" s="50">
        <f>53599-1000</f>
        <v>52599</v>
      </c>
      <c r="J19" s="50">
        <v>0</v>
      </c>
      <c r="K19" s="50">
        <f t="shared" si="4"/>
        <v>603163</v>
      </c>
      <c r="L19" s="87"/>
      <c r="M19" s="87"/>
      <c r="N19" s="87"/>
      <c r="O19" s="87"/>
      <c r="P19" s="87"/>
      <c r="Q19" s="87"/>
      <c r="R19" s="87"/>
      <c r="S19" s="87"/>
      <c r="T19" s="87"/>
      <c r="U19" s="87"/>
      <c r="V19" s="87"/>
      <c r="W19" s="87"/>
      <c r="X19" s="87"/>
      <c r="Y19" s="87"/>
      <c r="Z19" s="87"/>
    </row>
    <row r="20" spans="1:26" ht="22.5" customHeight="1">
      <c r="A20" s="99">
        <f t="shared" si="5"/>
        <v>9</v>
      </c>
      <c r="B20" s="100" t="s">
        <v>288</v>
      </c>
      <c r="C20" s="94">
        <v>82700</v>
      </c>
      <c r="D20" s="94">
        <f t="shared" si="2"/>
        <v>76200</v>
      </c>
      <c r="E20" s="165">
        <v>40210</v>
      </c>
      <c r="F20" s="175">
        <f t="shared" si="3"/>
        <v>42490</v>
      </c>
      <c r="G20" s="176">
        <v>35990</v>
      </c>
      <c r="H20" s="168">
        <v>327333</v>
      </c>
      <c r="I20" s="94">
        <v>30770</v>
      </c>
      <c r="J20" s="94">
        <v>0</v>
      </c>
      <c r="K20" s="94">
        <f t="shared" si="4"/>
        <v>434303</v>
      </c>
      <c r="L20" s="87"/>
      <c r="M20" s="87"/>
      <c r="N20" s="87"/>
      <c r="O20" s="87"/>
      <c r="P20" s="87"/>
      <c r="Q20" s="87"/>
      <c r="R20" s="87"/>
      <c r="S20" s="87"/>
      <c r="T20" s="87"/>
      <c r="U20" s="87"/>
      <c r="V20" s="87"/>
      <c r="W20" s="87"/>
      <c r="X20" s="87"/>
      <c r="Y20" s="87"/>
      <c r="Z20" s="87"/>
    </row>
    <row r="21" spans="1:26" ht="27.75" hidden="1" customHeight="1">
      <c r="A21" s="101" t="e">
        <f>#REF!+1</f>
        <v>#REF!</v>
      </c>
      <c r="B21" s="102"/>
      <c r="C21" s="103"/>
      <c r="D21" s="103"/>
      <c r="E21" s="103"/>
      <c r="F21" s="104">
        <f t="shared" si="3"/>
        <v>0</v>
      </c>
      <c r="G21" s="103"/>
      <c r="H21" s="103"/>
      <c r="I21" s="103"/>
      <c r="J21" s="103"/>
      <c r="K21" s="103"/>
      <c r="L21" s="87"/>
      <c r="M21" s="87"/>
      <c r="N21" s="87"/>
      <c r="O21" s="87"/>
      <c r="P21" s="87"/>
      <c r="Q21" s="87"/>
      <c r="R21" s="87"/>
      <c r="S21" s="87"/>
      <c r="T21" s="87"/>
      <c r="U21" s="87"/>
      <c r="V21" s="87"/>
      <c r="W21" s="87"/>
      <c r="X21" s="87"/>
      <c r="Y21" s="87"/>
      <c r="Z21" s="87"/>
    </row>
    <row r="22" spans="1:26" ht="27.75" hidden="1" customHeight="1">
      <c r="A22" s="48" t="e">
        <f>A21+1</f>
        <v>#REF!</v>
      </c>
      <c r="B22" s="76"/>
      <c r="C22" s="105"/>
      <c r="D22" s="105"/>
      <c r="E22" s="105"/>
      <c r="F22" s="50">
        <f t="shared" si="3"/>
        <v>0</v>
      </c>
      <c r="G22" s="105"/>
      <c r="H22" s="105"/>
      <c r="I22" s="105"/>
      <c r="J22" s="105"/>
      <c r="K22" s="105"/>
      <c r="L22" s="87"/>
      <c r="M22" s="87"/>
      <c r="N22" s="87"/>
      <c r="O22" s="87"/>
      <c r="P22" s="87"/>
      <c r="Q22" s="87"/>
      <c r="R22" s="87"/>
      <c r="S22" s="87"/>
      <c r="T22" s="87"/>
      <c r="U22" s="87"/>
      <c r="V22" s="87"/>
      <c r="W22" s="87"/>
      <c r="X22" s="87"/>
      <c r="Y22" s="87"/>
      <c r="Z22" s="87"/>
    </row>
    <row r="23" spans="1:26" ht="27.75" hidden="1" customHeight="1">
      <c r="A23" s="48" t="e">
        <f>#REF!+1</f>
        <v>#REF!</v>
      </c>
      <c r="B23" s="76"/>
      <c r="C23" s="105"/>
      <c r="D23" s="105"/>
      <c r="E23" s="105"/>
      <c r="F23" s="50">
        <f t="shared" si="3"/>
        <v>0</v>
      </c>
      <c r="G23" s="105"/>
      <c r="H23" s="105"/>
      <c r="I23" s="105"/>
      <c r="J23" s="105"/>
      <c r="K23" s="105"/>
      <c r="L23" s="87"/>
      <c r="M23" s="87"/>
      <c r="N23" s="87"/>
      <c r="O23" s="87"/>
      <c r="P23" s="87"/>
      <c r="Q23" s="87"/>
      <c r="R23" s="87"/>
      <c r="S23" s="87"/>
      <c r="T23" s="87"/>
      <c r="U23" s="87"/>
      <c r="V23" s="87"/>
      <c r="W23" s="87"/>
      <c r="X23" s="87"/>
      <c r="Y23" s="87"/>
      <c r="Z23" s="87"/>
    </row>
    <row r="24" spans="1:26" ht="27.75" hidden="1" customHeight="1">
      <c r="A24" s="48" t="e">
        <f t="shared" ref="A24:A26" si="6">A23+1</f>
        <v>#REF!</v>
      </c>
      <c r="B24" s="76"/>
      <c r="C24" s="105"/>
      <c r="D24" s="105"/>
      <c r="E24" s="105"/>
      <c r="F24" s="50">
        <f t="shared" si="3"/>
        <v>0</v>
      </c>
      <c r="G24" s="105"/>
      <c r="H24" s="105"/>
      <c r="I24" s="105"/>
      <c r="J24" s="105"/>
      <c r="K24" s="105"/>
      <c r="L24" s="87"/>
      <c r="M24" s="87"/>
      <c r="N24" s="87"/>
      <c r="O24" s="87"/>
      <c r="P24" s="87"/>
      <c r="Q24" s="87"/>
      <c r="R24" s="87"/>
      <c r="S24" s="87"/>
      <c r="T24" s="87"/>
      <c r="U24" s="87"/>
      <c r="V24" s="87"/>
      <c r="W24" s="87"/>
      <c r="X24" s="87"/>
      <c r="Y24" s="87"/>
      <c r="Z24" s="87"/>
    </row>
    <row r="25" spans="1:26" ht="27.75" hidden="1" customHeight="1">
      <c r="A25" s="48" t="e">
        <f t="shared" si="6"/>
        <v>#REF!</v>
      </c>
      <c r="B25" s="76"/>
      <c r="C25" s="105"/>
      <c r="D25" s="105"/>
      <c r="E25" s="105"/>
      <c r="F25" s="50">
        <f t="shared" si="3"/>
        <v>0</v>
      </c>
      <c r="G25" s="105"/>
      <c r="H25" s="105"/>
      <c r="I25" s="105"/>
      <c r="J25" s="105"/>
      <c r="K25" s="105"/>
      <c r="L25" s="87"/>
      <c r="M25" s="87"/>
      <c r="N25" s="87"/>
      <c r="O25" s="87"/>
      <c r="P25" s="87"/>
      <c r="Q25" s="87"/>
      <c r="R25" s="87"/>
      <c r="S25" s="87"/>
      <c r="T25" s="87"/>
      <c r="U25" s="87"/>
      <c r="V25" s="87"/>
      <c r="W25" s="87"/>
      <c r="X25" s="87"/>
      <c r="Y25" s="87"/>
      <c r="Z25" s="87"/>
    </row>
    <row r="26" spans="1:26" ht="27.75" hidden="1" customHeight="1">
      <c r="A26" s="48" t="e">
        <f t="shared" si="6"/>
        <v>#REF!</v>
      </c>
      <c r="B26" s="76"/>
      <c r="C26" s="105"/>
      <c r="D26" s="105"/>
      <c r="E26" s="105"/>
      <c r="F26" s="50">
        <f t="shared" si="3"/>
        <v>0</v>
      </c>
      <c r="G26" s="105"/>
      <c r="H26" s="105"/>
      <c r="I26" s="105"/>
      <c r="J26" s="105"/>
      <c r="K26" s="105"/>
      <c r="L26" s="87"/>
      <c r="M26" s="87"/>
      <c r="N26" s="87"/>
      <c r="O26" s="87"/>
      <c r="P26" s="87"/>
      <c r="Q26" s="87"/>
      <c r="R26" s="87"/>
      <c r="S26" s="87"/>
      <c r="T26" s="87"/>
      <c r="U26" s="87"/>
      <c r="V26" s="87"/>
      <c r="W26" s="87"/>
      <c r="X26" s="87"/>
      <c r="Y26" s="87"/>
      <c r="Z26" s="87"/>
    </row>
    <row r="27" spans="1:26" ht="27.75" hidden="1" customHeight="1">
      <c r="A27" s="48" t="e">
        <f>#REF!+1</f>
        <v>#REF!</v>
      </c>
      <c r="B27" s="76"/>
      <c r="C27" s="105"/>
      <c r="D27" s="105"/>
      <c r="E27" s="105"/>
      <c r="F27" s="50">
        <f t="shared" si="3"/>
        <v>0</v>
      </c>
      <c r="G27" s="105"/>
      <c r="H27" s="105"/>
      <c r="I27" s="105"/>
      <c r="J27" s="105"/>
      <c r="K27" s="105"/>
      <c r="L27" s="87"/>
      <c r="M27" s="87"/>
      <c r="N27" s="87"/>
      <c r="O27" s="87"/>
      <c r="P27" s="87"/>
      <c r="Q27" s="87"/>
      <c r="R27" s="87"/>
      <c r="S27" s="87"/>
      <c r="T27" s="87"/>
      <c r="U27" s="87"/>
      <c r="V27" s="87"/>
      <c r="W27" s="87"/>
      <c r="X27" s="87"/>
      <c r="Y27" s="87"/>
      <c r="Z27" s="87"/>
    </row>
    <row r="28" spans="1:26" ht="27.75" hidden="1" customHeight="1">
      <c r="A28" s="48" t="e">
        <f>A27+1</f>
        <v>#REF!</v>
      </c>
      <c r="B28" s="76"/>
      <c r="C28" s="105"/>
      <c r="D28" s="105"/>
      <c r="E28" s="105"/>
      <c r="F28" s="50">
        <f t="shared" si="3"/>
        <v>0</v>
      </c>
      <c r="G28" s="105"/>
      <c r="H28" s="105"/>
      <c r="I28" s="105"/>
      <c r="J28" s="105"/>
      <c r="K28" s="105"/>
      <c r="L28" s="87"/>
      <c r="M28" s="87"/>
      <c r="N28" s="87"/>
      <c r="O28" s="87"/>
      <c r="P28" s="87"/>
      <c r="Q28" s="87"/>
      <c r="R28" s="87"/>
      <c r="S28" s="87"/>
      <c r="T28" s="87"/>
      <c r="U28" s="87"/>
      <c r="V28" s="87"/>
      <c r="W28" s="87"/>
      <c r="X28" s="87"/>
      <c r="Y28" s="87"/>
      <c r="Z28" s="87"/>
    </row>
    <row r="29" spans="1:26" ht="18.75">
      <c r="A29" s="88"/>
      <c r="B29" s="88"/>
      <c r="C29" s="87"/>
      <c r="D29" s="87"/>
      <c r="E29" s="87"/>
      <c r="F29" s="87"/>
      <c r="G29" s="87"/>
      <c r="H29" s="87"/>
      <c r="I29" s="87"/>
      <c r="J29" s="87"/>
      <c r="K29" s="87"/>
      <c r="L29" s="59"/>
      <c r="M29" s="59"/>
      <c r="N29" s="59"/>
      <c r="O29" s="59"/>
      <c r="P29" s="59"/>
      <c r="Q29" s="59"/>
      <c r="R29" s="59"/>
      <c r="S29" s="59"/>
      <c r="T29" s="59"/>
      <c r="U29" s="59"/>
      <c r="V29" s="59"/>
      <c r="W29" s="59"/>
      <c r="X29" s="59"/>
      <c r="Y29" s="59"/>
      <c r="Z29" s="59"/>
    </row>
    <row r="30" spans="1:26" ht="18.75" customHeight="1">
      <c r="A30" s="87"/>
      <c r="B30" s="87"/>
      <c r="C30" s="87"/>
      <c r="D30" s="87"/>
      <c r="E30" s="87"/>
      <c r="F30" s="87"/>
      <c r="G30" s="87"/>
      <c r="H30" s="59"/>
      <c r="I30" s="231"/>
      <c r="J30" s="206"/>
      <c r="K30" s="206"/>
      <c r="L30" s="59"/>
      <c r="M30" s="59"/>
      <c r="N30" s="59"/>
      <c r="O30" s="59"/>
      <c r="P30" s="59"/>
      <c r="Q30" s="59"/>
      <c r="R30" s="59"/>
      <c r="S30" s="59"/>
      <c r="T30" s="59"/>
      <c r="U30" s="59"/>
      <c r="V30" s="59"/>
      <c r="W30" s="59"/>
      <c r="X30" s="59"/>
      <c r="Y30" s="59"/>
      <c r="Z30" s="59"/>
    </row>
    <row r="31" spans="1:26" ht="18.75" customHeight="1">
      <c r="A31" s="87"/>
      <c r="B31" s="87"/>
      <c r="C31" s="87"/>
      <c r="D31" s="87"/>
      <c r="E31" s="87"/>
      <c r="F31" s="87"/>
      <c r="G31" s="87"/>
      <c r="H31" s="59"/>
      <c r="I31" s="87"/>
      <c r="J31" s="87"/>
      <c r="K31" s="87"/>
      <c r="L31" s="59"/>
      <c r="M31" s="59"/>
      <c r="N31" s="59"/>
      <c r="O31" s="59"/>
      <c r="P31" s="59"/>
      <c r="Q31" s="59"/>
      <c r="R31" s="59"/>
      <c r="S31" s="59"/>
      <c r="T31" s="59"/>
      <c r="U31" s="59"/>
      <c r="V31" s="59"/>
      <c r="W31" s="59"/>
      <c r="X31" s="59"/>
      <c r="Y31" s="59"/>
      <c r="Z31" s="59"/>
    </row>
    <row r="32" spans="1:26" ht="18.75" customHeight="1">
      <c r="A32" s="87"/>
      <c r="B32" s="87"/>
      <c r="C32" s="87"/>
      <c r="D32" s="87"/>
      <c r="E32" s="87"/>
      <c r="F32" s="87"/>
      <c r="G32" s="87"/>
      <c r="H32" s="59"/>
      <c r="I32" s="87"/>
      <c r="J32" s="87"/>
      <c r="K32" s="87"/>
      <c r="L32" s="59"/>
      <c r="M32" s="59"/>
      <c r="N32" s="59"/>
      <c r="O32" s="59"/>
      <c r="P32" s="59"/>
      <c r="Q32" s="59"/>
      <c r="R32" s="59"/>
      <c r="S32" s="59"/>
      <c r="T32" s="59"/>
      <c r="U32" s="59"/>
      <c r="V32" s="59"/>
      <c r="W32" s="59"/>
      <c r="X32" s="59"/>
      <c r="Y32" s="59"/>
      <c r="Z32" s="59"/>
    </row>
    <row r="33" spans="1:26" ht="18.75" customHeight="1">
      <c r="A33" s="88"/>
      <c r="B33" s="87"/>
      <c r="C33" s="87"/>
      <c r="D33" s="87"/>
      <c r="E33" s="87"/>
      <c r="F33" s="87"/>
      <c r="G33" s="87"/>
      <c r="H33" s="59"/>
      <c r="I33" s="87"/>
      <c r="J33" s="87"/>
      <c r="K33" s="87"/>
      <c r="L33" s="59"/>
      <c r="M33" s="59"/>
      <c r="N33" s="59"/>
      <c r="O33" s="59"/>
      <c r="P33" s="59"/>
      <c r="Q33" s="59"/>
      <c r="R33" s="59"/>
      <c r="S33" s="59"/>
      <c r="T33" s="59"/>
      <c r="U33" s="59"/>
      <c r="V33" s="59"/>
      <c r="W33" s="59"/>
      <c r="X33" s="59"/>
      <c r="Y33" s="59"/>
      <c r="Z33" s="59"/>
    </row>
    <row r="34" spans="1:26" ht="18.75" customHeight="1">
      <c r="A34" s="87"/>
      <c r="B34" s="87"/>
      <c r="C34" s="87"/>
      <c r="D34" s="87"/>
      <c r="E34" s="87"/>
      <c r="F34" s="87"/>
      <c r="G34" s="87"/>
      <c r="H34" s="59"/>
      <c r="I34" s="87"/>
      <c r="J34" s="87"/>
      <c r="K34" s="87"/>
      <c r="L34" s="59"/>
      <c r="M34" s="59"/>
      <c r="N34" s="59"/>
      <c r="O34" s="59"/>
      <c r="P34" s="59"/>
      <c r="Q34" s="59"/>
      <c r="R34" s="59"/>
      <c r="S34" s="59"/>
      <c r="T34" s="59"/>
      <c r="U34" s="59"/>
      <c r="V34" s="59"/>
      <c r="W34" s="59"/>
      <c r="X34" s="59"/>
      <c r="Y34" s="59"/>
      <c r="Z34" s="59"/>
    </row>
    <row r="35" spans="1:26" ht="18.75" customHeight="1">
      <c r="A35" s="87"/>
      <c r="B35" s="87"/>
      <c r="C35" s="87"/>
      <c r="D35" s="87"/>
      <c r="E35" s="87"/>
      <c r="F35" s="87"/>
      <c r="G35" s="87"/>
      <c r="H35" s="59"/>
      <c r="I35" s="87"/>
      <c r="J35" s="87"/>
      <c r="K35" s="87"/>
      <c r="L35" s="59"/>
      <c r="M35" s="59"/>
      <c r="N35" s="59"/>
      <c r="O35" s="59"/>
      <c r="P35" s="59"/>
      <c r="Q35" s="59"/>
      <c r="R35" s="59"/>
      <c r="S35" s="59"/>
      <c r="T35" s="59"/>
      <c r="U35" s="59"/>
      <c r="V35" s="59"/>
      <c r="W35" s="59"/>
      <c r="X35" s="59"/>
      <c r="Y35" s="59"/>
      <c r="Z35" s="59"/>
    </row>
    <row r="36" spans="1:26" ht="18.75" customHeight="1">
      <c r="A36" s="87"/>
      <c r="B36" s="87"/>
      <c r="C36" s="87"/>
      <c r="D36" s="87"/>
      <c r="E36" s="87"/>
      <c r="F36" s="87"/>
      <c r="G36" s="87"/>
      <c r="H36" s="59"/>
      <c r="I36" s="205"/>
      <c r="J36" s="206"/>
      <c r="K36" s="206"/>
      <c r="L36" s="59"/>
      <c r="M36" s="59"/>
      <c r="N36" s="59"/>
      <c r="O36" s="59"/>
      <c r="P36" s="59"/>
      <c r="Q36" s="59"/>
      <c r="R36" s="59"/>
      <c r="S36" s="59"/>
      <c r="T36" s="59"/>
      <c r="U36" s="59"/>
      <c r="V36" s="59"/>
      <c r="W36" s="59"/>
      <c r="X36" s="59"/>
      <c r="Y36" s="59"/>
      <c r="Z36" s="59"/>
    </row>
    <row r="37" spans="1:26" ht="18.75" customHeight="1">
      <c r="A37" s="87"/>
      <c r="B37" s="87"/>
      <c r="C37" s="87"/>
      <c r="D37" s="87"/>
      <c r="E37" s="87"/>
      <c r="F37" s="87"/>
      <c r="G37" s="87"/>
      <c r="H37" s="87"/>
      <c r="I37" s="87"/>
      <c r="J37" s="87"/>
      <c r="K37" s="87"/>
      <c r="L37" s="59"/>
      <c r="M37" s="59"/>
      <c r="N37" s="59"/>
      <c r="O37" s="59"/>
      <c r="P37" s="59"/>
      <c r="Q37" s="59"/>
      <c r="R37" s="59"/>
      <c r="S37" s="59"/>
      <c r="T37" s="59"/>
      <c r="U37" s="59"/>
      <c r="V37" s="59"/>
      <c r="W37" s="59"/>
      <c r="X37" s="59"/>
      <c r="Y37" s="59"/>
      <c r="Z37" s="59"/>
    </row>
    <row r="38" spans="1:26" ht="15.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5.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5.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5.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5.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5.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5.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5.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5.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5.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5.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5.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5.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5.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5.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5.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5.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5.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5.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5.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5.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5.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5.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5.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5.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5.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5.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5.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5.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5.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5.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5.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5.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5.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5.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5.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5.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5.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5.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5.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5.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5.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5.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5.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5.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5.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5.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5.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5.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5.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5.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5.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5.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5.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5.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5.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5.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5.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5.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5.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5.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5.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5.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5.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5.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5.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5.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5.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5.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5.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5.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5.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5.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5.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5.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5.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5.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5.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5.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5.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5.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5.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5.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5.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5.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5.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5.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5.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5.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5.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5.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5.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5.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5.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5.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5.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5.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5.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5.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5.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5.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5.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5.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5.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5.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5.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5.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5.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5.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5.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5.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5.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5.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5.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5.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5.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5.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5.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5.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5.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5.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5.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5.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5.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5.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5.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5.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5.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5.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5.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5.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5.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5.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5.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5.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5.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5.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5.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5.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5.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5.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5.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5.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5.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5.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5.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5.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5.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5.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5.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5.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5.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5.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5.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5.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5.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5.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5.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5.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5.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5.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5.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5.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5.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5.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5.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5.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5.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5.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5.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5.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5.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5.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5.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5.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5.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5.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5.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5.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5.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5.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5.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5.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5.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5.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5.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5.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5.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5.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5.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5.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5.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5.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5.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5.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5.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5.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5.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5.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5.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5.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5.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5.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5.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5.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5.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5.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5.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5.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5.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5.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5.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5.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5.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5.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5.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5.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5.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5.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5.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5.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5.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5.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5.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5.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5.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5.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5.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5.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5.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5.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5.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5.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5.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5.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5.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5.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5.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5.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5.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5.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5.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5.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5.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5.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5.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5.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5.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5.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5.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5.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5.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5.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5.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5.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5.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5.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5.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5.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5.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5.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5.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5.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5.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5.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5.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5.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5.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5.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5.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5.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5.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5.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5.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5.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5.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5.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5.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5.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5.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5.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5.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5.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5.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5.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5.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5.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5.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5.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5.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5.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5.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5.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5.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5.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5.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5.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5.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5.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5.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5.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5.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5.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5.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5.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5.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5.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5.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5.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5.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5.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5.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5.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5.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5.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5.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5.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5.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5.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5.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5.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5.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5.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5.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5.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5.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5.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5.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5.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5.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5.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5.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5.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5.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5.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5.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5.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5.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5.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5.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5.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5.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5.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5.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5.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5.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5.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5.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5.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5.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5.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5.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5.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5.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5.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5.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5.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5.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5.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5.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5.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5.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5.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5.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5.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5.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5.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5.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5.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5.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5.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5.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5.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5.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5.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5.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5.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5.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5.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5.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5.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5.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5.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5.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5.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5.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5.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5.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5.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5.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5.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5.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5.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5.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5.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5.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5.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5.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5.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5.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5.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5.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5.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5.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5.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5.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5.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5.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5.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5.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5.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5.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5.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5.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5.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5.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5.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5.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5.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5.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5.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5.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5.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5.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5.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5.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5.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5.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5.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5.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5.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5.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5.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5.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5.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5.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5.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5.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5.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5.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5.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5.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5.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5.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5.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5.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5.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5.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5.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5.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5.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5.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5.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5.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5.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5.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5.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5.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5.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5.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5.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5.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5.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5.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5.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5.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5.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5.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5.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5.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5.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5.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5.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5.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5.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5.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5.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5.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5.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5.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5.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5.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5.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5.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5.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5.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5.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sheetData>
  <mergeCells count="15">
    <mergeCell ref="I36:K36"/>
    <mergeCell ref="I7:I9"/>
    <mergeCell ref="J7:J9"/>
    <mergeCell ref="K7:K9"/>
    <mergeCell ref="E8:E9"/>
    <mergeCell ref="F8:G8"/>
    <mergeCell ref="I30:K30"/>
    <mergeCell ref="H7:H9"/>
    <mergeCell ref="A4:K4"/>
    <mergeCell ref="A5:K5"/>
    <mergeCell ref="A7:A9"/>
    <mergeCell ref="B7:B9"/>
    <mergeCell ref="C7:C9"/>
    <mergeCell ref="D7:D9"/>
    <mergeCell ref="E7:G7"/>
  </mergeCells>
  <pageMargins left="0.34" right="0.26" top="0.47244094488188981" bottom="0.74803149606299213" header="0.31496062992125984" footer="0.31496062992125984"/>
  <pageSetup paperSize="9" scale="90" orientation="landscape" r:id="rId1"/>
</worksheet>
</file>

<file path=xl/worksheets/sheet8.xml><?xml version="1.0" encoding="utf-8"?>
<worksheet xmlns="http://schemas.openxmlformats.org/spreadsheetml/2006/main" xmlns:r="http://schemas.openxmlformats.org/officeDocument/2006/relationships">
  <sheetPr>
    <tabColor rgb="FFC00000"/>
  </sheetPr>
  <dimension ref="A1:AD30"/>
  <sheetViews>
    <sheetView tabSelected="1" zoomScale="85" zoomScaleNormal="85" workbookViewId="0">
      <selection activeCell="B38" sqref="B38"/>
    </sheetView>
  </sheetViews>
  <sheetFormatPr defaultRowHeight="18.75"/>
  <cols>
    <col min="1" max="1" width="8.42578125" style="111" customWidth="1"/>
    <col min="2" max="2" width="70.140625" style="115" customWidth="1"/>
    <col min="3" max="3" width="28.5703125" style="109" customWidth="1"/>
    <col min="4" max="4" width="29.140625" style="109" customWidth="1"/>
    <col min="5" max="5" width="15.85546875" style="109" customWidth="1"/>
    <col min="6" max="6" width="14.28515625" style="110" customWidth="1"/>
    <col min="7" max="30" width="9.140625" style="114"/>
    <col min="31" max="16384" width="9.140625" style="115"/>
  </cols>
  <sheetData>
    <row r="1" spans="1:30" s="108" customFormat="1">
      <c r="A1" s="155" t="s">
        <v>289</v>
      </c>
      <c r="B1" s="155"/>
      <c r="C1" s="233"/>
      <c r="D1" s="233"/>
      <c r="E1" s="233"/>
      <c r="F1" s="106"/>
      <c r="G1" s="107"/>
      <c r="H1" s="107"/>
      <c r="I1" s="107"/>
      <c r="J1" s="107"/>
      <c r="K1" s="107"/>
      <c r="L1" s="107"/>
      <c r="M1" s="107"/>
      <c r="N1" s="107"/>
      <c r="O1" s="107"/>
      <c r="P1" s="107"/>
      <c r="Q1" s="107"/>
      <c r="R1" s="107"/>
      <c r="S1" s="107"/>
      <c r="T1" s="107"/>
      <c r="U1" s="107"/>
      <c r="V1" s="107"/>
      <c r="W1" s="107"/>
      <c r="X1" s="107"/>
      <c r="Y1" s="107"/>
      <c r="Z1" s="107"/>
      <c r="AA1" s="107"/>
      <c r="AB1" s="107"/>
      <c r="AC1" s="107"/>
      <c r="AD1" s="107"/>
    </row>
    <row r="2" spans="1:30" s="108" customFormat="1">
      <c r="A2" s="155" t="s">
        <v>45</v>
      </c>
      <c r="B2" s="155"/>
      <c r="C2" s="109"/>
      <c r="D2" s="109"/>
      <c r="E2" s="110"/>
      <c r="F2" s="106"/>
      <c r="G2" s="107"/>
      <c r="H2" s="107"/>
      <c r="I2" s="107"/>
      <c r="J2" s="107"/>
      <c r="K2" s="107"/>
      <c r="L2" s="107"/>
      <c r="M2" s="107"/>
      <c r="N2" s="107"/>
      <c r="O2" s="107"/>
      <c r="P2" s="107"/>
      <c r="Q2" s="107"/>
      <c r="R2" s="107"/>
      <c r="S2" s="107"/>
      <c r="T2" s="107"/>
      <c r="U2" s="107"/>
      <c r="V2" s="107"/>
      <c r="W2" s="107"/>
      <c r="X2" s="107"/>
      <c r="Y2" s="107"/>
      <c r="Z2" s="107"/>
      <c r="AA2" s="107"/>
      <c r="AB2" s="107"/>
      <c r="AC2" s="107"/>
      <c r="AD2" s="107"/>
    </row>
    <row r="3" spans="1:30" s="108" customFormat="1">
      <c r="A3" s="111"/>
      <c r="B3" s="112"/>
      <c r="C3" s="109"/>
      <c r="D3" s="109"/>
      <c r="E3" s="110"/>
      <c r="F3" s="113"/>
      <c r="G3" s="107"/>
      <c r="H3" s="107"/>
      <c r="I3" s="107"/>
      <c r="J3" s="107"/>
      <c r="K3" s="107"/>
      <c r="L3" s="107"/>
      <c r="M3" s="107"/>
      <c r="N3" s="107"/>
      <c r="O3" s="107"/>
      <c r="P3" s="107"/>
      <c r="Q3" s="107"/>
      <c r="R3" s="107"/>
      <c r="S3" s="107"/>
      <c r="T3" s="107"/>
      <c r="U3" s="107"/>
      <c r="V3" s="107"/>
      <c r="W3" s="107"/>
      <c r="X3" s="107"/>
      <c r="Y3" s="107"/>
      <c r="Z3" s="107"/>
      <c r="AA3" s="107"/>
      <c r="AB3" s="107"/>
      <c r="AC3" s="107"/>
      <c r="AD3" s="107"/>
    </row>
    <row r="4" spans="1:30" ht="20.25">
      <c r="A4" s="234" t="s">
        <v>290</v>
      </c>
      <c r="B4" s="234"/>
      <c r="C4" s="234"/>
      <c r="D4" s="234"/>
      <c r="E4" s="234"/>
      <c r="F4" s="234"/>
    </row>
    <row r="5" spans="1:30">
      <c r="A5" s="116"/>
      <c r="B5" s="116"/>
      <c r="C5" s="116"/>
      <c r="D5" s="235" t="s">
        <v>291</v>
      </c>
      <c r="E5" s="235"/>
      <c r="F5" s="235"/>
    </row>
    <row r="6" spans="1:30" s="112" customFormat="1" ht="56.25">
      <c r="A6" s="117" t="s">
        <v>2</v>
      </c>
      <c r="B6" s="117" t="s">
        <v>292</v>
      </c>
      <c r="C6" s="117" t="s">
        <v>293</v>
      </c>
      <c r="D6" s="117" t="s">
        <v>294</v>
      </c>
      <c r="E6" s="117" t="s">
        <v>295</v>
      </c>
      <c r="F6" s="118" t="s">
        <v>296</v>
      </c>
      <c r="G6" s="119"/>
      <c r="H6" s="119"/>
      <c r="I6" s="119"/>
      <c r="J6" s="119"/>
      <c r="K6" s="119"/>
      <c r="L6" s="119"/>
      <c r="M6" s="119"/>
      <c r="N6" s="119"/>
      <c r="O6" s="119"/>
      <c r="P6" s="119"/>
      <c r="Q6" s="119"/>
      <c r="R6" s="119"/>
      <c r="S6" s="119"/>
      <c r="T6" s="119"/>
      <c r="U6" s="119"/>
      <c r="V6" s="119"/>
      <c r="W6" s="119"/>
      <c r="X6" s="119"/>
      <c r="Y6" s="119"/>
      <c r="Z6" s="119"/>
      <c r="AA6" s="119"/>
      <c r="AB6" s="119"/>
      <c r="AC6" s="119"/>
    </row>
    <row r="7" spans="1:30" s="126" customFormat="1">
      <c r="A7" s="121"/>
      <c r="B7" s="122" t="s">
        <v>361</v>
      </c>
      <c r="C7" s="123"/>
      <c r="D7" s="124"/>
      <c r="E7" s="123"/>
      <c r="F7" s="125"/>
      <c r="G7" s="120"/>
      <c r="H7" s="120"/>
      <c r="I7" s="120"/>
      <c r="J7" s="120"/>
      <c r="K7" s="120"/>
      <c r="L7" s="120"/>
      <c r="M7" s="120"/>
      <c r="N7" s="120"/>
      <c r="O7" s="120"/>
      <c r="P7" s="120"/>
      <c r="Q7" s="120"/>
      <c r="R7" s="120"/>
      <c r="S7" s="120"/>
      <c r="T7" s="120"/>
      <c r="U7" s="120"/>
      <c r="V7" s="120"/>
      <c r="W7" s="120"/>
      <c r="X7" s="120"/>
      <c r="Y7" s="120"/>
      <c r="Z7" s="120"/>
      <c r="AA7" s="120"/>
      <c r="AB7" s="120"/>
      <c r="AC7" s="120"/>
      <c r="AD7" s="120"/>
    </row>
    <row r="8" spans="1:30" s="131" customFormat="1" ht="56.25">
      <c r="A8" s="242">
        <v>1</v>
      </c>
      <c r="B8" s="128" t="s">
        <v>297</v>
      </c>
      <c r="C8" s="127"/>
      <c r="D8" s="129"/>
      <c r="E8" s="127"/>
      <c r="F8" s="130">
        <v>47500</v>
      </c>
      <c r="G8" s="114"/>
      <c r="H8" s="114"/>
      <c r="I8" s="114"/>
      <c r="J8" s="114"/>
      <c r="K8" s="114"/>
      <c r="L8" s="114"/>
      <c r="M8" s="114"/>
      <c r="N8" s="114"/>
      <c r="O8" s="114"/>
      <c r="P8" s="114"/>
      <c r="Q8" s="114"/>
      <c r="R8" s="114"/>
      <c r="S8" s="114"/>
      <c r="T8" s="114"/>
      <c r="U8" s="114"/>
      <c r="V8" s="114"/>
      <c r="W8" s="114"/>
      <c r="X8" s="114"/>
      <c r="Y8" s="114"/>
      <c r="Z8" s="114"/>
      <c r="AA8" s="114"/>
      <c r="AB8" s="114"/>
      <c r="AC8" s="114"/>
      <c r="AD8" s="114"/>
    </row>
    <row r="9" spans="1:30" s="134" customFormat="1" ht="37.5">
      <c r="A9" s="243">
        <v>2</v>
      </c>
      <c r="B9" s="136" t="s">
        <v>298</v>
      </c>
      <c r="C9" s="137" t="s">
        <v>260</v>
      </c>
      <c r="D9" s="139" t="s">
        <v>299</v>
      </c>
      <c r="E9" s="138" t="s">
        <v>300</v>
      </c>
      <c r="F9" s="132">
        <v>8800</v>
      </c>
      <c r="G9" s="133"/>
      <c r="H9" s="133"/>
      <c r="I9" s="133"/>
      <c r="J9" s="133"/>
      <c r="K9" s="133"/>
      <c r="L9" s="133"/>
      <c r="M9" s="133"/>
      <c r="N9" s="133"/>
      <c r="O9" s="133"/>
      <c r="P9" s="133"/>
      <c r="Q9" s="133"/>
      <c r="R9" s="133"/>
      <c r="S9" s="133"/>
      <c r="T9" s="133"/>
      <c r="U9" s="133"/>
      <c r="V9" s="133"/>
      <c r="W9" s="133"/>
      <c r="X9" s="133"/>
      <c r="Y9" s="133"/>
      <c r="Z9" s="133"/>
      <c r="AA9" s="133"/>
      <c r="AB9" s="133"/>
      <c r="AC9" s="133"/>
      <c r="AD9" s="133"/>
    </row>
    <row r="10" spans="1:30" s="134" customFormat="1">
      <c r="A10" s="242">
        <v>3</v>
      </c>
      <c r="B10" s="141" t="s">
        <v>301</v>
      </c>
      <c r="C10" s="135" t="s">
        <v>302</v>
      </c>
      <c r="D10" s="142" t="s">
        <v>303</v>
      </c>
      <c r="E10" s="142" t="s">
        <v>304</v>
      </c>
      <c r="F10" s="132">
        <v>3800</v>
      </c>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row>
    <row r="11" spans="1:30" s="134" customFormat="1">
      <c r="A11" s="243">
        <v>4</v>
      </c>
      <c r="B11" s="143" t="s">
        <v>305</v>
      </c>
      <c r="C11" s="144" t="s">
        <v>266</v>
      </c>
      <c r="D11" s="144" t="s">
        <v>306</v>
      </c>
      <c r="E11" s="144" t="s">
        <v>307</v>
      </c>
      <c r="F11" s="132">
        <v>12500</v>
      </c>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spans="1:30" s="131" customFormat="1">
      <c r="A12" s="242">
        <v>5</v>
      </c>
      <c r="B12" s="143" t="s">
        <v>308</v>
      </c>
      <c r="C12" s="144" t="s">
        <v>265</v>
      </c>
      <c r="D12" s="144" t="s">
        <v>309</v>
      </c>
      <c r="E12" s="144" t="s">
        <v>310</v>
      </c>
      <c r="F12" s="130">
        <v>7450</v>
      </c>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row>
    <row r="13" spans="1:30" s="134" customFormat="1" ht="37.5">
      <c r="A13" s="243">
        <v>6</v>
      </c>
      <c r="B13" s="136" t="s">
        <v>311</v>
      </c>
      <c r="C13" s="144" t="s">
        <v>312</v>
      </c>
      <c r="D13" s="144" t="s">
        <v>313</v>
      </c>
      <c r="E13" s="144" t="s">
        <v>314</v>
      </c>
      <c r="F13" s="132">
        <v>15200</v>
      </c>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spans="1:30" s="134" customFormat="1" ht="37.5">
      <c r="A14" s="242">
        <v>7</v>
      </c>
      <c r="B14" s="145" t="s">
        <v>315</v>
      </c>
      <c r="C14" s="137" t="s">
        <v>316</v>
      </c>
      <c r="D14" s="137" t="s">
        <v>317</v>
      </c>
      <c r="E14" s="146" t="s">
        <v>318</v>
      </c>
      <c r="F14" s="132">
        <v>13655</v>
      </c>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spans="1:30">
      <c r="A15" s="243">
        <v>8</v>
      </c>
      <c r="B15" s="145" t="s">
        <v>319</v>
      </c>
      <c r="C15" s="137" t="s">
        <v>261</v>
      </c>
      <c r="D15" s="137" t="s">
        <v>320</v>
      </c>
      <c r="E15" s="146">
        <v>2009</v>
      </c>
      <c r="F15" s="130">
        <v>6482</v>
      </c>
    </row>
    <row r="16" spans="1:30" ht="37.5">
      <c r="A16" s="242">
        <v>9</v>
      </c>
      <c r="B16" s="145" t="s">
        <v>322</v>
      </c>
      <c r="C16" s="137" t="s">
        <v>261</v>
      </c>
      <c r="D16" s="137" t="s">
        <v>321</v>
      </c>
      <c r="E16" s="137" t="s">
        <v>307</v>
      </c>
      <c r="F16" s="130">
        <v>7000</v>
      </c>
    </row>
    <row r="17" spans="1:6" ht="37.5">
      <c r="A17" s="243">
        <v>10</v>
      </c>
      <c r="B17" s="145" t="s">
        <v>323</v>
      </c>
      <c r="C17" s="137" t="s">
        <v>261</v>
      </c>
      <c r="D17" s="137" t="s">
        <v>324</v>
      </c>
      <c r="E17" s="137" t="s">
        <v>307</v>
      </c>
      <c r="F17" s="130">
        <v>11000</v>
      </c>
    </row>
    <row r="18" spans="1:6" ht="37.5">
      <c r="A18" s="242">
        <v>11</v>
      </c>
      <c r="B18" s="145" t="s">
        <v>325</v>
      </c>
      <c r="C18" s="137" t="s">
        <v>261</v>
      </c>
      <c r="D18" s="137" t="s">
        <v>324</v>
      </c>
      <c r="E18" s="137" t="s">
        <v>307</v>
      </c>
      <c r="F18" s="130">
        <v>20000</v>
      </c>
    </row>
    <row r="19" spans="1:6" ht="37.5">
      <c r="A19" s="243">
        <v>12</v>
      </c>
      <c r="B19" s="145" t="s">
        <v>326</v>
      </c>
      <c r="C19" s="137" t="s">
        <v>261</v>
      </c>
      <c r="D19" s="137" t="s">
        <v>324</v>
      </c>
      <c r="E19" s="137" t="s">
        <v>307</v>
      </c>
      <c r="F19" s="130">
        <v>10000</v>
      </c>
    </row>
    <row r="20" spans="1:6" ht="37.5">
      <c r="A20" s="242">
        <v>13</v>
      </c>
      <c r="B20" s="145" t="s">
        <v>327</v>
      </c>
      <c r="C20" s="137" t="s">
        <v>266</v>
      </c>
      <c r="D20" s="137" t="s">
        <v>328</v>
      </c>
      <c r="E20" s="146" t="s">
        <v>329</v>
      </c>
      <c r="F20" s="130">
        <v>10000</v>
      </c>
    </row>
    <row r="21" spans="1:6" ht="37.5">
      <c r="A21" s="243">
        <v>14</v>
      </c>
      <c r="B21" s="145" t="s">
        <v>331</v>
      </c>
      <c r="C21" s="137" t="s">
        <v>332</v>
      </c>
      <c r="D21" s="137" t="s">
        <v>333</v>
      </c>
      <c r="E21" s="137" t="s">
        <v>334</v>
      </c>
      <c r="F21" s="130">
        <v>24000</v>
      </c>
    </row>
    <row r="22" spans="1:6">
      <c r="A22" s="242">
        <v>15</v>
      </c>
      <c r="B22" s="136" t="s">
        <v>335</v>
      </c>
      <c r="C22" s="137" t="s">
        <v>260</v>
      </c>
      <c r="D22" s="137" t="s">
        <v>336</v>
      </c>
      <c r="E22" s="149" t="s">
        <v>337</v>
      </c>
      <c r="F22" s="130">
        <v>10000</v>
      </c>
    </row>
    <row r="23" spans="1:6">
      <c r="A23" s="243">
        <v>16</v>
      </c>
      <c r="B23" s="136" t="s">
        <v>338</v>
      </c>
      <c r="C23" s="135" t="s">
        <v>260</v>
      </c>
      <c r="D23" s="135" t="s">
        <v>339</v>
      </c>
      <c r="E23" s="135" t="s">
        <v>340</v>
      </c>
      <c r="F23" s="130">
        <v>9000</v>
      </c>
    </row>
    <row r="24" spans="1:6">
      <c r="A24" s="242">
        <v>17</v>
      </c>
      <c r="B24" s="136" t="s">
        <v>341</v>
      </c>
      <c r="C24" s="137" t="s">
        <v>267</v>
      </c>
      <c r="D24" s="137" t="s">
        <v>342</v>
      </c>
      <c r="E24" s="149" t="s">
        <v>343</v>
      </c>
      <c r="F24" s="130">
        <v>10000</v>
      </c>
    </row>
    <row r="25" spans="1:6" ht="37.5">
      <c r="A25" s="243">
        <v>18</v>
      </c>
      <c r="B25" s="150" t="s">
        <v>344</v>
      </c>
      <c r="C25" s="147" t="s">
        <v>267</v>
      </c>
      <c r="D25" s="137" t="s">
        <v>345</v>
      </c>
      <c r="E25" s="148" t="s">
        <v>337</v>
      </c>
      <c r="F25" s="130">
        <v>7200</v>
      </c>
    </row>
    <row r="26" spans="1:6" ht="37.5">
      <c r="A26" s="242">
        <v>19</v>
      </c>
      <c r="B26" s="150" t="s">
        <v>346</v>
      </c>
      <c r="C26" s="147" t="s">
        <v>261</v>
      </c>
      <c r="D26" s="147" t="s">
        <v>347</v>
      </c>
      <c r="E26" s="148" t="s">
        <v>337</v>
      </c>
      <c r="F26" s="130">
        <v>10500</v>
      </c>
    </row>
    <row r="27" spans="1:6">
      <c r="A27" s="243">
        <v>20</v>
      </c>
      <c r="B27" s="128" t="s">
        <v>348</v>
      </c>
      <c r="C27" s="140" t="s">
        <v>260</v>
      </c>
      <c r="D27" s="140" t="s">
        <v>349</v>
      </c>
      <c r="E27" s="140" t="s">
        <v>330</v>
      </c>
      <c r="F27" s="130">
        <v>10000</v>
      </c>
    </row>
    <row r="28" spans="1:6">
      <c r="A28" s="242">
        <v>21</v>
      </c>
      <c r="B28" s="151" t="s">
        <v>350</v>
      </c>
      <c r="C28" s="152" t="s">
        <v>302</v>
      </c>
      <c r="D28" s="137" t="s">
        <v>351</v>
      </c>
      <c r="E28" s="140" t="s">
        <v>334</v>
      </c>
      <c r="F28" s="130">
        <v>8400</v>
      </c>
    </row>
    <row r="29" spans="1:6" ht="37.5">
      <c r="A29" s="243">
        <v>22</v>
      </c>
      <c r="B29" s="153" t="s">
        <v>352</v>
      </c>
      <c r="C29" s="152" t="s">
        <v>259</v>
      </c>
      <c r="D29" s="137" t="s">
        <v>353</v>
      </c>
      <c r="E29" s="140" t="s">
        <v>334</v>
      </c>
      <c r="F29" s="130">
        <v>14000</v>
      </c>
    </row>
    <row r="30" spans="1:6">
      <c r="A30" s="244">
        <v>23</v>
      </c>
      <c r="B30" s="239" t="s">
        <v>354</v>
      </c>
      <c r="C30" s="240" t="s">
        <v>355</v>
      </c>
      <c r="D30" s="241" t="s">
        <v>356</v>
      </c>
      <c r="E30" s="240" t="s">
        <v>307</v>
      </c>
      <c r="F30" s="154">
        <v>66000</v>
      </c>
    </row>
  </sheetData>
  <mergeCells count="3">
    <mergeCell ref="C1:E1"/>
    <mergeCell ref="A4:F4"/>
    <mergeCell ref="D5:F5"/>
  </mergeCells>
  <pageMargins left="0.23" right="0.17" top="0.23" bottom="0.24" header="0.17" footer="0.16"/>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Bieu 46</vt:lpstr>
      <vt:lpstr>Bieu 47</vt:lpstr>
      <vt:lpstr>Bieu 48</vt:lpstr>
      <vt:lpstr>Bieu 49</vt:lpstr>
      <vt:lpstr>Bieu 53</vt:lpstr>
      <vt:lpstr>Bieu 54</vt:lpstr>
      <vt:lpstr>Bieu 55</vt:lpstr>
      <vt:lpstr>58</vt:lpstr>
      <vt:lpstr>'Bieu 55'!Print_Area</vt:lpstr>
      <vt:lpstr>'58'!Print_Titles</vt:lpstr>
      <vt:lpstr>'Bieu 48'!Print_Titles</vt:lpstr>
      <vt:lpstr>'Bieu 49'!Print_Titles</vt:lpstr>
      <vt:lpstr>'Bieu 53'!Print_Titles</vt:lpstr>
    </vt:vector>
  </TitlesOfParts>
  <Company>Computer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nguyenvonhathang</dc:creator>
  <cp:lastModifiedBy>phuonghonghoa</cp:lastModifiedBy>
  <cp:lastPrinted>2018-07-06T02:52:13Z</cp:lastPrinted>
  <dcterms:created xsi:type="dcterms:W3CDTF">2018-01-01T03:59:48Z</dcterms:created>
  <dcterms:modified xsi:type="dcterms:W3CDTF">2018-10-17T03:33:03Z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MOFUCM136599</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142829</vt:lpwstr>
  </property>
  <property fmtid="{D5CDD505-2E9C-101B-9397-08002B2CF9AE}" pid="7" name="DISidcName">
    <vt:lpwstr>mofucm</vt:lpwstr>
  </property>
  <property fmtid="{D5CDD505-2E9C-101B-9397-08002B2CF9AE}" pid="8" name="DISTaskPaneUrl">
    <vt:lpwstr>http://svr-portal1:16200/cs/idcplg?IdcService=DESKTOP_DOC_INFO&amp;dDocName=MOFUCM136599&amp;dID=142829&amp;ClientControlled=DocMan,taskpane&amp;coreContentOnly=1</vt:lpwstr>
  </property>
</Properties>
</file>