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atthewduke/3L/"/>
    </mc:Choice>
  </mc:AlternateContent>
  <xr:revisionPtr revIDLastSave="0" documentId="8_{4E478F52-4F65-624E-B0F2-1AB5085D27B1}" xr6:coauthVersionLast="47" xr6:coauthVersionMax="47" xr10:uidLastSave="{00000000-0000-0000-0000-000000000000}"/>
  <bookViews>
    <workbookView xWindow="0" yWindow="480" windowWidth="14280" windowHeight="17520" xr2:uid="{C1053672-A34A-544A-834A-98D049BA6A79}"/>
  </bookViews>
  <sheets>
    <sheet name="Paradigm (BUF NSH CAR)" sheetId="5" r:id="rId1"/>
    <sheet name="Tax Rates NHL" sheetId="1" r:id="rId2"/>
    <sheet name="Total Team Sal" sheetId="2" r:id="rId3"/>
    <sheet name="Market Size" sheetId="3" r:id="rId4"/>
    <sheet name="Cost of Arena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7" i="4" l="1"/>
  <c r="G24" i="4"/>
  <c r="C27" i="4"/>
  <c r="G3" i="4"/>
  <c r="G4" i="4"/>
  <c r="G5" i="4"/>
  <c r="G6" i="4"/>
  <c r="G7" i="4"/>
  <c r="G8" i="4"/>
  <c r="G9" i="4"/>
  <c r="G10" i="4"/>
  <c r="G11" i="4"/>
  <c r="G12" i="4"/>
  <c r="G13" i="4"/>
  <c r="G14" i="4"/>
  <c r="G15" i="4"/>
  <c r="G16" i="4"/>
  <c r="G17" i="4"/>
  <c r="G18" i="4"/>
  <c r="G19" i="4"/>
  <c r="G20" i="4"/>
  <c r="G21" i="4"/>
  <c r="G22" i="4"/>
  <c r="G23" i="4"/>
  <c r="G25" i="4"/>
  <c r="G26" i="4"/>
  <c r="G2" i="4"/>
  <c r="J27" i="4"/>
  <c r="I27" i="4"/>
  <c r="E27" i="4"/>
  <c r="F27" i="4"/>
  <c r="D27" i="4"/>
  <c r="G7" i="1"/>
  <c r="C27" i="3"/>
  <c r="Q27" i="1"/>
  <c r="P27" i="1"/>
  <c r="G45" i="1"/>
  <c r="I45" i="1" s="1"/>
  <c r="J45" i="1" s="1"/>
  <c r="G46" i="1"/>
  <c r="I46" i="1" s="1"/>
  <c r="J46" i="1" s="1"/>
  <c r="G47" i="1"/>
  <c r="I47" i="1" s="1"/>
  <c r="J47" i="1" s="1"/>
  <c r="G48" i="1"/>
  <c r="I48" i="1" s="1"/>
  <c r="J48" i="1" s="1"/>
  <c r="G49" i="1"/>
  <c r="I49" i="1" s="1"/>
  <c r="J49" i="1" s="1"/>
  <c r="G50" i="1"/>
  <c r="I50" i="1" s="1"/>
  <c r="J50" i="1" s="1"/>
  <c r="G51" i="1"/>
  <c r="I51" i="1" s="1"/>
  <c r="J51" i="1" s="1"/>
  <c r="G52" i="1"/>
  <c r="I52" i="1" s="1"/>
  <c r="J52" i="1" s="1"/>
  <c r="G53" i="1"/>
  <c r="I53" i="1" s="1"/>
  <c r="J53" i="1" s="1"/>
  <c r="G54" i="1"/>
  <c r="I54" i="1" s="1"/>
  <c r="J54" i="1" s="1"/>
  <c r="G55" i="1"/>
  <c r="I55" i="1" s="1"/>
  <c r="J55" i="1" s="1"/>
  <c r="G56" i="1"/>
  <c r="I56" i="1" s="1"/>
  <c r="J56" i="1" s="1"/>
  <c r="K56" i="1" s="1"/>
  <c r="G57" i="1"/>
  <c r="I57" i="1" s="1"/>
  <c r="J57" i="1" s="1"/>
  <c r="K57" i="1" s="1"/>
  <c r="G58" i="1"/>
  <c r="I58" i="1" s="1"/>
  <c r="J58" i="1" s="1"/>
  <c r="K58" i="1" s="1"/>
  <c r="G59" i="1"/>
  <c r="I59" i="1" s="1"/>
  <c r="J59" i="1" s="1"/>
  <c r="K59" i="1" s="1"/>
  <c r="G60" i="1"/>
  <c r="I60" i="1" s="1"/>
  <c r="J60" i="1" s="1"/>
  <c r="K60" i="1" s="1"/>
  <c r="G61" i="1"/>
  <c r="I61" i="1" s="1"/>
  <c r="J61" i="1" s="1"/>
  <c r="K61" i="1" s="1"/>
  <c r="G36" i="1"/>
  <c r="I36" i="1" s="1"/>
  <c r="J36" i="1" s="1"/>
  <c r="K36" i="1" s="1"/>
  <c r="G37" i="1"/>
  <c r="I37" i="1" s="1"/>
  <c r="J37" i="1" s="1"/>
  <c r="K37" i="1" s="1"/>
  <c r="G38" i="1"/>
  <c r="I38" i="1" s="1"/>
  <c r="J38" i="1" s="1"/>
  <c r="K38" i="1" s="1"/>
  <c r="G39" i="1"/>
  <c r="I39" i="1" s="1"/>
  <c r="J39" i="1" s="1"/>
  <c r="K39" i="1" s="1"/>
  <c r="G40" i="1"/>
  <c r="I40" i="1" s="1"/>
  <c r="J40" i="1" s="1"/>
  <c r="K40" i="1" s="1"/>
  <c r="G41" i="1"/>
  <c r="I41" i="1" s="1"/>
  <c r="J41" i="1" s="1"/>
  <c r="K41" i="1" s="1"/>
  <c r="G42" i="1"/>
  <c r="I42" i="1" s="1"/>
  <c r="J42" i="1" s="1"/>
  <c r="K42" i="1" s="1"/>
  <c r="G43" i="1"/>
  <c r="I43" i="1" s="1"/>
  <c r="J43" i="1" s="1"/>
  <c r="K43" i="1" s="1"/>
  <c r="G44" i="1"/>
  <c r="I44" i="1" s="1"/>
  <c r="J44" i="1" s="1"/>
  <c r="K44" i="1" s="1"/>
  <c r="G21" i="1"/>
  <c r="I21" i="1" s="1"/>
  <c r="J21" i="1" s="1"/>
  <c r="K21" i="1" s="1"/>
  <c r="G3" i="1"/>
  <c r="I3" i="1" s="1"/>
  <c r="J3" i="1" s="1"/>
  <c r="K3" i="1" s="1"/>
  <c r="G4" i="1"/>
  <c r="I4" i="1" s="1"/>
  <c r="J4" i="1" s="1"/>
  <c r="K4" i="1" s="1"/>
  <c r="G5" i="1"/>
  <c r="I5" i="1" s="1"/>
  <c r="J5" i="1" s="1"/>
  <c r="K5" i="1" s="1"/>
  <c r="G6" i="1"/>
  <c r="I6" i="1" s="1"/>
  <c r="J6" i="1" s="1"/>
  <c r="K6" i="1" s="1"/>
  <c r="I7" i="1"/>
  <c r="J7" i="1" s="1"/>
  <c r="K7" i="1" s="1"/>
  <c r="G8" i="1"/>
  <c r="I8" i="1" s="1"/>
  <c r="J8" i="1" s="1"/>
  <c r="K8" i="1" s="1"/>
  <c r="G9" i="1"/>
  <c r="I9" i="1" s="1"/>
  <c r="J9" i="1" s="1"/>
  <c r="K9" i="1" s="1"/>
  <c r="G10" i="1"/>
  <c r="I10" i="1" s="1"/>
  <c r="J10" i="1" s="1"/>
  <c r="K10" i="1" s="1"/>
  <c r="G11" i="1"/>
  <c r="I11" i="1" s="1"/>
  <c r="J11" i="1" s="1"/>
  <c r="K11" i="1" s="1"/>
  <c r="G12" i="1"/>
  <c r="I12" i="1" s="1"/>
  <c r="J12" i="1" s="1"/>
  <c r="K12" i="1" s="1"/>
  <c r="G13" i="1"/>
  <c r="I13" i="1" s="1"/>
  <c r="J13" i="1" s="1"/>
  <c r="K13" i="1" s="1"/>
  <c r="G14" i="1"/>
  <c r="I14" i="1" s="1"/>
  <c r="J14" i="1" s="1"/>
  <c r="K14" i="1" s="1"/>
  <c r="G15" i="1"/>
  <c r="I15" i="1" s="1"/>
  <c r="J15" i="1" s="1"/>
  <c r="K15" i="1" s="1"/>
  <c r="G16" i="1"/>
  <c r="I16" i="1" s="1"/>
  <c r="J16" i="1" s="1"/>
  <c r="K16" i="1" s="1"/>
  <c r="G17" i="1"/>
  <c r="I17" i="1" s="1"/>
  <c r="J17" i="1" s="1"/>
  <c r="K17" i="1" s="1"/>
  <c r="G18" i="1"/>
  <c r="I18" i="1" s="1"/>
  <c r="J18" i="1" s="1"/>
  <c r="K18" i="1" s="1"/>
  <c r="G19" i="1"/>
  <c r="I19" i="1" s="1"/>
  <c r="J19" i="1" s="1"/>
  <c r="K19" i="1" s="1"/>
  <c r="G20" i="1"/>
  <c r="I20" i="1" s="1"/>
  <c r="J20" i="1" s="1"/>
  <c r="K20" i="1" s="1"/>
  <c r="G22" i="1"/>
  <c r="I22" i="1" s="1"/>
  <c r="J22" i="1" s="1"/>
  <c r="K22" i="1" s="1"/>
  <c r="G23" i="1"/>
  <c r="I23" i="1" s="1"/>
  <c r="J23" i="1" s="1"/>
  <c r="K23" i="1" s="1"/>
  <c r="G24" i="1"/>
  <c r="I24" i="1" s="1"/>
  <c r="J24" i="1" s="1"/>
  <c r="K24" i="1" s="1"/>
  <c r="G25" i="1"/>
  <c r="I25" i="1" s="1"/>
  <c r="J25" i="1" s="1"/>
  <c r="K25" i="1" s="1"/>
  <c r="G26" i="1"/>
  <c r="I26" i="1" s="1"/>
  <c r="J26" i="1" s="1"/>
  <c r="K26" i="1" s="1"/>
  <c r="G27" i="1"/>
  <c r="I27" i="1" s="1"/>
  <c r="J27" i="1" s="1"/>
  <c r="K27" i="1" s="1"/>
  <c r="G28" i="1"/>
  <c r="I28" i="1" s="1"/>
  <c r="J28" i="1" s="1"/>
  <c r="K28" i="1" s="1"/>
  <c r="G29" i="1"/>
  <c r="I29" i="1" s="1"/>
  <c r="J29" i="1" s="1"/>
  <c r="K29" i="1" s="1"/>
  <c r="G30" i="1"/>
  <c r="I30" i="1" s="1"/>
  <c r="J30" i="1" s="1"/>
  <c r="K30" i="1" s="1"/>
  <c r="G31" i="1"/>
  <c r="I31" i="1" s="1"/>
  <c r="J31" i="1" s="1"/>
  <c r="K31" i="1" s="1"/>
  <c r="G32" i="1"/>
  <c r="I32" i="1" s="1"/>
  <c r="J32" i="1" s="1"/>
  <c r="K32" i="1" s="1"/>
  <c r="G33" i="1"/>
  <c r="I33" i="1" s="1"/>
  <c r="J33" i="1" s="1"/>
  <c r="K33" i="1" s="1"/>
  <c r="G34" i="1"/>
  <c r="I34" i="1" s="1"/>
  <c r="J34" i="1" s="1"/>
  <c r="K34" i="1" s="1"/>
  <c r="G35" i="1"/>
  <c r="I35" i="1" s="1"/>
  <c r="J35" i="1" s="1"/>
  <c r="K35" i="1" s="1"/>
  <c r="G2" i="1"/>
  <c r="I2" i="1" s="1"/>
  <c r="J2" i="1" s="1"/>
  <c r="K2" i="1" s="1"/>
  <c r="G27"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tc={41A04863-FA7E-B941-8EDD-11C3B6604FE9}</author>
    <author>tc={7AC991AA-D4A1-E44F-B3A8-FD1910811BAE}</author>
    <author>tc={39E12E4D-1511-954E-BE51-4F81F67550E7}</author>
    <author>tc={A4FC1436-EF95-BD45-8404-16F73B5BBD32}</author>
    <author>tc={3EBCE839-78DD-3D46-82A3-7DC00B2F677A}</author>
    <author>tc={E2C6045C-25E9-804F-B40B-D7EC7E1E09AA}</author>
    <author>tc={FE61B9A0-545B-9A40-B098-9621C2667787}</author>
    <author>tc={7D0BF711-E135-954F-9DEB-FD254BAEC35D}</author>
    <author>tc={F7AE31DC-2A57-DF45-87CC-02E8F1ADFB72}</author>
    <author>tc={AB82C96D-F744-F64E-941E-AF9A23643B61}</author>
    <author>tc={04B662BB-521D-4840-A5D5-FF01D616207F}</author>
    <author>tc={37642783-97E3-494E-AEEF-806D82CEF12F}</author>
    <author>tc={7FFF5243-E1F0-6946-A109-2D91791C43FE}</author>
    <author>tc={9D87084E-7CD8-854F-9815-47EAF24453D5}</author>
    <author>tc={6068DB6D-E029-3E4C-BD12-ABD4D41D64E6}</author>
    <author>tc={3301C085-9624-9345-AA53-43AC55291FFB}</author>
    <author>tc={54BFE0DC-EE32-4345-8C71-DA95A0BEEFC4}</author>
    <author>tc={0A86D664-9447-5148-B39B-016B1DD3E348}</author>
    <author>tc={9F06CD3C-5C26-BF42-AE6A-6D4181D70ABA}</author>
    <author>tc={4707B231-A392-AD46-8125-2BAF5C4FB95E}</author>
    <author>tc={488214AE-F0FB-F34A-8DE7-09CCB9E4F198}</author>
    <author>tc={A03C3D21-F21F-C842-BF00-7B79CA9A7F58}</author>
    <author>tc={1789B2A8-D24B-C448-B863-F668C2CCDE30}</author>
  </authors>
  <commentList>
    <comment ref="E2" authorId="0" shapeId="0" xr:uid="{41A04863-FA7E-B941-8EDD-11C3B6604FE9}">
      <text>
        <t>[Threaded comment]
Your version of Excel allows you to read this threaded comment; however, any edits to it will get removed if the file is opened in a newer version of Excel. Learn more: https://go.microsoft.com/fwlink/?linkid=870924
Comment:
    https://ustvdb.com/seasons/2022-23/markets/</t>
      </text>
    </comment>
    <comment ref="F2" authorId="1" shapeId="0" xr:uid="{7AC991AA-D4A1-E44F-B3A8-FD1910811BAE}">
      <text>
        <t>[Threaded comment]
Your version of Excel allows you to read this threaded comment; however, any edits to it will get removed if the file is opened in a newer version of Excel. Learn more: https://go.microsoft.com/fwlink/?linkid=870924
Comment:
    https://www.forbes.com/teams/buffalo-sabres/?sh=3f12f36664f3</t>
      </text>
    </comment>
    <comment ref="G2" authorId="2" shapeId="0" xr:uid="{39E12E4D-1511-954E-BE51-4F81F67550E7}">
      <text>
        <t xml:space="preserve">[Threaded comment]
Your version of Excel allows you to read this threaded comment; however, any edits to it will get removed if the file is opened in a newer version of Excel. Learn more: https://go.microsoft.com/fwlink/?linkid=870924
Comment:
    http://hockey.ballparks.com/NHL/BuffaloSabres/index.htm </t>
      </text>
    </comment>
    <comment ref="H2" authorId="3" shapeId="0" xr:uid="{A4FC1436-EF95-BD45-8404-16F73B5BBD32}">
      <text>
        <t xml:space="preserve">[Threaded comment]
Your version of Excel allows you to read this threaded comment; however, any edits to it will get removed if the file is opened in a newer version of Excel. Learn more: https://go.microsoft.com/fwlink/?linkid=870924
Comment:
    http://hockey.ballparks.com/NHL/BuffaloSabres/index.htm </t>
      </text>
    </comment>
    <comment ref="I2" authorId="4" shapeId="0" xr:uid="{3EBCE839-78DD-3D46-82A3-7DC00B2F677A}">
      <text>
        <t>[Threaded comment]
Your version of Excel allows you to read this threaded comment; however, any edits to it will get removed if the file is opened in a newer version of Excel. Learn more: https://go.microsoft.com/fwlink/?linkid=870924
Comment:
    https://www.espn.com/nhl/story/_/id/38277804/owner-pegula-dissolves-buffalo-sabres-bills-parent-company</t>
      </text>
    </comment>
    <comment ref="M2" authorId="5" shapeId="0" xr:uid="{E2C6045C-25E9-804F-B40B-D7EC7E1E09AA}">
      <text>
        <t>[Threaded comment]
Your version of Excel allows you to read this threaded comment; however, any edits to it will get removed if the file is opened in a newer version of Excel. Learn more: https://go.microsoft.com/fwlink/?linkid=870924
Comment:
    https://spectrumlocalnews.com/news/2015/06/3/inside-the-buffalo-marriott-harborcenter#:~:text=The%20205%2Droom%20hotel%20is%20expected%20to%20bring,has%20already%20begun%2C%20with%20the%20construction%20project</t>
      </text>
    </comment>
    <comment ref="N2" authorId="6" shapeId="0" xr:uid="{FE61B9A0-545B-9A40-B098-9621C2667787}">
      <text>
        <t>[Threaded comment]
Your version of Excel allows you to read this threaded comment; however, any edits to it will get removed if the file is opened in a newer version of Excel. Learn more: https://go.microsoft.com/fwlink/?linkid=870924
Comment:
    https://www4.erie.gov/comptroller/hotel-tax-instructions-and-registration#:~:text=RATE%20OF%20TAX,rooms%20located%20in%20Erie%20County</t>
      </text>
    </comment>
    <comment ref="P2" authorId="7" shapeId="0" xr:uid="{7D0BF711-E135-954F-9DEB-FD254BAEC35D}">
      <text>
        <t>[Threaded comment]
Your version of Excel allows you to read this threaded comment; however, any edits to it will get removed if the file is opened in a newer version of Excel. Learn more: https://go.microsoft.com/fwlink/?linkid=870924
Comment:
    See attached</t>
      </text>
    </comment>
    <comment ref="Q2" authorId="8" shapeId="0" xr:uid="{F7AE31DC-2A57-DF45-87CC-02E8F1ADFB72}">
      <text>
        <t>[Threaded comment]
Your version of Excel allows you to read this threaded comment; however, any edits to it will get removed if the file is opened in a newer version of Excel. Learn more: https://go.microsoft.com/fwlink/?linkid=870924
Comment:
    See attached</t>
      </text>
    </comment>
    <comment ref="E3" authorId="9" shapeId="0" xr:uid="{AB82C96D-F744-F64E-941E-AF9A23643B61}">
      <text>
        <t>[Threaded comment]
Your version of Excel allows you to read this threaded comment; however, any edits to it will get removed if the file is opened in a newer version of Excel. Learn more: https://go.microsoft.com/fwlink/?linkid=870924
Comment:
    https://ustvdb.com/seasons/2022-23/markets/</t>
      </text>
    </comment>
    <comment ref="F3" authorId="10" shapeId="0" xr:uid="{04B662BB-521D-4840-A5D5-FF01D616207F}">
      <text>
        <t>[Threaded comment]
Your version of Excel allows you to read this threaded comment; however, any edits to it will get removed if the file is opened in a newer version of Excel. Learn more: https://go.microsoft.com/fwlink/?linkid=870924
Comment:
    https://law.marquette.edu/assets/sports-law/NHL.2018.pdf</t>
      </text>
    </comment>
    <comment ref="G3" authorId="11" shapeId="0" xr:uid="{37642783-97E3-494E-AEEF-806D82CEF12F}">
      <text>
        <t>[Threaded comment]
Your version of Excel allows you to read this threaded comment; however, any edits to it will get removed if the file is opened in a newer version of Excel. Learn more: https://go.microsoft.com/fwlink/?linkid=870924
Comment:
    https://law.marquette.edu/assets/sports-law/NHL.2018.pdf</t>
      </text>
    </comment>
    <comment ref="H3" authorId="12" shapeId="0" xr:uid="{7FFF5243-E1F0-6946-A109-2D91791C43FE}">
      <text>
        <t>[Threaded comment]
Your version of Excel allows you to read this threaded comment; however, any edits to it will get removed if the file is opened in a newer version of Excel. Learn more: https://go.microsoft.com/fwlink/?linkid=870924
Comment:
    https://law.marquette.edu/assets/sports-law/NHL.2018.pdf</t>
      </text>
    </comment>
    <comment ref="M3" authorId="13" shapeId="0" xr:uid="{9D87084E-7CD8-854F-9815-47EAF24453D5}">
      <text>
        <t>[Threaded comment]
Your version of Excel allows you to read this threaded comment; however, any edits to it will get removed if the file is opened in a newer version of Excel. Learn more: https://go.microsoft.com/fwlink/?linkid=870924
Comment:
    https://www.bridgestonearena.com/plan-your-visit</t>
      </text>
    </comment>
    <comment ref="N3" authorId="14" shapeId="0" xr:uid="{6068DB6D-E029-3E4C-BD12-ABD4D41D64E6}">
      <text>
        <t>[Threaded comment]
Your version of Excel allows you to read this threaded comment; however, any edits to it will get removed if the file is opened in a newer version of Excel. Learn more: https://go.microsoft.com/fwlink/?linkid=870924
Comment:
    https://www.nashville.gov/departments/finance/news/increase-hotel-occupancy-tax-metropolitan-nashville-davidson-county; https://www.tn.gov/content/dam/tn/revenue/documents/taxes/sales/Foodtax.pdf</t>
      </text>
    </comment>
    <comment ref="C4" authorId="15" shapeId="0" xr:uid="{3301C085-9624-9345-AA53-43AC55291FFB}">
      <text>
        <t>[Threaded comment]
Your version of Excel allows you to read this threaded comment; however, any edits to it will get removed if the file is opened in a newer version of Excel. Learn more: https://go.microsoft.com/fwlink/?linkid=870924
Comment:
    https://www.pncarena.com/venue-facts-history</t>
      </text>
    </comment>
    <comment ref="E4" authorId="16" shapeId="0" xr:uid="{54BFE0DC-EE32-4345-8C71-DA95A0BEEFC4}">
      <text>
        <t>[Threaded comment]
Your version of Excel allows you to read this threaded comment; however, any edits to it will get removed if the file is opened in a newer version of Excel. Learn more: https://go.microsoft.com/fwlink/?linkid=870924
Comment:
    https://ustvdb.com/seasons/2022-23/markets/</t>
      </text>
    </comment>
    <comment ref="F4" authorId="17" shapeId="0" xr:uid="{0A86D664-9447-5148-B39B-016B1DD3E348}">
      <text>
        <t>[Threaded comment]
Your version of Excel allows you to read this threaded comment; however, any edits to it will get removed if the file is opened in a newer version of Excel. Learn more: https://go.microsoft.com/fwlink/?linkid=870924
Comment:
    https://law.marquette.edu/assets/sports-law/NHL.2018.pdf</t>
      </text>
    </comment>
    <comment ref="G4" authorId="18" shapeId="0" xr:uid="{9F06CD3C-5C26-BF42-AE6A-6D4181D70ABA}">
      <text>
        <t>[Threaded comment]
Your version of Excel allows you to read this threaded comment; however, any edits to it will get removed if the file is opened in a newer version of Excel. Learn more: https://go.microsoft.com/fwlink/?linkid=870924
Comment:
    https://law.marquette.edu/assets/sports-law/NHL.2018.pdf</t>
      </text>
    </comment>
    <comment ref="H4" authorId="19" shapeId="0" xr:uid="{4707B231-A392-AD46-8125-2BAF5C4FB95E}">
      <text>
        <t xml:space="preserve">[Threaded comment]
Your version of Excel allows you to read this threaded comment; however, any edits to it will get removed if the file is opened in a newer version of Excel. Learn more: https://go.microsoft.com/fwlink/?linkid=870924
Comment:
    https://law.marquette.edu/assets/sports-law/NHL.2018.pdf
</t>
      </text>
    </comment>
    <comment ref="M4" authorId="20" shapeId="0" xr:uid="{488214AE-F0FB-F34A-8DE7-09CCB9E4F198}">
      <text>
        <t>[Threaded comment]
Your version of Excel allows you to read this threaded comment; however, any edits to it will get removed if the file is opened in a newer version of Excel. Learn more: https://go.microsoft.com/fwlink/?linkid=870924
Comment:
    https://www.pncarena.com/venue-facts-history</t>
      </text>
    </comment>
    <comment ref="P4" authorId="21" shapeId="0" xr:uid="{A03C3D21-F21F-C842-BF00-7B79CA9A7F58}">
      <text>
        <t>[Threaded comment]
Your version of Excel allows you to read this threaded comment; however, any edits to it will get removed if the file is opened in a newer version of Excel. Learn more: https://go.microsoft.com/fwlink/?linkid=870924
Comment:
    See attached</t>
      </text>
    </comment>
    <comment ref="Q4" authorId="22" shapeId="0" xr:uid="{1789B2A8-D24B-C448-B863-F668C2CCDE30}">
      <text>
        <t>[Threaded comment]
Your version of Excel allows you to read this threaded comment; however, any edits to it will get removed if the file is opened in a newer version of Excel. Learn more: https://go.microsoft.com/fwlink/?linkid=870924
Comment:
    See attached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29" authorId="0" shapeId="0" xr:uid="{B186137A-B2D0-374F-A3DD-840AD5C50DA0}">
      <text>
        <r>
          <rPr>
            <b/>
            <sz val="10"/>
            <color rgb="FF000000"/>
            <rFont val="Tahoma"/>
            <family val="2"/>
          </rPr>
          <t xml:space="preserve">Matthew Duke: </t>
        </r>
        <r>
          <rPr>
            <sz val="10"/>
            <color rgb="FF000000"/>
            <rFont val="Tahoma"/>
            <family val="2"/>
          </rPr>
          <t xml:space="preserve">per https://www.nhlpa.com/the-pa/cba and https://frontofficesports.com/nathan-mackinnon-becomes-highest-paid-player-in-nhl-history/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2" authorId="0" shapeId="0" xr:uid="{EE28D56E-44D0-7A42-84BB-7777FD85803C}">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2" authorId="0" shapeId="0" xr:uid="{6AF74459-5716-5944-AFD8-4779126646DD}">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2" authorId="0" shapeId="0" xr:uid="{EEBDA460-4D5F-1A41-8895-D2CD48316FDF}">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2" authorId="0" shapeId="0" xr:uid="{C2412BDA-2FB2-3444-96FE-D55C458F2D10}">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H2" authorId="0" shapeId="0" xr:uid="{CBFE0A4B-4B9D-3049-8CC0-AF9A43D4E8B1}">
      <text>
        <r>
          <rPr>
            <b/>
            <sz val="10"/>
            <color rgb="FF000000"/>
            <rFont val="Tahoma"/>
            <family val="34"/>
          </rPr>
          <t>Matthew Duke:</t>
        </r>
        <r>
          <rPr>
            <sz val="10"/>
            <color rgb="FF000000"/>
            <rFont val="Tahoma"/>
            <family val="34"/>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C3" authorId="0" shapeId="0" xr:uid="{2A151A77-4627-A147-9412-62A7DAA00212}">
      <text>
        <r>
          <rPr>
            <b/>
            <sz val="10"/>
            <color rgb="FF000000"/>
            <rFont val="Calibri"/>
            <family val="2"/>
            <scheme val="minor"/>
          </rPr>
          <t xml:space="preserve">Matthew Duke: </t>
        </r>
        <r>
          <rPr>
            <sz val="10"/>
            <color rgb="FF000000"/>
            <rFont val="Calibri"/>
            <family val="2"/>
            <scheme val="minor"/>
          </rPr>
          <t>https://cfo.asu.edu/multipurpose-arena</t>
        </r>
        <r>
          <rPr>
            <sz val="10"/>
            <color rgb="FF000000"/>
            <rFont val="Calibri"/>
            <family val="2"/>
            <scheme val="minor"/>
          </rPr>
          <t xml:space="preserve">
</t>
        </r>
      </text>
    </comment>
    <comment ref="D3" authorId="0" shapeId="0" xr:uid="{293D5D78-C617-C746-820B-A34823F91BDF}">
      <text>
        <r>
          <rPr>
            <b/>
            <sz val="10"/>
            <color rgb="FF000000"/>
            <rFont val="Tahoma"/>
            <family val="2"/>
          </rPr>
          <t xml:space="preserve">Matthew Duke: </t>
        </r>
        <r>
          <rPr>
            <sz val="10"/>
            <color rgb="FF000000"/>
            <rFont val="Tahoma"/>
            <family val="2"/>
          </rPr>
          <t>https://cfo.asu.edu/multipurpose-arena</t>
        </r>
      </text>
    </comment>
    <comment ref="E3" authorId="0" shapeId="0" xr:uid="{4A9B16CF-0240-1D41-B3C2-E10096D63497}">
      <text>
        <r>
          <rPr>
            <b/>
            <sz val="10"/>
            <color rgb="FF000000"/>
            <rFont val="Tahoma"/>
            <family val="2"/>
          </rPr>
          <t>Matthew Duke:</t>
        </r>
        <r>
          <rPr>
            <sz val="10"/>
            <color rgb="FF000000"/>
            <rFont val="Tahoma"/>
            <family val="2"/>
          </rPr>
          <t xml:space="preserve">
</t>
        </r>
        <r>
          <rPr>
            <sz val="10"/>
            <color rgb="FF000000"/>
            <rFont val="Tahoma"/>
            <family val="2"/>
          </rPr>
          <t>https://finance.yahoo.com/news/arizona-states-sports-facility-gets-011320671.html</t>
        </r>
      </text>
    </comment>
    <comment ref="F3" authorId="0" shapeId="0" xr:uid="{CB909E2F-80DB-B44C-A3A4-0721FEAE0DC6}">
      <text>
        <r>
          <rPr>
            <b/>
            <sz val="10"/>
            <color rgb="FF000000"/>
            <rFont val="Tahoma"/>
            <family val="34"/>
          </rPr>
          <t>Matthew Duke:</t>
        </r>
        <r>
          <rPr>
            <sz val="10"/>
            <color rgb="FF000000"/>
            <rFont val="Calibri"/>
            <family val="2"/>
            <scheme val="minor"/>
          </rPr>
          <t xml:space="preserve">
</t>
        </r>
        <r>
          <rPr>
            <sz val="10"/>
            <color rgb="FF000000"/>
            <rFont val="Tahoma"/>
            <family val="34"/>
          </rPr>
          <t>https://finance.yahoo.com/news/arizona-states-sports-facility-gets-011320671.html</t>
        </r>
        <r>
          <rPr>
            <sz val="10"/>
            <color rgb="FF000000"/>
            <rFont val="Calibri"/>
            <family val="2"/>
            <scheme val="minor"/>
          </rPr>
          <t xml:space="preserve">
</t>
        </r>
      </text>
    </comment>
    <comment ref="C4" authorId="0" shapeId="0" xr:uid="{A4CA3D42-D1FA-2742-9D54-D938629A4609}">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4" authorId="0" shapeId="0" xr:uid="{C8394EBC-BEB5-A647-9A3E-D936DF1AB0D0}">
      <text>
        <r>
          <rPr>
            <b/>
            <sz val="10"/>
            <color rgb="FF000000"/>
            <rFont val="Calibri"/>
            <family val="2"/>
            <scheme val="minor"/>
          </rPr>
          <t xml:space="preserve">Matthew Duke: </t>
        </r>
        <r>
          <rPr>
            <sz val="10"/>
            <color rgb="FF000000"/>
            <rFont val="Calibri"/>
            <family val="2"/>
            <scheme val="minor"/>
          </rPr>
          <t>http://hockey.ballparks.com/NHL/ChicagoBlackhawks/index.htm</t>
        </r>
      </text>
    </comment>
    <comment ref="E4" authorId="0" shapeId="0" xr:uid="{4F36855D-FCB9-1545-94FB-6BC86D3D702B}">
      <text>
        <r>
          <rPr>
            <b/>
            <sz val="10"/>
            <color rgb="FF000000"/>
            <rFont val="Calibri"/>
            <family val="2"/>
            <scheme val="minor"/>
          </rPr>
          <t xml:space="preserve">Matthew Duke: </t>
        </r>
        <r>
          <rPr>
            <sz val="10"/>
            <color rgb="FF000000"/>
            <rFont val="Calibri"/>
            <family val="2"/>
            <scheme val="minor"/>
          </rPr>
          <t>http://hockey.ballparks.com/NHL/ChicagoBlackhawks/index.htm</t>
        </r>
      </text>
    </comment>
    <comment ref="F4" authorId="0" shapeId="0" xr:uid="{D2F8D5A9-CF51-E74F-927C-571C34F39A38}">
      <text>
        <r>
          <rPr>
            <b/>
            <sz val="10"/>
            <color rgb="FF000000"/>
            <rFont val="Calibri"/>
            <family val="2"/>
          </rPr>
          <t xml:space="preserve">Matthew Duke: </t>
        </r>
        <r>
          <rPr>
            <sz val="10"/>
            <color rgb="FF000000"/>
            <rFont val="Calibri"/>
            <family val="2"/>
          </rPr>
          <t xml:space="preserve">http://hockey.ballparks.com/NHL/ChicagoBlackhawks/index.htm.asp
</t>
        </r>
      </text>
    </comment>
    <comment ref="H4" authorId="0" shapeId="0" xr:uid="{718ABC31-8EA3-2247-A81B-E26811D5C99C}">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J4" authorId="0" shapeId="0" xr:uid="{22CB5934-D256-9B42-BF3B-2475D895EB33}">
      <text>
        <r>
          <rPr>
            <b/>
            <sz val="10"/>
            <color rgb="FF000000"/>
            <rFont val="Tahoma"/>
            <family val="2"/>
          </rPr>
          <t xml:space="preserve">Matthew Duke: </t>
        </r>
        <r>
          <rPr>
            <sz val="10"/>
            <color rgb="FF000000"/>
            <rFont val="Tahoma"/>
            <family val="2"/>
          </rPr>
          <t>https://www.tdgarden.com/news/detail/legendary/</t>
        </r>
      </text>
    </comment>
    <comment ref="K4" authorId="0" shapeId="0" xr:uid="{F1202BBE-6405-EB4C-B5F7-4F03E33389FA}">
      <text>
        <r>
          <rPr>
            <b/>
            <sz val="10"/>
            <color rgb="FF000000"/>
            <rFont val="Calibri"/>
            <family val="2"/>
            <scheme val="minor"/>
          </rPr>
          <t xml:space="preserve">Matthew Duke: </t>
        </r>
        <r>
          <rPr>
            <sz val="10"/>
            <color rgb="FF000000"/>
            <rFont val="Calibri"/>
            <family val="2"/>
            <scheme val="minor"/>
          </rPr>
          <t>https://www.tdgarden.com/news/detail/legendary/</t>
        </r>
        <r>
          <rPr>
            <sz val="10"/>
            <color rgb="FF000000"/>
            <rFont val="Calibri"/>
            <family val="2"/>
            <scheme val="minor"/>
          </rPr>
          <t xml:space="preserve">
</t>
        </r>
      </text>
    </comment>
    <comment ref="C6" authorId="0" shapeId="0" xr:uid="{57AF069C-79C2-2B4A-BAFB-4568C8F530D5}">
      <text>
        <r>
          <rPr>
            <b/>
            <sz val="10"/>
            <color rgb="FF000000"/>
            <rFont val="Tahoma"/>
            <family val="2"/>
          </rPr>
          <t xml:space="preserve">Matthew Duke: </t>
        </r>
        <r>
          <rPr>
            <sz val="10"/>
            <color rgb="FF000000"/>
            <rFont val="Tahoma"/>
            <family val="2"/>
          </rPr>
          <t>https://law.marquette.edu/assets/sports-law/nhl.pdf</t>
        </r>
      </text>
    </comment>
    <comment ref="D6" authorId="0" shapeId="0" xr:uid="{EE16FBAA-F2FE-B744-999A-9F187AC320F0}">
      <text>
        <r>
          <rPr>
            <b/>
            <sz val="10"/>
            <color rgb="FF000000"/>
            <rFont val="Calibri"/>
            <family val="2"/>
            <scheme val="minor"/>
          </rPr>
          <t xml:space="preserve">Matthew Duke: </t>
        </r>
        <r>
          <rPr>
            <sz val="10"/>
            <color rgb="FF000000"/>
            <rFont val="Calibri"/>
            <family val="2"/>
            <scheme val="minor"/>
          </rPr>
          <t>https://law.marquette.edu/assets/sports-law/nhl.pdf</t>
        </r>
        <r>
          <rPr>
            <sz val="10"/>
            <color rgb="FF000000"/>
            <rFont val="Calibri"/>
            <family val="2"/>
            <scheme val="minor"/>
          </rPr>
          <t xml:space="preserve">
</t>
        </r>
      </text>
    </comment>
    <comment ref="E6" authorId="0" shapeId="0" xr:uid="{AD5F086A-79A6-C54B-B6F9-F2AFD7081B71}">
      <text>
        <r>
          <rPr>
            <b/>
            <sz val="10"/>
            <color rgb="FF000000"/>
            <rFont val="Calibri"/>
            <family val="2"/>
            <scheme val="minor"/>
          </rPr>
          <t xml:space="preserve">Matthew Duke: </t>
        </r>
        <r>
          <rPr>
            <sz val="10"/>
            <color rgb="FF000000"/>
            <rFont val="Calibri"/>
            <family val="2"/>
            <scheme val="minor"/>
          </rPr>
          <t>https://law.marquette.edu/assets/sports-law/nhl.pdf</t>
        </r>
        <r>
          <rPr>
            <sz val="10"/>
            <color rgb="FF000000"/>
            <rFont val="Calibri"/>
            <family val="2"/>
            <scheme val="minor"/>
          </rPr>
          <t xml:space="preserve">
</t>
        </r>
      </text>
    </comment>
    <comment ref="F6" authorId="0" shapeId="0" xr:uid="{2D8FE5B4-35F0-4447-B5B6-13AFDE3D0B9C}">
      <text>
        <r>
          <rPr>
            <b/>
            <sz val="10"/>
            <color rgb="FF000000"/>
            <rFont val="Calibri"/>
            <family val="2"/>
            <scheme val="minor"/>
          </rPr>
          <t xml:space="preserve">Matthew Duke: </t>
        </r>
        <r>
          <rPr>
            <sz val="10"/>
            <color rgb="FF000000"/>
            <rFont val="Calibri"/>
            <family val="2"/>
            <scheme val="minor"/>
          </rPr>
          <t>https://law.marquette.edu/assets/sports-law/nhl.pdf</t>
        </r>
        <r>
          <rPr>
            <sz val="10"/>
            <color rgb="FF000000"/>
            <rFont val="Calibri"/>
            <family val="2"/>
            <scheme val="minor"/>
          </rPr>
          <t xml:space="preserve">
</t>
        </r>
      </text>
    </comment>
    <comment ref="C7" authorId="0" shapeId="0" xr:uid="{E14D79BE-0955-D04F-8F89-608A2AE1BC4C}">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7" authorId="0" shapeId="0" xr:uid="{227127E4-6030-674E-92D8-BFDCEE9C8DE1}">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7" authorId="0" shapeId="0" xr:uid="{195D87E6-A2E9-6242-879A-26646490AF83}">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7" authorId="0" shapeId="0" xr:uid="{6FD308DA-C707-154B-B510-FBC7360A27F4}">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H7" authorId="0" shapeId="0" xr:uid="{2138EF4F-3071-9A46-AE11-CD935B1D557B}">
      <text>
        <r>
          <rPr>
            <b/>
            <sz val="10"/>
            <color rgb="FF000000"/>
            <rFont val="Calibri"/>
            <family val="2"/>
          </rPr>
          <t>Matthew Duke:</t>
        </r>
        <r>
          <rPr>
            <sz val="10"/>
            <color rgb="FF000000"/>
            <rFont val="Calibri"/>
            <family val="2"/>
          </rPr>
          <t xml:space="preserve"> https://buffalonews.com/business/local/renovations-made-at-nhl-arenas-built-in-early--to-late-1990s/article_1bd6fec8-23cf-11ed-a048-7bc935007d38.html
</t>
        </r>
      </text>
    </comment>
    <comment ref="C8" authorId="0" shapeId="0" xr:uid="{9D24633C-22CD-EE4E-A527-457C37FDF98D}">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8" authorId="0" shapeId="0" xr:uid="{6BC057B0-7269-DF47-AB63-D30A06849DC1}">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8" authorId="0" shapeId="0" xr:uid="{79D72701-AD77-6B4B-8BE1-9F571EFAE2FA}">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8" authorId="0" shapeId="0" xr:uid="{16E15C58-01E1-D645-A07E-21BCE8682FC5}">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C9" authorId="0" shapeId="0" xr:uid="{2B62F21B-AD39-ED47-9090-32365BD4014E}">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9" authorId="0" shapeId="0" xr:uid="{FEE0A56D-F7E9-9942-A748-6F669987F835}">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9" authorId="0" shapeId="0" xr:uid="{C081D075-BCD2-624E-949A-3C4CC8F14E33}">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9" authorId="0" shapeId="0" xr:uid="{78E78F9F-4E0E-6B42-B189-421506C23C97}">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C10" authorId="0" shapeId="0" xr:uid="{FA14C499-833B-154B-98DC-754AE88A390F}">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10" authorId="0" shapeId="0" xr:uid="{5453D716-2960-DF42-9899-13F3CA87C751}">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10" authorId="0" shapeId="0" xr:uid="{00B2C213-6F75-BE4D-86E8-A89E6CE07FA8}">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10" authorId="0" shapeId="0" xr:uid="{935410AD-1D14-7E42-AC60-D79418F8507B}">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C11" authorId="0" shapeId="0" xr:uid="{920C7C2F-07F1-7548-963C-3CD92ABBF833}">
      <text>
        <r>
          <rPr>
            <b/>
            <sz val="10"/>
            <color rgb="FF000000"/>
            <rFont val="Tahoma"/>
            <family val="2"/>
          </rPr>
          <t xml:space="preserve">Matthew Duke: </t>
        </r>
        <r>
          <rPr>
            <sz val="10"/>
            <color rgb="FF000000"/>
            <rFont val="Tahoma"/>
            <family val="2"/>
          </rPr>
          <t>https://detroitsports.org/facilities/little-caesars-arena/56</t>
        </r>
      </text>
    </comment>
    <comment ref="D11" authorId="0" shapeId="0" xr:uid="{1C43C724-F5D1-4143-A10B-DD72F03B4752}">
      <text>
        <r>
          <rPr>
            <b/>
            <sz val="10"/>
            <color rgb="FF000000"/>
            <rFont val="Tahoma"/>
            <family val="2"/>
          </rPr>
          <t>Matthew Duke:</t>
        </r>
        <r>
          <rPr>
            <sz val="10"/>
            <color rgb="FF000000"/>
            <rFont val="Tahoma"/>
            <family val="2"/>
          </rPr>
          <t xml:space="preserve">
</t>
        </r>
        <r>
          <rPr>
            <sz val="10"/>
            <color rgb="FF000000"/>
            <rFont val="Tahoma"/>
            <family val="2"/>
          </rPr>
          <t>https://www.freep.com/story/money/business/2017/09/06/little-caesars-arena-detroit-cost/616890001/</t>
        </r>
      </text>
    </comment>
    <comment ref="E11" authorId="0" shapeId="0" xr:uid="{7940649F-329A-A34E-A90B-6540D92B5263}">
      <text>
        <r>
          <rPr>
            <b/>
            <sz val="10"/>
            <color rgb="FF000000"/>
            <rFont val="Tahoma"/>
            <family val="34"/>
          </rPr>
          <t>Matthew Duke:</t>
        </r>
        <r>
          <rPr>
            <sz val="10"/>
            <color rgb="FF000000"/>
            <rFont val="Calibri"/>
            <family val="2"/>
            <scheme val="minor"/>
          </rPr>
          <t xml:space="preserve">
</t>
        </r>
        <r>
          <rPr>
            <sz val="10"/>
            <color rgb="FF000000"/>
            <rFont val="Tahoma"/>
            <family val="34"/>
          </rPr>
          <t>https://www.freep.com/story/money/business/2017/09/06/little-caesars-arena-detroit-cost/616890001/</t>
        </r>
      </text>
    </comment>
    <comment ref="F11" authorId="0" shapeId="0" xr:uid="{F03B76ED-EBC7-284B-90D4-BCD036F63AB6}">
      <text>
        <r>
          <rPr>
            <b/>
            <sz val="10"/>
            <color rgb="FF000000"/>
            <rFont val="Calibri"/>
            <family val="2"/>
            <scheme val="minor"/>
          </rPr>
          <t>Matthew Duke:</t>
        </r>
        <r>
          <rPr>
            <sz val="10"/>
            <color rgb="FF000000"/>
            <rFont val="Calibri"/>
            <family val="2"/>
            <scheme val="minor"/>
          </rPr>
          <t xml:space="preserve">
</t>
        </r>
        <r>
          <rPr>
            <sz val="10"/>
            <color rgb="FF000000"/>
            <rFont val="Calibri"/>
            <family val="2"/>
            <scheme val="minor"/>
          </rPr>
          <t>https://www.freep.com/story/money/business/2017/09/06/little-caesars-arena-detroit-cost/616890001/</t>
        </r>
      </text>
    </comment>
    <comment ref="C12" authorId="0" shapeId="0" xr:uid="{AB8138F0-0394-0B44-B149-E06459863D3F}">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12" authorId="0" shapeId="0" xr:uid="{44F924EB-68F4-F34F-B687-A930F5648233}">
      <text>
        <r>
          <rPr>
            <b/>
            <sz val="10"/>
            <color rgb="FF000000"/>
            <rFont val="Tahoma"/>
            <family val="2"/>
          </rPr>
          <t xml:space="preserve">Matthew Duke: </t>
        </r>
        <r>
          <rPr>
            <sz val="10"/>
            <color rgb="FF000000"/>
            <rFont val="Tahoma"/>
            <family val="2"/>
          </rPr>
          <t>https://web.archive.org/web/20120824051451/http://law.marquette.edu/images/sports/nhl22.pdf</t>
        </r>
      </text>
    </comment>
    <comment ref="E12" authorId="0" shapeId="0" xr:uid="{74CCE857-EBED-0740-BB60-9EDB4E3EE511}">
      <text>
        <r>
          <rPr>
            <b/>
            <sz val="10"/>
            <color rgb="FF000000"/>
            <rFont val="Tahoma"/>
            <family val="2"/>
          </rPr>
          <t xml:space="preserve">Matthew Duke: </t>
        </r>
        <r>
          <rPr>
            <sz val="10"/>
            <color rgb="FF000000"/>
            <rFont val="Tahoma"/>
            <family val="2"/>
          </rPr>
          <t>https://www.fieldofschemes.com/2014/01/10/6584/florida-panthers-exec-says-free-arena-is-nice-but-free-rent-would-be-even-nicer/</t>
        </r>
      </text>
    </comment>
    <comment ref="F12" authorId="0" shapeId="0" xr:uid="{1AE34EFA-5811-B548-9509-83D28701468A}">
      <text>
        <r>
          <rPr>
            <b/>
            <sz val="10"/>
            <color rgb="FF000000"/>
            <rFont val="Tahoma"/>
            <family val="2"/>
          </rPr>
          <t xml:space="preserve">Matthew Duke: </t>
        </r>
        <r>
          <rPr>
            <sz val="10"/>
            <color rgb="FF000000"/>
            <rFont val="Tahoma"/>
            <family val="2"/>
          </rPr>
          <t>https://web.archive.org/web/20120824051451/http://law.marquette.edu/images/sports/nhl22.pdf</t>
        </r>
      </text>
    </comment>
    <comment ref="H12" authorId="0" shapeId="0" xr:uid="{E81CB2F9-C974-234D-BFD0-D1A723DAE8D9}">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C13" authorId="0" shapeId="0" xr:uid="{2E7C3622-F8B5-A141-9562-33F4BC8297E3}">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13" authorId="0" shapeId="0" xr:uid="{E9121082-9F64-C841-8934-735EBEBBD12C}">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13" authorId="0" shapeId="0" xr:uid="{AC60EE97-CB6B-3040-B457-5E22E697A4A9}">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13" authorId="0" shapeId="0" xr:uid="{18ED519F-275C-534A-AA99-3A293BFB2BF5}">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H13" authorId="0" shapeId="0" xr:uid="{7B041E7F-B65D-AB49-86D4-F79F3C65C6F0}">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K13" authorId="0" shapeId="0" xr:uid="{29CF330A-11A1-8442-BD04-8AA0287FA9AB}">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C14" authorId="0" shapeId="0" xr:uid="{AB5BF573-822C-8C43-816B-21698F6569D4}">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14" authorId="0" shapeId="0" xr:uid="{73AF3A03-1897-3F4B-A0E6-C14DEEED872F}">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14" authorId="0" shapeId="0" xr:uid="{006D5716-3158-7B41-A579-E288ECC379F0}">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14" authorId="0" shapeId="0" xr:uid="{B5F29D67-BD8A-994E-A4F3-44098B77C541}">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C15" authorId="0" shapeId="0" xr:uid="{6129343D-5C03-D149-8C9B-2BDF9B9E94E8}">
      <text>
        <r>
          <rPr>
            <b/>
            <sz val="10"/>
            <color rgb="FF000000"/>
            <rFont val="Calibri"/>
            <family val="2"/>
            <scheme val="minor"/>
          </rPr>
          <t xml:space="preserve">Matthew Duke: </t>
        </r>
        <r>
          <rPr>
            <sz val="10"/>
            <color rgb="FF000000"/>
            <rFont val="Calibri"/>
            <family val="2"/>
            <scheme val="minor"/>
          </rPr>
          <t>https://law.marquette.edu/assets/sports-law/nhl.pdf</t>
        </r>
        <r>
          <rPr>
            <sz val="10"/>
            <color rgb="FF000000"/>
            <rFont val="Calibri"/>
            <family val="2"/>
            <scheme val="minor"/>
          </rPr>
          <t xml:space="preserve">
</t>
        </r>
      </text>
    </comment>
    <comment ref="D15" authorId="0" shapeId="0" xr:uid="{6D4AEBD4-B977-5147-89BC-6B0F373E8079}">
      <text>
        <r>
          <rPr>
            <b/>
            <sz val="10"/>
            <color rgb="FF000000"/>
            <rFont val="Calibri"/>
            <family val="2"/>
            <scheme val="minor"/>
          </rPr>
          <t xml:space="preserve">Matthew Duke: </t>
        </r>
        <r>
          <rPr>
            <sz val="10"/>
            <color rgb="FF000000"/>
            <rFont val="Calibri"/>
            <family val="2"/>
            <scheme val="minor"/>
          </rPr>
          <t>https://law.marquette.edu/assets/sports-law/nhl.pdf</t>
        </r>
        <r>
          <rPr>
            <sz val="10"/>
            <color rgb="FF000000"/>
            <rFont val="Calibri"/>
            <family val="2"/>
            <scheme val="minor"/>
          </rPr>
          <t xml:space="preserve">
</t>
        </r>
      </text>
    </comment>
    <comment ref="E15" authorId="0" shapeId="0" xr:uid="{988758E2-6A14-D44A-92BB-3AF5279172CE}">
      <text>
        <r>
          <rPr>
            <b/>
            <sz val="10"/>
            <color rgb="FF000000"/>
            <rFont val="Calibri"/>
            <family val="2"/>
            <scheme val="minor"/>
          </rPr>
          <t xml:space="preserve">Matthew Duke: </t>
        </r>
        <r>
          <rPr>
            <sz val="10"/>
            <color rgb="FF000000"/>
            <rFont val="Calibri"/>
            <family val="2"/>
            <scheme val="minor"/>
          </rPr>
          <t>https://law.marquette.edu/assets/sports-law/nhl.pdf</t>
        </r>
        <r>
          <rPr>
            <sz val="10"/>
            <color rgb="FF000000"/>
            <rFont val="Calibri"/>
            <family val="2"/>
            <scheme val="minor"/>
          </rPr>
          <t xml:space="preserve">
</t>
        </r>
      </text>
    </comment>
    <comment ref="F15" authorId="0" shapeId="0" xr:uid="{E03D84E5-4EE7-594A-B5F5-9A3A620BB24C}">
      <text>
        <r>
          <rPr>
            <b/>
            <sz val="10"/>
            <color rgb="FF000000"/>
            <rFont val="Calibri"/>
            <family val="2"/>
            <scheme val="minor"/>
          </rPr>
          <t xml:space="preserve">Matthew Duke: </t>
        </r>
        <r>
          <rPr>
            <sz val="10"/>
            <color rgb="FF000000"/>
            <rFont val="Calibri"/>
            <family val="2"/>
            <scheme val="minor"/>
          </rPr>
          <t>https://law.marquette.edu/assets/sports-law/nhl.pdf</t>
        </r>
        <r>
          <rPr>
            <sz val="10"/>
            <color rgb="FF000000"/>
            <rFont val="Calibri"/>
            <family val="2"/>
            <scheme val="minor"/>
          </rPr>
          <t xml:space="preserve">
</t>
        </r>
      </text>
    </comment>
    <comment ref="C16" authorId="0" shapeId="0" xr:uid="{51E6A958-BC53-134F-8C45-9D6BAD07F9DA}">
      <text>
        <r>
          <rPr>
            <b/>
            <sz val="10"/>
            <color rgb="FF000000"/>
            <rFont val="Tahoma"/>
            <family val="2"/>
          </rPr>
          <t>Matthew Duke:</t>
        </r>
        <r>
          <rPr>
            <sz val="10"/>
            <color rgb="FF000000"/>
            <rFont val="Tahoma"/>
            <family val="2"/>
          </rPr>
          <t xml:space="preserve"> https://law.marquette.edu/assets/sports-law/nhl.pdf</t>
        </r>
      </text>
    </comment>
    <comment ref="D16" authorId="0" shapeId="0" xr:uid="{3FA14DEF-C741-1C43-88E7-24B1DCC092C5}">
      <text>
        <r>
          <rPr>
            <b/>
            <sz val="10"/>
            <color rgb="FF000000"/>
            <rFont val="Calibri"/>
            <family val="2"/>
            <scheme val="minor"/>
          </rPr>
          <t>Matthew Duke:</t>
        </r>
        <r>
          <rPr>
            <sz val="10"/>
            <color rgb="FF000000"/>
            <rFont val="Calibri"/>
            <family val="2"/>
            <scheme val="minor"/>
          </rPr>
          <t xml:space="preserve"> https://law.marquette.edu/assets/sports-law/nhl.pdf</t>
        </r>
        <r>
          <rPr>
            <sz val="10"/>
            <color rgb="FF000000"/>
            <rFont val="Calibri"/>
            <family val="2"/>
            <scheme val="minor"/>
          </rPr>
          <t xml:space="preserve">
</t>
        </r>
      </text>
    </comment>
    <comment ref="E16" authorId="0" shapeId="0" xr:uid="{81973CB1-EB33-3840-9959-99DF254EB5BB}">
      <text>
        <r>
          <rPr>
            <b/>
            <sz val="10"/>
            <color rgb="FF000000"/>
            <rFont val="Calibri"/>
            <family val="2"/>
            <scheme val="minor"/>
          </rPr>
          <t>Matthew Duke:</t>
        </r>
        <r>
          <rPr>
            <sz val="10"/>
            <color rgb="FF000000"/>
            <rFont val="Calibri"/>
            <family val="2"/>
            <scheme val="minor"/>
          </rPr>
          <t xml:space="preserve"> https://law.marquette.edu/assets/sports-law/nhl.pdf</t>
        </r>
        <r>
          <rPr>
            <sz val="10"/>
            <color rgb="FF000000"/>
            <rFont val="Calibri"/>
            <family val="2"/>
            <scheme val="minor"/>
          </rPr>
          <t xml:space="preserve">
</t>
        </r>
      </text>
    </comment>
    <comment ref="F16" authorId="0" shapeId="0" xr:uid="{6D692800-D351-A448-B656-D57788900EF1}">
      <text>
        <r>
          <rPr>
            <b/>
            <sz val="10"/>
            <color rgb="FF000000"/>
            <rFont val="Calibri"/>
            <family val="2"/>
            <scheme val="minor"/>
          </rPr>
          <t>Matthew Duke:</t>
        </r>
        <r>
          <rPr>
            <sz val="10"/>
            <color rgb="FF000000"/>
            <rFont val="Calibri"/>
            <family val="2"/>
            <scheme val="minor"/>
          </rPr>
          <t xml:space="preserve"> https://law.marquette.edu/assets/sports-law/nhl.pdf</t>
        </r>
        <r>
          <rPr>
            <sz val="10"/>
            <color rgb="FF000000"/>
            <rFont val="Calibri"/>
            <family val="2"/>
            <scheme val="minor"/>
          </rPr>
          <t xml:space="preserve">
</t>
        </r>
      </text>
    </comment>
    <comment ref="C17" authorId="0" shapeId="0" xr:uid="{5FBA5C21-A037-B843-BFF3-B76EA73025EE}">
      <text>
        <r>
          <rPr>
            <sz val="10"/>
            <color rgb="FF000000"/>
            <rFont val="Tahoma"/>
            <family val="2"/>
          </rPr>
          <t>https://www.investigativepost.org/2022/02/28/state-historically-not-a-big-funder-of-stadiums/</t>
        </r>
      </text>
    </comment>
    <comment ref="D17" authorId="0" shapeId="0" xr:uid="{7E06CB13-F280-E847-BE9F-68B6A1DE8598}">
      <text>
        <r>
          <rPr>
            <b/>
            <sz val="10"/>
            <color rgb="FF000000"/>
            <rFont val="Tahoma"/>
            <family val="2"/>
          </rPr>
          <t xml:space="preserve">Matthew Duke: </t>
        </r>
        <r>
          <rPr>
            <sz val="10"/>
            <color rgb="FF000000"/>
            <rFont val="Tahoma"/>
            <family val="2"/>
          </rPr>
          <t>https://www.investigativepost.org/2022/02/28/state-historically-not-a-big-funder-of-stadiums/</t>
        </r>
      </text>
    </comment>
    <comment ref="E17" authorId="0" shapeId="0" xr:uid="{1F0C7045-5300-0249-B589-F447BD02FA42}">
      <text>
        <r>
          <rPr>
            <b/>
            <sz val="10"/>
            <color rgb="FF000000"/>
            <rFont val="Calibri"/>
            <family val="2"/>
            <scheme val="minor"/>
          </rPr>
          <t xml:space="preserve">Matthew Duke: </t>
        </r>
        <r>
          <rPr>
            <sz val="10"/>
            <color rgb="FF000000"/>
            <rFont val="Calibri"/>
            <family val="2"/>
            <scheme val="minor"/>
          </rPr>
          <t>https://www.investigativepost.org/2022/02/28/state-historically-not-a-big-funder-of-stadiums/</t>
        </r>
        <r>
          <rPr>
            <sz val="10"/>
            <color rgb="FF000000"/>
            <rFont val="Calibri"/>
            <family val="2"/>
            <scheme val="minor"/>
          </rPr>
          <t xml:space="preserve">
</t>
        </r>
      </text>
    </comment>
    <comment ref="F17" authorId="0" shapeId="0" xr:uid="{E0B140F3-E29F-3E45-8F2E-9923B702F052}">
      <text>
        <r>
          <rPr>
            <b/>
            <sz val="10"/>
            <color rgb="FF000000"/>
            <rFont val="Calibri"/>
            <family val="2"/>
            <scheme val="minor"/>
          </rPr>
          <t xml:space="preserve">Matthew Duke: </t>
        </r>
        <r>
          <rPr>
            <sz val="10"/>
            <color rgb="FF000000"/>
            <rFont val="Calibri"/>
            <family val="2"/>
            <scheme val="minor"/>
          </rPr>
          <t>https://www.investigativepost.org/2022/02/28/state-historically-not-a-big-funder-of-stadiums/</t>
        </r>
        <r>
          <rPr>
            <sz val="10"/>
            <color rgb="FF000000"/>
            <rFont val="Calibri"/>
            <family val="2"/>
            <scheme val="minor"/>
          </rPr>
          <t xml:space="preserve">
</t>
        </r>
      </text>
    </comment>
    <comment ref="C18" authorId="0" shapeId="0" xr:uid="{AACA3D8F-3BC0-824E-B4B9-5D28693AEAF2}">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18" authorId="0" shapeId="0" xr:uid="{C294B85D-DBF5-F649-900C-92C101265AFA}">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18" authorId="0" shapeId="0" xr:uid="{04BBCF4B-C0DE-0E46-8CCB-D1E8ADDF3617}">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18" authorId="0" shapeId="0" xr:uid="{474E6616-B2C6-7049-8DCE-CA4BEC7ABD4A}">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H18" authorId="0" shapeId="0" xr:uid="{A5C9E393-AD1B-6249-BCC5-DF90CA7F8243}">
      <text>
        <r>
          <rPr>
            <b/>
            <sz val="10"/>
            <color rgb="FF000000"/>
            <rFont val="Calibri"/>
            <family val="2"/>
            <scheme val="minor"/>
          </rPr>
          <t>Matthew Duke:</t>
        </r>
        <r>
          <rPr>
            <sz val="10"/>
            <color rgb="FF000000"/>
            <rFont val="Calibri"/>
            <family val="2"/>
            <scheme val="minor"/>
          </rPr>
          <t xml:space="preserve"> https://arenadigest.com/2020/01/08/nba-arenas-oldest-to-newest-2020-update/</t>
        </r>
      </text>
    </comment>
    <comment ref="K18" authorId="0" shapeId="0" xr:uid="{039F293A-3F81-254D-BD50-F1F49BB09EE9}">
      <text>
        <r>
          <rPr>
            <b/>
            <sz val="10"/>
            <color rgb="FF000000"/>
            <rFont val="Calibri"/>
            <family val="2"/>
            <scheme val="minor"/>
          </rPr>
          <t>Matthew Duke:</t>
        </r>
        <r>
          <rPr>
            <sz val="10"/>
            <color rgb="FF000000"/>
            <rFont val="Calibri"/>
            <family val="2"/>
            <scheme val="minor"/>
          </rPr>
          <t xml:space="preserve"> https://arenadigest.com/2020/01/08/nba-arenas-oldest-to-newest-2020-update/</t>
        </r>
      </text>
    </comment>
    <comment ref="C19" authorId="0" shapeId="0" xr:uid="{70A33D5E-D63C-EE41-A0CD-14D2D25C3115}">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19" authorId="0" shapeId="0" xr:uid="{F96D557A-6994-A949-8A27-B0F2BC61CF20}">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19" authorId="0" shapeId="0" xr:uid="{74DD44D9-75FA-7D4F-906D-E2E9FC45E134}">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19" authorId="0" shapeId="0" xr:uid="{B45C7E8D-F987-994B-A523-B8186BC5F616}">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K19" authorId="0" shapeId="0" xr:uid="{E6B8417D-B44E-6E4D-9AFF-CEE2616DFCD5}">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C20" authorId="0" shapeId="0" xr:uid="{AF8F3168-4B22-8148-96D8-F523428D695D}">
      <text>
        <r>
          <rPr>
            <b/>
            <sz val="10"/>
            <color rgb="FF000000"/>
            <rFont val="Calibri"/>
            <family val="2"/>
            <scheme val="minor"/>
          </rPr>
          <t>Matthew Duke:</t>
        </r>
        <r>
          <rPr>
            <sz val="10"/>
            <color rgb="FF000000"/>
            <rFont val="Calibri"/>
            <family val="2"/>
            <scheme val="minor"/>
          </rPr>
          <t xml:space="preserve"> https://law.marquette.edu/assets/sports-law/nhl.pdf</t>
        </r>
        <r>
          <rPr>
            <sz val="10"/>
            <color rgb="FF000000"/>
            <rFont val="Calibri"/>
            <family val="2"/>
            <scheme val="minor"/>
          </rPr>
          <t xml:space="preserve">
</t>
        </r>
      </text>
    </comment>
    <comment ref="D20" authorId="0" shapeId="0" xr:uid="{24D15499-5631-7342-A400-DF6627BE32A6}">
      <text>
        <r>
          <rPr>
            <b/>
            <sz val="10"/>
            <color rgb="FF000000"/>
            <rFont val="Calibri"/>
            <family val="2"/>
            <scheme val="minor"/>
          </rPr>
          <t>Matthew Duke:</t>
        </r>
        <r>
          <rPr>
            <sz val="10"/>
            <color rgb="FF000000"/>
            <rFont val="Calibri"/>
            <family val="2"/>
            <scheme val="minor"/>
          </rPr>
          <t xml:space="preserve"> https://law.marquette.edu/assets/sports-law/nhl.pdf</t>
        </r>
        <r>
          <rPr>
            <sz val="10"/>
            <color rgb="FF000000"/>
            <rFont val="Calibri"/>
            <family val="2"/>
            <scheme val="minor"/>
          </rPr>
          <t xml:space="preserve">
</t>
        </r>
      </text>
    </comment>
    <comment ref="E20" authorId="0" shapeId="0" xr:uid="{5149519A-64D9-B149-8311-E4EC9E4B11CF}">
      <text>
        <r>
          <rPr>
            <b/>
            <sz val="10"/>
            <color rgb="FF000000"/>
            <rFont val="Calibri"/>
            <family val="2"/>
            <scheme val="minor"/>
          </rPr>
          <t>Matthew Duke:</t>
        </r>
        <r>
          <rPr>
            <sz val="10"/>
            <color rgb="FF000000"/>
            <rFont val="Calibri"/>
            <family val="2"/>
            <scheme val="minor"/>
          </rPr>
          <t xml:space="preserve"> https://law.marquette.edu/assets/sports-law/nhl.pdf</t>
        </r>
        <r>
          <rPr>
            <sz val="10"/>
            <color rgb="FF000000"/>
            <rFont val="Calibri"/>
            <family val="2"/>
            <scheme val="minor"/>
          </rPr>
          <t xml:space="preserve">
</t>
        </r>
      </text>
    </comment>
    <comment ref="F20" authorId="0" shapeId="0" xr:uid="{928FC634-7652-754B-AB4A-8299E6F2749C}">
      <text>
        <r>
          <rPr>
            <b/>
            <sz val="10"/>
            <color rgb="FF000000"/>
            <rFont val="Calibri"/>
            <family val="2"/>
            <scheme val="minor"/>
          </rPr>
          <t>Matthew Duke:</t>
        </r>
        <r>
          <rPr>
            <sz val="10"/>
            <color rgb="FF000000"/>
            <rFont val="Calibri"/>
            <family val="2"/>
            <scheme val="minor"/>
          </rPr>
          <t xml:space="preserve"> https://law.marquette.edu/assets/sports-law/nhl.pdf</t>
        </r>
        <r>
          <rPr>
            <sz val="10"/>
            <color rgb="FF000000"/>
            <rFont val="Calibri"/>
            <family val="2"/>
            <scheme val="minor"/>
          </rPr>
          <t xml:space="preserve">
</t>
        </r>
      </text>
    </comment>
    <comment ref="C21" authorId="0" shapeId="0" xr:uid="{3ACD0DE2-9396-CC4A-AB60-9B5A2386BF32}">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21" authorId="0" shapeId="0" xr:uid="{06FFB22A-9694-7142-B450-BD376780D6A7}">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21" authorId="0" shapeId="0" xr:uid="{B8515358-C8A5-614E-9DF0-62F379106023}">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21" authorId="0" shapeId="0" xr:uid="{829E6E5C-160F-A744-BFC9-09D08F7118BB}">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C22" authorId="0" shapeId="0" xr:uid="{85D6AAC9-5DCD-3C42-B630-E3CB10810556}">
      <text>
        <r>
          <rPr>
            <b/>
            <sz val="10"/>
            <color rgb="FF000000"/>
            <rFont val="Tahoma"/>
            <family val="2"/>
          </rPr>
          <t>Matthew Duke:</t>
        </r>
        <r>
          <rPr>
            <sz val="10"/>
            <color rgb="FF000000"/>
            <rFont val="Tahoma"/>
            <family val="2"/>
          </rPr>
          <t xml:space="preserve"> https://www.constructiondive.com/news/climate-pledge-arena-seattle-mortenson-construction/607484/</t>
        </r>
      </text>
    </comment>
    <comment ref="D22" authorId="0" shapeId="0" xr:uid="{BB9A6765-B905-6949-BDAE-49AE13FC7F70}">
      <text>
        <r>
          <rPr>
            <b/>
            <sz val="10"/>
            <color rgb="FF000000"/>
            <rFont val="Tahoma"/>
            <family val="2"/>
          </rPr>
          <t>Matthew Duke:</t>
        </r>
        <r>
          <rPr>
            <sz val="10"/>
            <color rgb="FF000000"/>
            <rFont val="Tahoma"/>
            <family val="2"/>
          </rPr>
          <t xml:space="preserve"> https://timesmachine.nytimes.com/timesmachine/1962/08/12/121579103.html?pageNumber=70</t>
        </r>
      </text>
    </comment>
    <comment ref="E22" authorId="0" shapeId="0" xr:uid="{CE8B37FF-8101-764E-AA8E-AF5DA40F9016}">
      <text>
        <r>
          <rPr>
            <b/>
            <sz val="10"/>
            <color rgb="FF000000"/>
            <rFont val="Calibri"/>
            <family val="2"/>
            <scheme val="minor"/>
          </rPr>
          <t>Matthew Duke:</t>
        </r>
        <r>
          <rPr>
            <sz val="10"/>
            <color rgb="FF000000"/>
            <rFont val="Calibri"/>
            <family val="2"/>
            <scheme val="minor"/>
          </rPr>
          <t xml:space="preserve"> https://timesmachine.nytimes.com/timesmachine/1962/08/12/121579103.html?pageNumber=70</t>
        </r>
        <r>
          <rPr>
            <sz val="10"/>
            <color rgb="FF000000"/>
            <rFont val="Calibri"/>
            <family val="2"/>
            <scheme val="minor"/>
          </rPr>
          <t xml:space="preserve">
</t>
        </r>
      </text>
    </comment>
    <comment ref="F22" authorId="0" shapeId="0" xr:uid="{2D4715CD-592F-8247-8706-78301028D8C9}">
      <text>
        <r>
          <rPr>
            <b/>
            <sz val="10"/>
            <color rgb="FF000000"/>
            <rFont val="Calibri"/>
            <family val="2"/>
            <scheme val="minor"/>
          </rPr>
          <t>Matthew Duke:</t>
        </r>
        <r>
          <rPr>
            <sz val="10"/>
            <color rgb="FF000000"/>
            <rFont val="Calibri"/>
            <family val="2"/>
            <scheme val="minor"/>
          </rPr>
          <t xml:space="preserve"> https://timesmachine.nytimes.com/timesmachine/1962/08/12/121579103.html?pageNumber=70</t>
        </r>
        <r>
          <rPr>
            <sz val="10"/>
            <color rgb="FF000000"/>
            <rFont val="Calibri"/>
            <family val="2"/>
            <scheme val="minor"/>
          </rPr>
          <t xml:space="preserve">
</t>
        </r>
      </text>
    </comment>
    <comment ref="H22" authorId="0" shapeId="0" xr:uid="{67B011BA-7269-C14A-909C-4C2734765850}">
      <text>
        <r>
          <rPr>
            <b/>
            <sz val="10"/>
            <color rgb="FF000000"/>
            <rFont val="Calibri"/>
            <family val="2"/>
            <scheme val="minor"/>
          </rPr>
          <t>Matthew Duke:</t>
        </r>
        <r>
          <rPr>
            <sz val="10"/>
            <color rgb="FF000000"/>
            <rFont val="Calibri"/>
            <family val="2"/>
            <scheme val="minor"/>
          </rPr>
          <t xml:space="preserve"> https://www.constructiondive.com/news/climate-pledge-arena-seattle-mortenson-construction/607484/</t>
        </r>
        <r>
          <rPr>
            <sz val="10"/>
            <color rgb="FF000000"/>
            <rFont val="Calibri"/>
            <family val="2"/>
            <scheme val="minor"/>
          </rPr>
          <t xml:space="preserve">
</t>
        </r>
      </text>
    </comment>
    <comment ref="I22" authorId="0" shapeId="0" xr:uid="{DFC587C3-318C-9749-9D0B-28E9B28D0BD4}">
      <text>
        <r>
          <rPr>
            <b/>
            <sz val="10"/>
            <color rgb="FF000000"/>
            <rFont val="Calibri"/>
            <family val="2"/>
            <scheme val="minor"/>
          </rPr>
          <t xml:space="preserve">Matthew Duke: </t>
        </r>
        <r>
          <rPr>
            <sz val="10"/>
            <color rgb="FF000000"/>
            <rFont val="Calibri"/>
            <family val="2"/>
            <scheme val="minor"/>
          </rPr>
          <t>https://www.seattletimes.com/sports/kraken/after-1-15-billion-renovation-seattles-climate-pledge-arena-will-surprise-people-in-the-greatest-way</t>
        </r>
        <r>
          <rPr>
            <b/>
            <sz val="10"/>
            <color rgb="FF000000"/>
            <rFont val="Calibri"/>
            <family val="2"/>
            <scheme val="minor"/>
          </rPr>
          <t>/</t>
        </r>
        <r>
          <rPr>
            <sz val="10"/>
            <color rgb="FF000000"/>
            <rFont val="Calibri"/>
            <family val="2"/>
            <scheme val="minor"/>
          </rPr>
          <t xml:space="preserve">
</t>
        </r>
      </text>
    </comment>
    <comment ref="J22" authorId="0" shapeId="0" xr:uid="{248A6484-F696-964A-87A6-20E393A1E5CC}">
      <text>
        <r>
          <rPr>
            <b/>
            <sz val="10"/>
            <color rgb="FF000000"/>
            <rFont val="Tahoma"/>
            <family val="2"/>
          </rPr>
          <t xml:space="preserve">Matthew Duke: </t>
        </r>
        <r>
          <rPr>
            <sz val="10"/>
            <color rgb="FF000000"/>
            <rFont val="Tahoma"/>
            <family val="2"/>
          </rPr>
          <t>https://www.seattletimes.com/sports/kraken/after-1-15-billion-renovation-seattles-climate-pledge-arena-will-surprise-people-in-the-greatest-way</t>
        </r>
        <r>
          <rPr>
            <b/>
            <sz val="10"/>
            <color rgb="FF000000"/>
            <rFont val="Tahoma"/>
            <family val="2"/>
          </rPr>
          <t>/</t>
        </r>
      </text>
    </comment>
    <comment ref="C23" authorId="0" shapeId="0" xr:uid="{D341201D-09FB-9142-B836-8A4481CE80C3}">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23" authorId="0" shapeId="0" xr:uid="{20E7B798-C1F0-674A-984C-AD14854356FD}">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23" authorId="0" shapeId="0" xr:uid="{4C72305E-828B-6F46-9489-970F0775AA06}">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23" authorId="0" shapeId="0" xr:uid="{CBFC1661-80F6-3F43-803E-606D75453189}">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H23" authorId="0" shapeId="0" xr:uid="{7822F0B4-EA5A-EB44-9639-0F98C2E147DD}">
      <text>
        <r>
          <rPr>
            <b/>
            <sz val="10"/>
            <color rgb="FF000000"/>
            <rFont val="Tahoma"/>
            <family val="2"/>
          </rPr>
          <t>Matthew Duke:</t>
        </r>
        <r>
          <rPr>
            <sz val="10"/>
            <color rgb="FF000000"/>
            <rFont val="Tahoma"/>
            <family val="2"/>
          </rPr>
          <t xml:space="preserve"> https://buffalonews.com/business/local/renovations-made-at-nhl-arenas-built-in-early--to-late-1990s/article_1bd6fec8-23cf-11ed-a048-7bc935007d38.html</t>
        </r>
      </text>
    </comment>
    <comment ref="K23" authorId="0" shapeId="0" xr:uid="{151B8481-BD01-C14B-B84B-71C34BB5E59D}">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C24" authorId="0" shapeId="0" xr:uid="{71F1A127-295A-2A47-BF16-6D270E82A94C}">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24" authorId="0" shapeId="0" xr:uid="{9CDDD318-49FC-AA4A-AB76-06FD0D33EDA5}">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24" authorId="0" shapeId="0" xr:uid="{BC6F040E-4E1E-B14E-AF48-21F7839DF849}">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24" authorId="0" shapeId="0" xr:uid="{54B831F8-860E-8F42-85A2-F9A38D8B3032}">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H24" authorId="0" shapeId="0" xr:uid="{4442E707-1D07-4F48-BA28-114189483493}">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K24" authorId="0" shapeId="0" xr:uid="{FA112D5C-D8EF-4444-9F1B-FD04C685A7C2}">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C26" authorId="0" shapeId="0" xr:uid="{DB1A623C-BB75-894A-9F6B-D708B1C028B9}">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26" authorId="0" shapeId="0" xr:uid="{44A2637D-B48A-FB4E-A253-E9BAE2560F43}">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26" authorId="0" shapeId="0" xr:uid="{7DC2967B-ECC8-1A44-9E05-AEA5DE8BF55A}">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26" authorId="0" shapeId="0" xr:uid="{DD746C0E-2413-C940-92F1-4DEED49E6B6B}">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H26" authorId="0" shapeId="0" xr:uid="{06A09E51-E1D2-2641-97FF-068F32F13661}">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K26" authorId="0" shapeId="0" xr:uid="{C08237E0-2F5F-AE45-9479-CE326BB4FA7A}">
      <text>
        <r>
          <rPr>
            <b/>
            <sz val="10"/>
            <color rgb="FF000000"/>
            <rFont val="Calibri"/>
            <family val="2"/>
            <scheme val="minor"/>
          </rPr>
          <t>Matthew Duke:</t>
        </r>
        <r>
          <rPr>
            <sz val="10"/>
            <color rgb="FF000000"/>
            <rFont val="Calibri"/>
            <family val="2"/>
            <scheme val="minor"/>
          </rPr>
          <t xml:space="preserve"> https://buffalonews.com/business/local/renovations-made-at-nhl-arenas-built-in-early--to-late-1990s/article_1bd6fec8-23cf-11ed-a048-7bc935007d38.html</t>
        </r>
        <r>
          <rPr>
            <sz val="10"/>
            <color rgb="FF000000"/>
            <rFont val="Calibri"/>
            <family val="2"/>
            <scheme val="minor"/>
          </rPr>
          <t xml:space="preserve">
</t>
        </r>
      </text>
    </comment>
    <comment ref="C27" authorId="0" shapeId="0" xr:uid="{684AC9EA-7038-034E-8B7A-B71F2DACB8C8}">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D27" authorId="0" shapeId="0" xr:uid="{5EFF8F50-1B5C-0343-BFF8-7C4634D91455}">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E27" authorId="0" shapeId="0" xr:uid="{7289D706-6840-9F42-A324-164799E98E45}">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 ref="F27" authorId="0" shapeId="0" xr:uid="{466A9AD3-541E-E84E-99F5-21DB146159DF}">
      <text>
        <r>
          <rPr>
            <b/>
            <sz val="10"/>
            <color rgb="FF000000"/>
            <rFont val="Calibri"/>
            <family val="2"/>
            <scheme val="minor"/>
          </rPr>
          <t xml:space="preserve">Matthew Duke: </t>
        </r>
        <r>
          <rPr>
            <sz val="10"/>
            <color rgb="FF000000"/>
            <rFont val="Calibri"/>
            <family val="2"/>
            <scheme val="minor"/>
          </rPr>
          <t>https://web.archive.org/web/20120208140316/http://www.bankatlanticcenter.com/about/FactsandFigures.asp</t>
        </r>
        <r>
          <rPr>
            <sz val="10"/>
            <color rgb="FF000000"/>
            <rFont val="Calibri"/>
            <family val="2"/>
            <scheme val="minor"/>
          </rPr>
          <t xml:space="preserve">
</t>
        </r>
      </text>
    </comment>
  </commentList>
</comments>
</file>

<file path=xl/sharedStrings.xml><?xml version="1.0" encoding="utf-8"?>
<sst xmlns="http://schemas.openxmlformats.org/spreadsheetml/2006/main" count="397" uniqueCount="192">
  <si>
    <t>State</t>
  </si>
  <si>
    <t>Filing</t>
  </si>
  <si>
    <t>Excess Salary</t>
  </si>
  <si>
    <t>Additional Tax</t>
  </si>
  <si>
    <t>Total Tax</t>
  </si>
  <si>
    <t>Single</t>
  </si>
  <si>
    <t>Married</t>
  </si>
  <si>
    <t>Head</t>
  </si>
  <si>
    <t>CA</t>
  </si>
  <si>
    <t>NY</t>
  </si>
  <si>
    <t>Total Tax Rate</t>
  </si>
  <si>
    <t>MA</t>
  </si>
  <si>
    <t>MN</t>
  </si>
  <si>
    <t>Mar - S</t>
  </si>
  <si>
    <t>MO</t>
  </si>
  <si>
    <t>NJ</t>
  </si>
  <si>
    <t>OH</t>
  </si>
  <si>
    <t>AZ</t>
  </si>
  <si>
    <t>CO</t>
  </si>
  <si>
    <t>IL</t>
  </si>
  <si>
    <t>NC</t>
  </si>
  <si>
    <t>MI</t>
  </si>
  <si>
    <t>PA</t>
  </si>
  <si>
    <t>WA</t>
  </si>
  <si>
    <t>FL</t>
  </si>
  <si>
    <t>NV</t>
  </si>
  <si>
    <t>TN</t>
  </si>
  <si>
    <t>TX</t>
  </si>
  <si>
    <t>DC</t>
  </si>
  <si>
    <t>Weighted Tax Rate Minimum</t>
  </si>
  <si>
    <t>Weighted Tax Rate Maximum</t>
  </si>
  <si>
    <t>AVG</t>
  </si>
  <si>
    <t>Team</t>
  </si>
  <si>
    <t>Total Team Salary</t>
  </si>
  <si>
    <t>Buffalo</t>
  </si>
  <si>
    <t>Chicago</t>
  </si>
  <si>
    <t>Detroit</t>
  </si>
  <si>
    <t>Nashville</t>
  </si>
  <si>
    <t>Philadelphia</t>
  </si>
  <si>
    <t>Pittsburgh</t>
  </si>
  <si>
    <t>Market Size*</t>
  </si>
  <si>
    <t>*If a market is home to more than one team, the size of the market was divided equally amongst those teams.</t>
  </si>
  <si>
    <t>Phoenix-Prescott</t>
  </si>
  <si>
    <t>Boston-Manchester</t>
  </si>
  <si>
    <t>Raleigh-Duraham-Fayetteville</t>
  </si>
  <si>
    <t>Los Angeles (1/2)</t>
  </si>
  <si>
    <t>Denver</t>
  </si>
  <si>
    <t>Columbus, OH</t>
  </si>
  <si>
    <t>Dallas-Fort Worth</t>
  </si>
  <si>
    <t>Anaheim Ducks</t>
  </si>
  <si>
    <t>Arizona Coyotes</t>
  </si>
  <si>
    <t>Boston Bruins</t>
  </si>
  <si>
    <t>Buffalo Sabres</t>
  </si>
  <si>
    <t>Carolina Hurricanes</t>
  </si>
  <si>
    <t>Chicago Blackhawks</t>
  </si>
  <si>
    <t>Colorado Avalanche</t>
  </si>
  <si>
    <t>Columbus Blue Jackets</t>
  </si>
  <si>
    <t>Dallas Stars</t>
  </si>
  <si>
    <t>Detroit Red Wings</t>
  </si>
  <si>
    <t>Florida Panthers</t>
  </si>
  <si>
    <t>Los Angeles Kings</t>
  </si>
  <si>
    <t>Minnesota Wild</t>
  </si>
  <si>
    <t>Nashville Predators</t>
  </si>
  <si>
    <t>New Jersey Devils</t>
  </si>
  <si>
    <t>New York Islanders</t>
  </si>
  <si>
    <t>New York Rangers</t>
  </si>
  <si>
    <t>Philadelphia Flyers</t>
  </si>
  <si>
    <t>Pittsburgh Penguins</t>
  </si>
  <si>
    <t>San Jose Sharks</t>
  </si>
  <si>
    <t>Seattle Kraken</t>
  </si>
  <si>
    <t>St. Louis Blues</t>
  </si>
  <si>
    <t>Tampa Bay Lightning</t>
  </si>
  <si>
    <t>Vegas Golden Knights</t>
  </si>
  <si>
    <t>Washington Capials</t>
  </si>
  <si>
    <t>Miami-Fort Lauderdale</t>
  </si>
  <si>
    <t>Minneapolis-Saint Paul</t>
  </si>
  <si>
    <t>New York (1/3)</t>
  </si>
  <si>
    <t>San Francisco-Oakland-San Jose</t>
  </si>
  <si>
    <t>Seattle-Tacoma</t>
  </si>
  <si>
    <t>Saint Louis</t>
  </si>
  <si>
    <t>Tampa-St Petersburg-Sarasota</t>
  </si>
  <si>
    <t>Las Vegas</t>
  </si>
  <si>
    <t>Washington-Hagerstown</t>
  </si>
  <si>
    <t>Average</t>
  </si>
  <si>
    <t>Totals calculated from data on CapFriendly https://www.capfriendly.com/</t>
  </si>
  <si>
    <t xml:space="preserve">Market </t>
  </si>
  <si>
    <t>Data from Nielsen DMA Rankings for 2023 per https://ustvdb.com/seasons/2022-23/markets/</t>
  </si>
  <si>
    <t>Source</t>
  </si>
  <si>
    <t>https://www.cerritos.edu/payroll/_includes/docs/tax_table_2023_V1_ua.pdf</t>
  </si>
  <si>
    <t>https://states.aarp.org/new-york/state-taxes-guide</t>
  </si>
  <si>
    <t>https://states.aarp.org/massachusetts/state-taxes-guide</t>
  </si>
  <si>
    <t>Base Salary*</t>
  </si>
  <si>
    <t>https://www.revenue.state.mn.us/minnesota-income-tax-rates-and-brackets</t>
  </si>
  <si>
    <t>https://dor.mo.gov/news/newsitem/uuid/4c2a5af8-f07a-48c5-bd2d-0fc4a69d025c; https://dor.mo.gov/taxation/individual/tax-types/income/year-changes/</t>
  </si>
  <si>
    <t>https://states.aarp.org/new-jersey/state-taxes-guide</t>
  </si>
  <si>
    <t>https://www.eisneramper.com/insights/tax/nine-ohio-tax-law-changes-0723/</t>
  </si>
  <si>
    <t>https://www.nerdwallet.com/article/taxes/arizona-state-income-tax-rates</t>
  </si>
  <si>
    <t>https://tax.colorado.gov/individual-income-tax-FAQ</t>
  </si>
  <si>
    <t>https://tax.illinois.gov/content/dam/soi/en/web/tax/forms/withholding/documents/currentyear/il-700-t.pdf</t>
  </si>
  <si>
    <t>https://poole.ncsu.edu/thought-leadership/article/taxation-in-north-carolina-and-the-2023-25-state-budget/</t>
  </si>
  <si>
    <t>https://www.michigan.gov/taxes/business-taxes/2023-income-tax-cut-for-michiganders</t>
  </si>
  <si>
    <t>https://www.revenue.pa.gov/Tax%20Rates/Pages/default.aspx</t>
  </si>
  <si>
    <t>https://taxfoundation.org/data/all/state/state-income-tax-rates-2023/</t>
  </si>
  <si>
    <t>https://otr.cfo.dc.gov/release/district-columbia-tax-filing-season-begin-january-23-2023</t>
  </si>
  <si>
    <t>*The minimum for the base salary is based on the minimum salary an NHL player is allowed to be paid. The maximum is the highest yearly value an NHL player has ever received (Nathan MacKinnon's 2022 contract).</t>
  </si>
  <si>
    <t>NHL Team</t>
  </si>
  <si>
    <t>Original Cost of Arena</t>
  </si>
  <si>
    <t>TD Garden</t>
  </si>
  <si>
    <t>KeyBank Center</t>
  </si>
  <si>
    <t>PNC Arena</t>
  </si>
  <si>
    <t>Madison Square Garden</t>
  </si>
  <si>
    <t>UBS Arena</t>
  </si>
  <si>
    <t>Public Contributions to Original</t>
  </si>
  <si>
    <t>Private Contrbutions to Original</t>
  </si>
  <si>
    <t>Public Contributions to Renovations</t>
  </si>
  <si>
    <t>Private Contrbutions to Renovations</t>
  </si>
  <si>
    <t>Little Caesars Arena</t>
  </si>
  <si>
    <t>N/A</t>
  </si>
  <si>
    <t>Amerant Bank Arena</t>
  </si>
  <si>
    <t>Year Opened</t>
  </si>
  <si>
    <t>Nationwide Arena</t>
  </si>
  <si>
    <t>United Center</t>
  </si>
  <si>
    <t>Ball Arena</t>
  </si>
  <si>
    <t>Xcel Energy Center</t>
  </si>
  <si>
    <t>American Airlines Center</t>
  </si>
  <si>
    <t>Crypto.com Arena</t>
  </si>
  <si>
    <t>Honda Center</t>
  </si>
  <si>
    <t>Bridgestone Arena</t>
  </si>
  <si>
    <t>Mullett Arena</t>
  </si>
  <si>
    <t>Prudential Center</t>
  </si>
  <si>
    <t>% of Public Contribution</t>
  </si>
  <si>
    <t>Wells Fargo Center</t>
  </si>
  <si>
    <t>PPG Paints Arena</t>
  </si>
  <si>
    <t>SAP Center at San Jose</t>
  </si>
  <si>
    <t>Climate Pledge Arena</t>
  </si>
  <si>
    <t>Enterprise Center</t>
  </si>
  <si>
    <t>Name of Arena (2023)</t>
  </si>
  <si>
    <t>Amalie Arena</t>
  </si>
  <si>
    <t>T-Mobile Arena</t>
  </si>
  <si>
    <t>Capital One Arena</t>
  </si>
  <si>
    <t>Total Cost of Renovations</t>
  </si>
  <si>
    <t>Tax Rate**</t>
  </si>
  <si>
    <t>Base Tax**</t>
  </si>
  <si>
    <t>Range**</t>
  </si>
  <si>
    <t>**All tax rates are based on the figures states have implemented for the 2023 fiscal year.</t>
  </si>
  <si>
    <t>Note: Arizona State University paid for the majority of Mullett Arena, meaning the funds came from a public entity that is supported by taxpayers. However, a large portion of the funds for the arena came from donors to the ASU hockey program and not the taxpayers themselves.</t>
  </si>
  <si>
    <t>Year Renovations Completed (if any)</t>
  </si>
  <si>
    <t>Variable Tax Rate</t>
  </si>
  <si>
    <t>$262,360,00.00 USD</t>
  </si>
  <si>
    <t>24 years</t>
  </si>
  <si>
    <t>Baseline</t>
  </si>
  <si>
    <t>Flat Tax Rate</t>
  </si>
  <si>
    <t xml:space="preserve">PNC has a countywide 6% room occupancy tax and 1% Prepared Food and Beverage Tax. These funds can only be used for art, culture, sports or convention spending. </t>
  </si>
  <si>
    <t>No substantial renovations since arena was built.</t>
  </si>
  <si>
    <t>No substantial renovations since arena was built</t>
  </si>
  <si>
    <t>No</t>
  </si>
  <si>
    <t>$42,000,000.00 USD</t>
  </si>
  <si>
    <t>$88,000,000.00 USD</t>
  </si>
  <si>
    <t>$158,000,000.00 USD</t>
  </si>
  <si>
    <t>No State Income Tax</t>
  </si>
  <si>
    <t>Yes</t>
  </si>
  <si>
    <t>$144,000,000.00 USD</t>
  </si>
  <si>
    <t>27 years</t>
  </si>
  <si>
    <t xml:space="preserve">Hotel occupancy tax: (1) 3% to be charged and paid upon the rent for every occupancy of a room in a hotel with 30 or less rooms located in Erie County; and (2) 5% to be charged and paid upon rent for every occupancy of a room in a hotel with more than 30 rooms located in Erie County. </t>
  </si>
  <si>
    <t xml:space="preserve">Buffalo's assessed value went up immensely during Byron Brown's time because there was great business expansion. After the waterfront was developed, vacant land began to have improvements through businesses, restaurants, hotels, etc. For example, the Lecom Harbor Center is a $123 million complex that includes hotels, retail spaces, restaurants, parking, ice rinks, and fitness centers. In addition,Canisius high school has two big expansions, family businesses grew, and large corporations moved to downtown Buffalo, such as, M&amp;T Bank and KeyBank. </t>
  </si>
  <si>
    <t xml:space="preserve">No substantial renovations since arena was built. </t>
  </si>
  <si>
    <t>$72,000,000.00 USD</t>
  </si>
  <si>
    <t>$55,000,000.00 USD</t>
  </si>
  <si>
    <t>$127,500,000.00 USD</t>
  </si>
  <si>
    <t>Urban (Needing Renovations)</t>
  </si>
  <si>
    <t>Maximum State Income Tax Revenue</t>
  </si>
  <si>
    <t>Minimum State Income Tax Revenue</t>
  </si>
  <si>
    <t>State Income Tax Factor</t>
  </si>
  <si>
    <t>Hospitality Related Tax Revenue</t>
  </si>
  <si>
    <t>Land use surrounding arena after construction</t>
  </si>
  <si>
    <t>If renovations, Private Contributions</t>
  </si>
  <si>
    <t>If renovations, Public Contribution</t>
  </si>
  <si>
    <t>If renovations, year completed</t>
  </si>
  <si>
    <t>Renovations?</t>
  </si>
  <si>
    <t xml:space="preserve">Private Contributions to Original </t>
  </si>
  <si>
    <t>Original Cost</t>
  </si>
  <si>
    <t>Market Size</t>
  </si>
  <si>
    <t>Location</t>
  </si>
  <si>
    <t>Age</t>
  </si>
  <si>
    <t>Arena Name</t>
  </si>
  <si>
    <t>Suburban (Needing Renovations)</t>
  </si>
  <si>
    <t>Urban (Not Requiring Renovations)</t>
  </si>
  <si>
    <t>$20,000,000.00 USD</t>
  </si>
  <si>
    <t>$.00 USD</t>
  </si>
  <si>
    <t xml:space="preserve">The arena sits in a suburb just outside Raleigh. It is in the heart of all of NC State's athletic facilities. The surrounding area has several vacant lots that are expected to grow into a large entertainment district after the renovation project. There are several restaurants that surround the area however most of the land went to parking/tailgating lots for NC State's football stadium and PNC. The renovation project intends to make use of this vacant space and increase the land value immensely. </t>
  </si>
  <si>
    <t>The economic development of Nashville was likely spurred by the coordinated efforts of state, local, and private industry. Nashville decided to put the arena downtown, where they also has a symphony hall, and the Country Music Hall of Fame. Prior to the arena's construction, the downtown Nashville area was a growing tourist attraction, and its growth as such continued after the construction of Bridgestone Arena.</t>
  </si>
  <si>
    <t>Davidson County, which is home to Bridgestone Arena, has a 7% occupancy tax, as well as a 7% tax rate on prepared foods and alcoholic beverages.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</si>
</sst>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4" formatCode="_(&quot;$&quot;* #,##0.00_);_(&quot;$&quot;* \(#,##0.00\);_(&quot;$&quot;* &quot;-&quot;??_);_(@_)"/>
  </numFmts>
  <fonts count="16"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Tahoma"/>
      <family val="34"/>
    </font>
    <font>
      <sz val="10"/>
      <color rgb="FF000000"/>
      <name val="Tahoma"/>
      <family val="34"/>
    </font>
    <font>
      <b/>
      <sz val="10"/>
      <color rgb="FF000000"/>
      <name val="Calibri"/>
      <family val="2"/>
      <scheme val="minor"/>
    </font>
    <font>
      <b/>
      <sz val="10"/>
      <color rgb="FF000000"/>
      <name val="Calibri"/>
      <family val="2"/>
    </font>
    <font>
      <sz val="10"/>
      <color rgb="FF000000"/>
      <name val="Calibri"/>
      <family val="2"/>
    </font>
    <font>
      <sz val="18"/>
      <color theme="1"/>
      <name val="Times New Roman"/>
      <family val="1"/>
    </font>
    <font>
      <sz val="18"/>
      <color rgb="FF000000"/>
      <name val="Times New Roman"/>
      <family val="1"/>
    </font>
    <font>
      <sz val="18"/>
      <color theme="0"/>
      <name val="Times New Roman"/>
      <family val="1"/>
    </font>
  </fonts>
  <fills count="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1"/>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1" fillId="0" borderId="0"/>
    <xf numFmtId="44" fontId="1" fillId="0" borderId="0" applyFont="0" applyFill="0" applyBorder="0" applyAlignment="0" applyProtection="0"/>
  </cellStyleXfs>
  <cellXfs count="50">
    <xf numFmtId="0" fontId="0" fillId="0" borderId="0" xfId="0"/>
    <xf numFmtId="44" fontId="0" fillId="0" borderId="0" xfId="1" applyFont="1"/>
    <xf numFmtId="0" fontId="0" fillId="0" borderId="0" xfId="0" applyAlignment="1">
      <alignment vertical="top" wrapText="1"/>
    </xf>
    <xf numFmtId="4" fontId="0" fillId="0" borderId="0" xfId="0" applyNumberFormat="1"/>
    <xf numFmtId="3" fontId="0" fillId="0" borderId="0" xfId="0" applyNumberFormat="1"/>
    <xf numFmtId="0" fontId="4" fillId="0" borderId="0" xfId="0" applyFont="1"/>
    <xf numFmtId="44" fontId="2" fillId="0" borderId="0" xfId="1" applyFont="1" applyFill="1" applyAlignment="1">
      <alignment horizontal="center" vertical="top"/>
    </xf>
    <xf numFmtId="0" fontId="2" fillId="0" borderId="0" xfId="0" applyFont="1" applyAlignment="1">
      <alignment horizontal="center" vertical="top"/>
    </xf>
    <xf numFmtId="44" fontId="2" fillId="0" borderId="0" xfId="1" applyFont="1" applyAlignment="1">
      <alignment horizontal="center" vertical="top"/>
    </xf>
    <xf numFmtId="10" fontId="2" fillId="0" borderId="0" xfId="2" applyNumberFormat="1" applyFont="1" applyAlignment="1">
      <alignment horizontal="center" vertical="top"/>
    </xf>
    <xf numFmtId="0" fontId="2" fillId="0" borderId="1" xfId="0" applyFont="1" applyBorder="1" applyAlignment="1">
      <alignment horizontal="center" vertical="top"/>
    </xf>
    <xf numFmtId="10" fontId="2" fillId="0" borderId="2" xfId="2" applyNumberFormat="1" applyFont="1" applyBorder="1" applyAlignment="1">
      <alignment horizontal="center" vertical="top"/>
    </xf>
    <xf numFmtId="0" fontId="0" fillId="0" borderId="0" xfId="0" applyAlignment="1">
      <alignment horizontal="center" vertical="top"/>
    </xf>
    <xf numFmtId="44" fontId="0" fillId="0" borderId="0" xfId="1" applyFont="1" applyAlignment="1">
      <alignment horizontal="center" vertical="top"/>
    </xf>
    <xf numFmtId="10" fontId="0" fillId="0" borderId="0" xfId="2" applyNumberFormat="1" applyFont="1" applyAlignment="1">
      <alignment horizontal="center" vertical="top"/>
    </xf>
    <xf numFmtId="10" fontId="0" fillId="0" borderId="0" xfId="2" applyNumberFormat="1" applyFont="1" applyFill="1" applyAlignment="1">
      <alignment horizontal="center" vertical="top"/>
    </xf>
    <xf numFmtId="10" fontId="4" fillId="0" borderId="3" xfId="0" applyNumberFormat="1" applyFont="1" applyBorder="1" applyAlignment="1">
      <alignment horizontal="center" vertical="top"/>
    </xf>
    <xf numFmtId="10" fontId="0" fillId="0" borderId="4" xfId="2" applyNumberFormat="1" applyFont="1" applyBorder="1" applyAlignment="1">
      <alignment horizontal="center" vertical="top"/>
    </xf>
    <xf numFmtId="0" fontId="0" fillId="2" borderId="0" xfId="0" applyFill="1" applyAlignment="1">
      <alignment horizontal="center" vertical="top"/>
    </xf>
    <xf numFmtId="44" fontId="0" fillId="2" borderId="0" xfId="1" applyFont="1" applyFill="1" applyAlignment="1">
      <alignment horizontal="center" vertical="top"/>
    </xf>
    <xf numFmtId="10" fontId="0" fillId="2" borderId="0" xfId="2" applyNumberFormat="1" applyFont="1" applyFill="1" applyAlignment="1">
      <alignment horizontal="center" vertical="top"/>
    </xf>
    <xf numFmtId="10" fontId="0" fillId="0" borderId="3" xfId="2" applyNumberFormat="1" applyFont="1" applyFill="1" applyBorder="1" applyAlignment="1">
      <alignment horizontal="center" vertical="top"/>
    </xf>
    <xf numFmtId="10" fontId="0" fillId="0" borderId="0" xfId="2" applyNumberFormat="1" applyFont="1" applyBorder="1" applyAlignment="1">
      <alignment horizontal="center" vertical="top"/>
    </xf>
    <xf numFmtId="44" fontId="0" fillId="0" borderId="0" xfId="1" applyFont="1" applyFill="1" applyAlignment="1">
      <alignment horizontal="center" vertical="top"/>
    </xf>
    <xf numFmtId="9" fontId="0" fillId="0" borderId="0" xfId="2" applyFont="1" applyAlignment="1">
      <alignment horizontal="center" vertical="top"/>
    </xf>
    <xf numFmtId="9" fontId="0" fillId="0" borderId="0" xfId="2" applyFont="1" applyFill="1" applyAlignment="1">
      <alignment horizontal="center" vertical="top"/>
    </xf>
    <xf numFmtId="10" fontId="0" fillId="0" borderId="4" xfId="2" applyNumberFormat="1" applyFont="1" applyFill="1" applyBorder="1" applyAlignment="1">
      <alignment horizontal="center" vertical="top"/>
    </xf>
    <xf numFmtId="10" fontId="2" fillId="0" borderId="5" xfId="2" applyNumberFormat="1" applyFont="1" applyFill="1" applyBorder="1" applyAlignment="1">
      <alignment horizontal="center" vertical="top"/>
    </xf>
    <xf numFmtId="10" fontId="2" fillId="0" borderId="6" xfId="2" applyNumberFormat="1" applyFont="1" applyFill="1" applyBorder="1" applyAlignment="1">
      <alignment horizontal="center" vertical="top"/>
    </xf>
    <xf numFmtId="44" fontId="3" fillId="0" borderId="0" xfId="3" applyNumberFormat="1" applyFill="1" applyAlignment="1">
      <alignment horizontal="center" vertical="top"/>
    </xf>
    <xf numFmtId="44" fontId="2" fillId="0" borderId="0" xfId="1" applyFont="1" applyFill="1" applyAlignment="1">
      <alignment horizontal="center" vertical="top"/>
    </xf>
    <xf numFmtId="44" fontId="3" fillId="0" borderId="0" xfId="3" applyNumberFormat="1" applyFill="1" applyAlignment="1">
      <alignment horizontal="center" vertical="top" wrapText="1"/>
    </xf>
    <xf numFmtId="44" fontId="2" fillId="0" borderId="0" xfId="1" applyFont="1" applyFill="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9" fontId="0" fillId="0" borderId="0" xfId="2" applyFont="1"/>
    <xf numFmtId="1" fontId="0" fillId="0" borderId="0" xfId="0" applyNumberFormat="1"/>
    <xf numFmtId="0" fontId="0" fillId="0" borderId="0" xfId="0" applyNumberFormat="1"/>
    <xf numFmtId="0" fontId="0" fillId="0" borderId="0" xfId="1" applyNumberFormat="1" applyFont="1"/>
    <xf numFmtId="44" fontId="0" fillId="3" borderId="0" xfId="1" applyFont="1" applyFill="1"/>
    <xf numFmtId="0" fontId="0" fillId="3" borderId="0" xfId="0" applyFill="1" applyAlignment="1">
      <alignment wrapText="1"/>
    </xf>
    <xf numFmtId="0" fontId="13" fillId="0" borderId="0" xfId="4" applyFont="1" applyAlignment="1">
      <alignment horizontal="center" vertical="top"/>
    </xf>
    <xf numFmtId="44" fontId="13" fillId="0" borderId="0" xfId="5" applyFont="1" applyAlignment="1">
      <alignment horizontal="center" vertical="top"/>
    </xf>
    <xf numFmtId="8" fontId="13" fillId="0" borderId="0" xfId="4" applyNumberFormat="1" applyFont="1" applyAlignment="1">
      <alignment horizontal="center" vertical="top"/>
    </xf>
    <xf numFmtId="3" fontId="13" fillId="0" borderId="0" xfId="4" applyNumberFormat="1" applyFont="1" applyAlignment="1">
      <alignment horizontal="center" vertical="top"/>
    </xf>
    <xf numFmtId="0" fontId="14" fillId="0" borderId="0" xfId="4" applyFont="1" applyAlignment="1">
      <alignment horizontal="center" vertical="top" wrapText="1"/>
    </xf>
    <xf numFmtId="0" fontId="13" fillId="0" borderId="0" xfId="4" applyFont="1" applyAlignment="1">
      <alignment horizontal="center" vertical="top" wrapText="1"/>
    </xf>
    <xf numFmtId="0" fontId="15" fillId="4" borderId="0" xfId="4" applyFont="1" applyFill="1" applyAlignment="1">
      <alignment horizontal="center" vertical="top"/>
    </xf>
    <xf numFmtId="6" fontId="13" fillId="0" borderId="0" xfId="4" applyNumberFormat="1" applyFont="1" applyAlignment="1">
      <alignment horizontal="center" vertical="top"/>
    </xf>
    <xf numFmtId="0" fontId="14" fillId="0" borderId="0" xfId="0" applyFont="1" applyAlignment="1">
      <alignment horizontal="center" vertical="top" wrapText="1"/>
    </xf>
  </cellXfs>
  <cellStyles count="6">
    <cellStyle name="Currency" xfId="1" builtinId="4"/>
    <cellStyle name="Currency 2" xfId="5" xr:uid="{1E858FEC-F715-3144-8810-9050AB155A66}"/>
    <cellStyle name="Hyperlink" xfId="3" builtinId="8"/>
    <cellStyle name="Normal" xfId="0" builtinId="0"/>
    <cellStyle name="Normal 2" xfId="4" xr:uid="{F263D69C-9B34-4440-9A0D-38FDDEEA770D}"/>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tthew Duke" id="{89F06705-9594-6740-9270-DBFE72DC8E83}" userId="S::mduke@buffalo.edu::76a4a9ba-5a07-41d2-b957-dd02e36aa023" providerId="AD"/>
  <person displayName="Juliette Miranda" id="{E594DB76-D74B-0C4C-B11A-520B9E7C034A}" userId="S::jmmirand@buffalo.edu::6db06b8c-7eb8-4dd4-8ef3-d04323ae97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3-10-02T00:13:03.00" personId="{89F06705-9594-6740-9270-DBFE72DC8E83}" id="{41A04863-FA7E-B941-8EDD-11C3B6604FE9}">
    <text>https://ustvdb.com/seasons/2022-23/markets/</text>
  </threadedComment>
  <threadedComment ref="F2" dT="2023-09-29T18:29:49.43" personId="{E594DB76-D74B-0C4C-B11A-520B9E7C034A}" id="{7AC991AA-D4A1-E44F-B3A8-FD1910811BAE}">
    <text>https://www.forbes.com/teams/buffalo-sabres/?sh=3f12f36664f3</text>
  </threadedComment>
  <threadedComment ref="G2" dT="2023-09-29T18:30:05.29" personId="{E594DB76-D74B-0C4C-B11A-520B9E7C034A}" id="{39E12E4D-1511-954E-BE51-4F81F67550E7}">
    <text xml:space="preserve">http://hockey.ballparks.com/NHL/BuffaloSabres/index.htm </text>
  </threadedComment>
  <threadedComment ref="H2" dT="2023-09-29T18:30:10.34" personId="{E594DB76-D74B-0C4C-B11A-520B9E7C034A}" id="{A4FC1436-EF95-BD45-8404-16F73B5BBD32}">
    <text xml:space="preserve">http://hockey.ballparks.com/NHL/BuffaloSabres/index.htm </text>
  </threadedComment>
  <threadedComment ref="I2" dT="2023-09-29T18:31:00.45" personId="{E594DB76-D74B-0C4C-B11A-520B9E7C034A}" id="{3EBCE839-78DD-3D46-82A3-7DC00B2F677A}">
    <text>https://www.espn.com/nhl/story/_/id/38277804/owner-pegula-dissolves-buffalo-sabres-bills-parent-company</text>
  </threadedComment>
  <threadedComment ref="M2" dT="2023-09-29T18:31:42.18" personId="{E594DB76-D74B-0C4C-B11A-520B9E7C034A}" id="{E2C6045C-25E9-804F-B40B-D7EC7E1E09AA}">
    <text>https://spectrumlocalnews.com/news/2015/06/3/inside-the-buffalo-marriott-harborcenter#:~:text=The%20205%2Droom%20hotel%20is%20expected%20to%20bring,has%20already%20begun%2C%20with%20the%20construction%20project</text>
  </threadedComment>
  <threadedComment ref="N2" dT="2023-09-29T17:57:58.87" personId="{E594DB76-D74B-0C4C-B11A-520B9E7C034A}" id="{FE61B9A0-545B-9A40-B098-9621C2667787}">
    <text>https://www4.erie.gov/comptroller/hotel-tax-instructions-and-registration#:~:text=RATE%20OF%20TAX,rooms%20located%20in%20Erie%20County</text>
  </threadedComment>
  <threadedComment ref="P2" dT="2023-10-02T00:17:04.01" personId="{89F06705-9594-6740-9270-DBFE72DC8E83}" id="{7D0BF711-E135-954F-9DEB-FD254BAEC35D}">
    <text>See attached</text>
  </threadedComment>
  <threadedComment ref="Q2" dT="2023-10-02T00:17:12.84" personId="{89F06705-9594-6740-9270-DBFE72DC8E83}" id="{F7AE31DC-2A57-DF45-87CC-02E8F1ADFB72}">
    <text>See attached</text>
  </threadedComment>
  <threadedComment ref="E3" dT="2023-10-02T00:13:10.44" personId="{89F06705-9594-6740-9270-DBFE72DC8E83}" id="{AB82C96D-F744-F64E-941E-AF9A23643B61}">
    <text>https://ustvdb.com/seasons/2022-23/markets/</text>
  </threadedComment>
  <threadedComment ref="F3" dT="2023-10-02T00:14:36.71" personId="{89F06705-9594-6740-9270-DBFE72DC8E83}" id="{04B662BB-521D-4840-A5D5-FF01D616207F}">
    <text>https://law.marquette.edu/assets/sports-law/NHL.2018.pdf</text>
  </threadedComment>
  <threadedComment ref="G3" dT="2023-10-02T00:15:13.27" personId="{89F06705-9594-6740-9270-DBFE72DC8E83}" id="{37642783-97E3-494E-AEEF-806D82CEF12F}">
    <text>https://law.marquette.edu/assets/sports-law/NHL.2018.pdf</text>
  </threadedComment>
  <threadedComment ref="H3" dT="2023-10-02T00:15:19.24" personId="{89F06705-9594-6740-9270-DBFE72DC8E83}" id="{7FFF5243-E1F0-6946-A109-2D91791C43FE}">
    <text>https://law.marquette.edu/assets/sports-law/NHL.2018.pdf</text>
  </threadedComment>
  <threadedComment ref="M3" dT="2023-10-02T01:43:13.13" personId="{89F06705-9594-6740-9270-DBFE72DC8E83}" id="{9D87084E-7CD8-854F-9815-47EAF24453D5}">
    <text>https://www.bridgestonearena.com/plan-your-visit</text>
  </threadedComment>
  <threadedComment ref="N3" dT="2023-10-02T01:49:17.90" personId="{89F06705-9594-6740-9270-DBFE72DC8E83}" id="{6068DB6D-E029-3E4C-BD12-ABD4D41D64E6}">
    <text>https://www.nashville.gov/departments/finance/news/increase-hotel-occupancy-tax-metropolitan-nashville-davidson-county; https://www.tn.gov/content/dam/tn/revenue/documents/taxes/sales/Foodtax.pdf</text>
    <extLst>
      <x:ext xmlns:xltc2="http://schemas.microsoft.com/office/spreadsheetml/2020/threadedcomments2" uri="{F7C98A9C-CBB3-438F-8F68-D28B6AF4A901}">
        <xltc2:checksum>993586020</xltc2:checksum>
        <xltc2:hyperlink startIndex="0" length="118" url="https://www.nashville.gov/departments/finance/news/increase-hotel-occupancy-tax-metropolitan-nashville-davidson-county"/>
      </x:ext>
    </extLst>
  </threadedComment>
  <threadedComment ref="C4" dT="2023-10-02T00:12:31.35" personId="{89F06705-9594-6740-9270-DBFE72DC8E83}" id="{3301C085-9624-9345-AA53-43AC55291FFB}">
    <text>https://www.pncarena.com/venue-facts-history</text>
  </threadedComment>
  <threadedComment ref="E4" dT="2023-10-02T00:13:17.62" personId="{89F06705-9594-6740-9270-DBFE72DC8E83}" id="{54BFE0DC-EE32-4345-8C71-DA95A0BEEFC4}">
    <text>https://ustvdb.com/seasons/2022-23/markets/</text>
  </threadedComment>
  <threadedComment ref="F4" dT="2023-10-02T00:14:50.22" personId="{89F06705-9594-6740-9270-DBFE72DC8E83}" id="{0A86D664-9447-5148-B39B-016B1DD3E348}">
    <text>https://law.marquette.edu/assets/sports-law/NHL.2018.pdf</text>
  </threadedComment>
  <threadedComment ref="G4" dT="2023-10-02T00:15:06.12" personId="{89F06705-9594-6740-9270-DBFE72DC8E83}" id="{9F06CD3C-5C26-BF42-AE6A-6D4181D70ABA}">
    <text>https://law.marquette.edu/assets/sports-law/NHL.2018.pdf</text>
  </threadedComment>
  <threadedComment ref="H4" dT="2023-10-02T00:15:29.81" personId="{89F06705-9594-6740-9270-DBFE72DC8E83}" id="{4707B231-A392-AD46-8125-2BAF5C4FB95E}">
    <text xml:space="preserve">https://law.marquette.edu/assets/sports-law/NHL.2018.pdf
</text>
  </threadedComment>
  <threadedComment ref="M4" dT="2023-10-02T01:52:40.54" personId="{89F06705-9594-6740-9270-DBFE72DC8E83}" id="{488214AE-F0FB-F34A-8DE7-09CCB9E4F198}">
    <text>https://www.pncarena.com/venue-facts-history</text>
  </threadedComment>
  <threadedComment ref="P4" dT="2023-10-02T00:16:44.45" personId="{89F06705-9594-6740-9270-DBFE72DC8E83}" id="{A03C3D21-F21F-C842-BF00-7B79CA9A7F58}">
    <text>See attached</text>
  </threadedComment>
  <threadedComment ref="Q4" dT="2023-10-02T00:16:53.63" personId="{89F06705-9594-6740-9270-DBFE72DC8E83}" id="{1789B2A8-D24B-C448-B863-F668C2CCDE30}">
    <text>See attached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es.aarp.org/massachusetts/state-taxes-guide" TargetMode="External"/><Relationship Id="rId18" Type="http://schemas.openxmlformats.org/officeDocument/2006/relationships/hyperlink" Target="https://states.aarp.org/massachusetts/state-taxes-guide" TargetMode="External"/><Relationship Id="rId26" Type="http://schemas.openxmlformats.org/officeDocument/2006/relationships/hyperlink" Target="https://dor.mo.gov/news/newsitem/uuid/4c2a5af8-f07a-48c5-bd2d-0fc4a69d025c" TargetMode="External"/><Relationship Id="rId39" Type="http://schemas.openxmlformats.org/officeDocument/2006/relationships/hyperlink" Target="https://www.eisneramper.com/insights/tax/nine-ohio-tax-law-changes-0723/" TargetMode="External"/><Relationship Id="rId21" Type="http://schemas.openxmlformats.org/officeDocument/2006/relationships/hyperlink" Target="https://www.revenue.state.mn.us/minnesota-income-tax-rates-and-brackets" TargetMode="External"/><Relationship Id="rId34" Type="http://schemas.openxmlformats.org/officeDocument/2006/relationships/hyperlink" Target="https://states.aarp.org/new-jersey/state-taxes-guide" TargetMode="External"/><Relationship Id="rId42" Type="http://schemas.openxmlformats.org/officeDocument/2006/relationships/hyperlink" Target="https://www.eisneramper.com/insights/tax/nine-ohio-tax-law-changes-0723/" TargetMode="External"/><Relationship Id="rId47" Type="http://schemas.openxmlformats.org/officeDocument/2006/relationships/hyperlink" Target="https://poole.ncsu.edu/thought-leadership/article/taxation-in-north-carolina-and-the-2023-25-state-budget/" TargetMode="External"/><Relationship Id="rId50" Type="http://schemas.openxmlformats.org/officeDocument/2006/relationships/hyperlink" Target="https://taxfoundation.org/data/all/state/state-income-tax-rates-2023/" TargetMode="External"/><Relationship Id="rId55" Type="http://schemas.openxmlformats.org/officeDocument/2006/relationships/hyperlink" Target="https://otr.cfo.dc.gov/release/district-columbia-tax-filing-season-begin-january-23-2023" TargetMode="External"/><Relationship Id="rId7" Type="http://schemas.openxmlformats.org/officeDocument/2006/relationships/hyperlink" Target="https://states.aarp.org/new-york/state-taxes-guide" TargetMode="External"/><Relationship Id="rId2" Type="http://schemas.openxmlformats.org/officeDocument/2006/relationships/hyperlink" Target="https://www.cerritos.edu/payroll/_includes/docs/tax_table_2023_V1_ua.pdf" TargetMode="External"/><Relationship Id="rId16" Type="http://schemas.openxmlformats.org/officeDocument/2006/relationships/hyperlink" Target="https://states.aarp.org/massachusetts/state-taxes-guide" TargetMode="External"/><Relationship Id="rId29" Type="http://schemas.openxmlformats.org/officeDocument/2006/relationships/hyperlink" Target="https://dor.mo.gov/news/newsitem/uuid/4c2a5af8-f07a-48c5-bd2d-0fc4a69d025c" TargetMode="External"/><Relationship Id="rId11" Type="http://schemas.openxmlformats.org/officeDocument/2006/relationships/hyperlink" Target="https://states.aarp.org/new-york/state-taxes-guide" TargetMode="External"/><Relationship Id="rId24" Type="http://schemas.openxmlformats.org/officeDocument/2006/relationships/hyperlink" Target="https://www.revenue.state.mn.us/minnesota-income-tax-rates-and-brackets" TargetMode="External"/><Relationship Id="rId32" Type="http://schemas.openxmlformats.org/officeDocument/2006/relationships/hyperlink" Target="https://states.aarp.org/new-jersey/state-taxes-guide" TargetMode="External"/><Relationship Id="rId37" Type="http://schemas.openxmlformats.org/officeDocument/2006/relationships/hyperlink" Target="https://states.aarp.org/new-jersey/state-taxes-guide" TargetMode="External"/><Relationship Id="rId40" Type="http://schemas.openxmlformats.org/officeDocument/2006/relationships/hyperlink" Target="https://www.eisneramper.com/insights/tax/nine-ohio-tax-law-changes-0723/" TargetMode="External"/><Relationship Id="rId45" Type="http://schemas.openxmlformats.org/officeDocument/2006/relationships/hyperlink" Target="https://tax.colorado.gov/individual-income-tax-FAQ" TargetMode="External"/><Relationship Id="rId53" Type="http://schemas.openxmlformats.org/officeDocument/2006/relationships/hyperlink" Target="https://taxfoundation.org/data/all/state/state-income-tax-rates-2023/" TargetMode="External"/><Relationship Id="rId58" Type="http://schemas.openxmlformats.org/officeDocument/2006/relationships/hyperlink" Target="https://otr.cfo.dc.gov/release/district-columbia-tax-filing-season-begin-january-23-2023" TargetMode="External"/><Relationship Id="rId5" Type="http://schemas.openxmlformats.org/officeDocument/2006/relationships/hyperlink" Target="https://www.cerritos.edu/payroll/_includes/docs/tax_table_2023_V1_ua.pdf" TargetMode="External"/><Relationship Id="rId61" Type="http://schemas.openxmlformats.org/officeDocument/2006/relationships/vmlDrawing" Target="../drawings/vmlDrawing2.vml"/><Relationship Id="rId19" Type="http://schemas.openxmlformats.org/officeDocument/2006/relationships/hyperlink" Target="https://www.revenue.state.mn.us/minnesota-income-tax-rates-and-brackets" TargetMode="External"/><Relationship Id="rId14" Type="http://schemas.openxmlformats.org/officeDocument/2006/relationships/hyperlink" Target="https://states.aarp.org/massachusetts/state-taxes-guide" TargetMode="External"/><Relationship Id="rId22" Type="http://schemas.openxmlformats.org/officeDocument/2006/relationships/hyperlink" Target="https://www.revenue.state.mn.us/minnesota-income-tax-rates-and-brackets" TargetMode="External"/><Relationship Id="rId27" Type="http://schemas.openxmlformats.org/officeDocument/2006/relationships/hyperlink" Target="https://dor.mo.gov/news/newsitem/uuid/4c2a5af8-f07a-48c5-bd2d-0fc4a69d025c" TargetMode="External"/><Relationship Id="rId30" Type="http://schemas.openxmlformats.org/officeDocument/2006/relationships/hyperlink" Target="https://dor.mo.gov/news/newsitem/uuid/4c2a5af8-f07a-48c5-bd2d-0fc4a69d025c" TargetMode="External"/><Relationship Id="rId35" Type="http://schemas.openxmlformats.org/officeDocument/2006/relationships/hyperlink" Target="https://states.aarp.org/new-jersey/state-taxes-guide" TargetMode="External"/><Relationship Id="rId43" Type="http://schemas.openxmlformats.org/officeDocument/2006/relationships/hyperlink" Target="https://www.eisneramper.com/insights/tax/nine-ohio-tax-law-changes-0723/" TargetMode="External"/><Relationship Id="rId48" Type="http://schemas.openxmlformats.org/officeDocument/2006/relationships/hyperlink" Target="https://www.michigan.gov/taxes/business-taxes/2023-income-tax-cut-for-michiganders" TargetMode="External"/><Relationship Id="rId56" Type="http://schemas.openxmlformats.org/officeDocument/2006/relationships/hyperlink" Target="https://otr.cfo.dc.gov/release/district-columbia-tax-filing-season-begin-january-23-2023" TargetMode="External"/><Relationship Id="rId8" Type="http://schemas.openxmlformats.org/officeDocument/2006/relationships/hyperlink" Target="https://states.aarp.org/new-york/state-taxes-guide" TargetMode="External"/><Relationship Id="rId51" Type="http://schemas.openxmlformats.org/officeDocument/2006/relationships/hyperlink" Target="https://taxfoundation.org/data/all/state/state-income-tax-rates-2023/" TargetMode="External"/><Relationship Id="rId3" Type="http://schemas.openxmlformats.org/officeDocument/2006/relationships/hyperlink" Target="https://www.cerritos.edu/payroll/_includes/docs/tax_table_2023_V1_ua.pdf" TargetMode="External"/><Relationship Id="rId12" Type="http://schemas.openxmlformats.org/officeDocument/2006/relationships/hyperlink" Target="https://states.aarp.org/new-york/state-taxes-guide" TargetMode="External"/><Relationship Id="rId17" Type="http://schemas.openxmlformats.org/officeDocument/2006/relationships/hyperlink" Target="https://states.aarp.org/massachusetts/state-taxes-guide" TargetMode="External"/><Relationship Id="rId25" Type="http://schemas.openxmlformats.org/officeDocument/2006/relationships/hyperlink" Target="https://www.revenue.state.mn.us/minnesota-income-tax-rates-and-brackets" TargetMode="External"/><Relationship Id="rId33" Type="http://schemas.openxmlformats.org/officeDocument/2006/relationships/hyperlink" Target="https://states.aarp.org/new-jersey/state-taxes-guide" TargetMode="External"/><Relationship Id="rId38" Type="http://schemas.openxmlformats.org/officeDocument/2006/relationships/hyperlink" Target="https://www.eisneramper.com/insights/tax/nine-ohio-tax-law-changes-0723/" TargetMode="External"/><Relationship Id="rId46" Type="http://schemas.openxmlformats.org/officeDocument/2006/relationships/hyperlink" Target="https://tax.illinois.gov/content/dam/soi/en/web/tax/forms/withholding/documents/currentyear/il-700-t.pdf" TargetMode="External"/><Relationship Id="rId59" Type="http://schemas.openxmlformats.org/officeDocument/2006/relationships/hyperlink" Target="https://otr.cfo.dc.gov/release/district-columbia-tax-filing-season-begin-january-23-2023" TargetMode="External"/><Relationship Id="rId20" Type="http://schemas.openxmlformats.org/officeDocument/2006/relationships/hyperlink" Target="https://www.revenue.state.mn.us/minnesota-income-tax-rates-and-brackets" TargetMode="External"/><Relationship Id="rId41" Type="http://schemas.openxmlformats.org/officeDocument/2006/relationships/hyperlink" Target="https://www.eisneramper.com/insights/tax/nine-ohio-tax-law-changes-0723/" TargetMode="External"/><Relationship Id="rId54" Type="http://schemas.openxmlformats.org/officeDocument/2006/relationships/hyperlink" Target="https://taxfoundation.org/data/all/state/state-income-tax-rates-2023/" TargetMode="External"/><Relationship Id="rId62" Type="http://schemas.openxmlformats.org/officeDocument/2006/relationships/comments" Target="../comments2.xml"/><Relationship Id="rId1" Type="http://schemas.openxmlformats.org/officeDocument/2006/relationships/hyperlink" Target="https://www.cerritos.edu/payroll/_includes/docs/tax_table_2023_V1_ua.pdf" TargetMode="External"/><Relationship Id="rId6" Type="http://schemas.openxmlformats.org/officeDocument/2006/relationships/hyperlink" Target="https://www.cerritos.edu/payroll/_includes/docs/tax_table_2023_V1_ua.pdf" TargetMode="External"/><Relationship Id="rId15" Type="http://schemas.openxmlformats.org/officeDocument/2006/relationships/hyperlink" Target="https://states.aarp.org/massachusetts/state-taxes-guide" TargetMode="External"/><Relationship Id="rId23" Type="http://schemas.openxmlformats.org/officeDocument/2006/relationships/hyperlink" Target="https://www.revenue.state.mn.us/minnesota-income-tax-rates-and-brackets" TargetMode="External"/><Relationship Id="rId28" Type="http://schemas.openxmlformats.org/officeDocument/2006/relationships/hyperlink" Target="https://dor.mo.gov/news/newsitem/uuid/4c2a5af8-f07a-48c5-bd2d-0fc4a69d025c" TargetMode="External"/><Relationship Id="rId36" Type="http://schemas.openxmlformats.org/officeDocument/2006/relationships/hyperlink" Target="https://states.aarp.org/new-jersey/state-taxes-guide" TargetMode="External"/><Relationship Id="rId49" Type="http://schemas.openxmlformats.org/officeDocument/2006/relationships/hyperlink" Target="https://www.revenue.pa.gov/Tax%20Rates/Pages/default.aspx" TargetMode="External"/><Relationship Id="rId57" Type="http://schemas.openxmlformats.org/officeDocument/2006/relationships/hyperlink" Target="https://otr.cfo.dc.gov/release/district-columbia-tax-filing-season-begin-january-23-2023" TargetMode="External"/><Relationship Id="rId10" Type="http://schemas.openxmlformats.org/officeDocument/2006/relationships/hyperlink" Target="https://states.aarp.org/new-york/state-taxes-guide" TargetMode="External"/><Relationship Id="rId31" Type="http://schemas.openxmlformats.org/officeDocument/2006/relationships/hyperlink" Target="https://dor.mo.gov/news/newsitem/uuid/4c2a5af8-f07a-48c5-bd2d-0fc4a69d025c" TargetMode="External"/><Relationship Id="rId44" Type="http://schemas.openxmlformats.org/officeDocument/2006/relationships/hyperlink" Target="https://www.nerdwallet.com/article/taxes/arizona-state-income-tax-rates" TargetMode="External"/><Relationship Id="rId52" Type="http://schemas.openxmlformats.org/officeDocument/2006/relationships/hyperlink" Target="https://taxfoundation.org/data/all/state/state-income-tax-rates-2023/" TargetMode="External"/><Relationship Id="rId60" Type="http://schemas.openxmlformats.org/officeDocument/2006/relationships/hyperlink" Target="https://otr.cfo.dc.gov/release/district-columbia-tax-filing-season-begin-january-23-2023" TargetMode="External"/><Relationship Id="rId4" Type="http://schemas.openxmlformats.org/officeDocument/2006/relationships/hyperlink" Target="https://www.cerritos.edu/payroll/_includes/docs/tax_table_2023_V1_ua.pdf" TargetMode="External"/><Relationship Id="rId9" Type="http://schemas.openxmlformats.org/officeDocument/2006/relationships/hyperlink" Target="https://states.aarp.org/new-york/state-taxes-guide"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4D2CD-673B-844B-841A-A359A41DA288}">
  <dimension ref="A1:Q5"/>
  <sheetViews>
    <sheetView tabSelected="1" zoomScale="50" workbookViewId="0">
      <pane xSplit="1" topLeftCell="B1" activePane="topRight" state="frozen"/>
      <selection pane="topRight" activeCell="N8" sqref="N8"/>
    </sheetView>
  </sheetViews>
  <sheetFormatPr baseColWidth="10" defaultRowHeight="23" x14ac:dyDescent="0.2"/>
  <cols>
    <col min="1" max="2" width="41" style="41" customWidth="1"/>
    <col min="3" max="3" width="22.1640625" style="41" customWidth="1"/>
    <col min="4" max="4" width="48.33203125" style="41" customWidth="1"/>
    <col min="5" max="5" width="17" style="41" customWidth="1"/>
    <col min="6" max="6" width="31.33203125" style="41" customWidth="1"/>
    <col min="7" max="7" width="44.83203125" style="41" customWidth="1"/>
    <col min="8" max="8" width="47.6640625" style="41" customWidth="1"/>
    <col min="9" max="9" width="20.1640625" style="41" customWidth="1"/>
    <col min="10" max="10" width="41.33203125" style="41" customWidth="1"/>
    <col min="11" max="11" width="47.6640625" style="41" customWidth="1"/>
    <col min="12" max="12" width="48.83203125" style="41" customWidth="1"/>
    <col min="13" max="13" width="62.83203125" style="41" customWidth="1"/>
    <col min="14" max="14" width="51.1640625" style="41" customWidth="1"/>
    <col min="15" max="15" width="32.5" style="41" customWidth="1"/>
    <col min="16" max="16" width="49.5" style="41" customWidth="1"/>
    <col min="17" max="17" width="50.1640625" style="41" customWidth="1"/>
    <col min="18" max="16384" width="10.83203125" style="41"/>
  </cols>
  <sheetData>
    <row r="1" spans="1:17" s="47" customFormat="1" x14ac:dyDescent="0.2">
      <c r="A1" s="47" t="s">
        <v>184</v>
      </c>
      <c r="B1" s="47" t="s">
        <v>105</v>
      </c>
      <c r="C1" s="47" t="s">
        <v>183</v>
      </c>
      <c r="D1" s="47" t="s">
        <v>182</v>
      </c>
      <c r="E1" s="47" t="s">
        <v>181</v>
      </c>
      <c r="F1" s="47" t="s">
        <v>180</v>
      </c>
      <c r="G1" s="47" t="s">
        <v>112</v>
      </c>
      <c r="H1" s="47" t="s">
        <v>179</v>
      </c>
      <c r="I1" s="47" t="s">
        <v>178</v>
      </c>
      <c r="J1" s="47" t="s">
        <v>177</v>
      </c>
      <c r="K1" s="47" t="s">
        <v>176</v>
      </c>
      <c r="L1" s="47" t="s">
        <v>175</v>
      </c>
      <c r="M1" s="47" t="s">
        <v>174</v>
      </c>
      <c r="N1" s="47" t="s">
        <v>173</v>
      </c>
      <c r="O1" s="47" t="s">
        <v>172</v>
      </c>
      <c r="P1" s="47" t="s">
        <v>171</v>
      </c>
      <c r="Q1" s="47" t="s">
        <v>170</v>
      </c>
    </row>
    <row r="2" spans="1:17" ht="312" x14ac:dyDescent="0.2">
      <c r="A2" s="46" t="s">
        <v>108</v>
      </c>
      <c r="B2" s="46" t="s">
        <v>52</v>
      </c>
      <c r="C2" s="41" t="s">
        <v>162</v>
      </c>
      <c r="D2" s="41" t="s">
        <v>169</v>
      </c>
      <c r="E2" s="44">
        <v>632110</v>
      </c>
      <c r="F2" s="46" t="s">
        <v>168</v>
      </c>
      <c r="G2" s="41" t="s">
        <v>167</v>
      </c>
      <c r="H2" s="41" t="s">
        <v>166</v>
      </c>
      <c r="I2" s="41" t="s">
        <v>155</v>
      </c>
      <c r="J2" s="41" t="s">
        <v>117</v>
      </c>
      <c r="K2" s="46" t="s">
        <v>165</v>
      </c>
      <c r="L2" s="46" t="s">
        <v>165</v>
      </c>
      <c r="M2" s="46" t="s">
        <v>164</v>
      </c>
      <c r="N2" s="46" t="s">
        <v>163</v>
      </c>
      <c r="O2" s="46" t="s">
        <v>147</v>
      </c>
      <c r="P2" s="42">
        <v>5069800.04</v>
      </c>
      <c r="Q2" s="42">
        <v>7695091.8399999999</v>
      </c>
    </row>
    <row r="3" spans="1:17" ht="240" x14ac:dyDescent="0.2">
      <c r="A3" s="41" t="s">
        <v>127</v>
      </c>
      <c r="B3" s="41" t="s">
        <v>62</v>
      </c>
      <c r="C3" s="41" t="s">
        <v>162</v>
      </c>
      <c r="D3" s="41" t="s">
        <v>186</v>
      </c>
      <c r="E3" s="44">
        <v>1168540</v>
      </c>
      <c r="F3" s="43" t="s">
        <v>161</v>
      </c>
      <c r="G3" s="43" t="s">
        <v>161</v>
      </c>
      <c r="H3" s="43">
        <v>0</v>
      </c>
      <c r="I3" s="41" t="s">
        <v>160</v>
      </c>
      <c r="J3" s="41">
        <v>2023</v>
      </c>
      <c r="K3" s="48" t="s">
        <v>188</v>
      </c>
      <c r="L3" s="41" t="s">
        <v>187</v>
      </c>
      <c r="M3" s="49" t="s">
        <v>190</v>
      </c>
      <c r="N3" s="46" t="s">
        <v>191</v>
      </c>
      <c r="O3" s="41" t="s">
        <v>159</v>
      </c>
      <c r="P3" s="42">
        <v>0</v>
      </c>
      <c r="Q3" s="42">
        <v>0</v>
      </c>
    </row>
    <row r="4" spans="1:17" ht="264" x14ac:dyDescent="0.2">
      <c r="A4" s="41" t="s">
        <v>109</v>
      </c>
      <c r="B4" s="41" t="s">
        <v>53</v>
      </c>
      <c r="C4" s="41" t="s">
        <v>149</v>
      </c>
      <c r="D4" s="41" t="s">
        <v>185</v>
      </c>
      <c r="E4" s="44">
        <v>1289510</v>
      </c>
      <c r="F4" s="41" t="s">
        <v>158</v>
      </c>
      <c r="G4" s="41" t="s">
        <v>157</v>
      </c>
      <c r="H4" s="41" t="s">
        <v>156</v>
      </c>
      <c r="I4" s="41" t="s">
        <v>155</v>
      </c>
      <c r="J4" s="41" t="s">
        <v>117</v>
      </c>
      <c r="K4" s="46" t="s">
        <v>154</v>
      </c>
      <c r="L4" s="46" t="s">
        <v>153</v>
      </c>
      <c r="M4" s="46" t="s">
        <v>189</v>
      </c>
      <c r="N4" s="45" t="s">
        <v>152</v>
      </c>
      <c r="O4" s="41" t="s">
        <v>151</v>
      </c>
      <c r="P4" s="42">
        <v>3879918.75</v>
      </c>
      <c r="Q4" s="42">
        <v>3879915.75</v>
      </c>
    </row>
    <row r="5" spans="1:17" x14ac:dyDescent="0.2">
      <c r="A5" s="41" t="s">
        <v>150</v>
      </c>
      <c r="C5" s="41" t="s">
        <v>149</v>
      </c>
      <c r="E5" s="44">
        <v>2087004</v>
      </c>
      <c r="F5" s="41" t="s">
        <v>148</v>
      </c>
      <c r="G5" s="43">
        <v>92811800</v>
      </c>
      <c r="H5" s="43">
        <v>169768200</v>
      </c>
      <c r="O5" s="41" t="s">
        <v>147</v>
      </c>
      <c r="P5" s="42">
        <v>3950363.86</v>
      </c>
      <c r="Q5" s="42">
        <v>5097521.93</v>
      </c>
    </row>
  </sheetData>
  <dataValidations count="3">
    <dataValidation type="list" allowBlank="1" showInputMessage="1" showErrorMessage="1" sqref="D2:D1048576" xr:uid="{EF0CC4A7-2DD3-F248-A754-95509C0DAA62}">
      <formula1>"Urban (Needing Renovations),Urban (Not Requiring Renovations),Suburban (Needing Renovations),Suburban (Not Requiring Renovations)"</formula1>
    </dataValidation>
    <dataValidation type="list" allowBlank="1" showInputMessage="1" showErrorMessage="1" sqref="I2:I1048576" xr:uid="{67B5B5D4-80B1-3B4F-9D0A-6BC6876A7F50}">
      <formula1>"Yes,No"</formula1>
    </dataValidation>
    <dataValidation type="list" allowBlank="1" showInputMessage="1" showErrorMessage="1" sqref="O2:O1048576" xr:uid="{908A907A-C1FF-F344-88B5-A5A18B6E2EDF}">
      <formula1>"No State Income Tax,Flat Tax Rate,Variable Tax Rate"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6EA5-B903-A14C-A5C7-879A4945733A}">
  <dimension ref="A1:Q61"/>
  <sheetViews>
    <sheetView zoomScale="69" workbookViewId="0">
      <pane ySplit="1" topLeftCell="A2" activePane="bottomLeft" state="frozen"/>
      <selection pane="bottomLeft" activeCell="P35" sqref="P35"/>
    </sheetView>
  </sheetViews>
  <sheetFormatPr baseColWidth="10" defaultRowHeight="16" x14ac:dyDescent="0.2"/>
  <cols>
    <col min="1" max="3" width="10.83203125" style="12"/>
    <col min="4" max="5" width="15" style="13" bestFit="1" customWidth="1"/>
    <col min="6" max="6" width="12.5" style="13" bestFit="1" customWidth="1"/>
    <col min="7" max="7" width="15" style="13" bestFit="1" customWidth="1"/>
    <col min="8" max="8" width="10.83203125" style="14"/>
    <col min="9" max="9" width="14.83203125" style="13" customWidth="1"/>
    <col min="10" max="10" width="14" style="13" bestFit="1" customWidth="1"/>
    <col min="11" max="11" width="14.5" style="12" customWidth="1"/>
    <col min="12" max="12" width="42" style="6" customWidth="1"/>
    <col min="13" max="13" width="55.6640625" style="6" customWidth="1"/>
    <col min="14" max="15" width="14.5" style="12" customWidth="1"/>
    <col min="16" max="16" width="26.5" style="12" customWidth="1"/>
    <col min="17" max="17" width="27.1640625" style="22" customWidth="1"/>
    <col min="18" max="16384" width="10.83203125" style="12"/>
  </cols>
  <sheetData>
    <row r="1" spans="1:17" s="7" customFormat="1" x14ac:dyDescent="0.2">
      <c r="B1" s="7" t="s">
        <v>0</v>
      </c>
      <c r="C1" s="7" t="s">
        <v>1</v>
      </c>
      <c r="D1" s="8" t="s">
        <v>91</v>
      </c>
      <c r="E1" s="8" t="s">
        <v>143</v>
      </c>
      <c r="F1" s="8" t="s">
        <v>142</v>
      </c>
      <c r="G1" s="8" t="s">
        <v>2</v>
      </c>
      <c r="H1" s="9" t="s">
        <v>141</v>
      </c>
      <c r="I1" s="8" t="s">
        <v>3</v>
      </c>
      <c r="J1" s="8" t="s">
        <v>4</v>
      </c>
      <c r="K1" s="8" t="s">
        <v>10</v>
      </c>
      <c r="L1" s="30" t="s">
        <v>87</v>
      </c>
      <c r="M1" s="30"/>
      <c r="N1" s="6"/>
      <c r="O1" s="6"/>
      <c r="P1" s="10" t="s">
        <v>29</v>
      </c>
      <c r="Q1" s="11" t="s">
        <v>30</v>
      </c>
    </row>
    <row r="2" spans="1:17" x14ac:dyDescent="0.2">
      <c r="A2" s="12">
        <v>1</v>
      </c>
      <c r="B2" s="12" t="s">
        <v>8</v>
      </c>
      <c r="C2" s="12" t="s">
        <v>5</v>
      </c>
      <c r="D2" s="13">
        <v>750000</v>
      </c>
      <c r="E2" s="13">
        <v>677275</v>
      </c>
      <c r="F2" s="13">
        <v>72419.070000000007</v>
      </c>
      <c r="G2" s="13">
        <f>D2-E2</f>
        <v>72725</v>
      </c>
      <c r="H2" s="14">
        <v>0.1353</v>
      </c>
      <c r="I2" s="13">
        <f>G2*H2</f>
        <v>9839.692500000001</v>
      </c>
      <c r="J2" s="13">
        <f>I2+F2</f>
        <v>82258.762500000012</v>
      </c>
      <c r="K2" s="14">
        <f>J2/D2</f>
        <v>0.10967835000000002</v>
      </c>
      <c r="L2" s="29" t="s">
        <v>88</v>
      </c>
      <c r="M2" s="30"/>
      <c r="N2" s="15"/>
      <c r="O2" s="15"/>
      <c r="P2" s="16">
        <v>9.3799999999999994E-2</v>
      </c>
      <c r="Q2" s="17">
        <v>0.1439</v>
      </c>
    </row>
    <row r="3" spans="1:17" x14ac:dyDescent="0.2">
      <c r="B3" s="18" t="s">
        <v>8</v>
      </c>
      <c r="C3" s="18" t="s">
        <v>6</v>
      </c>
      <c r="D3" s="19">
        <v>750000</v>
      </c>
      <c r="E3" s="19">
        <v>677278</v>
      </c>
      <c r="F3" s="19">
        <v>62143.18</v>
      </c>
      <c r="G3" s="19">
        <f t="shared" ref="G3:G61" si="0">D3-E3</f>
        <v>72722</v>
      </c>
      <c r="H3" s="20">
        <v>0.1133</v>
      </c>
      <c r="I3" s="19">
        <f t="shared" ref="I3:I61" si="1">G3*H3</f>
        <v>8239.4025999999994</v>
      </c>
      <c r="J3" s="19">
        <f t="shared" ref="J3:J61" si="2">I3+F3</f>
        <v>70382.582599999994</v>
      </c>
      <c r="K3" s="20">
        <f t="shared" ref="K3:K44" si="3">J3/D3</f>
        <v>9.3843443466666662E-2</v>
      </c>
      <c r="L3" s="29" t="s">
        <v>88</v>
      </c>
      <c r="M3" s="30"/>
      <c r="N3" s="15"/>
      <c r="O3" s="15"/>
      <c r="P3" s="16">
        <v>9.3799999999999994E-2</v>
      </c>
      <c r="Q3" s="17">
        <v>0.1439</v>
      </c>
    </row>
    <row r="4" spans="1:17" x14ac:dyDescent="0.2">
      <c r="B4" s="12" t="s">
        <v>8</v>
      </c>
      <c r="C4" s="12" t="s">
        <v>7</v>
      </c>
      <c r="D4" s="13">
        <v>750000</v>
      </c>
      <c r="E4" s="13">
        <v>552658</v>
      </c>
      <c r="F4" s="13">
        <v>51945.06</v>
      </c>
      <c r="G4" s="13">
        <f t="shared" si="0"/>
        <v>197342</v>
      </c>
      <c r="H4" s="14">
        <v>0.12429999999999999</v>
      </c>
      <c r="I4" s="13">
        <f t="shared" si="1"/>
        <v>24529.6106</v>
      </c>
      <c r="J4" s="13">
        <f t="shared" si="2"/>
        <v>76474.670599999998</v>
      </c>
      <c r="K4" s="14">
        <f t="shared" si="3"/>
        <v>0.10196622746666667</v>
      </c>
      <c r="L4" s="29" t="s">
        <v>88</v>
      </c>
      <c r="M4" s="30"/>
      <c r="N4" s="15"/>
      <c r="O4" s="15"/>
      <c r="P4" s="16">
        <v>9.3799999999999994E-2</v>
      </c>
      <c r="Q4" s="17">
        <v>0.1439</v>
      </c>
    </row>
    <row r="5" spans="1:17" x14ac:dyDescent="0.2">
      <c r="B5" s="18" t="s">
        <v>8</v>
      </c>
      <c r="C5" s="18" t="s">
        <v>5</v>
      </c>
      <c r="D5" s="19">
        <v>12600000</v>
      </c>
      <c r="E5" s="19">
        <v>1000000</v>
      </c>
      <c r="F5" s="19">
        <v>116083.76</v>
      </c>
      <c r="G5" s="19">
        <f t="shared" si="0"/>
        <v>11600000</v>
      </c>
      <c r="H5" s="20">
        <v>0.14630000000000001</v>
      </c>
      <c r="I5" s="19">
        <f t="shared" si="1"/>
        <v>1697080.0000000002</v>
      </c>
      <c r="J5" s="19">
        <f t="shared" si="2"/>
        <v>1813163.7600000002</v>
      </c>
      <c r="K5" s="20">
        <f t="shared" si="3"/>
        <v>0.14390188571428572</v>
      </c>
      <c r="L5" s="29" t="s">
        <v>88</v>
      </c>
      <c r="M5" s="30"/>
      <c r="N5" s="15"/>
      <c r="O5" s="15"/>
      <c r="P5" s="16">
        <v>6.4500000000000002E-2</v>
      </c>
      <c r="Q5" s="17">
        <v>9.7900000000000001E-2</v>
      </c>
    </row>
    <row r="6" spans="1:17" x14ac:dyDescent="0.2">
      <c r="B6" s="12" t="s">
        <v>8</v>
      </c>
      <c r="C6" s="12" t="s">
        <v>6</v>
      </c>
      <c r="D6" s="13">
        <v>12600000</v>
      </c>
      <c r="E6" s="13">
        <v>1354550</v>
      </c>
      <c r="F6" s="13">
        <v>148738.20000000001</v>
      </c>
      <c r="G6" s="13">
        <f t="shared" si="0"/>
        <v>11245450</v>
      </c>
      <c r="H6" s="14">
        <v>0.14630000000000001</v>
      </c>
      <c r="I6" s="13">
        <f t="shared" si="1"/>
        <v>1645209.3350000002</v>
      </c>
      <c r="J6" s="13">
        <f t="shared" si="2"/>
        <v>1793947.5350000001</v>
      </c>
      <c r="K6" s="14">
        <f t="shared" si="3"/>
        <v>0.14237678849206351</v>
      </c>
      <c r="L6" s="29" t="s">
        <v>88</v>
      </c>
      <c r="M6" s="30"/>
      <c r="N6" s="15"/>
      <c r="O6" s="15"/>
      <c r="P6" s="16">
        <v>6.4500000000000002E-2</v>
      </c>
      <c r="Q6" s="17">
        <v>9.7900000000000001E-2</v>
      </c>
    </row>
    <row r="7" spans="1:17" x14ac:dyDescent="0.2">
      <c r="B7" s="12" t="s">
        <v>8</v>
      </c>
      <c r="C7" s="12" t="s">
        <v>7</v>
      </c>
      <c r="D7" s="13">
        <v>12600000</v>
      </c>
      <c r="E7" s="13">
        <v>1000000</v>
      </c>
      <c r="F7" s="13">
        <v>108417.63</v>
      </c>
      <c r="G7" s="13">
        <f t="shared" si="0"/>
        <v>11600000</v>
      </c>
      <c r="H7" s="14">
        <v>0.14630000000000001</v>
      </c>
      <c r="I7" s="13">
        <f t="shared" si="1"/>
        <v>1697080.0000000002</v>
      </c>
      <c r="J7" s="13">
        <f t="shared" si="2"/>
        <v>1805497.6300000004</v>
      </c>
      <c r="K7" s="14">
        <f t="shared" si="3"/>
        <v>0.14329346269841273</v>
      </c>
      <c r="L7" s="29" t="s">
        <v>88</v>
      </c>
      <c r="M7" s="30"/>
      <c r="N7" s="15"/>
      <c r="O7" s="15"/>
      <c r="P7" s="16">
        <v>6.4500000000000002E-2</v>
      </c>
      <c r="Q7" s="17">
        <v>9.7900000000000001E-2</v>
      </c>
    </row>
    <row r="8" spans="1:17" x14ac:dyDescent="0.2">
      <c r="A8" s="12">
        <v>2</v>
      </c>
      <c r="B8" s="12" t="s">
        <v>9</v>
      </c>
      <c r="C8" s="12" t="s">
        <v>5</v>
      </c>
      <c r="D8" s="13">
        <v>750000</v>
      </c>
      <c r="E8" s="13">
        <v>215400</v>
      </c>
      <c r="F8" s="13">
        <v>12926</v>
      </c>
      <c r="G8" s="13">
        <f t="shared" si="0"/>
        <v>534600</v>
      </c>
      <c r="H8" s="14">
        <v>6.8500000000000005E-2</v>
      </c>
      <c r="I8" s="13">
        <f t="shared" si="1"/>
        <v>36620.100000000006</v>
      </c>
      <c r="J8" s="13">
        <f t="shared" si="2"/>
        <v>49546.100000000006</v>
      </c>
      <c r="K8" s="14">
        <f t="shared" si="3"/>
        <v>6.6061466666666679E-2</v>
      </c>
      <c r="L8" s="29" t="s">
        <v>89</v>
      </c>
      <c r="M8" s="30"/>
      <c r="N8" s="15"/>
      <c r="O8" s="15"/>
      <c r="P8" s="21">
        <v>0</v>
      </c>
      <c r="Q8" s="17">
        <v>0</v>
      </c>
    </row>
    <row r="9" spans="1:17" x14ac:dyDescent="0.2">
      <c r="B9" s="18" t="s">
        <v>9</v>
      </c>
      <c r="C9" s="18" t="s">
        <v>6</v>
      </c>
      <c r="D9" s="19">
        <v>750000</v>
      </c>
      <c r="E9" s="19">
        <v>323200</v>
      </c>
      <c r="F9" s="19">
        <v>19124</v>
      </c>
      <c r="G9" s="19">
        <f t="shared" si="0"/>
        <v>426800</v>
      </c>
      <c r="H9" s="20">
        <v>6.8500000000000005E-2</v>
      </c>
      <c r="I9" s="19">
        <f t="shared" si="1"/>
        <v>29235.800000000003</v>
      </c>
      <c r="J9" s="19">
        <f t="shared" si="2"/>
        <v>48359.8</v>
      </c>
      <c r="K9" s="20">
        <f t="shared" si="3"/>
        <v>6.4479733333333331E-2</v>
      </c>
      <c r="L9" s="29" t="s">
        <v>89</v>
      </c>
      <c r="M9" s="30"/>
      <c r="N9" s="15"/>
      <c r="O9" s="15"/>
      <c r="P9" s="16">
        <v>0</v>
      </c>
      <c r="Q9" s="17">
        <v>0</v>
      </c>
    </row>
    <row r="10" spans="1:17" x14ac:dyDescent="0.2">
      <c r="B10" s="12" t="s">
        <v>9</v>
      </c>
      <c r="C10" s="12" t="s">
        <v>7</v>
      </c>
      <c r="D10" s="13">
        <v>750000</v>
      </c>
      <c r="E10" s="13">
        <v>269300</v>
      </c>
      <c r="F10" s="13">
        <v>16079</v>
      </c>
      <c r="G10" s="13">
        <f t="shared" si="0"/>
        <v>480700</v>
      </c>
      <c r="H10" s="14">
        <v>6.8500000000000005E-2</v>
      </c>
      <c r="I10" s="13">
        <f t="shared" si="1"/>
        <v>32927.950000000004</v>
      </c>
      <c r="J10" s="13">
        <f t="shared" si="2"/>
        <v>49006.950000000004</v>
      </c>
      <c r="K10" s="14">
        <f t="shared" si="3"/>
        <v>6.5342600000000001E-2</v>
      </c>
      <c r="L10" s="29" t="s">
        <v>89</v>
      </c>
      <c r="M10" s="30"/>
      <c r="N10" s="15"/>
      <c r="O10" s="15"/>
      <c r="P10" s="16">
        <v>3.0699999999999998E-2</v>
      </c>
      <c r="Q10" s="17">
        <v>3.0700000000000002E-2</v>
      </c>
    </row>
    <row r="11" spans="1:17" x14ac:dyDescent="0.2">
      <c r="B11" s="18" t="s">
        <v>9</v>
      </c>
      <c r="C11" s="18" t="s">
        <v>5</v>
      </c>
      <c r="D11" s="19">
        <v>12600000</v>
      </c>
      <c r="E11" s="19">
        <v>5000000</v>
      </c>
      <c r="F11" s="19">
        <v>450500</v>
      </c>
      <c r="G11" s="19">
        <f t="shared" si="0"/>
        <v>7600000</v>
      </c>
      <c r="H11" s="20">
        <v>0.10299999999999999</v>
      </c>
      <c r="I11" s="19">
        <f t="shared" si="1"/>
        <v>782800</v>
      </c>
      <c r="J11" s="19">
        <f t="shared" si="2"/>
        <v>1233300</v>
      </c>
      <c r="K11" s="20">
        <f t="shared" si="3"/>
        <v>9.7880952380952374E-2</v>
      </c>
      <c r="L11" s="29" t="s">
        <v>89</v>
      </c>
      <c r="M11" s="30"/>
      <c r="N11" s="15"/>
      <c r="O11" s="15"/>
      <c r="P11" s="16">
        <v>3.0699999999999998E-2</v>
      </c>
      <c r="Q11" s="17">
        <v>3.0700000000000002E-2</v>
      </c>
    </row>
    <row r="12" spans="1:17" x14ac:dyDescent="0.2">
      <c r="B12" s="12" t="s">
        <v>9</v>
      </c>
      <c r="C12" s="12" t="s">
        <v>6</v>
      </c>
      <c r="D12" s="13">
        <v>12600000</v>
      </c>
      <c r="E12" s="13">
        <v>5000000</v>
      </c>
      <c r="F12" s="13">
        <v>419135</v>
      </c>
      <c r="G12" s="13">
        <f t="shared" si="0"/>
        <v>7600000</v>
      </c>
      <c r="H12" s="14">
        <v>0.10299999999999999</v>
      </c>
      <c r="I12" s="13">
        <f t="shared" si="1"/>
        <v>782800</v>
      </c>
      <c r="J12" s="13">
        <f t="shared" si="2"/>
        <v>1201935</v>
      </c>
      <c r="K12" s="14">
        <f t="shared" si="3"/>
        <v>9.5391666666666666E-2</v>
      </c>
      <c r="L12" s="29" t="s">
        <v>89</v>
      </c>
      <c r="M12" s="30"/>
      <c r="N12" s="15"/>
      <c r="O12" s="15"/>
      <c r="P12" s="16">
        <v>0.04</v>
      </c>
      <c r="Q12" s="17">
        <v>8.5999999999999993E-2</v>
      </c>
    </row>
    <row r="13" spans="1:17" x14ac:dyDescent="0.2">
      <c r="B13" s="12" t="s">
        <v>9</v>
      </c>
      <c r="C13" s="12" t="s">
        <v>7</v>
      </c>
      <c r="D13" s="13">
        <v>12600000</v>
      </c>
      <c r="E13" s="13">
        <v>5000000</v>
      </c>
      <c r="F13" s="13">
        <v>434871</v>
      </c>
      <c r="G13" s="13">
        <f t="shared" si="0"/>
        <v>7600000</v>
      </c>
      <c r="H13" s="14">
        <v>0.10299999999999999</v>
      </c>
      <c r="I13" s="13">
        <f t="shared" si="1"/>
        <v>782800</v>
      </c>
      <c r="J13" s="13">
        <f t="shared" si="2"/>
        <v>1217671</v>
      </c>
      <c r="K13" s="14">
        <f t="shared" si="3"/>
        <v>9.6640555555555549E-2</v>
      </c>
      <c r="L13" s="29" t="s">
        <v>89</v>
      </c>
      <c r="M13" s="30"/>
      <c r="N13" s="15"/>
      <c r="O13" s="15"/>
      <c r="P13" s="16">
        <v>9.849999999999999E-2</v>
      </c>
      <c r="Q13" s="17">
        <v>9.8500000000000004E-2</v>
      </c>
    </row>
    <row r="14" spans="1:17" x14ac:dyDescent="0.2">
      <c r="A14" s="12">
        <v>3</v>
      </c>
      <c r="B14" s="12" t="s">
        <v>11</v>
      </c>
      <c r="C14" s="12" t="s">
        <v>5</v>
      </c>
      <c r="D14" s="13">
        <v>750000</v>
      </c>
      <c r="G14" s="13">
        <f t="shared" si="0"/>
        <v>750000</v>
      </c>
      <c r="H14" s="14">
        <v>0.04</v>
      </c>
      <c r="I14" s="13">
        <f t="shared" si="1"/>
        <v>30000</v>
      </c>
      <c r="J14" s="13">
        <f t="shared" si="2"/>
        <v>30000</v>
      </c>
      <c r="K14" s="14">
        <f t="shared" si="3"/>
        <v>0.04</v>
      </c>
      <c r="L14" s="29" t="s">
        <v>90</v>
      </c>
      <c r="M14" s="30"/>
      <c r="N14" s="15"/>
      <c r="O14" s="15"/>
      <c r="P14" s="16">
        <v>4.9500000000000002E-2</v>
      </c>
      <c r="Q14" s="17">
        <v>4.9500000000000002E-2</v>
      </c>
    </row>
    <row r="15" spans="1:17" x14ac:dyDescent="0.2">
      <c r="B15" s="18" t="s">
        <v>11</v>
      </c>
      <c r="C15" s="18" t="s">
        <v>6</v>
      </c>
      <c r="D15" s="19">
        <v>750000</v>
      </c>
      <c r="E15" s="19"/>
      <c r="F15" s="19"/>
      <c r="G15" s="19">
        <f t="shared" si="0"/>
        <v>750000</v>
      </c>
      <c r="H15" s="20">
        <v>0.04</v>
      </c>
      <c r="I15" s="19">
        <f t="shared" si="1"/>
        <v>30000</v>
      </c>
      <c r="J15" s="19">
        <f t="shared" si="2"/>
        <v>30000</v>
      </c>
      <c r="K15" s="20">
        <f t="shared" si="3"/>
        <v>0.04</v>
      </c>
      <c r="L15" s="29" t="s">
        <v>90</v>
      </c>
      <c r="M15" s="30"/>
      <c r="N15" s="15"/>
      <c r="O15" s="15"/>
      <c r="P15" s="16">
        <v>8.9700000000000002E-2</v>
      </c>
      <c r="Q15" s="26">
        <v>0.1075</v>
      </c>
    </row>
    <row r="16" spans="1:17" x14ac:dyDescent="0.2">
      <c r="B16" s="12" t="s">
        <v>11</v>
      </c>
      <c r="C16" s="12" t="s">
        <v>7</v>
      </c>
      <c r="D16" s="13">
        <v>750000</v>
      </c>
      <c r="G16" s="13">
        <f t="shared" si="0"/>
        <v>750000</v>
      </c>
      <c r="H16" s="14">
        <v>0.04</v>
      </c>
      <c r="I16" s="13">
        <f t="shared" si="1"/>
        <v>30000</v>
      </c>
      <c r="J16" s="13">
        <f t="shared" si="2"/>
        <v>30000</v>
      </c>
      <c r="K16" s="14">
        <f t="shared" si="3"/>
        <v>0.04</v>
      </c>
      <c r="L16" s="29" t="s">
        <v>90</v>
      </c>
      <c r="M16" s="30"/>
      <c r="N16" s="15"/>
      <c r="O16" s="15"/>
      <c r="P16" s="16">
        <v>3.5699999999999996E-2</v>
      </c>
      <c r="Q16" s="26">
        <v>3.7400000000000003E-2</v>
      </c>
    </row>
    <row r="17" spans="1:17" x14ac:dyDescent="0.2">
      <c r="B17" s="18" t="s">
        <v>11</v>
      </c>
      <c r="C17" s="18" t="s">
        <v>5</v>
      </c>
      <c r="D17" s="19">
        <v>12600000</v>
      </c>
      <c r="E17" s="19">
        <v>1000000</v>
      </c>
      <c r="F17" s="19">
        <v>40000</v>
      </c>
      <c r="G17" s="19">
        <f t="shared" si="0"/>
        <v>11600000</v>
      </c>
      <c r="H17" s="20">
        <v>0.09</v>
      </c>
      <c r="I17" s="19">
        <f t="shared" si="1"/>
        <v>1044000</v>
      </c>
      <c r="J17" s="19">
        <f t="shared" si="2"/>
        <v>1084000</v>
      </c>
      <c r="K17" s="20">
        <f t="shared" si="3"/>
        <v>8.6031746031746029E-2</v>
      </c>
      <c r="L17" s="29" t="s">
        <v>90</v>
      </c>
      <c r="M17" s="30"/>
      <c r="N17" s="15"/>
      <c r="O17" s="15"/>
      <c r="P17" s="16">
        <v>8.9499999999999996E-2</v>
      </c>
      <c r="Q17" s="26">
        <v>2.5000000000000001E-2</v>
      </c>
    </row>
    <row r="18" spans="1:17" x14ac:dyDescent="0.2">
      <c r="B18" s="12" t="s">
        <v>11</v>
      </c>
      <c r="C18" s="12" t="s">
        <v>6</v>
      </c>
      <c r="D18" s="13">
        <v>12600000</v>
      </c>
      <c r="E18" s="13">
        <v>1000000</v>
      </c>
      <c r="F18" s="13">
        <v>40000</v>
      </c>
      <c r="G18" s="13">
        <f t="shared" si="0"/>
        <v>11600000</v>
      </c>
      <c r="H18" s="14">
        <v>0.09</v>
      </c>
      <c r="I18" s="13">
        <f t="shared" si="1"/>
        <v>1044000</v>
      </c>
      <c r="J18" s="13">
        <f t="shared" si="2"/>
        <v>1084000</v>
      </c>
      <c r="K18" s="14">
        <f t="shared" si="3"/>
        <v>8.6031746031746029E-2</v>
      </c>
      <c r="L18" s="29" t="s">
        <v>90</v>
      </c>
      <c r="M18" s="30"/>
      <c r="N18" s="15"/>
      <c r="O18" s="15"/>
      <c r="P18" s="21">
        <v>2.5000000000000001E-2</v>
      </c>
      <c r="Q18" s="26">
        <v>4.3999999999999997E-2</v>
      </c>
    </row>
    <row r="19" spans="1:17" x14ac:dyDescent="0.2">
      <c r="B19" s="12" t="s">
        <v>11</v>
      </c>
      <c r="C19" s="12" t="s">
        <v>7</v>
      </c>
      <c r="D19" s="13">
        <v>12600000</v>
      </c>
      <c r="E19" s="13">
        <v>1000000</v>
      </c>
      <c r="F19" s="13">
        <v>40000</v>
      </c>
      <c r="G19" s="13">
        <f t="shared" si="0"/>
        <v>11600000</v>
      </c>
      <c r="H19" s="14">
        <v>0.09</v>
      </c>
      <c r="I19" s="13">
        <f t="shared" si="1"/>
        <v>1044000</v>
      </c>
      <c r="J19" s="13">
        <f t="shared" si="2"/>
        <v>1084000</v>
      </c>
      <c r="K19" s="14">
        <f t="shared" si="3"/>
        <v>8.6031746031746029E-2</v>
      </c>
      <c r="L19" s="29" t="s">
        <v>90</v>
      </c>
      <c r="M19" s="30"/>
      <c r="N19" s="15"/>
      <c r="O19" s="15"/>
      <c r="P19" s="21">
        <v>4.3999999999999997E-2</v>
      </c>
      <c r="Q19" s="26">
        <v>4.9500000000000002E-2</v>
      </c>
    </row>
    <row r="20" spans="1:17" x14ac:dyDescent="0.2">
      <c r="A20" s="12">
        <v>4</v>
      </c>
      <c r="B20" s="12" t="s">
        <v>12</v>
      </c>
      <c r="C20" s="12" t="s">
        <v>5</v>
      </c>
      <c r="D20" s="13">
        <v>750000</v>
      </c>
      <c r="G20" s="13">
        <f t="shared" si="0"/>
        <v>750000</v>
      </c>
      <c r="H20" s="14">
        <v>9.8500000000000004E-2</v>
      </c>
      <c r="I20" s="13">
        <f t="shared" si="1"/>
        <v>73875</v>
      </c>
      <c r="J20" s="13">
        <f t="shared" si="2"/>
        <v>73875</v>
      </c>
      <c r="K20" s="14">
        <f t="shared" si="3"/>
        <v>9.8500000000000004E-2</v>
      </c>
      <c r="L20" s="29" t="s">
        <v>92</v>
      </c>
      <c r="M20" s="30"/>
      <c r="N20" s="15"/>
      <c r="O20" s="15"/>
      <c r="P20" s="21">
        <v>4.9500000000000002E-2</v>
      </c>
      <c r="Q20" s="26">
        <v>4.7500000000000001E-2</v>
      </c>
    </row>
    <row r="21" spans="1:17" x14ac:dyDescent="0.2">
      <c r="B21" s="12" t="s">
        <v>12</v>
      </c>
      <c r="C21" s="12" t="s">
        <v>13</v>
      </c>
      <c r="D21" s="13">
        <v>750000</v>
      </c>
      <c r="G21" s="13">
        <f t="shared" si="0"/>
        <v>750000</v>
      </c>
      <c r="H21" s="14">
        <v>9.8500000000000004E-2</v>
      </c>
      <c r="I21" s="13">
        <f t="shared" si="1"/>
        <v>73875</v>
      </c>
      <c r="J21" s="13">
        <f t="shared" si="2"/>
        <v>73875</v>
      </c>
      <c r="K21" s="14">
        <f t="shared" si="3"/>
        <v>9.8500000000000004E-2</v>
      </c>
      <c r="L21" s="29" t="s">
        <v>92</v>
      </c>
      <c r="M21" s="30"/>
      <c r="N21" s="15"/>
      <c r="O21" s="15"/>
      <c r="P21" s="21">
        <v>4.7500000000000001E-2</v>
      </c>
      <c r="Q21" s="26">
        <v>4.0500000000000001E-2</v>
      </c>
    </row>
    <row r="22" spans="1:17" x14ac:dyDescent="0.2">
      <c r="B22" s="18" t="s">
        <v>12</v>
      </c>
      <c r="C22" s="18" t="s">
        <v>6</v>
      </c>
      <c r="D22" s="19">
        <v>750000</v>
      </c>
      <c r="E22" s="19"/>
      <c r="F22" s="19"/>
      <c r="G22" s="19">
        <f t="shared" si="0"/>
        <v>750000</v>
      </c>
      <c r="H22" s="20">
        <v>9.8500000000000004E-2</v>
      </c>
      <c r="I22" s="19">
        <f t="shared" si="1"/>
        <v>73875</v>
      </c>
      <c r="J22" s="19">
        <f t="shared" si="2"/>
        <v>73875</v>
      </c>
      <c r="K22" s="20">
        <f t="shared" si="3"/>
        <v>9.8500000000000004E-2</v>
      </c>
      <c r="L22" s="29" t="s">
        <v>92</v>
      </c>
      <c r="M22" s="30"/>
      <c r="N22" s="15"/>
      <c r="O22" s="15"/>
      <c r="P22" s="21">
        <v>4.0500000000000001E-2</v>
      </c>
      <c r="Q22" s="26">
        <v>0</v>
      </c>
    </row>
    <row r="23" spans="1:17" x14ac:dyDescent="0.2">
      <c r="B23" s="12" t="s">
        <v>12</v>
      </c>
      <c r="C23" s="12" t="s">
        <v>7</v>
      </c>
      <c r="D23" s="13">
        <v>750000</v>
      </c>
      <c r="G23" s="13">
        <f t="shared" si="0"/>
        <v>750000</v>
      </c>
      <c r="H23" s="14">
        <v>9.8500000000000004E-2</v>
      </c>
      <c r="I23" s="13">
        <f t="shared" si="1"/>
        <v>73875</v>
      </c>
      <c r="J23" s="13">
        <f t="shared" si="2"/>
        <v>73875</v>
      </c>
      <c r="K23" s="14">
        <f t="shared" si="3"/>
        <v>9.8500000000000004E-2</v>
      </c>
      <c r="L23" s="29" t="s">
        <v>92</v>
      </c>
      <c r="M23" s="30"/>
      <c r="N23" s="15"/>
      <c r="O23" s="15"/>
      <c r="P23" s="21">
        <v>0</v>
      </c>
      <c r="Q23" s="26">
        <v>0</v>
      </c>
    </row>
    <row r="24" spans="1:17" x14ac:dyDescent="0.2">
      <c r="B24" s="18" t="s">
        <v>12</v>
      </c>
      <c r="C24" s="18" t="s">
        <v>5</v>
      </c>
      <c r="D24" s="19">
        <v>12600000</v>
      </c>
      <c r="E24" s="19"/>
      <c r="F24" s="19"/>
      <c r="G24" s="19">
        <f t="shared" si="0"/>
        <v>12600000</v>
      </c>
      <c r="H24" s="20">
        <v>9.8500000000000004E-2</v>
      </c>
      <c r="I24" s="19">
        <f t="shared" si="1"/>
        <v>1241100</v>
      </c>
      <c r="J24" s="19">
        <f t="shared" si="2"/>
        <v>1241100</v>
      </c>
      <c r="K24" s="20">
        <f t="shared" si="3"/>
        <v>9.8500000000000004E-2</v>
      </c>
      <c r="L24" s="29" t="s">
        <v>92</v>
      </c>
      <c r="M24" s="30"/>
      <c r="N24" s="15"/>
      <c r="O24" s="15"/>
      <c r="P24" s="21">
        <v>0</v>
      </c>
      <c r="Q24" s="26">
        <v>0</v>
      </c>
    </row>
    <row r="25" spans="1:17" x14ac:dyDescent="0.2">
      <c r="B25" s="12" t="s">
        <v>12</v>
      </c>
      <c r="C25" s="12" t="s">
        <v>6</v>
      </c>
      <c r="D25" s="13">
        <v>12600000</v>
      </c>
      <c r="G25" s="13">
        <f t="shared" si="0"/>
        <v>12600000</v>
      </c>
      <c r="H25" s="14">
        <v>9.8500000000000004E-2</v>
      </c>
      <c r="I25" s="13">
        <f t="shared" si="1"/>
        <v>1241100</v>
      </c>
      <c r="J25" s="13">
        <f t="shared" si="2"/>
        <v>1241100</v>
      </c>
      <c r="K25" s="14">
        <f t="shared" si="3"/>
        <v>9.8500000000000004E-2</v>
      </c>
      <c r="L25" s="29" t="s">
        <v>92</v>
      </c>
      <c r="M25" s="30"/>
      <c r="N25" s="15"/>
      <c r="O25" s="15"/>
      <c r="P25" s="21">
        <v>0</v>
      </c>
      <c r="Q25" s="26">
        <v>0</v>
      </c>
    </row>
    <row r="26" spans="1:17" x14ac:dyDescent="0.2">
      <c r="B26" s="12" t="s">
        <v>12</v>
      </c>
      <c r="C26" s="12" t="s">
        <v>7</v>
      </c>
      <c r="D26" s="13">
        <v>12600000</v>
      </c>
      <c r="G26" s="13">
        <f t="shared" si="0"/>
        <v>12600000</v>
      </c>
      <c r="H26" s="14">
        <v>9.8500000000000004E-2</v>
      </c>
      <c r="I26" s="13">
        <f t="shared" si="1"/>
        <v>1241100</v>
      </c>
      <c r="J26" s="13">
        <f t="shared" si="2"/>
        <v>1241100</v>
      </c>
      <c r="K26" s="14">
        <f t="shared" si="3"/>
        <v>9.8500000000000004E-2</v>
      </c>
      <c r="L26" s="29" t="s">
        <v>92</v>
      </c>
      <c r="M26" s="30"/>
      <c r="N26" s="15"/>
      <c r="O26" s="15"/>
      <c r="P26" s="21">
        <v>0</v>
      </c>
      <c r="Q26" s="26">
        <v>0.1062</v>
      </c>
    </row>
    <row r="27" spans="1:17" ht="36" customHeight="1" thickBot="1" x14ac:dyDescent="0.25">
      <c r="A27" s="12">
        <v>5</v>
      </c>
      <c r="B27" s="12" t="s">
        <v>14</v>
      </c>
      <c r="C27" s="12" t="s">
        <v>5</v>
      </c>
      <c r="D27" s="13">
        <v>750000</v>
      </c>
      <c r="G27" s="13">
        <f t="shared" si="0"/>
        <v>750000</v>
      </c>
      <c r="H27" s="14">
        <v>4.9500000000000002E-2</v>
      </c>
      <c r="I27" s="13">
        <f t="shared" si="1"/>
        <v>37125</v>
      </c>
      <c r="J27" s="13">
        <f t="shared" si="2"/>
        <v>37125</v>
      </c>
      <c r="K27" s="14">
        <f t="shared" si="3"/>
        <v>4.9500000000000002E-2</v>
      </c>
      <c r="L27" s="31" t="s">
        <v>93</v>
      </c>
      <c r="M27" s="32"/>
      <c r="N27" s="15"/>
      <c r="O27" s="15" t="s">
        <v>31</v>
      </c>
      <c r="P27" s="27">
        <f>AVERAGE(P2:P26)</f>
        <v>4.5828000000000008E-2</v>
      </c>
      <c r="Q27" s="28">
        <f>AVERAGE(Q2:Q26)</f>
        <v>5.9136000000000008E-2</v>
      </c>
    </row>
    <row r="28" spans="1:17" ht="38" customHeight="1" x14ac:dyDescent="0.2">
      <c r="B28" s="18" t="s">
        <v>14</v>
      </c>
      <c r="C28" s="18" t="s">
        <v>6</v>
      </c>
      <c r="D28" s="19">
        <v>750000</v>
      </c>
      <c r="E28" s="19"/>
      <c r="F28" s="19"/>
      <c r="G28" s="19">
        <f t="shared" si="0"/>
        <v>750000</v>
      </c>
      <c r="H28" s="20">
        <v>4.9500000000000002E-2</v>
      </c>
      <c r="I28" s="19">
        <f t="shared" si="1"/>
        <v>37125</v>
      </c>
      <c r="J28" s="19">
        <f t="shared" si="2"/>
        <v>37125</v>
      </c>
      <c r="K28" s="20">
        <f t="shared" si="3"/>
        <v>4.9500000000000002E-2</v>
      </c>
      <c r="L28" s="31" t="s">
        <v>93</v>
      </c>
      <c r="M28" s="32"/>
      <c r="N28" s="15"/>
      <c r="O28" s="15"/>
    </row>
    <row r="29" spans="1:17" ht="39" customHeight="1" x14ac:dyDescent="0.2">
      <c r="B29" s="12" t="s">
        <v>14</v>
      </c>
      <c r="C29" s="12" t="s">
        <v>7</v>
      </c>
      <c r="D29" s="13">
        <v>750000</v>
      </c>
      <c r="G29" s="13">
        <f t="shared" si="0"/>
        <v>750000</v>
      </c>
      <c r="H29" s="14">
        <v>4.9500000000000002E-2</v>
      </c>
      <c r="I29" s="13">
        <f t="shared" si="1"/>
        <v>37125</v>
      </c>
      <c r="J29" s="13">
        <f t="shared" si="2"/>
        <v>37125</v>
      </c>
      <c r="K29" s="14">
        <f t="shared" si="3"/>
        <v>4.9500000000000002E-2</v>
      </c>
      <c r="L29" s="31" t="s">
        <v>93</v>
      </c>
      <c r="M29" s="32"/>
      <c r="N29" s="15"/>
      <c r="O29" s="15"/>
      <c r="P29" s="34" t="s">
        <v>104</v>
      </c>
      <c r="Q29" s="34"/>
    </row>
    <row r="30" spans="1:17" ht="36" customHeight="1" x14ac:dyDescent="0.2">
      <c r="B30" s="18" t="s">
        <v>14</v>
      </c>
      <c r="C30" s="18" t="s">
        <v>5</v>
      </c>
      <c r="D30" s="19">
        <v>12600000</v>
      </c>
      <c r="E30" s="19"/>
      <c r="F30" s="19"/>
      <c r="G30" s="19">
        <f t="shared" si="0"/>
        <v>12600000</v>
      </c>
      <c r="H30" s="20">
        <v>4.9500000000000002E-2</v>
      </c>
      <c r="I30" s="19">
        <f t="shared" si="1"/>
        <v>623700</v>
      </c>
      <c r="J30" s="19">
        <f t="shared" si="2"/>
        <v>623700</v>
      </c>
      <c r="K30" s="20">
        <f t="shared" si="3"/>
        <v>4.9500000000000002E-2</v>
      </c>
      <c r="L30" s="31" t="s">
        <v>93</v>
      </c>
      <c r="M30" s="32"/>
      <c r="N30" s="15"/>
      <c r="O30" s="15"/>
      <c r="P30" s="34"/>
      <c r="Q30" s="34"/>
    </row>
    <row r="31" spans="1:17" ht="34" customHeight="1" x14ac:dyDescent="0.2">
      <c r="B31" s="12" t="s">
        <v>14</v>
      </c>
      <c r="C31" s="12" t="s">
        <v>6</v>
      </c>
      <c r="D31" s="13">
        <v>12600000</v>
      </c>
      <c r="G31" s="13">
        <f t="shared" si="0"/>
        <v>12600000</v>
      </c>
      <c r="H31" s="14">
        <v>4.9500000000000002E-2</v>
      </c>
      <c r="I31" s="13">
        <f t="shared" si="1"/>
        <v>623700</v>
      </c>
      <c r="J31" s="13">
        <f t="shared" si="2"/>
        <v>623700</v>
      </c>
      <c r="K31" s="14">
        <f t="shared" si="3"/>
        <v>4.9500000000000002E-2</v>
      </c>
      <c r="L31" s="31" t="s">
        <v>93</v>
      </c>
      <c r="M31" s="32"/>
      <c r="N31" s="15"/>
      <c r="O31" s="15"/>
      <c r="P31" s="34" t="s">
        <v>144</v>
      </c>
      <c r="Q31" s="34"/>
    </row>
    <row r="32" spans="1:17" ht="36" customHeight="1" x14ac:dyDescent="0.2">
      <c r="B32" s="12" t="s">
        <v>14</v>
      </c>
      <c r="C32" s="12" t="s">
        <v>7</v>
      </c>
      <c r="D32" s="13">
        <v>12600000</v>
      </c>
      <c r="G32" s="13">
        <f t="shared" si="0"/>
        <v>12600000</v>
      </c>
      <c r="H32" s="14">
        <v>4.9500000000000002E-2</v>
      </c>
      <c r="I32" s="13">
        <f t="shared" si="1"/>
        <v>623700</v>
      </c>
      <c r="J32" s="13">
        <f t="shared" si="2"/>
        <v>623700</v>
      </c>
      <c r="K32" s="14">
        <f t="shared" si="3"/>
        <v>4.9500000000000002E-2</v>
      </c>
      <c r="L32" s="31" t="s">
        <v>93</v>
      </c>
      <c r="M32" s="32"/>
      <c r="N32" s="15"/>
      <c r="O32" s="15"/>
      <c r="P32" s="34"/>
      <c r="Q32" s="34"/>
    </row>
    <row r="33" spans="1:15" x14ac:dyDescent="0.2">
      <c r="A33" s="12">
        <v>6</v>
      </c>
      <c r="B33" s="12" t="s">
        <v>15</v>
      </c>
      <c r="C33" s="12" t="s">
        <v>5</v>
      </c>
      <c r="D33" s="13">
        <v>750000</v>
      </c>
      <c r="G33" s="13">
        <f t="shared" si="0"/>
        <v>750000</v>
      </c>
      <c r="H33" s="14">
        <v>8.9700000000000002E-2</v>
      </c>
      <c r="I33" s="13">
        <f t="shared" si="1"/>
        <v>67275</v>
      </c>
      <c r="J33" s="13">
        <f t="shared" si="2"/>
        <v>67275</v>
      </c>
      <c r="K33" s="14">
        <f t="shared" si="3"/>
        <v>8.9700000000000002E-2</v>
      </c>
      <c r="L33" s="29" t="s">
        <v>94</v>
      </c>
      <c r="M33" s="30"/>
      <c r="N33" s="15"/>
      <c r="O33" s="15"/>
    </row>
    <row r="34" spans="1:15" x14ac:dyDescent="0.2">
      <c r="B34" s="18" t="s">
        <v>15</v>
      </c>
      <c r="C34" s="18" t="s">
        <v>6</v>
      </c>
      <c r="D34" s="19">
        <v>750000</v>
      </c>
      <c r="E34" s="19"/>
      <c r="F34" s="19"/>
      <c r="G34" s="19">
        <f t="shared" si="0"/>
        <v>750000</v>
      </c>
      <c r="H34" s="20">
        <v>8.9700000000000002E-2</v>
      </c>
      <c r="I34" s="19">
        <f t="shared" si="1"/>
        <v>67275</v>
      </c>
      <c r="J34" s="19">
        <f t="shared" si="2"/>
        <v>67275</v>
      </c>
      <c r="K34" s="20">
        <f t="shared" si="3"/>
        <v>8.9700000000000002E-2</v>
      </c>
      <c r="L34" s="29" t="s">
        <v>94</v>
      </c>
      <c r="M34" s="30"/>
      <c r="N34" s="15"/>
      <c r="O34" s="15"/>
    </row>
    <row r="35" spans="1:15" x14ac:dyDescent="0.2">
      <c r="B35" s="12" t="s">
        <v>15</v>
      </c>
      <c r="C35" s="12" t="s">
        <v>7</v>
      </c>
      <c r="D35" s="13">
        <v>750000</v>
      </c>
      <c r="G35" s="13">
        <f t="shared" si="0"/>
        <v>750000</v>
      </c>
      <c r="H35" s="14">
        <v>8.9700000000000002E-2</v>
      </c>
      <c r="I35" s="13">
        <f t="shared" si="1"/>
        <v>67275</v>
      </c>
      <c r="J35" s="13">
        <f t="shared" si="2"/>
        <v>67275</v>
      </c>
      <c r="K35" s="14">
        <f t="shared" si="3"/>
        <v>8.9700000000000002E-2</v>
      </c>
      <c r="L35" s="29" t="s">
        <v>94</v>
      </c>
      <c r="M35" s="30"/>
      <c r="N35" s="15"/>
      <c r="O35" s="15"/>
    </row>
    <row r="36" spans="1:15" x14ac:dyDescent="0.2">
      <c r="B36" s="18" t="s">
        <v>15</v>
      </c>
      <c r="C36" s="18" t="s">
        <v>5</v>
      </c>
      <c r="D36" s="19">
        <v>12600000</v>
      </c>
      <c r="E36" s="19"/>
      <c r="F36" s="19"/>
      <c r="G36" s="19">
        <f t="shared" si="0"/>
        <v>12600000</v>
      </c>
      <c r="H36" s="20">
        <v>0.1075</v>
      </c>
      <c r="I36" s="19">
        <f t="shared" si="1"/>
        <v>1354500</v>
      </c>
      <c r="J36" s="19">
        <f t="shared" si="2"/>
        <v>1354500</v>
      </c>
      <c r="K36" s="20">
        <f t="shared" si="3"/>
        <v>0.1075</v>
      </c>
      <c r="L36" s="29" t="s">
        <v>94</v>
      </c>
      <c r="M36" s="30"/>
      <c r="N36" s="15"/>
      <c r="O36" s="15"/>
    </row>
    <row r="37" spans="1:15" x14ac:dyDescent="0.2">
      <c r="B37" s="12" t="s">
        <v>15</v>
      </c>
      <c r="C37" s="12" t="s">
        <v>6</v>
      </c>
      <c r="D37" s="13">
        <v>12600000</v>
      </c>
      <c r="G37" s="13">
        <f t="shared" si="0"/>
        <v>12600000</v>
      </c>
      <c r="H37" s="14">
        <v>0.1075</v>
      </c>
      <c r="I37" s="13">
        <f t="shared" si="1"/>
        <v>1354500</v>
      </c>
      <c r="J37" s="13">
        <f t="shared" si="2"/>
        <v>1354500</v>
      </c>
      <c r="K37" s="14">
        <f t="shared" si="3"/>
        <v>0.1075</v>
      </c>
      <c r="L37" s="29" t="s">
        <v>94</v>
      </c>
      <c r="M37" s="30"/>
      <c r="N37" s="15"/>
      <c r="O37" s="15"/>
    </row>
    <row r="38" spans="1:15" x14ac:dyDescent="0.2">
      <c r="B38" s="12" t="s">
        <v>15</v>
      </c>
      <c r="C38" s="12" t="s">
        <v>7</v>
      </c>
      <c r="D38" s="13">
        <v>12600000</v>
      </c>
      <c r="G38" s="13">
        <f t="shared" si="0"/>
        <v>12600000</v>
      </c>
      <c r="H38" s="14">
        <v>0.1075</v>
      </c>
      <c r="I38" s="13">
        <f t="shared" si="1"/>
        <v>1354500</v>
      </c>
      <c r="J38" s="13">
        <f t="shared" si="2"/>
        <v>1354500</v>
      </c>
      <c r="K38" s="14">
        <f t="shared" si="3"/>
        <v>0.1075</v>
      </c>
      <c r="L38" s="29" t="s">
        <v>94</v>
      </c>
      <c r="M38" s="30"/>
      <c r="N38" s="15"/>
      <c r="O38" s="15"/>
    </row>
    <row r="39" spans="1:15" x14ac:dyDescent="0.2">
      <c r="A39" s="12">
        <v>7</v>
      </c>
      <c r="B39" s="12" t="s">
        <v>16</v>
      </c>
      <c r="C39" s="12" t="s">
        <v>5</v>
      </c>
      <c r="D39" s="13">
        <v>750000</v>
      </c>
      <c r="E39" s="13">
        <v>115300</v>
      </c>
      <c r="F39" s="13">
        <v>2958.58</v>
      </c>
      <c r="G39" s="13">
        <f t="shared" si="0"/>
        <v>634700</v>
      </c>
      <c r="H39" s="14">
        <v>3.7499999999999999E-2</v>
      </c>
      <c r="I39" s="13">
        <f t="shared" si="1"/>
        <v>23801.25</v>
      </c>
      <c r="J39" s="13">
        <f t="shared" si="2"/>
        <v>26759.83</v>
      </c>
      <c r="K39" s="14">
        <f t="shared" si="3"/>
        <v>3.5679773333333338E-2</v>
      </c>
      <c r="L39" s="29" t="s">
        <v>95</v>
      </c>
      <c r="M39" s="30"/>
      <c r="N39" s="15"/>
      <c r="O39" s="15"/>
    </row>
    <row r="40" spans="1:15" x14ac:dyDescent="0.2">
      <c r="B40" s="18" t="s">
        <v>16</v>
      </c>
      <c r="C40" s="18" t="s">
        <v>6</v>
      </c>
      <c r="D40" s="19">
        <v>750000</v>
      </c>
      <c r="E40" s="19">
        <v>115300</v>
      </c>
      <c r="F40" s="19">
        <v>2958.58</v>
      </c>
      <c r="G40" s="19">
        <f t="shared" si="0"/>
        <v>634700</v>
      </c>
      <c r="H40" s="20">
        <v>3.7499999999999999E-2</v>
      </c>
      <c r="I40" s="19">
        <f t="shared" si="1"/>
        <v>23801.25</v>
      </c>
      <c r="J40" s="19">
        <f t="shared" si="2"/>
        <v>26759.83</v>
      </c>
      <c r="K40" s="20">
        <f t="shared" si="3"/>
        <v>3.5679773333333338E-2</v>
      </c>
      <c r="L40" s="29" t="s">
        <v>95</v>
      </c>
      <c r="M40" s="30"/>
      <c r="N40" s="15"/>
      <c r="O40" s="15"/>
    </row>
    <row r="41" spans="1:15" x14ac:dyDescent="0.2">
      <c r="B41" s="12" t="s">
        <v>16</v>
      </c>
      <c r="C41" s="12" t="s">
        <v>7</v>
      </c>
      <c r="D41" s="13">
        <v>750000</v>
      </c>
      <c r="E41" s="13">
        <v>115300</v>
      </c>
      <c r="F41" s="13">
        <v>2958.58</v>
      </c>
      <c r="G41" s="13">
        <f t="shared" si="0"/>
        <v>634700</v>
      </c>
      <c r="H41" s="14">
        <v>3.7499999999999999E-2</v>
      </c>
      <c r="I41" s="13">
        <f t="shared" si="1"/>
        <v>23801.25</v>
      </c>
      <c r="J41" s="13">
        <f t="shared" si="2"/>
        <v>26759.83</v>
      </c>
      <c r="K41" s="14">
        <f t="shared" si="3"/>
        <v>3.5679773333333338E-2</v>
      </c>
      <c r="L41" s="29" t="s">
        <v>95</v>
      </c>
      <c r="M41" s="30"/>
      <c r="N41" s="15"/>
      <c r="O41" s="15"/>
    </row>
    <row r="42" spans="1:15" x14ac:dyDescent="0.2">
      <c r="B42" s="18" t="s">
        <v>16</v>
      </c>
      <c r="C42" s="18" t="s">
        <v>5</v>
      </c>
      <c r="D42" s="19">
        <v>12600000</v>
      </c>
      <c r="E42" s="19">
        <v>115300</v>
      </c>
      <c r="F42" s="19">
        <v>2958.58</v>
      </c>
      <c r="G42" s="19">
        <f t="shared" si="0"/>
        <v>12484700</v>
      </c>
      <c r="H42" s="20">
        <v>3.7499999999999999E-2</v>
      </c>
      <c r="I42" s="19">
        <f t="shared" si="1"/>
        <v>468176.25</v>
      </c>
      <c r="J42" s="19">
        <f t="shared" si="2"/>
        <v>471134.83</v>
      </c>
      <c r="K42" s="20">
        <f t="shared" si="3"/>
        <v>3.7391653174603176E-2</v>
      </c>
      <c r="L42" s="29" t="s">
        <v>95</v>
      </c>
      <c r="M42" s="30"/>
      <c r="N42" s="15"/>
      <c r="O42" s="15"/>
    </row>
    <row r="43" spans="1:15" x14ac:dyDescent="0.2">
      <c r="B43" s="12" t="s">
        <v>16</v>
      </c>
      <c r="C43" s="12" t="s">
        <v>6</v>
      </c>
      <c r="D43" s="13">
        <v>12600000</v>
      </c>
      <c r="E43" s="13">
        <v>115300</v>
      </c>
      <c r="F43" s="13">
        <v>2958.58</v>
      </c>
      <c r="G43" s="13">
        <f t="shared" si="0"/>
        <v>12484700</v>
      </c>
      <c r="H43" s="14">
        <v>3.7499999999999999E-2</v>
      </c>
      <c r="I43" s="13">
        <f t="shared" si="1"/>
        <v>468176.25</v>
      </c>
      <c r="J43" s="13">
        <f t="shared" si="2"/>
        <v>471134.83</v>
      </c>
      <c r="K43" s="14">
        <f t="shared" si="3"/>
        <v>3.7391653174603176E-2</v>
      </c>
      <c r="L43" s="29" t="s">
        <v>95</v>
      </c>
      <c r="M43" s="30"/>
      <c r="N43" s="15"/>
      <c r="O43" s="15"/>
    </row>
    <row r="44" spans="1:15" x14ac:dyDescent="0.2">
      <c r="B44" s="12" t="s">
        <v>16</v>
      </c>
      <c r="C44" s="12" t="s">
        <v>7</v>
      </c>
      <c r="D44" s="13">
        <v>12600000</v>
      </c>
      <c r="E44" s="13">
        <v>115300</v>
      </c>
      <c r="F44" s="13">
        <v>2958.58</v>
      </c>
      <c r="G44" s="13">
        <f t="shared" si="0"/>
        <v>12484700</v>
      </c>
      <c r="H44" s="14">
        <v>3.7499999999999999E-2</v>
      </c>
      <c r="I44" s="13">
        <f t="shared" si="1"/>
        <v>468176.25</v>
      </c>
      <c r="J44" s="13">
        <f t="shared" si="2"/>
        <v>471134.83</v>
      </c>
      <c r="K44" s="14">
        <f t="shared" si="3"/>
        <v>3.7391653174603176E-2</v>
      </c>
      <c r="L44" s="29" t="s">
        <v>95</v>
      </c>
      <c r="M44" s="30"/>
      <c r="N44" s="15"/>
      <c r="O44" s="15"/>
    </row>
    <row r="45" spans="1:15" x14ac:dyDescent="0.2">
      <c r="A45" s="12">
        <v>8</v>
      </c>
      <c r="B45" s="12" t="s">
        <v>17</v>
      </c>
      <c r="G45" s="13">
        <f t="shared" si="0"/>
        <v>0</v>
      </c>
      <c r="I45" s="13">
        <f t="shared" si="1"/>
        <v>0</v>
      </c>
      <c r="J45" s="13">
        <f t="shared" si="2"/>
        <v>0</v>
      </c>
      <c r="K45" s="14">
        <v>2.5000000000000001E-2</v>
      </c>
      <c r="L45" s="29" t="s">
        <v>96</v>
      </c>
      <c r="M45" s="30"/>
      <c r="N45" s="15"/>
      <c r="O45" s="15"/>
    </row>
    <row r="46" spans="1:15" x14ac:dyDescent="0.2">
      <c r="A46" s="12">
        <v>9</v>
      </c>
      <c r="B46" s="12" t="s">
        <v>18</v>
      </c>
      <c r="D46" s="23"/>
      <c r="G46" s="13">
        <f t="shared" si="0"/>
        <v>0</v>
      </c>
      <c r="I46" s="13">
        <f t="shared" si="1"/>
        <v>0</v>
      </c>
      <c r="J46" s="13">
        <f t="shared" si="2"/>
        <v>0</v>
      </c>
      <c r="K46" s="14">
        <v>4.3999999999999997E-2</v>
      </c>
      <c r="L46" s="29" t="s">
        <v>97</v>
      </c>
      <c r="M46" s="30"/>
      <c r="N46" s="15"/>
      <c r="O46" s="15"/>
    </row>
    <row r="47" spans="1:15" x14ac:dyDescent="0.2">
      <c r="A47" s="12">
        <v>10</v>
      </c>
      <c r="B47" s="12" t="s">
        <v>19</v>
      </c>
      <c r="D47" s="23"/>
      <c r="G47" s="13">
        <f t="shared" si="0"/>
        <v>0</v>
      </c>
      <c r="I47" s="13">
        <f t="shared" si="1"/>
        <v>0</v>
      </c>
      <c r="J47" s="13">
        <f t="shared" si="2"/>
        <v>0</v>
      </c>
      <c r="K47" s="14">
        <v>4.9500000000000002E-2</v>
      </c>
      <c r="L47" s="29" t="s">
        <v>98</v>
      </c>
      <c r="M47" s="30"/>
      <c r="N47" s="15"/>
      <c r="O47" s="15"/>
    </row>
    <row r="48" spans="1:15" x14ac:dyDescent="0.2">
      <c r="A48" s="12">
        <v>11</v>
      </c>
      <c r="B48" s="12" t="s">
        <v>20</v>
      </c>
      <c r="D48" s="23"/>
      <c r="G48" s="13">
        <f t="shared" si="0"/>
        <v>0</v>
      </c>
      <c r="I48" s="13">
        <f t="shared" si="1"/>
        <v>0</v>
      </c>
      <c r="J48" s="13">
        <f t="shared" si="2"/>
        <v>0</v>
      </c>
      <c r="K48" s="14">
        <v>4.7500000000000001E-2</v>
      </c>
      <c r="L48" s="29" t="s">
        <v>99</v>
      </c>
      <c r="M48" s="30"/>
      <c r="N48" s="15"/>
      <c r="O48" s="15"/>
    </row>
    <row r="49" spans="1:15" x14ac:dyDescent="0.2">
      <c r="A49" s="12">
        <v>12</v>
      </c>
      <c r="B49" s="12" t="s">
        <v>21</v>
      </c>
      <c r="G49" s="13">
        <f t="shared" si="0"/>
        <v>0</v>
      </c>
      <c r="I49" s="13">
        <f t="shared" si="1"/>
        <v>0</v>
      </c>
      <c r="J49" s="13">
        <f t="shared" si="2"/>
        <v>0</v>
      </c>
      <c r="K49" s="14">
        <v>4.0500000000000001E-2</v>
      </c>
      <c r="L49" s="29" t="s">
        <v>100</v>
      </c>
      <c r="M49" s="30"/>
      <c r="N49" s="15"/>
      <c r="O49" s="15"/>
    </row>
    <row r="50" spans="1:15" x14ac:dyDescent="0.2">
      <c r="A50" s="12">
        <v>13</v>
      </c>
      <c r="B50" s="12" t="s">
        <v>22</v>
      </c>
      <c r="G50" s="13">
        <f t="shared" si="0"/>
        <v>0</v>
      </c>
      <c r="I50" s="13">
        <f t="shared" si="1"/>
        <v>0</v>
      </c>
      <c r="J50" s="13">
        <f t="shared" si="2"/>
        <v>0</v>
      </c>
      <c r="K50" s="14">
        <v>3.0700000000000002E-2</v>
      </c>
      <c r="L50" s="29" t="s">
        <v>101</v>
      </c>
      <c r="M50" s="30"/>
      <c r="N50" s="15"/>
      <c r="O50" s="15"/>
    </row>
    <row r="51" spans="1:15" x14ac:dyDescent="0.2">
      <c r="A51" s="12">
        <v>14</v>
      </c>
      <c r="B51" s="12" t="s">
        <v>23</v>
      </c>
      <c r="G51" s="13">
        <f t="shared" si="0"/>
        <v>0</v>
      </c>
      <c r="I51" s="13">
        <f t="shared" si="1"/>
        <v>0</v>
      </c>
      <c r="J51" s="13">
        <f t="shared" si="2"/>
        <v>0</v>
      </c>
      <c r="K51" s="24">
        <v>0</v>
      </c>
      <c r="L51" s="29" t="s">
        <v>102</v>
      </c>
      <c r="M51" s="30"/>
      <c r="N51" s="25"/>
      <c r="O51" s="25"/>
    </row>
    <row r="52" spans="1:15" x14ac:dyDescent="0.2">
      <c r="A52" s="12">
        <v>15</v>
      </c>
      <c r="B52" s="12" t="s">
        <v>24</v>
      </c>
      <c r="G52" s="13">
        <f t="shared" si="0"/>
        <v>0</v>
      </c>
      <c r="I52" s="13">
        <f t="shared" si="1"/>
        <v>0</v>
      </c>
      <c r="J52" s="13">
        <f t="shared" si="2"/>
        <v>0</v>
      </c>
      <c r="K52" s="24">
        <v>0</v>
      </c>
      <c r="L52" s="29" t="s">
        <v>102</v>
      </c>
      <c r="M52" s="30"/>
      <c r="N52" s="25"/>
      <c r="O52" s="25"/>
    </row>
    <row r="53" spans="1:15" x14ac:dyDescent="0.2">
      <c r="A53" s="12">
        <v>16</v>
      </c>
      <c r="B53" s="12" t="s">
        <v>25</v>
      </c>
      <c r="G53" s="13">
        <f t="shared" si="0"/>
        <v>0</v>
      </c>
      <c r="I53" s="13">
        <f t="shared" si="1"/>
        <v>0</v>
      </c>
      <c r="J53" s="13">
        <f t="shared" si="2"/>
        <v>0</v>
      </c>
      <c r="K53" s="24">
        <v>0</v>
      </c>
      <c r="L53" s="29" t="s">
        <v>102</v>
      </c>
      <c r="M53" s="30"/>
      <c r="N53" s="25"/>
      <c r="O53" s="25"/>
    </row>
    <row r="54" spans="1:15" x14ac:dyDescent="0.2">
      <c r="A54" s="12">
        <v>17</v>
      </c>
      <c r="B54" s="12" t="s">
        <v>26</v>
      </c>
      <c r="G54" s="13">
        <f t="shared" si="0"/>
        <v>0</v>
      </c>
      <c r="I54" s="13">
        <f t="shared" si="1"/>
        <v>0</v>
      </c>
      <c r="J54" s="13">
        <f t="shared" si="2"/>
        <v>0</v>
      </c>
      <c r="K54" s="24">
        <v>0</v>
      </c>
      <c r="L54" s="29" t="s">
        <v>102</v>
      </c>
      <c r="M54" s="30"/>
      <c r="N54" s="25"/>
      <c r="O54" s="25"/>
    </row>
    <row r="55" spans="1:15" x14ac:dyDescent="0.2">
      <c r="A55" s="12">
        <v>18</v>
      </c>
      <c r="B55" s="12" t="s">
        <v>27</v>
      </c>
      <c r="G55" s="13">
        <f t="shared" si="0"/>
        <v>0</v>
      </c>
      <c r="I55" s="13">
        <f t="shared" si="1"/>
        <v>0</v>
      </c>
      <c r="J55" s="13">
        <f t="shared" si="2"/>
        <v>0</v>
      </c>
      <c r="K55" s="24">
        <v>0</v>
      </c>
      <c r="L55" s="29" t="s">
        <v>102</v>
      </c>
      <c r="M55" s="30"/>
      <c r="N55" s="25"/>
      <c r="O55" s="25"/>
    </row>
    <row r="56" spans="1:15" x14ac:dyDescent="0.2">
      <c r="A56" s="12">
        <v>19</v>
      </c>
      <c r="B56" s="12" t="s">
        <v>28</v>
      </c>
      <c r="C56" s="12" t="s">
        <v>5</v>
      </c>
      <c r="D56" s="13">
        <v>750000</v>
      </c>
      <c r="E56" s="13">
        <v>500000</v>
      </c>
      <c r="F56" s="13">
        <v>42775</v>
      </c>
      <c r="G56" s="13">
        <f t="shared" si="0"/>
        <v>250000</v>
      </c>
      <c r="H56" s="14">
        <v>9.7500000000000003E-2</v>
      </c>
      <c r="I56" s="13">
        <f t="shared" si="1"/>
        <v>24375</v>
      </c>
      <c r="J56" s="13">
        <f t="shared" si="2"/>
        <v>67150</v>
      </c>
      <c r="K56" s="14">
        <f>J56/D56</f>
        <v>8.953333333333334E-2</v>
      </c>
      <c r="L56" s="29" t="s">
        <v>103</v>
      </c>
      <c r="M56" s="30"/>
      <c r="N56" s="15"/>
      <c r="O56" s="15"/>
    </row>
    <row r="57" spans="1:15" x14ac:dyDescent="0.2">
      <c r="B57" s="18" t="s">
        <v>28</v>
      </c>
      <c r="C57" s="18" t="s">
        <v>6</v>
      </c>
      <c r="D57" s="19">
        <v>750000</v>
      </c>
      <c r="E57" s="19">
        <v>500000</v>
      </c>
      <c r="F57" s="19">
        <v>42775</v>
      </c>
      <c r="G57" s="19">
        <f t="shared" si="0"/>
        <v>250000</v>
      </c>
      <c r="H57" s="20">
        <v>9.7500000000000003E-2</v>
      </c>
      <c r="I57" s="19">
        <f t="shared" si="1"/>
        <v>24375</v>
      </c>
      <c r="J57" s="19">
        <f t="shared" si="2"/>
        <v>67150</v>
      </c>
      <c r="K57" s="20">
        <f t="shared" ref="K57:K61" si="4">J57/D57</f>
        <v>8.953333333333334E-2</v>
      </c>
      <c r="L57" s="29" t="s">
        <v>103</v>
      </c>
      <c r="M57" s="30"/>
      <c r="N57" s="15"/>
      <c r="O57" s="15"/>
    </row>
    <row r="58" spans="1:15" x14ac:dyDescent="0.2">
      <c r="B58" s="12" t="s">
        <v>28</v>
      </c>
      <c r="C58" s="12" t="s">
        <v>7</v>
      </c>
      <c r="D58" s="13">
        <v>750000</v>
      </c>
      <c r="E58" s="13">
        <v>500000</v>
      </c>
      <c r="F58" s="13">
        <v>42775</v>
      </c>
      <c r="G58" s="13">
        <f t="shared" si="0"/>
        <v>250000</v>
      </c>
      <c r="H58" s="14">
        <v>9.7500000000000003E-2</v>
      </c>
      <c r="I58" s="13">
        <f t="shared" si="1"/>
        <v>24375</v>
      </c>
      <c r="J58" s="13">
        <f t="shared" si="2"/>
        <v>67150</v>
      </c>
      <c r="K58" s="14">
        <f t="shared" si="4"/>
        <v>8.953333333333334E-2</v>
      </c>
      <c r="L58" s="29" t="s">
        <v>103</v>
      </c>
      <c r="M58" s="30"/>
      <c r="N58" s="15"/>
      <c r="O58" s="15"/>
    </row>
    <row r="59" spans="1:15" x14ac:dyDescent="0.2">
      <c r="B59" s="18" t="s">
        <v>28</v>
      </c>
      <c r="C59" s="18" t="s">
        <v>5</v>
      </c>
      <c r="D59" s="19">
        <v>12600000</v>
      </c>
      <c r="E59" s="19">
        <v>1000000</v>
      </c>
      <c r="F59" s="19">
        <v>91525</v>
      </c>
      <c r="G59" s="19">
        <f t="shared" si="0"/>
        <v>11600000</v>
      </c>
      <c r="H59" s="20">
        <v>0.1075</v>
      </c>
      <c r="I59" s="19">
        <f t="shared" si="1"/>
        <v>1247000</v>
      </c>
      <c r="J59" s="19">
        <f t="shared" si="2"/>
        <v>1338525</v>
      </c>
      <c r="K59" s="20">
        <f t="shared" si="4"/>
        <v>0.10623214285714286</v>
      </c>
      <c r="L59" s="29" t="s">
        <v>103</v>
      </c>
      <c r="M59" s="30"/>
      <c r="N59" s="15"/>
      <c r="O59" s="15"/>
    </row>
    <row r="60" spans="1:15" x14ac:dyDescent="0.2">
      <c r="B60" s="12" t="s">
        <v>28</v>
      </c>
      <c r="C60" s="12" t="s">
        <v>6</v>
      </c>
      <c r="D60" s="13">
        <v>12600000</v>
      </c>
      <c r="E60" s="13">
        <v>1000000</v>
      </c>
      <c r="F60" s="13">
        <v>91525</v>
      </c>
      <c r="G60" s="13">
        <f t="shared" si="0"/>
        <v>11600000</v>
      </c>
      <c r="H60" s="14">
        <v>0.1075</v>
      </c>
      <c r="I60" s="13">
        <f t="shared" si="1"/>
        <v>1247000</v>
      </c>
      <c r="J60" s="13">
        <f t="shared" si="2"/>
        <v>1338525</v>
      </c>
      <c r="K60" s="14">
        <f t="shared" si="4"/>
        <v>0.10623214285714286</v>
      </c>
      <c r="L60" s="29" t="s">
        <v>103</v>
      </c>
      <c r="M60" s="30"/>
      <c r="N60" s="15"/>
      <c r="O60" s="15"/>
    </row>
    <row r="61" spans="1:15" x14ac:dyDescent="0.2">
      <c r="B61" s="12" t="s">
        <v>28</v>
      </c>
      <c r="C61" s="12" t="s">
        <v>7</v>
      </c>
      <c r="D61" s="13">
        <v>12600000</v>
      </c>
      <c r="E61" s="13">
        <v>1000000</v>
      </c>
      <c r="F61" s="13">
        <v>91525</v>
      </c>
      <c r="G61" s="13">
        <f t="shared" si="0"/>
        <v>11600000</v>
      </c>
      <c r="H61" s="14">
        <v>0.1075</v>
      </c>
      <c r="I61" s="13">
        <f t="shared" si="1"/>
        <v>1247000</v>
      </c>
      <c r="J61" s="13">
        <f t="shared" si="2"/>
        <v>1338525</v>
      </c>
      <c r="K61" s="14">
        <f t="shared" si="4"/>
        <v>0.10623214285714286</v>
      </c>
      <c r="L61" s="29" t="s">
        <v>103</v>
      </c>
      <c r="M61" s="30"/>
      <c r="N61" s="15"/>
      <c r="O61" s="15"/>
    </row>
  </sheetData>
  <mergeCells count="63">
    <mergeCell ref="P29:Q30"/>
    <mergeCell ref="P31:Q32"/>
    <mergeCell ref="L15:M15"/>
    <mergeCell ref="L1:M1"/>
    <mergeCell ref="L2:M2"/>
    <mergeCell ref="L3:M3"/>
    <mergeCell ref="L4:M4"/>
    <mergeCell ref="L5:M5"/>
    <mergeCell ref="L7:M7"/>
    <mergeCell ref="L8:M8"/>
    <mergeCell ref="L9:M9"/>
    <mergeCell ref="L10:M10"/>
    <mergeCell ref="L11:M11"/>
    <mergeCell ref="L12:M12"/>
    <mergeCell ref="L13:M13"/>
    <mergeCell ref="L14:M14"/>
    <mergeCell ref="L27:M27"/>
    <mergeCell ref="L16:M16"/>
    <mergeCell ref="L17:M17"/>
    <mergeCell ref="L18:M18"/>
    <mergeCell ref="L19:M19"/>
    <mergeCell ref="L20:M20"/>
    <mergeCell ref="L21:M21"/>
    <mergeCell ref="L22:M22"/>
    <mergeCell ref="L23:M23"/>
    <mergeCell ref="L24:M24"/>
    <mergeCell ref="L25:M25"/>
    <mergeCell ref="L26:M26"/>
    <mergeCell ref="L39:M39"/>
    <mergeCell ref="L28:M28"/>
    <mergeCell ref="L29:M29"/>
    <mergeCell ref="L30:M30"/>
    <mergeCell ref="L31:M31"/>
    <mergeCell ref="L32:M32"/>
    <mergeCell ref="L33:M33"/>
    <mergeCell ref="L34:M34"/>
    <mergeCell ref="L35:M35"/>
    <mergeCell ref="L36:M36"/>
    <mergeCell ref="L37:M37"/>
    <mergeCell ref="L38:M38"/>
    <mergeCell ref="L51:M51"/>
    <mergeCell ref="L40:M40"/>
    <mergeCell ref="L41:M41"/>
    <mergeCell ref="L42:M42"/>
    <mergeCell ref="L43:M43"/>
    <mergeCell ref="L44:M44"/>
    <mergeCell ref="L45:M45"/>
    <mergeCell ref="L58:M58"/>
    <mergeCell ref="L59:M59"/>
    <mergeCell ref="L60:M60"/>
    <mergeCell ref="L61:M61"/>
    <mergeCell ref="L6:M6"/>
    <mergeCell ref="L52:M52"/>
    <mergeCell ref="L53:M53"/>
    <mergeCell ref="L54:M54"/>
    <mergeCell ref="L55:M55"/>
    <mergeCell ref="L56:M56"/>
    <mergeCell ref="L57:M57"/>
    <mergeCell ref="L46:M46"/>
    <mergeCell ref="L47:M47"/>
    <mergeCell ref="L48:M48"/>
    <mergeCell ref="L49:M49"/>
    <mergeCell ref="L50:M50"/>
  </mergeCells>
  <hyperlinks>
    <hyperlink ref="L3" r:id="rId1" xr:uid="{B32D0699-5C85-3946-A688-2A3862D5E787}"/>
    <hyperlink ref="L4" r:id="rId2" xr:uid="{643830B7-376B-D445-8C3E-6A68D7C9BCAE}"/>
    <hyperlink ref="L5" r:id="rId3" xr:uid="{5A9C51EE-BD69-C147-B3CD-D3CC406F7C02}"/>
    <hyperlink ref="L7" r:id="rId4" xr:uid="{0208155D-4FF3-A846-B6D6-A1DE4D5CE928}"/>
    <hyperlink ref="L6" r:id="rId5" xr:uid="{497C6FEF-8C92-7247-9189-896907B98168}"/>
    <hyperlink ref="L2" r:id="rId6" xr:uid="{F772ADF4-61A7-2940-BF78-CB47A877C4D7}"/>
    <hyperlink ref="L8" r:id="rId7" xr:uid="{BD5A3740-B149-FA40-87DB-7CCC25D01353}"/>
    <hyperlink ref="L9" r:id="rId8" xr:uid="{DFD3BE6B-B43A-DF4A-A82E-7496C3ADC237}"/>
    <hyperlink ref="L10" r:id="rId9" xr:uid="{94D53BDA-2412-4C4E-BC06-981E7F2EA0D1}"/>
    <hyperlink ref="L11" r:id="rId10" xr:uid="{5ABA15BB-DAFD-7B49-86E8-FA0197AF0996}"/>
    <hyperlink ref="L12" r:id="rId11" xr:uid="{0074CD89-DD1E-1443-AD54-293470D572A3}"/>
    <hyperlink ref="L13" r:id="rId12" xr:uid="{64781862-C4BA-AA42-B0A6-D51B9CE38BAC}"/>
    <hyperlink ref="L14" r:id="rId13" xr:uid="{CA7C9977-E2DD-894A-93B8-3AF1011C37C9}"/>
    <hyperlink ref="L15" r:id="rId14" xr:uid="{1DF80B76-5433-A64D-A34B-8182724E3AC1}"/>
    <hyperlink ref="L16" r:id="rId15" xr:uid="{2E20528D-0C9D-4448-803D-9A45DEF0B217}"/>
    <hyperlink ref="L17" r:id="rId16" xr:uid="{B23366D3-163A-714A-AAD5-E127282550C1}"/>
    <hyperlink ref="L18" r:id="rId17" xr:uid="{809FA3BD-458C-DA47-A28F-D591DA336C1E}"/>
    <hyperlink ref="L19" r:id="rId18" xr:uid="{5255CB65-E0A4-2548-A29D-6ED4EE6061A0}"/>
    <hyperlink ref="L20" r:id="rId19" xr:uid="{209E4F62-11E3-F14D-ACDD-6CCDAC0118D1}"/>
    <hyperlink ref="L21" r:id="rId20" xr:uid="{C93CC33F-0317-0246-A648-D27AF965A8AA}"/>
    <hyperlink ref="L22" r:id="rId21" xr:uid="{26FC1DBB-161F-D444-8A56-6DA2972C5DF2}"/>
    <hyperlink ref="L23" r:id="rId22" xr:uid="{1D6718E4-9660-4241-9ABB-B3887B9C11D2}"/>
    <hyperlink ref="L24" r:id="rId23" xr:uid="{EE04F890-A5EF-9F44-8133-162393673690}"/>
    <hyperlink ref="L25" r:id="rId24" xr:uid="{888823B8-38C5-084A-A030-A4EB52C047AE}"/>
    <hyperlink ref="L26" r:id="rId25" xr:uid="{A5B5C625-8293-A943-97CA-524615DFDBA1}"/>
    <hyperlink ref="L27" r:id="rId26" display="https://dor.mo.gov/news/newsitem/uuid/4c2a5af8-f07a-48c5-bd2d-0fc4a69d025c" xr:uid="{1B11123C-CA7E-DC47-A81F-40D6A708BC80}"/>
    <hyperlink ref="L28" r:id="rId27" display="https://dor.mo.gov/news/newsitem/uuid/4c2a5af8-f07a-48c5-bd2d-0fc4a69d025c" xr:uid="{2344937F-255A-F443-827F-8D94848A0046}"/>
    <hyperlink ref="L29" r:id="rId28" display="https://dor.mo.gov/news/newsitem/uuid/4c2a5af8-f07a-48c5-bd2d-0fc4a69d025c" xr:uid="{ED4C2FD4-D77A-E44D-A396-67F329D44D63}"/>
    <hyperlink ref="L30" r:id="rId29" display="https://dor.mo.gov/news/newsitem/uuid/4c2a5af8-f07a-48c5-bd2d-0fc4a69d025c" xr:uid="{28C7048C-7F33-3946-BC22-829284D49A12}"/>
    <hyperlink ref="L31" r:id="rId30" display="https://dor.mo.gov/news/newsitem/uuid/4c2a5af8-f07a-48c5-bd2d-0fc4a69d025c" xr:uid="{7CFAC93A-28E5-6A4D-8ACA-AE9F628FFE6B}"/>
    <hyperlink ref="L32" r:id="rId31" display="https://dor.mo.gov/news/newsitem/uuid/4c2a5af8-f07a-48c5-bd2d-0fc4a69d025c" xr:uid="{4A3A1755-0504-F942-BCD2-D08AEEA14687}"/>
    <hyperlink ref="L33" r:id="rId32" xr:uid="{A3F9D40A-35FF-844D-9669-B65D484B1A87}"/>
    <hyperlink ref="L34" r:id="rId33" xr:uid="{F9FBF90F-1682-5C40-BB38-2740F087A5E2}"/>
    <hyperlink ref="L35" r:id="rId34" xr:uid="{6B659B1E-EC14-F54F-9FA1-DE48F7D74F7E}"/>
    <hyperlink ref="L36" r:id="rId35" xr:uid="{A8E03922-291F-BF4A-BDCC-D8490C6E2336}"/>
    <hyperlink ref="L37" r:id="rId36" xr:uid="{703AA8A2-176A-3C4E-968E-2DB4D1405301}"/>
    <hyperlink ref="L38" r:id="rId37" xr:uid="{B03B48AD-D3BC-9142-B431-16CB7606F5A0}"/>
    <hyperlink ref="L39" r:id="rId38" xr:uid="{D22B252C-6E87-2B49-91E5-5A79AAD1071F}"/>
    <hyperlink ref="L40" r:id="rId39" xr:uid="{324D2CF6-11CB-AE48-B420-0494C100C468}"/>
    <hyperlink ref="L41" r:id="rId40" xr:uid="{AC42FFD6-DF17-A041-BD3D-0259BC6940B2}"/>
    <hyperlink ref="L42" r:id="rId41" xr:uid="{2C2EA93A-15C9-934C-B699-E30D07E4726A}"/>
    <hyperlink ref="L43" r:id="rId42" xr:uid="{58919C00-8F2E-A84B-AC4E-92FDA137F040}"/>
    <hyperlink ref="L44" r:id="rId43" xr:uid="{64A9CE57-FE75-114E-92AA-A5AC9421FA1D}"/>
    <hyperlink ref="L45" r:id="rId44" xr:uid="{D21D3DFD-9925-C748-922C-22A795D72067}"/>
    <hyperlink ref="L46" r:id="rId45" xr:uid="{AD1D25FB-A247-3B4A-B7B5-71609D277303}"/>
    <hyperlink ref="L47" r:id="rId46" xr:uid="{2E7C1DF0-8921-2642-887C-D1F6785F5314}"/>
    <hyperlink ref="L48" r:id="rId47" xr:uid="{EA6F0703-2C02-FC4F-B8CA-B46898EAB232}"/>
    <hyperlink ref="L49" r:id="rId48" xr:uid="{81512419-3CDD-CE46-8550-268B274B1C10}"/>
    <hyperlink ref="L50" r:id="rId49" xr:uid="{9152FBAC-8721-084C-8D2C-DF1C018A1F3B}"/>
    <hyperlink ref="L51" r:id="rId50" xr:uid="{A1553F0F-7878-4C43-B0FD-22B39B6F7870}"/>
    <hyperlink ref="L52" r:id="rId51" xr:uid="{3FAB4AFC-5D9C-834D-8C81-03473DA333EE}"/>
    <hyperlink ref="L53" r:id="rId52" xr:uid="{77909899-EAB6-C447-BA78-C8B1D9C3FEAB}"/>
    <hyperlink ref="L54" r:id="rId53" xr:uid="{B25DA546-2168-404F-99B8-2BD780A014A6}"/>
    <hyperlink ref="L55" r:id="rId54" xr:uid="{EC5815AE-ABC6-DE42-858B-9C44D935FFA8}"/>
    <hyperlink ref="L56" r:id="rId55" xr:uid="{7D253FED-16EA-4746-A2BB-DBEAC3FBBCA6}"/>
    <hyperlink ref="L57" r:id="rId56" xr:uid="{FB13FBD7-AD90-324F-B210-A52870EBE901}"/>
    <hyperlink ref="L58" r:id="rId57" xr:uid="{AC634D50-DB10-FC42-86D0-C54CFA7B3E69}"/>
    <hyperlink ref="L59" r:id="rId58" xr:uid="{BA814C38-AFCC-B042-9462-C0EE022943E1}"/>
    <hyperlink ref="L60" r:id="rId59" xr:uid="{4C141F84-3C24-BE41-BC19-9B0BD1C8E877}"/>
    <hyperlink ref="L61" r:id="rId60" xr:uid="{7117D6EF-5748-7E40-B80D-37087FE814DD}"/>
  </hyperlinks>
  <pageMargins left="0.7" right="0.7" top="0.75" bottom="0.75" header="0.3" footer="0.3"/>
  <legacyDrawing r:id="rId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CC5C-1773-894E-9CBD-294C8303FC49}">
  <dimension ref="A1:B28"/>
  <sheetViews>
    <sheetView workbookViewId="0">
      <selection activeCell="A27" sqref="A27:B28"/>
    </sheetView>
  </sheetViews>
  <sheetFormatPr baseColWidth="10" defaultRowHeight="16" x14ac:dyDescent="0.2"/>
  <cols>
    <col min="1" max="1" width="22.5" customWidth="1"/>
    <col min="2" max="2" width="18.33203125" style="1" customWidth="1"/>
    <col min="5" max="5" width="10.83203125" customWidth="1"/>
  </cols>
  <sheetData>
    <row r="1" spans="1:2" x14ac:dyDescent="0.2">
      <c r="A1" s="5" t="s">
        <v>32</v>
      </c>
      <c r="B1" s="1" t="s">
        <v>33</v>
      </c>
    </row>
    <row r="2" spans="1:2" x14ac:dyDescent="0.2">
      <c r="A2" s="5" t="s">
        <v>49</v>
      </c>
      <c r="B2" s="1">
        <v>68812500</v>
      </c>
    </row>
    <row r="3" spans="1:2" x14ac:dyDescent="0.2">
      <c r="A3" s="5" t="s">
        <v>50</v>
      </c>
      <c r="B3" s="1">
        <v>71135833</v>
      </c>
    </row>
    <row r="4" spans="1:2" x14ac:dyDescent="0.2">
      <c r="A4" s="5" t="s">
        <v>51</v>
      </c>
      <c r="B4" s="1">
        <v>87283334</v>
      </c>
    </row>
    <row r="5" spans="1:2" x14ac:dyDescent="0.2">
      <c r="A5" s="5" t="s">
        <v>52</v>
      </c>
      <c r="B5" s="1">
        <v>78601551</v>
      </c>
    </row>
    <row r="6" spans="1:2" x14ac:dyDescent="0.2">
      <c r="A6" s="5" t="s">
        <v>53</v>
      </c>
      <c r="B6" s="1">
        <v>81682500</v>
      </c>
    </row>
    <row r="7" spans="1:2" x14ac:dyDescent="0.2">
      <c r="A7" s="5" t="s">
        <v>54</v>
      </c>
      <c r="B7" s="1">
        <v>73884168</v>
      </c>
    </row>
    <row r="8" spans="1:2" x14ac:dyDescent="0.2">
      <c r="A8" s="5" t="s">
        <v>55</v>
      </c>
      <c r="B8" s="1">
        <v>101755000</v>
      </c>
    </row>
    <row r="9" spans="1:2" x14ac:dyDescent="0.2">
      <c r="A9" s="5" t="s">
        <v>56</v>
      </c>
      <c r="B9" s="1">
        <v>86841667</v>
      </c>
    </row>
    <row r="10" spans="1:2" x14ac:dyDescent="0.2">
      <c r="A10" s="5" t="s">
        <v>57</v>
      </c>
      <c r="B10" s="1">
        <v>86082500</v>
      </c>
    </row>
    <row r="11" spans="1:2" x14ac:dyDescent="0.2">
      <c r="A11" s="5" t="s">
        <v>58</v>
      </c>
      <c r="B11" s="1">
        <v>83321390</v>
      </c>
    </row>
    <row r="12" spans="1:2" x14ac:dyDescent="0.2">
      <c r="A12" s="5" t="s">
        <v>59</v>
      </c>
      <c r="B12" s="1">
        <v>93691667</v>
      </c>
    </row>
    <row r="13" spans="1:2" x14ac:dyDescent="0.2">
      <c r="A13" s="5" t="s">
        <v>60</v>
      </c>
      <c r="B13" s="1">
        <v>83840000</v>
      </c>
    </row>
    <row r="14" spans="1:2" x14ac:dyDescent="0.2">
      <c r="A14" s="5" t="s">
        <v>61</v>
      </c>
      <c r="B14" s="1">
        <v>79774166</v>
      </c>
    </row>
    <row r="15" spans="1:2" x14ac:dyDescent="0.2">
      <c r="A15" s="5" t="s">
        <v>62</v>
      </c>
      <c r="B15" s="1">
        <v>80300556</v>
      </c>
    </row>
    <row r="16" spans="1:2" x14ac:dyDescent="0.2">
      <c r="A16" s="5" t="s">
        <v>63</v>
      </c>
      <c r="B16" s="1">
        <v>93507500</v>
      </c>
    </row>
    <row r="17" spans="1:2" x14ac:dyDescent="0.2">
      <c r="A17" s="5" t="s">
        <v>64</v>
      </c>
      <c r="B17" s="1">
        <v>86549125</v>
      </c>
    </row>
    <row r="18" spans="1:2" x14ac:dyDescent="0.2">
      <c r="A18" s="5" t="s">
        <v>65</v>
      </c>
      <c r="B18" s="1">
        <v>89766056</v>
      </c>
    </row>
    <row r="19" spans="1:2" x14ac:dyDescent="0.2">
      <c r="A19" s="5" t="s">
        <v>66</v>
      </c>
      <c r="B19" s="1">
        <v>89357691</v>
      </c>
    </row>
    <row r="20" spans="1:2" x14ac:dyDescent="0.2">
      <c r="A20" s="5" t="s">
        <v>67</v>
      </c>
      <c r="B20" s="1">
        <v>83416842</v>
      </c>
    </row>
    <row r="21" spans="1:2" x14ac:dyDescent="0.2">
      <c r="A21" s="5" t="s">
        <v>68</v>
      </c>
      <c r="B21" s="1">
        <v>82550001</v>
      </c>
    </row>
    <row r="22" spans="1:2" x14ac:dyDescent="0.2">
      <c r="A22" s="5" t="s">
        <v>69</v>
      </c>
      <c r="B22" s="1">
        <v>91175000</v>
      </c>
    </row>
    <row r="23" spans="1:2" x14ac:dyDescent="0.2">
      <c r="A23" s="5" t="s">
        <v>70</v>
      </c>
      <c r="B23" s="1">
        <v>95115000</v>
      </c>
    </row>
    <row r="24" spans="1:2" x14ac:dyDescent="0.2">
      <c r="A24" s="5" t="s">
        <v>71</v>
      </c>
      <c r="B24" s="1">
        <v>99516905</v>
      </c>
    </row>
    <row r="25" spans="1:2" x14ac:dyDescent="0.2">
      <c r="A25" s="5" t="s">
        <v>72</v>
      </c>
      <c r="B25" s="1">
        <v>96032450</v>
      </c>
    </row>
    <row r="26" spans="1:2" x14ac:dyDescent="0.2">
      <c r="A26" s="5" t="s">
        <v>73</v>
      </c>
      <c r="B26" s="1">
        <v>92318750</v>
      </c>
    </row>
    <row r="27" spans="1:2" x14ac:dyDescent="0.2">
      <c r="A27" s="33" t="s">
        <v>84</v>
      </c>
      <c r="B27" s="33"/>
    </row>
    <row r="28" spans="1:2" x14ac:dyDescent="0.2">
      <c r="A28" s="33"/>
      <c r="B28" s="33"/>
    </row>
  </sheetData>
  <mergeCells count="1">
    <mergeCell ref="A27:B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BA1C-2D80-7447-B52B-6CE1A0530880}">
  <dimension ref="A1:E32"/>
  <sheetViews>
    <sheetView workbookViewId="0">
      <selection activeCell="A2" sqref="A2:A27"/>
    </sheetView>
  </sheetViews>
  <sheetFormatPr baseColWidth="10" defaultRowHeight="16" x14ac:dyDescent="0.2"/>
  <cols>
    <col min="1" max="1" width="19.6640625" customWidth="1"/>
    <col min="2" max="2" width="30.33203125" customWidth="1"/>
    <col min="3" max="3" width="22.33203125" customWidth="1"/>
  </cols>
  <sheetData>
    <row r="1" spans="1:5" x14ac:dyDescent="0.2">
      <c r="A1" t="s">
        <v>32</v>
      </c>
      <c r="B1" t="s">
        <v>85</v>
      </c>
      <c r="C1" t="s">
        <v>40</v>
      </c>
    </row>
    <row r="2" spans="1:5" x14ac:dyDescent="0.2">
      <c r="A2" t="s">
        <v>49</v>
      </c>
      <c r="B2" t="s">
        <v>45</v>
      </c>
      <c r="C2" s="4">
        <v>2919045</v>
      </c>
      <c r="E2" s="4"/>
    </row>
    <row r="3" spans="1:5" x14ac:dyDescent="0.2">
      <c r="A3" t="s">
        <v>50</v>
      </c>
      <c r="B3" t="s">
        <v>42</v>
      </c>
      <c r="C3" s="4">
        <v>2138870</v>
      </c>
    </row>
    <row r="4" spans="1:5" x14ac:dyDescent="0.2">
      <c r="A4" t="s">
        <v>51</v>
      </c>
      <c r="B4" t="s">
        <v>43</v>
      </c>
      <c r="C4" s="4">
        <v>2596190</v>
      </c>
    </row>
    <row r="5" spans="1:5" x14ac:dyDescent="0.2">
      <c r="A5" t="s">
        <v>52</v>
      </c>
      <c r="B5" t="s">
        <v>34</v>
      </c>
      <c r="C5" s="4">
        <v>632110</v>
      </c>
    </row>
    <row r="6" spans="1:5" x14ac:dyDescent="0.2">
      <c r="A6" t="s">
        <v>53</v>
      </c>
      <c r="B6" t="s">
        <v>44</v>
      </c>
      <c r="C6" s="4">
        <v>1289510</v>
      </c>
    </row>
    <row r="7" spans="1:5" x14ac:dyDescent="0.2">
      <c r="A7" t="s">
        <v>54</v>
      </c>
      <c r="B7" t="s">
        <v>35</v>
      </c>
      <c r="C7" s="4">
        <v>3624820</v>
      </c>
    </row>
    <row r="8" spans="1:5" x14ac:dyDescent="0.2">
      <c r="A8" t="s">
        <v>55</v>
      </c>
      <c r="B8" t="s">
        <v>46</v>
      </c>
      <c r="C8" s="4">
        <v>1792540</v>
      </c>
    </row>
    <row r="9" spans="1:5" x14ac:dyDescent="0.2">
      <c r="A9" t="s">
        <v>56</v>
      </c>
      <c r="B9" t="s">
        <v>47</v>
      </c>
      <c r="C9" s="4">
        <v>1023600</v>
      </c>
    </row>
    <row r="10" spans="1:5" x14ac:dyDescent="0.2">
      <c r="A10" t="s">
        <v>57</v>
      </c>
      <c r="B10" t="s">
        <v>48</v>
      </c>
      <c r="C10" s="4">
        <v>3041540</v>
      </c>
    </row>
    <row r="11" spans="1:5" x14ac:dyDescent="0.2">
      <c r="A11" t="s">
        <v>58</v>
      </c>
      <c r="B11" t="s">
        <v>36</v>
      </c>
      <c r="C11" s="4">
        <v>1937250</v>
      </c>
    </row>
    <row r="12" spans="1:5" x14ac:dyDescent="0.2">
      <c r="A12" t="s">
        <v>59</v>
      </c>
      <c r="B12" t="s">
        <v>74</v>
      </c>
      <c r="C12" s="4">
        <v>1720970</v>
      </c>
    </row>
    <row r="13" spans="1:5" x14ac:dyDescent="0.2">
      <c r="A13" t="s">
        <v>60</v>
      </c>
      <c r="B13" t="s">
        <v>45</v>
      </c>
      <c r="C13" s="4">
        <v>2919045</v>
      </c>
    </row>
    <row r="14" spans="1:5" x14ac:dyDescent="0.2">
      <c r="A14" t="s">
        <v>61</v>
      </c>
      <c r="B14" t="s">
        <v>75</v>
      </c>
      <c r="C14" s="4">
        <v>1839480</v>
      </c>
    </row>
    <row r="15" spans="1:5" x14ac:dyDescent="0.2">
      <c r="A15" t="s">
        <v>62</v>
      </c>
      <c r="B15" t="s">
        <v>37</v>
      </c>
      <c r="C15" s="4">
        <v>1168540</v>
      </c>
    </row>
    <row r="16" spans="1:5" x14ac:dyDescent="0.2">
      <c r="A16" t="s">
        <v>63</v>
      </c>
      <c r="B16" t="s">
        <v>76</v>
      </c>
      <c r="C16" s="3">
        <v>2575526.67</v>
      </c>
    </row>
    <row r="17" spans="1:3" x14ac:dyDescent="0.2">
      <c r="A17" t="s">
        <v>64</v>
      </c>
      <c r="B17" t="s">
        <v>76</v>
      </c>
      <c r="C17" s="3">
        <v>2575526.67</v>
      </c>
    </row>
    <row r="18" spans="1:3" x14ac:dyDescent="0.2">
      <c r="A18" t="s">
        <v>65</v>
      </c>
      <c r="B18" t="s">
        <v>76</v>
      </c>
      <c r="C18" s="3">
        <v>2575526.67</v>
      </c>
    </row>
    <row r="19" spans="1:3" x14ac:dyDescent="0.2">
      <c r="A19" t="s">
        <v>66</v>
      </c>
      <c r="B19" t="s">
        <v>38</v>
      </c>
      <c r="C19" s="4">
        <v>3108960</v>
      </c>
    </row>
    <row r="20" spans="1:3" x14ac:dyDescent="0.2">
      <c r="A20" t="s">
        <v>67</v>
      </c>
      <c r="B20" t="s">
        <v>39</v>
      </c>
      <c r="C20" s="4">
        <v>1174940</v>
      </c>
    </row>
    <row r="21" spans="1:3" x14ac:dyDescent="0.2">
      <c r="A21" t="s">
        <v>68</v>
      </c>
      <c r="B21" t="s">
        <v>77</v>
      </c>
      <c r="C21" s="4">
        <v>2593210</v>
      </c>
    </row>
    <row r="22" spans="1:3" x14ac:dyDescent="0.2">
      <c r="A22" t="s">
        <v>69</v>
      </c>
      <c r="B22" t="s">
        <v>78</v>
      </c>
      <c r="C22" s="4">
        <v>2116440</v>
      </c>
    </row>
    <row r="23" spans="1:3" x14ac:dyDescent="0.2">
      <c r="A23" t="s">
        <v>70</v>
      </c>
      <c r="B23" t="s">
        <v>79</v>
      </c>
      <c r="C23" s="4">
        <v>1255160</v>
      </c>
    </row>
    <row r="24" spans="1:3" x14ac:dyDescent="0.2">
      <c r="A24" t="s">
        <v>71</v>
      </c>
      <c r="B24" t="s">
        <v>80</v>
      </c>
      <c r="C24" s="4">
        <v>2068720</v>
      </c>
    </row>
    <row r="25" spans="1:3" x14ac:dyDescent="0.2">
      <c r="A25" t="s">
        <v>72</v>
      </c>
      <c r="B25" t="s">
        <v>81</v>
      </c>
      <c r="C25" s="4">
        <v>870240</v>
      </c>
    </row>
    <row r="26" spans="1:3" x14ac:dyDescent="0.2">
      <c r="A26" t="s">
        <v>73</v>
      </c>
      <c r="B26" t="s">
        <v>82</v>
      </c>
      <c r="C26" s="4">
        <v>2617350</v>
      </c>
    </row>
    <row r="27" spans="1:3" x14ac:dyDescent="0.2">
      <c r="A27" t="s">
        <v>83</v>
      </c>
      <c r="C27" s="4">
        <f>AVERAGE(C2:C26)</f>
        <v>2087004.4004000002</v>
      </c>
    </row>
    <row r="28" spans="1:3" ht="16" customHeight="1" x14ac:dyDescent="0.2">
      <c r="A28" s="34" t="s">
        <v>41</v>
      </c>
      <c r="B28" s="34"/>
      <c r="C28" s="34"/>
    </row>
    <row r="29" spans="1:3" x14ac:dyDescent="0.2">
      <c r="A29" s="34"/>
      <c r="B29" s="34"/>
      <c r="C29" s="34"/>
    </row>
    <row r="30" spans="1:3" x14ac:dyDescent="0.2">
      <c r="A30" s="2"/>
      <c r="B30" s="2"/>
      <c r="C30" s="2"/>
    </row>
    <row r="31" spans="1:3" x14ac:dyDescent="0.2">
      <c r="A31" s="33" t="s">
        <v>86</v>
      </c>
      <c r="B31" s="33"/>
    </row>
    <row r="32" spans="1:3" x14ac:dyDescent="0.2">
      <c r="A32" s="33"/>
      <c r="B32" s="33"/>
    </row>
  </sheetData>
  <mergeCells count="2">
    <mergeCell ref="A28:C29"/>
    <mergeCell ref="A31:B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93BB-60CF-FB48-B522-1879D171712B}">
  <dimension ref="A1:K32"/>
  <sheetViews>
    <sheetView workbookViewId="0">
      <selection activeCell="H35" sqref="H35"/>
    </sheetView>
  </sheetViews>
  <sheetFormatPr baseColWidth="10" defaultRowHeight="16" x14ac:dyDescent="0.2"/>
  <cols>
    <col min="1" max="2" width="24.6640625" customWidth="1"/>
    <col min="3" max="3" width="13.83203125" customWidth="1"/>
    <col min="4" max="4" width="21.6640625" style="1" customWidth="1"/>
    <col min="5" max="5" width="28.33203125" style="1" customWidth="1"/>
    <col min="6" max="6" width="27.5" style="1" customWidth="1"/>
    <col min="7" max="7" width="27.5" style="35" customWidth="1"/>
    <col min="8" max="8" width="31.1640625" style="37" customWidth="1"/>
    <col min="9" max="10" width="30.1640625" style="1" customWidth="1"/>
    <col min="11" max="11" width="24.1640625" style="1" customWidth="1"/>
  </cols>
  <sheetData>
    <row r="1" spans="1:11" x14ac:dyDescent="0.2">
      <c r="A1" t="s">
        <v>105</v>
      </c>
      <c r="B1" t="s">
        <v>136</v>
      </c>
      <c r="C1" t="s">
        <v>119</v>
      </c>
      <c r="D1" t="s">
        <v>106</v>
      </c>
      <c r="E1" t="s">
        <v>112</v>
      </c>
      <c r="F1" t="s">
        <v>113</v>
      </c>
      <c r="G1" s="35" t="s">
        <v>130</v>
      </c>
      <c r="H1" s="37" t="s">
        <v>146</v>
      </c>
      <c r="I1" s="1" t="s">
        <v>114</v>
      </c>
      <c r="J1" t="s">
        <v>115</v>
      </c>
      <c r="K1" s="1" t="s">
        <v>140</v>
      </c>
    </row>
    <row r="2" spans="1:11" x14ac:dyDescent="0.2">
      <c r="A2" t="s">
        <v>49</v>
      </c>
      <c r="B2" t="s">
        <v>126</v>
      </c>
      <c r="C2">
        <v>1993</v>
      </c>
      <c r="D2" s="1">
        <v>120000000</v>
      </c>
      <c r="E2" s="1">
        <v>120000000</v>
      </c>
      <c r="F2" s="1">
        <v>0</v>
      </c>
      <c r="G2" s="35">
        <f>E2/D2</f>
        <v>1</v>
      </c>
      <c r="H2" s="38">
        <v>2015</v>
      </c>
    </row>
    <row r="3" spans="1:11" x14ac:dyDescent="0.2">
      <c r="A3" t="s">
        <v>50</v>
      </c>
      <c r="B3" t="s">
        <v>128</v>
      </c>
      <c r="C3">
        <v>2022</v>
      </c>
      <c r="D3" s="1">
        <v>134000000</v>
      </c>
      <c r="E3" s="39">
        <v>120300000</v>
      </c>
      <c r="F3" s="1">
        <v>19700000</v>
      </c>
      <c r="G3" s="35">
        <f t="shared" ref="G3:G27" si="0">E3/D3</f>
        <v>0.89776119402985077</v>
      </c>
      <c r="H3" s="37" t="s">
        <v>117</v>
      </c>
    </row>
    <row r="4" spans="1:11" x14ac:dyDescent="0.2">
      <c r="A4" t="s">
        <v>51</v>
      </c>
      <c r="B4" t="s">
        <v>107</v>
      </c>
      <c r="C4">
        <v>1995</v>
      </c>
      <c r="D4" s="1">
        <v>175000000</v>
      </c>
      <c r="E4" s="1">
        <v>30000000</v>
      </c>
      <c r="F4" s="1">
        <v>145000000</v>
      </c>
      <c r="G4" s="35">
        <f t="shared" si="0"/>
        <v>0.17142857142857143</v>
      </c>
      <c r="H4" s="38">
        <v>2019</v>
      </c>
      <c r="I4" s="1">
        <v>0</v>
      </c>
      <c r="J4" s="1">
        <v>100000000</v>
      </c>
      <c r="K4" s="1">
        <v>100000000</v>
      </c>
    </row>
    <row r="5" spans="1:11" x14ac:dyDescent="0.2">
      <c r="A5" t="s">
        <v>52</v>
      </c>
      <c r="B5" t="s">
        <v>108</v>
      </c>
      <c r="C5">
        <v>1996</v>
      </c>
      <c r="D5" s="1">
        <v>127500000</v>
      </c>
      <c r="E5" s="1">
        <v>55000000</v>
      </c>
      <c r="F5" s="1">
        <v>72000000</v>
      </c>
      <c r="G5" s="35">
        <f t="shared" si="0"/>
        <v>0.43137254901960786</v>
      </c>
      <c r="H5" s="37" t="s">
        <v>117</v>
      </c>
    </row>
    <row r="6" spans="1:11" x14ac:dyDescent="0.2">
      <c r="A6" t="s">
        <v>53</v>
      </c>
      <c r="B6" t="s">
        <v>109</v>
      </c>
      <c r="C6">
        <v>1999</v>
      </c>
      <c r="D6" s="1">
        <v>158000000</v>
      </c>
      <c r="E6" s="1">
        <v>138000000</v>
      </c>
      <c r="F6" s="1">
        <v>20000000</v>
      </c>
      <c r="G6" s="35">
        <f t="shared" si="0"/>
        <v>0.87341772151898733</v>
      </c>
    </row>
    <row r="7" spans="1:11" x14ac:dyDescent="0.2">
      <c r="A7" t="s">
        <v>54</v>
      </c>
      <c r="B7" t="s">
        <v>121</v>
      </c>
      <c r="C7">
        <v>1994</v>
      </c>
      <c r="D7" s="1">
        <v>150000000</v>
      </c>
      <c r="E7" s="1">
        <v>10500000</v>
      </c>
      <c r="F7" s="1">
        <v>139500000</v>
      </c>
      <c r="G7" s="35">
        <f t="shared" si="0"/>
        <v>7.0000000000000007E-2</v>
      </c>
      <c r="H7" s="37">
        <v>2017</v>
      </c>
      <c r="I7" s="1">
        <v>0</v>
      </c>
      <c r="J7" s="1">
        <v>250000000</v>
      </c>
      <c r="K7" s="1">
        <v>250000000</v>
      </c>
    </row>
    <row r="8" spans="1:11" x14ac:dyDescent="0.2">
      <c r="A8" t="s">
        <v>55</v>
      </c>
      <c r="B8" t="s">
        <v>122</v>
      </c>
      <c r="C8">
        <v>1999</v>
      </c>
      <c r="D8" s="1">
        <v>164500000</v>
      </c>
      <c r="E8" s="1">
        <v>4935000</v>
      </c>
      <c r="F8" s="1">
        <v>159565000</v>
      </c>
      <c r="G8" s="35">
        <f t="shared" si="0"/>
        <v>0.03</v>
      </c>
    </row>
    <row r="9" spans="1:11" x14ac:dyDescent="0.2">
      <c r="A9" t="s">
        <v>56</v>
      </c>
      <c r="B9" t="s">
        <v>120</v>
      </c>
      <c r="C9">
        <v>2000</v>
      </c>
      <c r="D9" s="1">
        <v>150000000</v>
      </c>
      <c r="E9" s="1">
        <v>0</v>
      </c>
      <c r="F9" s="1">
        <v>150000000</v>
      </c>
      <c r="G9" s="35">
        <f t="shared" si="0"/>
        <v>0</v>
      </c>
    </row>
    <row r="10" spans="1:11" x14ac:dyDescent="0.2">
      <c r="A10" t="s">
        <v>57</v>
      </c>
      <c r="B10" t="s">
        <v>124</v>
      </c>
      <c r="C10">
        <v>2001</v>
      </c>
      <c r="D10" s="1">
        <v>300000000</v>
      </c>
      <c r="E10" s="1">
        <v>125000000</v>
      </c>
      <c r="F10" s="1">
        <v>175000000</v>
      </c>
      <c r="G10" s="35">
        <f t="shared" si="0"/>
        <v>0.41666666666666669</v>
      </c>
    </row>
    <row r="11" spans="1:11" x14ac:dyDescent="0.2">
      <c r="A11" t="s">
        <v>58</v>
      </c>
      <c r="B11" t="s">
        <v>116</v>
      </c>
      <c r="C11">
        <v>2017</v>
      </c>
      <c r="D11" s="1">
        <v>863000000</v>
      </c>
      <c r="E11" s="1">
        <v>324000000</v>
      </c>
      <c r="F11" s="1">
        <v>539000000</v>
      </c>
      <c r="G11" s="35">
        <f t="shared" si="0"/>
        <v>0.37543453070683663</v>
      </c>
      <c r="H11" s="37" t="s">
        <v>117</v>
      </c>
      <c r="I11" s="1">
        <v>0</v>
      </c>
      <c r="J11" s="1">
        <v>0</v>
      </c>
    </row>
    <row r="12" spans="1:11" x14ac:dyDescent="0.2">
      <c r="A12" t="s">
        <v>59</v>
      </c>
      <c r="B12" t="s">
        <v>118</v>
      </c>
      <c r="C12">
        <v>1998</v>
      </c>
      <c r="D12" s="1">
        <v>212000000</v>
      </c>
      <c r="E12" s="1">
        <v>185000000</v>
      </c>
      <c r="F12" s="1">
        <v>27000000</v>
      </c>
      <c r="G12" s="35">
        <f t="shared" si="0"/>
        <v>0.87264150943396224</v>
      </c>
      <c r="H12" s="37">
        <v>2013</v>
      </c>
      <c r="I12" s="1">
        <v>0</v>
      </c>
      <c r="J12" s="1">
        <v>0</v>
      </c>
    </row>
    <row r="13" spans="1:11" x14ac:dyDescent="0.2">
      <c r="A13" t="s">
        <v>60</v>
      </c>
      <c r="B13" t="s">
        <v>125</v>
      </c>
      <c r="C13">
        <v>1999</v>
      </c>
      <c r="D13" s="1">
        <v>375000000</v>
      </c>
      <c r="E13" s="1">
        <v>273000000</v>
      </c>
      <c r="F13" s="1">
        <v>102000000</v>
      </c>
      <c r="G13" s="35">
        <f t="shared" si="0"/>
        <v>0.72799999999999998</v>
      </c>
      <c r="H13" s="38">
        <v>2016</v>
      </c>
      <c r="K13" s="1">
        <v>20000000</v>
      </c>
    </row>
    <row r="14" spans="1:11" x14ac:dyDescent="0.2">
      <c r="A14" t="s">
        <v>61</v>
      </c>
      <c r="B14" t="s">
        <v>123</v>
      </c>
      <c r="C14">
        <v>2000</v>
      </c>
      <c r="D14" s="1">
        <v>130000000</v>
      </c>
      <c r="E14" s="1">
        <v>130000000</v>
      </c>
      <c r="F14" s="1">
        <v>0</v>
      </c>
      <c r="G14" s="35">
        <f t="shared" si="0"/>
        <v>1</v>
      </c>
    </row>
    <row r="15" spans="1:11" x14ac:dyDescent="0.2">
      <c r="A15" t="s">
        <v>62</v>
      </c>
      <c r="B15" t="s">
        <v>127</v>
      </c>
      <c r="C15">
        <v>1996</v>
      </c>
      <c r="D15" s="1">
        <v>144000000</v>
      </c>
      <c r="E15" s="1">
        <v>144000000</v>
      </c>
      <c r="F15" s="1">
        <v>0</v>
      </c>
      <c r="G15" s="35">
        <f t="shared" si="0"/>
        <v>1</v>
      </c>
    </row>
    <row r="16" spans="1:11" x14ac:dyDescent="0.2">
      <c r="A16" t="s">
        <v>63</v>
      </c>
      <c r="B16" t="s">
        <v>129</v>
      </c>
      <c r="C16">
        <v>2007</v>
      </c>
      <c r="D16" s="1">
        <v>375000000</v>
      </c>
      <c r="E16" s="1">
        <v>210000000</v>
      </c>
      <c r="F16" s="1">
        <v>165000000</v>
      </c>
      <c r="G16" s="35">
        <f t="shared" si="0"/>
        <v>0.56000000000000005</v>
      </c>
    </row>
    <row r="17" spans="1:11" x14ac:dyDescent="0.2">
      <c r="A17" t="s">
        <v>64</v>
      </c>
      <c r="B17" t="s">
        <v>111</v>
      </c>
      <c r="C17">
        <v>2021</v>
      </c>
      <c r="D17" s="1">
        <v>1300000000</v>
      </c>
      <c r="E17" s="1">
        <v>68000000</v>
      </c>
      <c r="F17" s="1">
        <v>1232000000</v>
      </c>
      <c r="G17" s="35">
        <f t="shared" si="0"/>
        <v>5.2307692307692305E-2</v>
      </c>
    </row>
    <row r="18" spans="1:11" x14ac:dyDescent="0.2">
      <c r="A18" t="s">
        <v>65</v>
      </c>
      <c r="B18" t="s">
        <v>110</v>
      </c>
      <c r="C18">
        <v>1968</v>
      </c>
      <c r="D18" s="1">
        <v>43000000</v>
      </c>
      <c r="E18" s="1">
        <v>43000000</v>
      </c>
      <c r="F18" s="1">
        <v>0</v>
      </c>
      <c r="G18" s="35">
        <f t="shared" si="0"/>
        <v>1</v>
      </c>
      <c r="H18" s="38">
        <v>2013</v>
      </c>
      <c r="K18" s="1">
        <v>1000000000</v>
      </c>
    </row>
    <row r="19" spans="1:11" x14ac:dyDescent="0.2">
      <c r="A19" t="s">
        <v>66</v>
      </c>
      <c r="B19" t="s">
        <v>131</v>
      </c>
      <c r="C19">
        <v>1996</v>
      </c>
      <c r="D19" s="1">
        <v>206000000</v>
      </c>
      <c r="E19" s="1">
        <v>22660000</v>
      </c>
      <c r="F19" s="1">
        <v>183340000</v>
      </c>
      <c r="G19" s="35">
        <f t="shared" si="0"/>
        <v>0.11</v>
      </c>
      <c r="K19" s="1">
        <v>350000000</v>
      </c>
    </row>
    <row r="20" spans="1:11" x14ac:dyDescent="0.2">
      <c r="A20" t="s">
        <v>67</v>
      </c>
      <c r="B20" t="s">
        <v>132</v>
      </c>
      <c r="C20">
        <v>2010</v>
      </c>
      <c r="D20" s="1">
        <v>321000000</v>
      </c>
      <c r="E20" s="1">
        <v>0</v>
      </c>
      <c r="F20" s="1">
        <v>321000000</v>
      </c>
      <c r="G20" s="35">
        <f t="shared" si="0"/>
        <v>0</v>
      </c>
    </row>
    <row r="21" spans="1:11" x14ac:dyDescent="0.2">
      <c r="A21" t="s">
        <v>68</v>
      </c>
      <c r="B21" t="s">
        <v>133</v>
      </c>
      <c r="C21">
        <v>1993</v>
      </c>
      <c r="D21" s="1">
        <v>170000000</v>
      </c>
      <c r="E21" s="1">
        <v>139400000</v>
      </c>
      <c r="F21" s="1">
        <v>30600000</v>
      </c>
      <c r="G21" s="35">
        <f t="shared" si="0"/>
        <v>0.82</v>
      </c>
    </row>
    <row r="22" spans="1:11" x14ac:dyDescent="0.2">
      <c r="A22" t="s">
        <v>69</v>
      </c>
      <c r="B22" t="s">
        <v>134</v>
      </c>
      <c r="C22">
        <v>1962</v>
      </c>
      <c r="D22" s="1">
        <v>7000000</v>
      </c>
      <c r="E22" s="1">
        <v>7000000</v>
      </c>
      <c r="F22" s="1">
        <v>0</v>
      </c>
      <c r="G22" s="35">
        <f t="shared" si="0"/>
        <v>1</v>
      </c>
      <c r="H22" s="37">
        <v>2021</v>
      </c>
      <c r="I22" s="1">
        <v>0</v>
      </c>
      <c r="J22" s="1">
        <v>1150000000</v>
      </c>
      <c r="K22" s="1">
        <v>1150000000</v>
      </c>
    </row>
    <row r="23" spans="1:11" x14ac:dyDescent="0.2">
      <c r="A23" t="s">
        <v>70</v>
      </c>
      <c r="B23" t="s">
        <v>135</v>
      </c>
      <c r="C23">
        <v>1994</v>
      </c>
      <c r="D23" s="1">
        <v>160000000</v>
      </c>
      <c r="E23" s="1">
        <v>24500000</v>
      </c>
      <c r="F23" s="1">
        <v>135500000</v>
      </c>
      <c r="G23" s="35">
        <f t="shared" si="0"/>
        <v>0.15312500000000001</v>
      </c>
      <c r="H23" s="38">
        <v>2018</v>
      </c>
      <c r="K23" s="1">
        <v>34000000</v>
      </c>
    </row>
    <row r="24" spans="1:11" x14ac:dyDescent="0.2">
      <c r="A24" t="s">
        <v>71</v>
      </c>
      <c r="B24" t="s">
        <v>137</v>
      </c>
      <c r="C24">
        <v>1996</v>
      </c>
      <c r="D24" s="1">
        <v>139000000</v>
      </c>
      <c r="E24" s="1">
        <v>86000000</v>
      </c>
      <c r="F24" s="1">
        <v>53000000</v>
      </c>
      <c r="G24" s="35">
        <f>E24/D24</f>
        <v>0.61870503597122306</v>
      </c>
      <c r="H24" s="38">
        <v>2015</v>
      </c>
      <c r="K24" s="1">
        <v>60000000</v>
      </c>
    </row>
    <row r="25" spans="1:11" x14ac:dyDescent="0.2">
      <c r="A25" t="s">
        <v>72</v>
      </c>
      <c r="B25" t="s">
        <v>138</v>
      </c>
      <c r="C25">
        <v>2016</v>
      </c>
      <c r="D25" s="1">
        <v>375000000</v>
      </c>
      <c r="E25" s="1">
        <v>0</v>
      </c>
      <c r="F25" s="1">
        <v>375000000</v>
      </c>
      <c r="G25" s="35">
        <f>E24/D25</f>
        <v>0.22933333333333333</v>
      </c>
      <c r="H25" s="37" t="s">
        <v>117</v>
      </c>
    </row>
    <row r="26" spans="1:11" x14ac:dyDescent="0.2">
      <c r="A26" t="s">
        <v>73</v>
      </c>
      <c r="B26" t="s">
        <v>139</v>
      </c>
      <c r="C26">
        <v>1997</v>
      </c>
      <c r="D26" s="1">
        <v>260000000</v>
      </c>
      <c r="E26" s="1">
        <v>60000000</v>
      </c>
      <c r="F26" s="1">
        <v>200000000</v>
      </c>
      <c r="G26" s="35">
        <f t="shared" si="0"/>
        <v>0.23076923076923078</v>
      </c>
      <c r="H26" s="38">
        <v>2018</v>
      </c>
      <c r="K26" s="1">
        <v>40000000</v>
      </c>
    </row>
    <row r="27" spans="1:11" x14ac:dyDescent="0.2">
      <c r="A27" t="s">
        <v>83</v>
      </c>
      <c r="C27" s="36">
        <f>AVERAGE(C2:C26)</f>
        <v>1998.76</v>
      </c>
      <c r="D27" s="1">
        <f>AVERAGE(D2:D26)</f>
        <v>262360000</v>
      </c>
      <c r="E27" s="1">
        <f t="shared" ref="E27:F27" si="1">AVERAGE(E2:E26)</f>
        <v>92811800</v>
      </c>
      <c r="F27" s="1">
        <f t="shared" si="1"/>
        <v>169768200</v>
      </c>
      <c r="G27" s="35">
        <f t="shared" si="0"/>
        <v>0.3537574325354475</v>
      </c>
      <c r="I27" s="1" t="e">
        <f>AVERAGEIF(I2:I26,"&lt;&gt;0")</f>
        <v>#DIV/0!</v>
      </c>
      <c r="J27" s="1">
        <f>AVERAGEIF(J2:J26,"&lt;&gt;0")</f>
        <v>500000000</v>
      </c>
      <c r="K27" s="1">
        <f>AVERAGE(K2:K26)</f>
        <v>333777777.77777779</v>
      </c>
    </row>
    <row r="29" spans="1:11" x14ac:dyDescent="0.2">
      <c r="A29" s="40" t="s">
        <v>145</v>
      </c>
      <c r="B29" s="40"/>
      <c r="C29" s="40"/>
    </row>
    <row r="30" spans="1:11" x14ac:dyDescent="0.2">
      <c r="A30" s="40"/>
      <c r="B30" s="40"/>
      <c r="C30" s="40"/>
    </row>
    <row r="31" spans="1:11" x14ac:dyDescent="0.2">
      <c r="A31" s="40"/>
      <c r="B31" s="40"/>
      <c r="C31" s="40"/>
    </row>
    <row r="32" spans="1:11" x14ac:dyDescent="0.2">
      <c r="A32" s="40"/>
      <c r="B32" s="40"/>
      <c r="C32" s="40"/>
    </row>
  </sheetData>
  <mergeCells count="1">
    <mergeCell ref="A29:C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Paradigm (BUF NSH CAR)</vt:lpstr>
      <vt:lpstr>Tax Rates NHL</vt:lpstr>
      <vt:lpstr>Total Team Sal</vt:lpstr>
      <vt:lpstr>Market Size</vt:lpstr>
      <vt:lpstr>Cost of Arenas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2023-09-30T16:28:55Z</dcterms:created>
  <dcterms:modified xsi:type="dcterms:W3CDTF">2023-10-02T01:55:03Z</dcterms:modified>
</cp:coreProperties>
</file>