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mesh Bhatt\Desktop\ICBC2024\Consensus Analysis\"/>
    </mc:Choice>
  </mc:AlternateContent>
  <bookViews>
    <workbookView xWindow="-105" yWindow="-105" windowWidth="23250" windowHeight="13170"/>
  </bookViews>
  <sheets>
    <sheet name="Classificatio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0" i="1"/>
  <c r="D11" i="1"/>
  <c r="D3" i="1"/>
  <c r="D4" i="1"/>
  <c r="D19" i="1" l="1"/>
  <c r="D12" i="1"/>
  <c r="D5" i="1"/>
  <c r="D21" i="1" s="1"/>
  <c r="F18" i="1" l="1"/>
  <c r="F19" i="1"/>
  <c r="G19" i="1"/>
  <c r="G18" i="1"/>
  <c r="L4" i="1" l="1"/>
  <c r="L5" i="1"/>
  <c r="K5" i="1"/>
  <c r="K4" i="1"/>
  <c r="N3" i="1"/>
  <c r="N4" i="1"/>
  <c r="N5" i="1"/>
  <c r="M4" i="1"/>
  <c r="M5" i="1"/>
  <c r="M3" i="1"/>
  <c r="P3" i="1"/>
  <c r="P4" i="1"/>
  <c r="P5" i="1"/>
  <c r="O4" i="1"/>
  <c r="O5" i="1"/>
  <c r="O3" i="1"/>
  <c r="L11" i="1" l="1"/>
  <c r="K11" i="1"/>
  <c r="L10" i="1"/>
  <c r="K10" i="1"/>
  <c r="L9" i="1"/>
  <c r="K9" i="1"/>
  <c r="G12" i="1"/>
  <c r="F12" i="1"/>
  <c r="G11" i="1"/>
  <c r="F11" i="1"/>
  <c r="G10" i="1"/>
  <c r="F10" i="1"/>
  <c r="G4" i="1"/>
  <c r="G5" i="1"/>
  <c r="G3" i="1"/>
  <c r="F4" i="1"/>
  <c r="F5" i="1"/>
  <c r="F3" i="1"/>
  <c r="O9" i="1" l="1"/>
  <c r="O10" i="1"/>
  <c r="O11" i="1"/>
</calcChain>
</file>

<file path=xl/sharedStrings.xml><?xml version="1.0" encoding="utf-8"?>
<sst xmlns="http://schemas.openxmlformats.org/spreadsheetml/2006/main" count="81" uniqueCount="20">
  <si>
    <t>Miner Classicfication (1M)</t>
  </si>
  <si>
    <t>Large (&gt;100K)</t>
  </si>
  <si>
    <t>Medium (10K-100K)</t>
  </si>
  <si>
    <t>Miner Classicfication (500K)</t>
  </si>
  <si>
    <t>Miner Classicfication (100K)</t>
  </si>
  <si>
    <t>Small(&lt;10K)</t>
  </si>
  <si>
    <t>1M</t>
  </si>
  <si>
    <t>500K</t>
  </si>
  <si>
    <t>PoW-Ethereum</t>
  </si>
  <si>
    <t>PoS-Ethereum</t>
  </si>
  <si>
    <t>100K</t>
  </si>
  <si>
    <t>Increment Times</t>
  </si>
  <si>
    <t>72 (1x)</t>
  </si>
  <si>
    <t>2689 (37.3x)</t>
  </si>
  <si>
    <t>91 (1x)</t>
  </si>
  <si>
    <t>5596 (61.5x)</t>
  </si>
  <si>
    <t>116 (1x)</t>
  </si>
  <si>
    <t>7115 (61.3x)</t>
  </si>
  <si>
    <t>Number of Blocks</t>
  </si>
  <si>
    <t>Number of Miners/Proposers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</si>
</sst>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/>
              <a:t>Miner Classification (1M)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07607953115452"/>
          <c:y val="0.22387596899224807"/>
          <c:w val="0.81678236795742998"/>
          <c:h val="0.48141366050173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Classification!$F$2</c:f>
              <c:strCache>
                <c:ptCount val="1"/>
                <c:pt idx="0">
                  <c:v>PoW-Ethereum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Classification!$E$3:$E$5</c:f>
              <c:strCache>
                <c:ptCount val="3"/>
                <c:pt idx="0">
                  <c:v>Large (&gt;100K)</c:v>
                </c:pt>
                <c:pt idx="1">
                  <c:v>Medium (10K-100K)</c:v>
                </c:pt>
                <c:pt idx="2">
                  <c:v>Small(&lt;10K)</c:v>
                </c:pt>
              </c:strCache>
            </c:strRef>
          </c:cat>
          <c:val>
            <c:numRef>
              <c:f>Classification!$F$3:$F$5</c:f>
              <c:numCache>
                <c:formatCode>General</c:formatCode>
                <c:ptCount val="3"/>
                <c:pt idx="0">
                  <c:v>0.47712125471966244</c:v>
                </c:pt>
                <c:pt idx="1">
                  <c:v>1.2304489213782739</c:v>
                </c:pt>
                <c:pt idx="2">
                  <c:v>1.9822712330395684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2-4651-8EFE-EFF994CAE4CA}"/>
            </c:ext>
          </c:extLst>
        </c:ser>
        <c:ser>
          <c:idx val="1"/>
          <c:order val="1"/>
          <c:tx>
            <c:strRef>
              <c:f>Classification!$G$2</c:f>
              <c:strCache>
                <c:ptCount val="1"/>
                <c:pt idx="0">
                  <c:v>PoS-Ethereum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Classification!$E$3:$E$5</c:f>
              <c:strCache>
                <c:ptCount val="3"/>
                <c:pt idx="0">
                  <c:v>Large (&gt;100K)</c:v>
                </c:pt>
                <c:pt idx="1">
                  <c:v>Medium (10K-100K)</c:v>
                </c:pt>
                <c:pt idx="2">
                  <c:v>Small(&lt;10K)</c:v>
                </c:pt>
              </c:strCache>
            </c:strRef>
          </c:cat>
          <c:val>
            <c:numRef>
              <c:f>Classification!$G$3:$G$5</c:f>
              <c:numCache>
                <c:formatCode>General</c:formatCode>
                <c:ptCount val="3"/>
                <c:pt idx="0">
                  <c:v>0.47712125471966244</c:v>
                </c:pt>
                <c:pt idx="1">
                  <c:v>1.0791812460476249</c:v>
                </c:pt>
                <c:pt idx="2">
                  <c:v>3.8512583487190755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2-4651-8EFE-EFF994CAE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175824"/>
        <c:axId val="1589176656"/>
      </c:barChart>
      <c:catAx>
        <c:axId val="158917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/>
                  <a:t>Miner</a:t>
                </a:r>
                <a:r>
                  <a:rPr lang="en-IN" baseline="0"/>
                  <a:t> Category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2221391759025295"/>
              <c:y val="0.84889699313901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89176656"/>
        <c:crosses val="autoZero"/>
        <c:auto val="1"/>
        <c:lblAlgn val="ctr"/>
        <c:lblOffset val="100"/>
        <c:noMultiLvlLbl val="0"/>
      </c:catAx>
      <c:valAx>
        <c:axId val="158917665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sz="1000" b="1" i="0" baseline="0">
                    <a:effectLst/>
                  </a:rPr>
                  <a:t>Number of miners (in log10 scale)</a:t>
                </a:r>
                <a:endParaRPr lang="en-IN" sz="10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2.4541900020371911E-2"/>
              <c:y val="0.12563024358797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891758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01906264934314"/>
          <c:y val="0.26607922846853449"/>
          <c:w val="0.25127121143649817"/>
          <c:h val="0.16382640542025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solidFill>
            <a:schemeClr val="tx1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/>
              <a:t>Miner Classicfication (500K)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7007221112287"/>
          <c:y val="0.22544881264051519"/>
          <c:w val="0.83364568234940783"/>
          <c:h val="0.48617025670883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Classification!$F$9</c:f>
              <c:strCache>
                <c:ptCount val="1"/>
                <c:pt idx="0">
                  <c:v>PoW-Ethereum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Classification!$E$10:$E$12</c:f>
              <c:strCache>
                <c:ptCount val="3"/>
                <c:pt idx="0">
                  <c:v>Large (&gt;100K)</c:v>
                </c:pt>
                <c:pt idx="1">
                  <c:v>Medium (10K-100K)</c:v>
                </c:pt>
                <c:pt idx="2">
                  <c:v>Small(&lt;10K)</c:v>
                </c:pt>
              </c:strCache>
            </c:strRef>
          </c:cat>
          <c:val>
            <c:numRef>
              <c:f>Classification!$F$10:$F$12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1.9030899869919435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C-487F-B8F2-E911EC505536}"/>
            </c:ext>
          </c:extLst>
        </c:ser>
        <c:ser>
          <c:idx val="1"/>
          <c:order val="1"/>
          <c:tx>
            <c:strRef>
              <c:f>Classification!$G$9</c:f>
              <c:strCache>
                <c:ptCount val="1"/>
                <c:pt idx="0">
                  <c:v>PoS-Ethereum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Classification!$E$10:$E$12</c:f>
              <c:strCache>
                <c:ptCount val="3"/>
                <c:pt idx="0">
                  <c:v>Large (&gt;100K)</c:v>
                </c:pt>
                <c:pt idx="1">
                  <c:v>Medium (10K-100K)</c:v>
                </c:pt>
                <c:pt idx="2">
                  <c:v>Small(&lt;10K)</c:v>
                </c:pt>
              </c:strCache>
            </c:strRef>
          </c:cat>
          <c:val>
            <c:numRef>
              <c:f>Classification!$G$10:$G$12</c:f>
              <c:numCache>
                <c:formatCode>General</c:formatCode>
                <c:ptCount val="3"/>
                <c:pt idx="0">
                  <c:v>0</c:v>
                </c:pt>
                <c:pt idx="1">
                  <c:v>0.95424250943932487</c:v>
                </c:pt>
                <c:pt idx="2">
                  <c:v>3.7471009313649861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C-487F-B8F2-E911EC505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891072"/>
        <c:axId val="1590328400"/>
      </c:barChart>
      <c:catAx>
        <c:axId val="168889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/>
                  <a:t>Miner Category</a:t>
                </a:r>
              </a:p>
            </c:rich>
          </c:tx>
          <c:layout>
            <c:manualLayout>
              <c:xMode val="edge"/>
              <c:yMode val="edge"/>
              <c:x val="0.44250289609321225"/>
              <c:y val="0.85408059831335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90328400"/>
        <c:crosses val="autoZero"/>
        <c:auto val="1"/>
        <c:lblAlgn val="ctr"/>
        <c:lblOffset val="100"/>
        <c:noMultiLvlLbl val="0"/>
      </c:catAx>
      <c:valAx>
        <c:axId val="15903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sz="1000" b="1" i="0" baseline="0">
                    <a:effectLst/>
                  </a:rPr>
                  <a:t>Number of miners (in log10 scale)</a:t>
                </a:r>
                <a:endParaRPr lang="en-IN" sz="10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1.9263636821516713E-2"/>
              <c:y val="0.11780372890197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888910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70180593097507"/>
          <c:y val="0.26385580560074118"/>
          <c:w val="0.27430770591878267"/>
          <c:h val="0.16783832320017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strike="noStrike" baseline="0">
          <a:solidFill>
            <a:schemeClr val="tx1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/>
              <a:t>Miner Classicfication (100K)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03178630898091"/>
          <c:y val="0.22232481137524046"/>
          <c:w val="0.83343853810173296"/>
          <c:h val="0.48713171558213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Classification!$F$16</c:f>
              <c:strCache>
                <c:ptCount val="1"/>
                <c:pt idx="0">
                  <c:v>PoW-Ethereum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Classification!$E$17:$E$19</c:f>
              <c:strCache>
                <c:ptCount val="3"/>
                <c:pt idx="0">
                  <c:v>Large (&gt;100K)</c:v>
                </c:pt>
                <c:pt idx="1">
                  <c:v>Medium (10K-100K)</c:v>
                </c:pt>
                <c:pt idx="2">
                  <c:v>Small(&lt;10K)</c:v>
                </c:pt>
              </c:strCache>
            </c:strRef>
          </c:cat>
          <c:val>
            <c:numRef>
              <c:f>Classification!$K$3:$K$5</c:f>
              <c:numCache>
                <c:formatCode>General</c:formatCode>
                <c:ptCount val="3"/>
                <c:pt idx="1">
                  <c:v>0.47712125471966244</c:v>
                </c:pt>
                <c:pt idx="2">
                  <c:v>1.8388490907372552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B-4F2B-973A-FA3E883ACD11}"/>
            </c:ext>
          </c:extLst>
        </c:ser>
        <c:ser>
          <c:idx val="1"/>
          <c:order val="1"/>
          <c:tx>
            <c:strRef>
              <c:f>Classification!$G$16</c:f>
              <c:strCache>
                <c:ptCount val="1"/>
                <c:pt idx="0">
                  <c:v>PoS-Ethereum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Classification!$E$17:$E$19</c:f>
              <c:strCache>
                <c:ptCount val="3"/>
                <c:pt idx="0">
                  <c:v>Large (&gt;100K)</c:v>
                </c:pt>
                <c:pt idx="1">
                  <c:v>Medium (10K-100K)</c:v>
                </c:pt>
                <c:pt idx="2">
                  <c:v>Small(&lt;10K)</c:v>
                </c:pt>
              </c:strCache>
            </c:strRef>
          </c:cat>
          <c:val>
            <c:numRef>
              <c:f>Classification!$L$3:$L$5</c:f>
              <c:numCache>
                <c:formatCode>General</c:formatCode>
                <c:ptCount val="3"/>
                <c:pt idx="1">
                  <c:v>0.47712125471966244</c:v>
                </c:pt>
                <c:pt idx="2">
                  <c:v>3.4291060083326967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B-4F2B-973A-FA3E883AC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198144"/>
        <c:axId val="1688198560"/>
      </c:barChart>
      <c:catAx>
        <c:axId val="168819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/>
                  <a:t>Miner Category</a:t>
                </a:r>
              </a:p>
            </c:rich>
          </c:tx>
          <c:layout>
            <c:manualLayout>
              <c:xMode val="edge"/>
              <c:yMode val="edge"/>
              <c:x val="0.44803060551986651"/>
              <c:y val="0.85424280788430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88198560"/>
        <c:crosses val="autoZero"/>
        <c:auto val="1"/>
        <c:lblAlgn val="ctr"/>
        <c:lblOffset val="100"/>
        <c:noMultiLvlLbl val="0"/>
      </c:catAx>
      <c:valAx>
        <c:axId val="16881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sz="1000" b="1" i="0" baseline="0">
                    <a:effectLst/>
                  </a:rPr>
                  <a:t>Number of miners (in log10 scale)</a:t>
                </a:r>
                <a:endParaRPr lang="en-IN" sz="10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2.039658368035769E-2"/>
              <c:y val="8.81161031341670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881981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38700432603402"/>
          <c:y val="0.26789783348842938"/>
          <c:w val="0.26418485032190542"/>
          <c:h val="0.15935403748394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solidFill>
            <a:schemeClr val="tx1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Classification!$J$3</c:f>
              <c:strCache>
                <c:ptCount val="1"/>
                <c:pt idx="0">
                  <c:v>Large (&gt;100K)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Classification!$K$1:$P$2</c:f>
              <c:multiLvlStrCache>
                <c:ptCount val="6"/>
                <c:lvl>
                  <c:pt idx="0">
                    <c:v>PoW-Ethereum</c:v>
                  </c:pt>
                  <c:pt idx="1">
                    <c:v>PoS-Ethereum</c:v>
                  </c:pt>
                  <c:pt idx="2">
                    <c:v>PoW-Ethereum</c:v>
                  </c:pt>
                  <c:pt idx="3">
                    <c:v>PoS-Ethereum</c:v>
                  </c:pt>
                  <c:pt idx="4">
                    <c:v>PoW-Ethereum</c:v>
                  </c:pt>
                  <c:pt idx="5">
                    <c:v>PoS-Ethereum</c:v>
                  </c:pt>
                </c:lvl>
                <c:lvl>
                  <c:pt idx="0">
                    <c:v>100K</c:v>
                  </c:pt>
                  <c:pt idx="2">
                    <c:v>500K</c:v>
                  </c:pt>
                  <c:pt idx="4">
                    <c:v>1M</c:v>
                  </c:pt>
                </c:lvl>
              </c:multiLvlStrCache>
            </c:multiLvlStrRef>
          </c:cat>
          <c:val>
            <c:numRef>
              <c:f>Classification!$K$3:$P$3</c:f>
              <c:numCache>
                <c:formatCode>General</c:formatCode>
                <c:ptCount val="6"/>
                <c:pt idx="2">
                  <c:v>0</c:v>
                </c:pt>
                <c:pt idx="3">
                  <c:v>0</c:v>
                </c:pt>
                <c:pt idx="4">
                  <c:v>0.47712125471966244</c:v>
                </c:pt>
                <c:pt idx="5">
                  <c:v>0.47712125471966244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E-48F4-9DE7-95C16EE15809}"/>
            </c:ext>
          </c:extLst>
        </c:ser>
        <c:ser>
          <c:idx val="1"/>
          <c:order val="1"/>
          <c:tx>
            <c:strRef>
              <c:f>Classification!$J$4</c:f>
              <c:strCache>
                <c:ptCount val="1"/>
                <c:pt idx="0">
                  <c:v>Medium (10K-100K)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Classification!$K$1:$P$2</c:f>
              <c:multiLvlStrCache>
                <c:ptCount val="6"/>
                <c:lvl>
                  <c:pt idx="0">
                    <c:v>PoW-Ethereum</c:v>
                  </c:pt>
                  <c:pt idx="1">
                    <c:v>PoS-Ethereum</c:v>
                  </c:pt>
                  <c:pt idx="2">
                    <c:v>PoW-Ethereum</c:v>
                  </c:pt>
                  <c:pt idx="3">
                    <c:v>PoS-Ethereum</c:v>
                  </c:pt>
                  <c:pt idx="4">
                    <c:v>PoW-Ethereum</c:v>
                  </c:pt>
                  <c:pt idx="5">
                    <c:v>PoS-Ethereum</c:v>
                  </c:pt>
                </c:lvl>
                <c:lvl>
                  <c:pt idx="0">
                    <c:v>100K</c:v>
                  </c:pt>
                  <c:pt idx="2">
                    <c:v>500K</c:v>
                  </c:pt>
                  <c:pt idx="4">
                    <c:v>1M</c:v>
                  </c:pt>
                </c:lvl>
              </c:multiLvlStrCache>
            </c:multiLvlStrRef>
          </c:cat>
          <c:val>
            <c:numRef>
              <c:f>Classification!$K$4:$P$4</c:f>
              <c:numCache>
                <c:formatCode>General</c:formatCode>
                <c:ptCount val="6"/>
                <c:pt idx="0">
                  <c:v>0.47712125471966244</c:v>
                </c:pt>
                <c:pt idx="1">
                  <c:v>0.47712125471966244</c:v>
                </c:pt>
                <c:pt idx="2">
                  <c:v>1</c:v>
                </c:pt>
                <c:pt idx="3">
                  <c:v>0.95424250943932487</c:v>
                </c:pt>
                <c:pt idx="4">
                  <c:v>1.2304489213782739</c:v>
                </c:pt>
                <c:pt idx="5">
                  <c:v>1.0791812460476249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E-48F4-9DE7-95C16EE15809}"/>
            </c:ext>
          </c:extLst>
        </c:ser>
        <c:ser>
          <c:idx val="2"/>
          <c:order val="2"/>
          <c:tx>
            <c:strRef>
              <c:f>Classification!$J$5</c:f>
              <c:strCache>
                <c:ptCount val="1"/>
                <c:pt idx="0">
                  <c:v>Small(&lt;10K)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Classification!$K$1:$P$2</c:f>
              <c:multiLvlStrCache>
                <c:ptCount val="6"/>
                <c:lvl>
                  <c:pt idx="0">
                    <c:v>PoW-Ethereum</c:v>
                  </c:pt>
                  <c:pt idx="1">
                    <c:v>PoS-Ethereum</c:v>
                  </c:pt>
                  <c:pt idx="2">
                    <c:v>PoW-Ethereum</c:v>
                  </c:pt>
                  <c:pt idx="3">
                    <c:v>PoS-Ethereum</c:v>
                  </c:pt>
                  <c:pt idx="4">
                    <c:v>PoW-Ethereum</c:v>
                  </c:pt>
                  <c:pt idx="5">
                    <c:v>PoS-Ethereum</c:v>
                  </c:pt>
                </c:lvl>
                <c:lvl>
                  <c:pt idx="0">
                    <c:v>100K</c:v>
                  </c:pt>
                  <c:pt idx="2">
                    <c:v>500K</c:v>
                  </c:pt>
                  <c:pt idx="4">
                    <c:v>1M</c:v>
                  </c:pt>
                </c:lvl>
              </c:multiLvlStrCache>
            </c:multiLvlStrRef>
          </c:cat>
          <c:val>
            <c:numRef>
              <c:f>Classification!$K$5:$P$5</c:f>
              <c:numCache>
                <c:formatCode>General</c:formatCode>
                <c:ptCount val="6"/>
                <c:pt idx="0">
                  <c:v>1.8388490907372552</c:v>
                </c:pt>
                <c:pt idx="1">
                  <c:v>3.4291060083326967</c:v>
                </c:pt>
                <c:pt idx="2">
                  <c:v>1.9030899869919435</c:v>
                </c:pt>
                <c:pt idx="3">
                  <c:v>3.7471009313649861</c:v>
                </c:pt>
                <c:pt idx="4">
                  <c:v>1.9822712330395684</c:v>
                </c:pt>
                <c:pt idx="5">
                  <c:v>3.8512583487190755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E-48F4-9DE7-95C16EE15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966864"/>
        <c:axId val="1303755328"/>
      </c:barChart>
      <c:catAx>
        <c:axId val="106396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sz="2400" baseline="0">
                    <a:solidFill>
                      <a:schemeClr val="tx1"/>
                    </a:solidFill>
                  </a:rPr>
                  <a:t>Number of Blocks</a:t>
                </a:r>
              </a:p>
            </c:rich>
          </c:tx>
          <c:layout>
            <c:manualLayout>
              <c:xMode val="edge"/>
              <c:yMode val="edge"/>
              <c:x val="0.39766428016824573"/>
              <c:y val="0.90134655915685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303755328"/>
        <c:crosses val="autoZero"/>
        <c:auto val="1"/>
        <c:lblAlgn val="ctr"/>
        <c:lblOffset val="100"/>
        <c:noMultiLvlLbl val="0"/>
      </c:catAx>
      <c:valAx>
        <c:axId val="13037553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sz="2400" baseline="0">
                    <a:solidFill>
                      <a:schemeClr val="tx1"/>
                    </a:solidFill>
                  </a:rPr>
                  <a:t>Number of miners (in log10 scale)</a:t>
                </a:r>
              </a:p>
            </c:rich>
          </c:tx>
          <c:layout>
            <c:manualLayout>
              <c:xMode val="edge"/>
              <c:yMode val="edge"/>
              <c:x val="1.2099213551119177E-2"/>
              <c:y val="0.13009310986964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0639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68923598706241"/>
          <c:y val="7.3299461868942359E-2"/>
          <c:w val="0.30533375251868472"/>
          <c:h val="0.13232496077655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 i="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9523</xdr:colOff>
      <xdr:row>28</xdr:row>
      <xdr:rowOff>0</xdr:rowOff>
    </xdr:from>
    <xdr:to>
      <xdr:col>26</xdr:col>
      <xdr:colOff>219075</xdr:colOff>
      <xdr:row>42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9524</xdr:colOff>
      <xdr:row>14</xdr:row>
      <xdr:rowOff>14286</xdr:rowOff>
    </xdr:from>
    <xdr:to>
      <xdr:col>26</xdr:col>
      <xdr:colOff>209549</xdr:colOff>
      <xdr:row>27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4761</xdr:colOff>
      <xdr:row>0</xdr:row>
      <xdr:rowOff>180974</xdr:rowOff>
    </xdr:from>
    <xdr:to>
      <xdr:col>26</xdr:col>
      <xdr:colOff>200024</xdr:colOff>
      <xdr:row>13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1009650</xdr:colOff>
      <xdr:row>21</xdr:row>
      <xdr:rowOff>161925</xdr:rowOff>
    </xdr:from>
    <xdr:to>
      <xdr:col>17</xdr:col>
      <xdr:colOff>104775</xdr:colOff>
      <xdr:row>57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topLeftCell="A22" workbookViewId="0">
      <selection activeCell="I18" sqref="I18"/>
    </sheetView>
  </sheetViews>
  <sheetFormatPr defaultRowHeight="15" x14ac:dyDescent="0.25"/>
  <cols>
    <col min="1" max="1" width="17.28515625" customWidth="1"/>
    <col min="5" max="5" width="13.140625" customWidth="1"/>
    <col min="10" max="10" width="12.5703125" customWidth="1"/>
  </cols>
  <sheetData>
    <row r="1" spans="1:16" x14ac:dyDescent="0.25">
      <c r="A1" s="7" t="s">
        <v>0</v>
      </c>
      <c r="B1" s="7"/>
      <c r="C1" s="7"/>
      <c r="E1" s="7" t="s">
        <v>0</v>
      </c>
      <c r="F1" s="7"/>
      <c r="G1" s="7"/>
      <c r="K1" s="7" t="s">
        <v>10</v>
      </c>
      <c r="L1" s="7"/>
      <c r="M1" s="7" t="s">
        <v>7</v>
      </c>
      <c r="N1" s="7"/>
      <c r="O1" s="7" t="s">
        <v>6</v>
      </c>
      <c r="P1" s="7"/>
    </row>
    <row r="2" spans="1:16" x14ac:dyDescent="0.25">
      <c r="B2" t="s">
        <v>8</v>
      </c>
      <c r="C2" t="s">
        <v>9</v>
      </c>
      <c r="F2" t="s">
        <v>8</v>
      </c>
      <c r="G2" t="s">
        <v>9</v>
      </c>
      <c r="K2" t="s">
        <v>8</v>
      </c>
      <c r="L2" t="s">
        <v>9</v>
      </c>
      <c r="M2" t="s">
        <v>8</v>
      </c>
      <c r="N2" t="s">
        <v>9</v>
      </c>
      <c r="O2" t="s">
        <v>8</v>
      </c>
      <c r="P2" t="s">
        <v>9</v>
      </c>
    </row>
    <row r="3" spans="1:16" x14ac:dyDescent="0.25">
      <c r="A3" t="s">
        <v>1</v>
      </c>
      <c r="B3">
        <v>3</v>
      </c>
      <c r="C3">
        <v>3</v>
      </c>
      <c r="D3">
        <f t="shared" ref="D3:D4" si="0">C3/B3</f>
        <v>1</v>
      </c>
      <c r="E3" t="s">
        <v>1</v>
      </c>
      <c r="F3">
        <f>LOG(B3)</f>
        <v>0.47712125471966244</v>
      </c>
      <c r="G3">
        <f>LOG(C3)</f>
        <v>0.47712125471966244</v>
      </c>
      <c r="J3" t="s">
        <v>1</v>
      </c>
      <c r="M3">
        <f>LOG10(B10)</f>
        <v>0</v>
      </c>
      <c r="N3">
        <f>LOG10(C10)</f>
        <v>0</v>
      </c>
      <c r="O3">
        <f>LOG10(B3)</f>
        <v>0.47712125471966244</v>
      </c>
      <c r="P3">
        <f>LOG10(C3)</f>
        <v>0.47712125471966244</v>
      </c>
    </row>
    <row r="4" spans="1:16" x14ac:dyDescent="0.25">
      <c r="A4" t="s">
        <v>2</v>
      </c>
      <c r="B4">
        <v>17</v>
      </c>
      <c r="C4">
        <v>12</v>
      </c>
      <c r="D4">
        <f t="shared" si="0"/>
        <v>0.70588235294117652</v>
      </c>
      <c r="E4" t="s">
        <v>2</v>
      </c>
      <c r="F4">
        <f t="shared" ref="F4:F5" si="1">LOG(B4)</f>
        <v>1.2304489213782739</v>
      </c>
      <c r="G4">
        <f t="shared" ref="G4:G5" si="2">LOG(C4)</f>
        <v>1.0791812460476249</v>
      </c>
      <c r="J4" t="s">
        <v>2</v>
      </c>
      <c r="K4">
        <f>LOG10(B18)</f>
        <v>0.47712125471966244</v>
      </c>
      <c r="L4">
        <f>LOG10(C18)</f>
        <v>0.47712125471966244</v>
      </c>
      <c r="M4">
        <f t="shared" ref="M4:N5" si="3">LOG10(B11)</f>
        <v>1</v>
      </c>
      <c r="N4">
        <f t="shared" si="3"/>
        <v>0.95424250943932487</v>
      </c>
      <c r="O4">
        <f>LOG10(B4)</f>
        <v>1.2304489213782739</v>
      </c>
      <c r="P4">
        <f>LOG10(C4)</f>
        <v>1.0791812460476249</v>
      </c>
    </row>
    <row r="5" spans="1:16" x14ac:dyDescent="0.25">
      <c r="A5" t="s">
        <v>5</v>
      </c>
      <c r="B5">
        <v>96</v>
      </c>
      <c r="C5">
        <v>7100</v>
      </c>
      <c r="D5">
        <f>C5/B5</f>
        <v>73.958333333333329</v>
      </c>
      <c r="E5" t="s">
        <v>5</v>
      </c>
      <c r="F5">
        <f t="shared" si="1"/>
        <v>1.9822712330395684</v>
      </c>
      <c r="G5">
        <f t="shared" si="2"/>
        <v>3.8512583487190755</v>
      </c>
      <c r="J5" t="s">
        <v>5</v>
      </c>
      <c r="K5">
        <f>LOG10(B19)</f>
        <v>1.8388490907372552</v>
      </c>
      <c r="L5">
        <f>LOG10(C19)</f>
        <v>3.4291060083326967</v>
      </c>
      <c r="M5">
        <f t="shared" si="3"/>
        <v>1.9030899869919435</v>
      </c>
      <c r="N5">
        <f t="shared" si="3"/>
        <v>3.7471009313649861</v>
      </c>
      <c r="O5">
        <f>LOG10(B5)</f>
        <v>1.9822712330395684</v>
      </c>
      <c r="P5">
        <f>LOG10(C5)</f>
        <v>3.8512583487190755</v>
      </c>
    </row>
    <row r="8" spans="1:16" x14ac:dyDescent="0.25">
      <c r="A8" s="7" t="s">
        <v>3</v>
      </c>
      <c r="B8" s="7"/>
      <c r="C8" s="7"/>
      <c r="E8" s="7" t="s">
        <v>3</v>
      </c>
      <c r="F8" s="7"/>
      <c r="G8" s="7"/>
      <c r="K8" t="s">
        <v>8</v>
      </c>
      <c r="L8" t="s">
        <v>9</v>
      </c>
      <c r="O8" t="s">
        <v>11</v>
      </c>
    </row>
    <row r="9" spans="1:16" x14ac:dyDescent="0.25">
      <c r="B9" t="s">
        <v>8</v>
      </c>
      <c r="C9" t="s">
        <v>9</v>
      </c>
      <c r="F9" t="s">
        <v>8</v>
      </c>
      <c r="G9" t="s">
        <v>9</v>
      </c>
      <c r="J9" t="s">
        <v>6</v>
      </c>
      <c r="K9">
        <f>B3+B4+B5</f>
        <v>116</v>
      </c>
      <c r="L9">
        <f>C3+C4+C5</f>
        <v>7115</v>
      </c>
      <c r="N9" t="s">
        <v>6</v>
      </c>
      <c r="O9">
        <f>(L9-K9)/K9</f>
        <v>60.336206896551722</v>
      </c>
    </row>
    <row r="10" spans="1:16" x14ac:dyDescent="0.25">
      <c r="A10" t="s">
        <v>1</v>
      </c>
      <c r="B10">
        <v>1</v>
      </c>
      <c r="C10">
        <v>1</v>
      </c>
      <c r="D10">
        <f t="shared" ref="D10:D11" si="4">C10/B10</f>
        <v>1</v>
      </c>
      <c r="E10" t="s">
        <v>1</v>
      </c>
      <c r="F10">
        <f>LOG(B10)</f>
        <v>0</v>
      </c>
      <c r="G10">
        <f>LOG(C10)</f>
        <v>0</v>
      </c>
      <c r="J10" t="s">
        <v>7</v>
      </c>
      <c r="K10">
        <f>B10+B11+B12</f>
        <v>91</v>
      </c>
      <c r="L10">
        <f>C10+C11+C12</f>
        <v>5596</v>
      </c>
      <c r="N10" t="s">
        <v>7</v>
      </c>
      <c r="O10">
        <f t="shared" ref="O10:O11" si="5">(L10-K10)/K10</f>
        <v>60.494505494505496</v>
      </c>
    </row>
    <row r="11" spans="1:16" x14ac:dyDescent="0.25">
      <c r="A11" t="s">
        <v>2</v>
      </c>
      <c r="B11">
        <v>10</v>
      </c>
      <c r="C11">
        <v>9</v>
      </c>
      <c r="D11">
        <f t="shared" si="4"/>
        <v>0.9</v>
      </c>
      <c r="E11" t="s">
        <v>2</v>
      </c>
      <c r="F11">
        <f t="shared" ref="F11:F12" si="6">LOG(B11)</f>
        <v>1</v>
      </c>
      <c r="G11">
        <f t="shared" ref="G11:G12" si="7">LOG(C11)</f>
        <v>0.95424250943932487</v>
      </c>
      <c r="J11" t="s">
        <v>10</v>
      </c>
      <c r="K11">
        <f>B17+B18+B19</f>
        <v>72</v>
      </c>
      <c r="L11">
        <f>C17+C18+C19</f>
        <v>2689</v>
      </c>
      <c r="N11" t="s">
        <v>10</v>
      </c>
      <c r="O11">
        <f t="shared" si="5"/>
        <v>36.347222222222221</v>
      </c>
    </row>
    <row r="12" spans="1:16" ht="15.75" thickBot="1" x14ac:dyDescent="0.3">
      <c r="A12" t="s">
        <v>5</v>
      </c>
      <c r="B12">
        <v>80</v>
      </c>
      <c r="C12">
        <v>5586</v>
      </c>
      <c r="D12">
        <f>C12/B12</f>
        <v>69.825000000000003</v>
      </c>
      <c r="E12" t="s">
        <v>5</v>
      </c>
      <c r="F12">
        <f t="shared" si="6"/>
        <v>1.9030899869919435</v>
      </c>
      <c r="G12">
        <f t="shared" si="7"/>
        <v>3.7471009313649861</v>
      </c>
    </row>
    <row r="13" spans="1:16" ht="15.75" thickBot="1" x14ac:dyDescent="0.3">
      <c r="K13" t="s">
        <v>8</v>
      </c>
      <c r="L13" t="s">
        <v>9</v>
      </c>
      <c r="N13" s="8" t="s">
        <v>18</v>
      </c>
      <c r="O13" s="10" t="s">
        <v>19</v>
      </c>
      <c r="P13" s="11"/>
    </row>
    <row r="14" spans="1:16" ht="15.75" thickBot="1" x14ac:dyDescent="0.3">
      <c r="J14" t="s">
        <v>6</v>
      </c>
      <c r="K14" s="1" t="s">
        <v>12</v>
      </c>
      <c r="L14" s="2" t="s">
        <v>13</v>
      </c>
      <c r="N14" s="9"/>
      <c r="O14" s="5" t="s">
        <v>8</v>
      </c>
      <c r="P14" s="5" t="s">
        <v>9</v>
      </c>
    </row>
    <row r="15" spans="1:16" ht="15.75" thickBot="1" x14ac:dyDescent="0.3">
      <c r="A15" s="7" t="s">
        <v>4</v>
      </c>
      <c r="B15" s="7"/>
      <c r="C15" s="7"/>
      <c r="E15" s="7" t="s">
        <v>4</v>
      </c>
      <c r="F15" s="7"/>
      <c r="G15" s="7"/>
      <c r="J15" t="s">
        <v>7</v>
      </c>
      <c r="K15" s="3" t="s">
        <v>14</v>
      </c>
      <c r="L15" s="4" t="s">
        <v>15</v>
      </c>
      <c r="N15" s="6" t="s">
        <v>10</v>
      </c>
      <c r="O15" s="4" t="s">
        <v>12</v>
      </c>
      <c r="P15" s="4" t="s">
        <v>13</v>
      </c>
    </row>
    <row r="16" spans="1:16" ht="15.75" thickBot="1" x14ac:dyDescent="0.3">
      <c r="B16" t="s">
        <v>8</v>
      </c>
      <c r="C16" t="s">
        <v>9</v>
      </c>
      <c r="F16" t="s">
        <v>8</v>
      </c>
      <c r="G16" t="s">
        <v>9</v>
      </c>
      <c r="J16" t="s">
        <v>10</v>
      </c>
      <c r="K16" s="3" t="s">
        <v>16</v>
      </c>
      <c r="L16" s="4" t="s">
        <v>17</v>
      </c>
      <c r="N16" s="6" t="s">
        <v>7</v>
      </c>
      <c r="O16" s="4" t="s">
        <v>14</v>
      </c>
      <c r="P16" s="4" t="s">
        <v>15</v>
      </c>
    </row>
    <row r="17" spans="1:16" ht="15.75" thickBot="1" x14ac:dyDescent="0.3">
      <c r="A17" t="s">
        <v>1</v>
      </c>
      <c r="B17">
        <v>0</v>
      </c>
      <c r="C17">
        <v>0</v>
      </c>
      <c r="D17">
        <v>0</v>
      </c>
      <c r="E17" t="s">
        <v>1</v>
      </c>
      <c r="N17" s="6" t="s">
        <v>6</v>
      </c>
      <c r="O17" s="4" t="s">
        <v>16</v>
      </c>
      <c r="P17" s="4" t="s">
        <v>17</v>
      </c>
    </row>
    <row r="18" spans="1:16" x14ac:dyDescent="0.25">
      <c r="A18" t="s">
        <v>2</v>
      </c>
      <c r="B18">
        <v>3</v>
      </c>
      <c r="C18">
        <v>3</v>
      </c>
      <c r="D18">
        <f t="shared" ref="D17:D18" si="8">C18/B18</f>
        <v>1</v>
      </c>
      <c r="E18" t="s">
        <v>2</v>
      </c>
      <c r="F18">
        <f t="shared" ref="F18:G19" si="9">LOG(B18)</f>
        <v>0.47712125471966244</v>
      </c>
      <c r="G18">
        <f t="shared" si="9"/>
        <v>0.47712125471966244</v>
      </c>
    </row>
    <row r="19" spans="1:16" x14ac:dyDescent="0.25">
      <c r="A19" t="s">
        <v>5</v>
      </c>
      <c r="B19">
        <v>69</v>
      </c>
      <c r="C19">
        <v>2686</v>
      </c>
      <c r="D19">
        <f>C19/B19</f>
        <v>38.927536231884055</v>
      </c>
      <c r="E19" t="s">
        <v>5</v>
      </c>
      <c r="F19">
        <f t="shared" si="9"/>
        <v>1.8388490907372552</v>
      </c>
      <c r="G19">
        <f t="shared" si="9"/>
        <v>3.4291060083326967</v>
      </c>
    </row>
    <row r="21" spans="1:16" x14ac:dyDescent="0.25">
      <c r="D21">
        <f>AVERAGE(D5,D12,D19)</f>
        <v>60.903623188405795</v>
      </c>
    </row>
  </sheetData>
  <mergeCells count="11">
    <mergeCell ref="M1:N1"/>
    <mergeCell ref="K1:L1"/>
    <mergeCell ref="A1:C1"/>
    <mergeCell ref="A8:C8"/>
    <mergeCell ref="A15:C15"/>
    <mergeCell ref="E1:G1"/>
    <mergeCell ref="E8:G8"/>
    <mergeCell ref="E15:G15"/>
    <mergeCell ref="O1:P1"/>
    <mergeCell ref="N13:N14"/>
    <mergeCell ref="O13:P13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Bhatt</dc:creator>
  <cp:lastModifiedBy>Umesh Bhatt</cp:lastModifiedBy>
  <dcterms:created xsi:type="dcterms:W3CDTF">2023-09-13T17:53:57Z</dcterms:created>
  <dcterms:modified xsi:type="dcterms:W3CDTF">2024-04-12T06:47:44Z</dcterms:modified>
</cp:coreProperties>
</file>