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95" windowHeight="8190"/>
  </bookViews>
  <sheets>
    <sheet name="TERRA-STRESS" sheetId="1" r:id="rId1"/>
  </sheets>
  <calcPr calcId="144525"/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19" i="1" l="1"/>
  <c r="K18" i="1"/>
  <c r="K17" i="1"/>
  <c r="M11" i="1"/>
  <c r="N18" i="1"/>
  <c r="M18" i="1"/>
  <c r="N13" i="1"/>
  <c r="N14" i="1"/>
  <c r="N15" i="1"/>
  <c r="N16" i="1"/>
  <c r="M17" i="1"/>
  <c r="M16" i="1"/>
  <c r="M15" i="1"/>
  <c r="M14" i="1"/>
  <c r="M13" i="1"/>
</calcChain>
</file>

<file path=xl/comments1.xml><?xml version="1.0" encoding="utf-8"?>
<comments xmlns="http://schemas.openxmlformats.org/spreadsheetml/2006/main">
  <authors>
    <author>Miguel Mánica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Peso volumétrico del material que conforma el terraplén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Ancho de uno de los respaldos del terraplén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1/2 del ancho total de la sección transversal del terraplén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Altura del terraplén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Distancia horizontal entre el punto bajo análisis y el extremo izquierdo del terraplén (para puntos a la izquierda fuera del terraplén el valor de "x" debe ser negativo)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Profundidad del punto bajo análisis (el valor de "z" siempre debe ser positivo)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INCREMENTO DE ESFUERZO VERTICAL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INCREMENTO DE ESFUERZO HORIZONTAL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INCREMENTO DE ESFUERZO CORTANTE</t>
        </r>
      </text>
    </comment>
  </commentList>
</comments>
</file>

<file path=xl/sharedStrings.xml><?xml version="1.0" encoding="utf-8"?>
<sst xmlns="http://schemas.openxmlformats.org/spreadsheetml/2006/main" count="52" uniqueCount="39">
  <si>
    <t>h =</t>
  </si>
  <si>
    <t>m</t>
  </si>
  <si>
    <t>b =</t>
  </si>
  <si>
    <t>γ =</t>
  </si>
  <si>
    <t>a =</t>
  </si>
  <si>
    <t>x =</t>
  </si>
  <si>
    <t>z =</t>
  </si>
  <si>
    <r>
      <t>r</t>
    </r>
    <r>
      <rPr>
        <vertAlign val="sub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² =</t>
    </r>
  </si>
  <si>
    <r>
      <t>σ</t>
    </r>
    <r>
      <rPr>
        <vertAlign val="subscript"/>
        <sz val="10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 xml:space="preserve"> =</t>
    </r>
  </si>
  <si>
    <r>
      <t>σ</t>
    </r>
    <r>
      <rPr>
        <vertAlign val="subscript"/>
        <sz val="10"/>
        <color theme="1"/>
        <rFont val="Times New Roman"/>
        <family val="1"/>
      </rPr>
      <t>x</t>
    </r>
    <r>
      <rPr>
        <sz val="10"/>
        <color theme="1"/>
        <rFont val="Times New Roman"/>
        <family val="1"/>
      </rPr>
      <t xml:space="preserve"> =</t>
    </r>
  </si>
  <si>
    <r>
      <t>τ</t>
    </r>
    <r>
      <rPr>
        <vertAlign val="subscript"/>
        <sz val="10"/>
        <color theme="1"/>
        <rFont val="Times New Roman"/>
        <family val="1"/>
      </rPr>
      <t>xz</t>
    </r>
    <r>
      <rPr>
        <sz val="10"/>
        <color theme="1"/>
        <rFont val="Times New Roman"/>
        <family val="1"/>
      </rPr>
      <t xml:space="preserve"> =</t>
    </r>
  </si>
  <si>
    <t>kN/m³</t>
  </si>
  <si>
    <r>
      <t>r</t>
    </r>
    <r>
      <rPr>
        <vertAlign val="subscript"/>
        <sz val="10"/>
        <color theme="1"/>
        <rFont val="Times New Roman"/>
        <family val="1"/>
      </rPr>
      <t>0A</t>
    </r>
    <r>
      <rPr>
        <sz val="10"/>
        <color theme="1"/>
        <rFont val="Times New Roman"/>
        <family val="1"/>
      </rPr>
      <t xml:space="preserve"> =</t>
    </r>
  </si>
  <si>
    <r>
      <t>r</t>
    </r>
    <r>
      <rPr>
        <vertAlign val="subscript"/>
        <sz val="10"/>
        <color theme="1"/>
        <rFont val="Times New Roman"/>
        <family val="1"/>
      </rPr>
      <t>1A</t>
    </r>
    <r>
      <rPr>
        <sz val="10"/>
        <color theme="1"/>
        <rFont val="Times New Roman"/>
        <family val="1"/>
      </rPr>
      <t xml:space="preserve"> =</t>
    </r>
  </si>
  <si>
    <r>
      <t>β</t>
    </r>
    <r>
      <rPr>
        <vertAlign val="subscript"/>
        <sz val="10"/>
        <color theme="1"/>
        <rFont val="Times New Roman"/>
        <family val="1"/>
      </rPr>
      <t>B</t>
    </r>
    <r>
      <rPr>
        <sz val="10"/>
        <color theme="1"/>
        <rFont val="Times New Roman"/>
        <family val="1"/>
      </rPr>
      <t xml:space="preserve"> =</t>
    </r>
  </si>
  <si>
    <r>
      <t>α</t>
    </r>
    <r>
      <rPr>
        <vertAlign val="subscript"/>
        <sz val="10"/>
        <color theme="1"/>
        <rFont val="Times New Roman"/>
        <family val="1"/>
      </rPr>
      <t>B</t>
    </r>
    <r>
      <rPr>
        <sz val="10"/>
        <color theme="1"/>
        <rFont val="Times New Roman"/>
        <family val="1"/>
      </rPr>
      <t xml:space="preserve"> =</t>
    </r>
  </si>
  <si>
    <r>
      <t>r</t>
    </r>
    <r>
      <rPr>
        <vertAlign val="subscript"/>
        <sz val="10"/>
        <color theme="1"/>
        <rFont val="Times New Roman"/>
        <family val="1"/>
      </rPr>
      <t>0B</t>
    </r>
    <r>
      <rPr>
        <sz val="10"/>
        <color theme="1"/>
        <rFont val="Times New Roman"/>
        <family val="1"/>
      </rPr>
      <t xml:space="preserve"> =</t>
    </r>
  </si>
  <si>
    <r>
      <t>r</t>
    </r>
    <r>
      <rPr>
        <vertAlign val="subscript"/>
        <sz val="10"/>
        <color theme="1"/>
        <rFont val="Times New Roman"/>
        <family val="1"/>
      </rPr>
      <t>1B</t>
    </r>
    <r>
      <rPr>
        <sz val="10"/>
        <color theme="1"/>
        <rFont val="Times New Roman"/>
        <family val="1"/>
      </rPr>
      <t xml:space="preserve"> =</t>
    </r>
  </si>
  <si>
    <r>
      <t>β</t>
    </r>
    <r>
      <rPr>
        <vertAlign val="subscript"/>
        <sz val="10"/>
        <color theme="1"/>
        <rFont val="Times New Roman"/>
        <family val="1"/>
      </rPr>
      <t>A</t>
    </r>
    <r>
      <rPr>
        <sz val="10"/>
        <color theme="1"/>
        <rFont val="Times New Roman"/>
        <family val="1"/>
      </rPr>
      <t xml:space="preserve"> =</t>
    </r>
  </si>
  <si>
    <r>
      <t>α</t>
    </r>
    <r>
      <rPr>
        <vertAlign val="subscript"/>
        <sz val="10"/>
        <color theme="1"/>
        <rFont val="Times New Roman"/>
        <family val="1"/>
      </rPr>
      <t>A</t>
    </r>
    <r>
      <rPr>
        <sz val="10"/>
        <color theme="1"/>
        <rFont val="Times New Roman"/>
        <family val="1"/>
      </rPr>
      <t xml:space="preserve"> =</t>
    </r>
  </si>
  <si>
    <t>rad</t>
  </si>
  <si>
    <t>kPa</t>
  </si>
  <si>
    <t>Resultados:</t>
  </si>
  <si>
    <t>x</t>
  </si>
  <si>
    <t>y</t>
  </si>
  <si>
    <t>2do respaldo</t>
  </si>
  <si>
    <t>punto</t>
  </si>
  <si>
    <t>m²</t>
  </si>
  <si>
    <t>Datos del terraplén:</t>
  </si>
  <si>
    <t>Punto bajo análisis:</t>
  </si>
  <si>
    <t>DETERMINACIÓN DEL INCREMENTO DE ESFUERZOS PRODUCIDO POR UN TERRAPLÉN</t>
  </si>
  <si>
    <r>
      <rPr>
        <b/>
        <sz val="10"/>
        <color theme="1"/>
        <rFont val="Times New Roman"/>
        <family val="1"/>
      </rPr>
      <t>Aclaraciones:</t>
    </r>
    <r>
      <rPr>
        <sz val="10"/>
        <color theme="1"/>
        <rFont val="Times New Roman"/>
        <family val="1"/>
      </rPr>
      <t xml:space="preserve"> El autor de la presente hoja de cálculo no se hace responsable por el uso indebido de la misma ni de los resultados que ésta arroje.</t>
    </r>
  </si>
  <si>
    <r>
      <rPr>
        <b/>
        <sz val="10"/>
        <color theme="1"/>
        <rFont val="Times New Roman"/>
        <family val="1"/>
      </rPr>
      <t>Referencias:</t>
    </r>
    <r>
      <rPr>
        <sz val="10"/>
        <color theme="1"/>
        <rFont val="Times New Roman"/>
        <family val="1"/>
      </rPr>
      <t xml:space="preserve"> Manica, M. A. (2012). “Incremento de esfuerzos producido por un terraplén” XXVI Reunión Nacional de Mecánica de Suelos e Ingeniería Geotécnica, Cancún, México.    </t>
    </r>
  </si>
  <si>
    <t>Por: Ing. Miguel A. Mánica Malcom</t>
  </si>
  <si>
    <t xml:space="preserve"> En esta última versión se corrigió el error en la ecuación para los esfuerzos cortantes.</t>
  </si>
  <si>
    <t>Ultima actualización: 20/Sep/2013</t>
  </si>
  <si>
    <t>línea inf</t>
  </si>
  <si>
    <t>1er respaldo</t>
  </si>
  <si>
    <t>línea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</si>
</sst>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right"/>
    </xf>
    <xf numFmtId="2" fontId="1" fillId="2" borderId="0" xfId="0" applyNumberFormat="1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right"/>
    </xf>
    <xf numFmtId="2" fontId="1" fillId="2" borderId="6" xfId="0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/>
    <xf numFmtId="2" fontId="1" fillId="2" borderId="0" xfId="0" applyNumberFormat="1" applyFont="1" applyFill="1" applyBorder="1" applyAlignment="1"/>
    <xf numFmtId="2" fontId="2" fillId="2" borderId="0" xfId="0" applyNumberFormat="1" applyFont="1" applyFill="1" applyBorder="1" applyAlignment="1"/>
    <xf numFmtId="1" fontId="2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left"/>
    </xf>
    <xf numFmtId="2" fontId="1" fillId="2" borderId="7" xfId="0" applyNumberFormat="1" applyFont="1" applyFill="1" applyBorder="1" applyAlignment="1">
      <alignment horizontal="right"/>
    </xf>
    <xf numFmtId="2" fontId="1" fillId="2" borderId="8" xfId="0" applyNumberFormat="1" applyFont="1" applyFill="1" applyBorder="1" applyAlignment="1">
      <alignment horizontal="right"/>
    </xf>
    <xf numFmtId="2" fontId="1" fillId="2" borderId="9" xfId="0" applyNumberFormat="1" applyFont="1" applyFill="1" applyBorder="1" applyAlignment="1">
      <alignment horizontal="right"/>
    </xf>
    <xf numFmtId="2" fontId="1" fillId="3" borderId="0" xfId="0" applyNumberFormat="1" applyFont="1" applyFill="1" applyBorder="1" applyAlignment="1">
      <alignment horizontal="right"/>
    </xf>
    <xf numFmtId="0" fontId="0" fillId="2" borderId="0" xfId="0" applyFill="1"/>
    <xf numFmtId="0" fontId="0" fillId="2" borderId="0" xfId="0" applyFill="1" applyBorder="1"/>
    <xf numFmtId="164" fontId="2" fillId="4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 applyProtection="1">
      <alignment horizontal="center"/>
      <protection locked="0"/>
    </xf>
    <xf numFmtId="2" fontId="1" fillId="2" borderId="5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left"/>
    </xf>
    <xf numFmtId="2" fontId="2" fillId="2" borderId="0" xfId="0" applyNumberFormat="1" applyFont="1" applyFill="1" applyBorder="1" applyAlignment="1">
      <alignment horizontal="left"/>
    </xf>
    <xf numFmtId="2" fontId="2" fillId="2" borderId="6" xfId="0" applyNumberFormat="1" applyFont="1" applyFill="1" applyBorder="1" applyAlignment="1">
      <alignment horizontal="left"/>
    </xf>
    <xf numFmtId="2" fontId="2" fillId="2" borderId="2" xfId="0" applyNumberFormat="1" applyFont="1" applyFill="1" applyBorder="1" applyAlignment="1"/>
    <xf numFmtId="2" fontId="2" fillId="2" borderId="3" xfId="0" applyNumberFormat="1" applyFont="1" applyFill="1" applyBorder="1" applyAlignment="1"/>
    <xf numFmtId="2" fontId="2" fillId="2" borderId="4" xfId="0" applyNumberFormat="1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 inf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'TERRA-STRESS'!$M$10:$M$11</c:f>
              <c:numCache>
                <c:formatCode>0.00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'TERRA-STRESS'!$N$10:$N$11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1er respaldo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'TERRA-STRESS'!$M$12:$M$13</c:f>
              <c:numCache>
                <c:formatCode>0.00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'TERRA-STRESS'!$N$12:$N$13</c:f>
              <c:numCache>
                <c:formatCode>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v>linea sup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'TERRA-STRESS'!$M$14:$M$15</c:f>
              <c:numCache>
                <c:formatCode>0.00</c:formatCode>
                <c:ptCount val="2"/>
                <c:pt idx="0">
                  <c:v>7.5</c:v>
                </c:pt>
                <c:pt idx="1">
                  <c:v>17.5</c:v>
                </c:pt>
              </c:numCache>
            </c:numRef>
          </c:xVal>
          <c:yVal>
            <c:numRef>
              <c:f>'TERRA-STRESS'!$N$14:$N$15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v>2do respaldo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'TERRA-STRESS'!$M$16:$M$17</c:f>
              <c:numCache>
                <c:formatCode>0.00</c:formatCode>
                <c:ptCount val="2"/>
                <c:pt idx="0">
                  <c:v>17.5</c:v>
                </c:pt>
                <c:pt idx="1">
                  <c:v>25</c:v>
                </c:pt>
              </c:numCache>
            </c:numRef>
          </c:xVal>
          <c:yVal>
            <c:numRef>
              <c:f>'TERRA-STRESS'!$N$16:$N$17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punto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8.333333333333333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="1" i="1">
                        <a:latin typeface="Times New Roman" pitchFamily="18" charset="0"/>
                        <a:cs typeface="Times New Roman" pitchFamily="18" charset="0"/>
                      </a:rPr>
                      <a:t>Punto bajo</a:t>
                    </a:r>
                  </a:p>
                  <a:p>
                    <a:r>
                      <a:rPr lang="en-US" b="1" i="1">
                        <a:latin typeface="Times New Roman" pitchFamily="18" charset="0"/>
                        <a:cs typeface="Times New Roman" pitchFamily="18" charset="0"/>
                      </a:rPr>
                      <a:t>análisis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</c:spPr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'TERRA-STRESS'!$M$18</c:f>
              <c:numCache>
                <c:formatCode>0.00</c:formatCode>
                <c:ptCount val="1"/>
                <c:pt idx="0">
                  <c:v>12.5</c:v>
                </c:pt>
              </c:numCache>
            </c:numRef>
          </c:xVal>
          <c:yVal>
            <c:numRef>
              <c:f>'TERRA-STRESS'!$N$18</c:f>
              <c:numCache>
                <c:formatCode>0.00</c:formatCode>
                <c:ptCount val="1"/>
                <c:pt idx="0">
                  <c:v>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720"/>
        <c:axId val="132143296"/>
      </c:scatterChart>
      <c:valAx>
        <c:axId val="13214272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Longitud (metros)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32143296"/>
        <c:crosses val="max"/>
        <c:crossBetween val="midCat"/>
      </c:valAx>
      <c:valAx>
        <c:axId val="132143296"/>
        <c:scaling>
          <c:orientation val="minMax"/>
        </c:scaling>
        <c:delete val="0"/>
        <c:axPos val="r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Elevación (metros)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32142720"/>
        <c:crosses val="max"/>
        <c:crossBetween val="midCat"/>
      </c:valAx>
    </c:plotArea>
    <c:plotVisOnly val="1"/>
    <c:dispBlanksAs val="gap"/>
    <c:showDLblsOverMax val="0"/>
  </c:chart>
  <c:spPr>
    <a:ln w="19050">
      <a:solidFill>
        <a:schemeClr val="dk1"/>
      </a:solidFill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104775</xdr:rowOff>
    </xdr:from>
    <xdr:to>
      <xdr:col>7</xdr:col>
      <xdr:colOff>295275</xdr:colOff>
      <xdr:row>12</xdr:row>
      <xdr:rowOff>152400</xdr:rowOff>
    </xdr:to>
    <xdr:sp macro="" textlink="">
      <xdr:nvSpPr>
        <xdr:cNvPr id="4" name="3 Rectángulo"/>
        <xdr:cNvSpPr/>
      </xdr:nvSpPr>
      <xdr:spPr>
        <a:xfrm>
          <a:off x="3286125" y="1400175"/>
          <a:ext cx="1457325" cy="53340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295275</xdr:colOff>
      <xdr:row>9</xdr:row>
      <xdr:rowOff>104775</xdr:rowOff>
    </xdr:from>
    <xdr:to>
      <xdr:col>8</xdr:col>
      <xdr:colOff>352425</xdr:colOff>
      <xdr:row>12</xdr:row>
      <xdr:rowOff>152400</xdr:rowOff>
    </xdr:to>
    <xdr:sp macro="" textlink="">
      <xdr:nvSpPr>
        <xdr:cNvPr id="5" name="4 Triángulo isósceles"/>
        <xdr:cNvSpPr/>
      </xdr:nvSpPr>
      <xdr:spPr>
        <a:xfrm>
          <a:off x="4743450" y="1400175"/>
          <a:ext cx="771525" cy="533400"/>
        </a:xfrm>
        <a:prstGeom prst="triangle">
          <a:avLst>
            <a:gd name="adj" fmla="val 0"/>
          </a:avLst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MX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209550</xdr:colOff>
      <xdr:row>9</xdr:row>
      <xdr:rowOff>104775</xdr:rowOff>
    </xdr:from>
    <xdr:to>
      <xdr:col>5</xdr:col>
      <xdr:colOff>266700</xdr:colOff>
      <xdr:row>12</xdr:row>
      <xdr:rowOff>152400</xdr:rowOff>
    </xdr:to>
    <xdr:sp macro="" textlink="">
      <xdr:nvSpPr>
        <xdr:cNvPr id="7" name="6 Triángulo isósceles"/>
        <xdr:cNvSpPr/>
      </xdr:nvSpPr>
      <xdr:spPr>
        <a:xfrm>
          <a:off x="2514600" y="1400175"/>
          <a:ext cx="771525" cy="533400"/>
        </a:xfrm>
        <a:prstGeom prst="triangle">
          <a:avLst>
            <a:gd name="adj" fmla="val 100000"/>
          </a:avLst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552450</xdr:colOff>
      <xdr:row>12</xdr:row>
      <xdr:rowOff>142875</xdr:rowOff>
    </xdr:from>
    <xdr:to>
      <xdr:col>9</xdr:col>
      <xdr:colOff>28575</xdr:colOff>
      <xdr:row>12</xdr:row>
      <xdr:rowOff>142876</xdr:rowOff>
    </xdr:to>
    <xdr:cxnSp macro="">
      <xdr:nvCxnSpPr>
        <xdr:cNvPr id="9" name="8 Conector recto"/>
        <xdr:cNvCxnSpPr/>
      </xdr:nvCxnSpPr>
      <xdr:spPr>
        <a:xfrm>
          <a:off x="2143125" y="1924050"/>
          <a:ext cx="3762375" cy="1"/>
        </a:xfrm>
        <a:prstGeom prst="line">
          <a:avLst/>
        </a:prstGeom>
        <a:ln>
          <a:solidFill>
            <a:schemeClr val="accent6">
              <a:lumMod val="50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8</xdr:row>
      <xdr:rowOff>76200</xdr:rowOff>
    </xdr:from>
    <xdr:to>
      <xdr:col>5</xdr:col>
      <xdr:colOff>247650</xdr:colOff>
      <xdr:row>8</xdr:row>
      <xdr:rowOff>76200</xdr:rowOff>
    </xdr:to>
    <xdr:cxnSp macro="">
      <xdr:nvCxnSpPr>
        <xdr:cNvPr id="13" name="12 Conector recto de flecha"/>
        <xdr:cNvCxnSpPr/>
      </xdr:nvCxnSpPr>
      <xdr:spPr>
        <a:xfrm>
          <a:off x="2533650" y="1209675"/>
          <a:ext cx="73342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6</xdr:row>
      <xdr:rowOff>133350</xdr:rowOff>
    </xdr:from>
    <xdr:to>
      <xdr:col>6</xdr:col>
      <xdr:colOff>276225</xdr:colOff>
      <xdr:row>6</xdr:row>
      <xdr:rowOff>133350</xdr:rowOff>
    </xdr:to>
    <xdr:cxnSp macro="">
      <xdr:nvCxnSpPr>
        <xdr:cNvPr id="15" name="14 Conector recto de flecha"/>
        <xdr:cNvCxnSpPr/>
      </xdr:nvCxnSpPr>
      <xdr:spPr>
        <a:xfrm>
          <a:off x="2543175" y="942975"/>
          <a:ext cx="14668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4</xdr:row>
      <xdr:rowOff>152400</xdr:rowOff>
    </xdr:from>
    <xdr:to>
      <xdr:col>6</xdr:col>
      <xdr:colOff>280988</xdr:colOff>
      <xdr:row>12</xdr:row>
      <xdr:rowOff>152400</xdr:rowOff>
    </xdr:to>
    <xdr:cxnSp macro="">
      <xdr:nvCxnSpPr>
        <xdr:cNvPr id="22" name="21 Conector recto"/>
        <xdr:cNvCxnSpPr>
          <a:endCxn id="4" idx="2"/>
        </xdr:cNvCxnSpPr>
      </xdr:nvCxnSpPr>
      <xdr:spPr>
        <a:xfrm>
          <a:off x="4000500" y="638175"/>
          <a:ext cx="14288" cy="129540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238126</xdr:colOff>
      <xdr:row>9</xdr:row>
      <xdr:rowOff>104775</xdr:rowOff>
    </xdr:from>
    <xdr:to>
      <xdr:col>4</xdr:col>
      <xdr:colOff>247650</xdr:colOff>
      <xdr:row>12</xdr:row>
      <xdr:rowOff>133352</xdr:rowOff>
    </xdr:to>
    <xdr:cxnSp macro="">
      <xdr:nvCxnSpPr>
        <xdr:cNvPr id="29" name="28 Conector recto de flecha"/>
        <xdr:cNvCxnSpPr/>
      </xdr:nvCxnSpPr>
      <xdr:spPr>
        <a:xfrm flipV="1">
          <a:off x="2543176" y="1400175"/>
          <a:ext cx="9524" cy="514352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12</xdr:row>
      <xdr:rowOff>152400</xdr:rowOff>
    </xdr:from>
    <xdr:to>
      <xdr:col>4</xdr:col>
      <xdr:colOff>238125</xdr:colOff>
      <xdr:row>17</xdr:row>
      <xdr:rowOff>95250</xdr:rowOff>
    </xdr:to>
    <xdr:cxnSp macro="">
      <xdr:nvCxnSpPr>
        <xdr:cNvPr id="34" name="33 Conector recto de flecha"/>
        <xdr:cNvCxnSpPr/>
      </xdr:nvCxnSpPr>
      <xdr:spPr>
        <a:xfrm flipV="1">
          <a:off x="2533650" y="1933575"/>
          <a:ext cx="9525" cy="7524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17</xdr:row>
      <xdr:rowOff>38100</xdr:rowOff>
    </xdr:from>
    <xdr:to>
      <xdr:col>5</xdr:col>
      <xdr:colOff>633413</xdr:colOff>
      <xdr:row>17</xdr:row>
      <xdr:rowOff>95250</xdr:rowOff>
    </xdr:to>
    <xdr:sp macro="" textlink="">
      <xdr:nvSpPr>
        <xdr:cNvPr id="36" name="35 Elipse"/>
        <xdr:cNvSpPr/>
      </xdr:nvSpPr>
      <xdr:spPr>
        <a:xfrm>
          <a:off x="3590925" y="2819400"/>
          <a:ext cx="61913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238125</xdr:colOff>
      <xdr:row>18</xdr:row>
      <xdr:rowOff>85725</xdr:rowOff>
    </xdr:from>
    <xdr:to>
      <xdr:col>5</xdr:col>
      <xdr:colOff>609600</xdr:colOff>
      <xdr:row>18</xdr:row>
      <xdr:rowOff>85725</xdr:rowOff>
    </xdr:to>
    <xdr:cxnSp macro="">
      <xdr:nvCxnSpPr>
        <xdr:cNvPr id="37" name="36 Conector recto de flecha"/>
        <xdr:cNvCxnSpPr/>
      </xdr:nvCxnSpPr>
      <xdr:spPr>
        <a:xfrm>
          <a:off x="2543175" y="3048000"/>
          <a:ext cx="10858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76200</xdr:rowOff>
    </xdr:from>
    <xdr:to>
      <xdr:col>4</xdr:col>
      <xdr:colOff>552450</xdr:colOff>
      <xdr:row>11</xdr:row>
      <xdr:rowOff>123825</xdr:rowOff>
    </xdr:to>
    <xdr:sp macro="" textlink="">
      <xdr:nvSpPr>
        <xdr:cNvPr id="42" name="41 CuadroTexto"/>
        <xdr:cNvSpPr txBox="1"/>
      </xdr:nvSpPr>
      <xdr:spPr>
        <a:xfrm>
          <a:off x="2343150" y="1533525"/>
          <a:ext cx="5143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 i="1">
              <a:latin typeface="Times New Roman" pitchFamily="18" charset="0"/>
              <a:cs typeface="Times New Roman" pitchFamily="18" charset="0"/>
            </a:rPr>
            <a:t>h</a:t>
          </a:r>
        </a:p>
      </xdr:txBody>
    </xdr:sp>
    <xdr:clientData/>
  </xdr:twoCellAnchor>
  <xdr:twoCellAnchor>
    <xdr:from>
      <xdr:col>4</xdr:col>
      <xdr:colOff>476250</xdr:colOff>
      <xdr:row>7</xdr:row>
      <xdr:rowOff>47625</xdr:rowOff>
    </xdr:from>
    <xdr:to>
      <xdr:col>5</xdr:col>
      <xdr:colOff>276225</xdr:colOff>
      <xdr:row>8</xdr:row>
      <xdr:rowOff>95250</xdr:rowOff>
    </xdr:to>
    <xdr:sp macro="" textlink="">
      <xdr:nvSpPr>
        <xdr:cNvPr id="43" name="42 CuadroTexto"/>
        <xdr:cNvSpPr txBox="1"/>
      </xdr:nvSpPr>
      <xdr:spPr>
        <a:xfrm>
          <a:off x="2781300" y="1019175"/>
          <a:ext cx="5143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 i="1">
              <a:latin typeface="Times New Roman" pitchFamily="18" charset="0"/>
              <a:cs typeface="Times New Roman" pitchFamily="18" charset="0"/>
            </a:rPr>
            <a:t>a</a:t>
          </a:r>
        </a:p>
      </xdr:txBody>
    </xdr:sp>
    <xdr:clientData/>
  </xdr:twoCellAnchor>
  <xdr:twoCellAnchor>
    <xdr:from>
      <xdr:col>5</xdr:col>
      <xdr:colOff>123825</xdr:colOff>
      <xdr:row>5</xdr:row>
      <xdr:rowOff>104775</xdr:rowOff>
    </xdr:from>
    <xdr:to>
      <xdr:col>5</xdr:col>
      <xdr:colOff>638175</xdr:colOff>
      <xdr:row>6</xdr:row>
      <xdr:rowOff>152400</xdr:rowOff>
    </xdr:to>
    <xdr:sp macro="" textlink="">
      <xdr:nvSpPr>
        <xdr:cNvPr id="44" name="43 CuadroTexto"/>
        <xdr:cNvSpPr txBox="1"/>
      </xdr:nvSpPr>
      <xdr:spPr>
        <a:xfrm>
          <a:off x="3143250" y="752475"/>
          <a:ext cx="5143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 i="1">
              <a:latin typeface="Times New Roman" pitchFamily="18" charset="0"/>
              <a:cs typeface="Times New Roman" pitchFamily="18" charset="0"/>
            </a:rPr>
            <a:t>b</a:t>
          </a:r>
        </a:p>
      </xdr:txBody>
    </xdr:sp>
    <xdr:clientData/>
  </xdr:twoCellAnchor>
  <xdr:twoCellAnchor>
    <xdr:from>
      <xdr:col>4</xdr:col>
      <xdr:colOff>28575</xdr:colOff>
      <xdr:row>14</xdr:row>
      <xdr:rowOff>85725</xdr:rowOff>
    </xdr:from>
    <xdr:to>
      <xdr:col>4</xdr:col>
      <xdr:colOff>542925</xdr:colOff>
      <xdr:row>15</xdr:row>
      <xdr:rowOff>133350</xdr:rowOff>
    </xdr:to>
    <xdr:sp macro="" textlink="">
      <xdr:nvSpPr>
        <xdr:cNvPr id="45" name="44 CuadroTexto"/>
        <xdr:cNvSpPr txBox="1"/>
      </xdr:nvSpPr>
      <xdr:spPr>
        <a:xfrm>
          <a:off x="2333625" y="2190750"/>
          <a:ext cx="5143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 i="1">
              <a:latin typeface="Times New Roman" pitchFamily="18" charset="0"/>
              <a:cs typeface="Times New Roman" pitchFamily="18" charset="0"/>
            </a:rPr>
            <a:t>z</a:t>
          </a:r>
        </a:p>
      </xdr:txBody>
    </xdr:sp>
    <xdr:clientData/>
  </xdr:twoCellAnchor>
  <xdr:twoCellAnchor>
    <xdr:from>
      <xdr:col>4</xdr:col>
      <xdr:colOff>666750</xdr:colOff>
      <xdr:row>18</xdr:row>
      <xdr:rowOff>38100</xdr:rowOff>
    </xdr:from>
    <xdr:to>
      <xdr:col>5</xdr:col>
      <xdr:colOff>466725</xdr:colOff>
      <xdr:row>19</xdr:row>
      <xdr:rowOff>85725</xdr:rowOff>
    </xdr:to>
    <xdr:sp macro="" textlink="">
      <xdr:nvSpPr>
        <xdr:cNvPr id="46" name="45 CuadroTexto"/>
        <xdr:cNvSpPr txBox="1"/>
      </xdr:nvSpPr>
      <xdr:spPr>
        <a:xfrm>
          <a:off x="2971800" y="3086100"/>
          <a:ext cx="5143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 i="1">
              <a:latin typeface="Times New Roman" pitchFamily="18" charset="0"/>
              <a:cs typeface="Times New Roman" pitchFamily="18" charset="0"/>
            </a:rPr>
            <a:t>x</a:t>
          </a:r>
        </a:p>
      </xdr:txBody>
    </xdr:sp>
    <xdr:clientData/>
  </xdr:twoCellAnchor>
  <xdr:twoCellAnchor>
    <xdr:from>
      <xdr:col>6</xdr:col>
      <xdr:colOff>304799</xdr:colOff>
      <xdr:row>4</xdr:row>
      <xdr:rowOff>66674</xdr:rowOff>
    </xdr:from>
    <xdr:to>
      <xdr:col>7</xdr:col>
      <xdr:colOff>380999</xdr:colOff>
      <xdr:row>6</xdr:row>
      <xdr:rowOff>133349</xdr:rowOff>
    </xdr:to>
    <xdr:sp macro="" textlink="">
      <xdr:nvSpPr>
        <xdr:cNvPr id="47" name="46 CuadroTexto"/>
        <xdr:cNvSpPr txBox="1"/>
      </xdr:nvSpPr>
      <xdr:spPr>
        <a:xfrm>
          <a:off x="4038599" y="552449"/>
          <a:ext cx="7905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 i="1">
              <a:latin typeface="Times New Roman" pitchFamily="18" charset="0"/>
              <a:cs typeface="Times New Roman" pitchFamily="18" charset="0"/>
            </a:rPr>
            <a:t>Eje de simetría</a:t>
          </a:r>
        </a:p>
      </xdr:txBody>
    </xdr:sp>
    <xdr:clientData/>
  </xdr:twoCellAnchor>
  <xdr:twoCellAnchor>
    <xdr:from>
      <xdr:col>11</xdr:col>
      <xdr:colOff>333375</xdr:colOff>
      <xdr:row>5</xdr:row>
      <xdr:rowOff>80962</xdr:rowOff>
    </xdr:from>
    <xdr:to>
      <xdr:col>17</xdr:col>
      <xdr:colOff>561975</xdr:colOff>
      <xdr:row>20</xdr:row>
      <xdr:rowOff>38100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704849</xdr:colOff>
      <xdr:row>16</xdr:row>
      <xdr:rowOff>57149</xdr:rowOff>
    </xdr:from>
    <xdr:to>
      <xdr:col>7</xdr:col>
      <xdr:colOff>66674</xdr:colOff>
      <xdr:row>18</xdr:row>
      <xdr:rowOff>123824</xdr:rowOff>
    </xdr:to>
    <xdr:sp macro="" textlink="">
      <xdr:nvSpPr>
        <xdr:cNvPr id="49" name="48 CuadroTexto"/>
        <xdr:cNvSpPr txBox="1"/>
      </xdr:nvSpPr>
      <xdr:spPr>
        <a:xfrm>
          <a:off x="3724274" y="2657474"/>
          <a:ext cx="79057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 b="1" i="1">
              <a:latin typeface="Times New Roman" pitchFamily="18" charset="0"/>
              <a:cs typeface="Times New Roman" pitchFamily="18" charset="0"/>
            </a:rPr>
            <a:t>Punto bajo</a:t>
          </a:r>
          <a:r>
            <a:rPr lang="es-MX" sz="1000" b="1" i="1" baseline="0">
              <a:latin typeface="Times New Roman" pitchFamily="18" charset="0"/>
              <a:cs typeface="Times New Roman" pitchFamily="18" charset="0"/>
            </a:rPr>
            <a:t> análisis</a:t>
          </a:r>
          <a:endParaRPr lang="es-MX" sz="1000" b="1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5</xdr:col>
      <xdr:colOff>400050</xdr:colOff>
      <xdr:row>10</xdr:row>
      <xdr:rowOff>104775</xdr:rowOff>
    </xdr:from>
    <xdr:to>
      <xdr:col>5</xdr:col>
      <xdr:colOff>542925</xdr:colOff>
      <xdr:row>11</xdr:row>
      <xdr:rowOff>114300</xdr:rowOff>
    </xdr:to>
    <xdr:sp macro="" textlink="">
      <xdr:nvSpPr>
        <xdr:cNvPr id="50" name="49 CuadroTexto"/>
        <xdr:cNvSpPr txBox="1"/>
      </xdr:nvSpPr>
      <xdr:spPr>
        <a:xfrm>
          <a:off x="3419475" y="1562100"/>
          <a:ext cx="142875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b" anchorCtr="0"/>
        <a:lstStyle/>
        <a:p>
          <a:pPr algn="ctr"/>
          <a:r>
            <a:rPr lang="el-GR" sz="1200" b="1" i="1">
              <a:latin typeface="Times New Roman" pitchFamily="18" charset="0"/>
              <a:cs typeface="Times New Roman" pitchFamily="18" charset="0"/>
            </a:rPr>
            <a:t>γ</a:t>
          </a:r>
          <a:endParaRPr lang="es-MX" sz="1200" b="1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5"/>
  <sheetViews>
    <sheetView tabSelected="1" zoomScaleNormal="100" workbookViewId="0">
      <selection activeCell="C7" sqref="C7"/>
    </sheetView>
  </sheetViews>
  <sheetFormatPr baseColWidth="10" defaultColWidth="0" defaultRowHeight="12.75" zeroHeight="1" x14ac:dyDescent="0.2"/>
  <cols>
    <col min="1" max="1" width="2.42578125" style="1" customWidth="1"/>
    <col min="2" max="18" width="10.7109375" style="1" customWidth="1"/>
    <col min="19" max="19" width="2.42578125" style="1" customWidth="1"/>
    <col min="20" max="16384" width="10.7109375" style="1" hidden="1"/>
  </cols>
  <sheetData>
    <row r="1" spans="2:18" s="4" customFormat="1" ht="13.5" thickBot="1" x14ac:dyDescent="0.25"/>
    <row r="2" spans="2:18" s="4" customFormat="1" ht="15" customHeight="1" x14ac:dyDescent="0.2">
      <c r="B2" s="27" t="s">
        <v>30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 t="s">
        <v>35</v>
      </c>
    </row>
    <row r="3" spans="2:18" s="4" customFormat="1" ht="15" customHeight="1" x14ac:dyDescent="0.2">
      <c r="B3" s="24" t="s">
        <v>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6"/>
    </row>
    <row r="4" spans="2:18" s="4" customFormat="1" x14ac:dyDescent="0.2"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8"/>
    </row>
    <row r="5" spans="2:18" s="4" customFormat="1" x14ac:dyDescent="0.2">
      <c r="B5" s="9" t="s">
        <v>28</v>
      </c>
      <c r="C5" s="10"/>
      <c r="D5" s="10"/>
      <c r="E5" s="5"/>
      <c r="F5" s="5"/>
      <c r="G5" s="5"/>
      <c r="H5" s="5"/>
      <c r="I5" s="5"/>
      <c r="J5" s="11" t="s">
        <v>22</v>
      </c>
      <c r="K5" s="5"/>
      <c r="L5" s="5"/>
      <c r="M5" s="5"/>
      <c r="N5" s="5"/>
      <c r="O5" s="5"/>
      <c r="P5" s="5"/>
      <c r="Q5" s="5"/>
      <c r="R5" s="8"/>
    </row>
    <row r="6" spans="2:18" s="4" customFormat="1" x14ac:dyDescent="0.2">
      <c r="B6" s="7"/>
      <c r="C6" s="1"/>
      <c r="D6" s="1"/>
      <c r="E6" s="5"/>
      <c r="F6" s="5"/>
      <c r="G6" s="5"/>
      <c r="H6" s="5"/>
      <c r="I6" s="5"/>
      <c r="J6" s="5"/>
      <c r="K6" s="12"/>
      <c r="L6" s="12"/>
      <c r="M6" s="13"/>
      <c r="N6" s="5"/>
      <c r="O6" s="5"/>
      <c r="P6" s="5"/>
      <c r="Q6" s="5"/>
      <c r="R6" s="8"/>
    </row>
    <row r="7" spans="2:18" s="4" customFormat="1" ht="14.25" x14ac:dyDescent="0.25">
      <c r="B7" s="7" t="s">
        <v>3</v>
      </c>
      <c r="C7" s="22">
        <v>18</v>
      </c>
      <c r="D7" s="13" t="s">
        <v>11</v>
      </c>
      <c r="E7" s="5"/>
      <c r="F7" s="5"/>
      <c r="G7" s="5"/>
      <c r="H7" s="5"/>
      <c r="I7" s="5"/>
      <c r="J7" s="5" t="s">
        <v>18</v>
      </c>
      <c r="K7" s="3">
        <f>ATAN((C9-C14)/C15)+ATAN((C14-C8)/C15)</f>
        <v>0.39479111969976155</v>
      </c>
      <c r="L7" s="14" t="s">
        <v>20</v>
      </c>
      <c r="M7" s="5"/>
      <c r="N7" s="5"/>
      <c r="O7" s="5"/>
      <c r="P7" s="5"/>
      <c r="Q7" s="5"/>
      <c r="R7" s="8"/>
    </row>
    <row r="8" spans="2:18" s="4" customFormat="1" ht="14.25" x14ac:dyDescent="0.25">
      <c r="B8" s="7" t="s">
        <v>4</v>
      </c>
      <c r="C8" s="22">
        <v>7.5</v>
      </c>
      <c r="D8" s="13" t="s">
        <v>1</v>
      </c>
      <c r="E8" s="5"/>
      <c r="F8" s="5"/>
      <c r="G8" s="5"/>
      <c r="H8" s="5"/>
      <c r="I8" s="5"/>
      <c r="J8" s="5" t="s">
        <v>14</v>
      </c>
      <c r="K8" s="3">
        <f>ATAN((C14-C9)/C15)+ATAN((2*C9-C14-C8)/C15)</f>
        <v>0.39479111969976155</v>
      </c>
      <c r="L8" s="14" t="s">
        <v>20</v>
      </c>
      <c r="M8" s="5"/>
      <c r="N8" s="5"/>
      <c r="O8" s="5"/>
      <c r="P8" s="5"/>
      <c r="Q8" s="5"/>
      <c r="R8" s="8"/>
    </row>
    <row r="9" spans="2:18" s="4" customFormat="1" ht="14.25" x14ac:dyDescent="0.25">
      <c r="B9" s="7" t="s">
        <v>2</v>
      </c>
      <c r="C9" s="22">
        <v>12.5</v>
      </c>
      <c r="D9" s="13" t="s">
        <v>1</v>
      </c>
      <c r="E9" s="5"/>
      <c r="F9" s="5"/>
      <c r="G9" s="5"/>
      <c r="H9" s="5"/>
      <c r="I9" s="5"/>
      <c r="J9" s="5" t="s">
        <v>19</v>
      </c>
      <c r="K9" s="3">
        <f>ATAN((C8-C14)/C15)+ATAN(C14/C15)</f>
        <v>0.41101237438422489</v>
      </c>
      <c r="L9" s="14" t="s">
        <v>20</v>
      </c>
      <c r="M9" s="6" t="s">
        <v>23</v>
      </c>
      <c r="N9" s="6" t="s">
        <v>24</v>
      </c>
      <c r="O9" s="6"/>
      <c r="P9" s="5"/>
      <c r="Q9" s="5"/>
      <c r="R9" s="8"/>
    </row>
    <row r="10" spans="2:18" s="4" customFormat="1" ht="14.25" x14ac:dyDescent="0.25">
      <c r="B10" s="7" t="s">
        <v>0</v>
      </c>
      <c r="C10" s="22">
        <v>5</v>
      </c>
      <c r="D10" s="13" t="s">
        <v>1</v>
      </c>
      <c r="E10" s="5"/>
      <c r="F10" s="5"/>
      <c r="G10" s="5"/>
      <c r="H10" s="5"/>
      <c r="I10" s="5"/>
      <c r="J10" s="5" t="s">
        <v>15</v>
      </c>
      <c r="K10" s="3">
        <f>ATAN((C8-2*C9+C14)/C15)+ATAN((2*C9-C14)/C15)</f>
        <v>0.41101237438422489</v>
      </c>
      <c r="L10" s="14" t="s">
        <v>20</v>
      </c>
      <c r="M10" s="6">
        <v>0</v>
      </c>
      <c r="N10" s="6">
        <v>0</v>
      </c>
      <c r="O10" s="30" t="s">
        <v>36</v>
      </c>
      <c r="P10" s="5"/>
      <c r="Q10" s="5"/>
      <c r="R10" s="8"/>
    </row>
    <row r="11" spans="2:18" s="4" customFormat="1" ht="14.25" x14ac:dyDescent="0.25">
      <c r="B11" s="7"/>
      <c r="C11" s="1"/>
      <c r="D11" s="1"/>
      <c r="E11" s="5"/>
      <c r="F11" s="5"/>
      <c r="G11" s="5"/>
      <c r="H11" s="5"/>
      <c r="I11" s="5"/>
      <c r="J11" s="5" t="s">
        <v>12</v>
      </c>
      <c r="K11" s="3">
        <f>SQRT(C14^2+C15^2)</f>
        <v>17.327723451163457</v>
      </c>
      <c r="L11" s="14" t="s">
        <v>1</v>
      </c>
      <c r="M11" s="6">
        <f>C9*2</f>
        <v>25</v>
      </c>
      <c r="N11" s="6">
        <v>0</v>
      </c>
      <c r="O11" s="30"/>
      <c r="P11" s="5"/>
      <c r="Q11" s="5"/>
      <c r="R11" s="8"/>
    </row>
    <row r="12" spans="2:18" s="4" customFormat="1" ht="14.25" x14ac:dyDescent="0.25">
      <c r="B12" s="9" t="s">
        <v>29</v>
      </c>
      <c r="C12" s="2"/>
      <c r="D12" s="13"/>
      <c r="E12" s="5"/>
      <c r="F12" s="5"/>
      <c r="G12" s="5"/>
      <c r="H12" s="5"/>
      <c r="I12" s="5"/>
      <c r="J12" s="5" t="s">
        <v>16</v>
      </c>
      <c r="K12" s="3">
        <f>SQRT((2*C9-C14)^2+C15^2)</f>
        <v>17.327723451163457</v>
      </c>
      <c r="L12" s="14" t="s">
        <v>1</v>
      </c>
      <c r="M12" s="6">
        <v>0</v>
      </c>
      <c r="N12" s="6">
        <v>0</v>
      </c>
      <c r="O12" s="30" t="s">
        <v>37</v>
      </c>
      <c r="P12" s="5"/>
      <c r="Q12" s="5"/>
      <c r="R12" s="8"/>
    </row>
    <row r="13" spans="2:18" s="4" customFormat="1" ht="14.25" x14ac:dyDescent="0.25">
      <c r="B13" s="7"/>
      <c r="C13" s="2"/>
      <c r="D13" s="13"/>
      <c r="E13" s="5"/>
      <c r="F13" s="5"/>
      <c r="G13" s="5"/>
      <c r="H13" s="5"/>
      <c r="I13" s="5"/>
      <c r="J13" s="5" t="s">
        <v>13</v>
      </c>
      <c r="K13" s="3">
        <f>SQRT((C14-C8)^2+C15^2)</f>
        <v>13</v>
      </c>
      <c r="L13" s="14" t="s">
        <v>1</v>
      </c>
      <c r="M13" s="6">
        <f>C8</f>
        <v>7.5</v>
      </c>
      <c r="N13" s="6">
        <f>C10</f>
        <v>5</v>
      </c>
      <c r="O13" s="30"/>
      <c r="P13" s="5"/>
      <c r="Q13" s="5"/>
      <c r="R13" s="8"/>
    </row>
    <row r="14" spans="2:18" s="4" customFormat="1" ht="15" x14ac:dyDescent="0.25">
      <c r="B14" s="7" t="s">
        <v>5</v>
      </c>
      <c r="C14" s="22">
        <v>12.5</v>
      </c>
      <c r="D14" s="13" t="s">
        <v>1</v>
      </c>
      <c r="E14" s="5"/>
      <c r="F14" s="5"/>
      <c r="G14" s="5"/>
      <c r="H14"/>
      <c r="I14" s="5"/>
      <c r="J14" s="5" t="s">
        <v>17</v>
      </c>
      <c r="K14" s="3">
        <f>SQRT((2*C9-C14-C8)^2+C15^2)</f>
        <v>13</v>
      </c>
      <c r="L14" s="14" t="s">
        <v>1</v>
      </c>
      <c r="M14" s="6">
        <f>C8</f>
        <v>7.5</v>
      </c>
      <c r="N14" s="6">
        <f>C10</f>
        <v>5</v>
      </c>
      <c r="O14" s="30" t="s">
        <v>38</v>
      </c>
      <c r="P14" s="5"/>
      <c r="Q14" s="5"/>
      <c r="R14" s="8"/>
    </row>
    <row r="15" spans="2:18" s="4" customFormat="1" ht="15" x14ac:dyDescent="0.25">
      <c r="B15" s="7" t="s">
        <v>6</v>
      </c>
      <c r="C15" s="22">
        <v>12</v>
      </c>
      <c r="D15" s="13" t="s">
        <v>1</v>
      </c>
      <c r="E15" s="5"/>
      <c r="F15" s="5"/>
      <c r="G15" s="5"/>
      <c r="H15" s="19"/>
      <c r="I15" s="5"/>
      <c r="J15" s="5" t="s">
        <v>7</v>
      </c>
      <c r="K15" s="3">
        <f>(C9-C14)^2+C15^2</f>
        <v>144</v>
      </c>
      <c r="L15" s="14" t="s">
        <v>27</v>
      </c>
      <c r="M15" s="6">
        <f>C9+(C9-C8)</f>
        <v>17.5</v>
      </c>
      <c r="N15" s="6">
        <f>C10</f>
        <v>5</v>
      </c>
      <c r="O15" s="30"/>
      <c r="P15" s="5"/>
      <c r="Q15" s="5"/>
      <c r="R15" s="8"/>
    </row>
    <row r="16" spans="2:18" s="4" customFormat="1" ht="15" x14ac:dyDescent="0.25">
      <c r="B16" s="7"/>
      <c r="C16" s="2"/>
      <c r="D16" s="13"/>
      <c r="E16" s="5"/>
      <c r="F16" s="5"/>
      <c r="G16" s="19"/>
      <c r="H16" s="20"/>
      <c r="I16" s="20"/>
      <c r="J16" s="5"/>
      <c r="K16" s="5"/>
      <c r="L16" s="5"/>
      <c r="M16" s="6">
        <f>C9+(C9-C8)</f>
        <v>17.5</v>
      </c>
      <c r="N16" s="6">
        <f>C10</f>
        <v>5</v>
      </c>
      <c r="O16" s="30" t="s">
        <v>25</v>
      </c>
      <c r="P16" s="5"/>
      <c r="Q16" s="5"/>
      <c r="R16" s="8"/>
    </row>
    <row r="17" spans="1:19" s="4" customFormat="1" ht="14.25" x14ac:dyDescent="0.25">
      <c r="B17" s="7"/>
      <c r="C17" s="2"/>
      <c r="D17" s="13"/>
      <c r="E17" s="5"/>
      <c r="F17" s="5"/>
      <c r="G17" s="5"/>
      <c r="H17" s="5"/>
      <c r="I17" s="5"/>
      <c r="J17" s="5" t="s">
        <v>8</v>
      </c>
      <c r="K17" s="21">
        <f>((C7*C10)/PI())*((K7+((C14*K9)/C8)-(C15/K15)*(C14-C9))+(K8+(((2*C9-C14)*K10)/C8)-(C15/K15)*(C9-C14)))</f>
        <v>61.86865558115209</v>
      </c>
      <c r="L17" s="13" t="s">
        <v>21</v>
      </c>
      <c r="M17" s="6">
        <f>C9*2</f>
        <v>25</v>
      </c>
      <c r="N17" s="6">
        <v>0</v>
      </c>
      <c r="O17" s="30"/>
      <c r="P17" s="5"/>
      <c r="Q17" s="5"/>
      <c r="R17" s="8"/>
    </row>
    <row r="18" spans="1:19" s="4" customFormat="1" ht="15" x14ac:dyDescent="0.25">
      <c r="B18" s="7"/>
      <c r="C18" s="2"/>
      <c r="D18" s="13"/>
      <c r="E18" s="5"/>
      <c r="F18" s="5"/>
      <c r="G18" s="5"/>
      <c r="H18" s="20"/>
      <c r="I18" s="20"/>
      <c r="J18" s="5" t="s">
        <v>9</v>
      </c>
      <c r="K18" s="21">
        <f>((C7*C10)/PI())*((K7+((C14*K9)/C8)+(C15/K15)*(C14-C9)+((2*C15)/C8)*LN(K13/K11))+(K8+(((2*C9-C14)*K10)/C8)+(C15/K15)*(C9-C14)+((2*C15)/C8)*LN(K14/K12)))</f>
        <v>9.1825052396909737</v>
      </c>
      <c r="L18" s="13" t="s">
        <v>21</v>
      </c>
      <c r="M18" s="6">
        <f>C14</f>
        <v>12.5</v>
      </c>
      <c r="N18" s="6">
        <f>-C15</f>
        <v>-12</v>
      </c>
      <c r="O18" s="6" t="s">
        <v>26</v>
      </c>
      <c r="P18" s="5"/>
      <c r="Q18" s="5"/>
      <c r="R18" s="8"/>
    </row>
    <row r="19" spans="1:19" s="4" customFormat="1" ht="14.25" x14ac:dyDescent="0.25">
      <c r="B19" s="7"/>
      <c r="C19" s="2"/>
      <c r="D19" s="13"/>
      <c r="E19" s="5"/>
      <c r="F19" s="5"/>
      <c r="G19" s="5"/>
      <c r="H19" s="5"/>
      <c r="I19" s="5"/>
      <c r="J19" s="5" t="s">
        <v>10</v>
      </c>
      <c r="K19" s="21">
        <f>((C7*C10*C15)/(PI()*C8))*(-K9+K10)</f>
        <v>0</v>
      </c>
      <c r="L19" s="13" t="s">
        <v>21</v>
      </c>
      <c r="M19" s="5"/>
      <c r="N19" s="5"/>
      <c r="O19" s="5"/>
      <c r="P19" s="5"/>
      <c r="Q19" s="5"/>
      <c r="R19" s="8"/>
    </row>
    <row r="20" spans="1:19" s="4" customFormat="1" ht="15" x14ac:dyDescent="0.25">
      <c r="B20" s="7"/>
      <c r="C20" s="2"/>
      <c r="D20" s="13"/>
      <c r="E20" s="5"/>
      <c r="F20" s="5"/>
      <c r="G20" s="5"/>
      <c r="H20" s="20"/>
      <c r="I20" s="5"/>
      <c r="J20" s="5"/>
      <c r="K20" s="5"/>
      <c r="L20" s="5"/>
      <c r="M20" s="5"/>
      <c r="N20" s="5"/>
      <c r="O20" s="5"/>
      <c r="P20" s="5"/>
      <c r="Q20" s="5"/>
      <c r="R20" s="8"/>
    </row>
    <row r="21" spans="1:19" s="4" customFormat="1" ht="13.5" customHeight="1" x14ac:dyDescent="0.2"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8"/>
    </row>
    <row r="22" spans="1:19" s="4" customFormat="1" ht="13.5" customHeight="1" x14ac:dyDescent="0.2">
      <c r="B22" s="23" t="s">
        <v>31</v>
      </c>
      <c r="C22" s="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8"/>
    </row>
    <row r="23" spans="1:19" s="4" customFormat="1" ht="13.5" customHeight="1" x14ac:dyDescent="0.2">
      <c r="B23" s="23"/>
      <c r="C23" s="13" t="s">
        <v>34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8"/>
    </row>
    <row r="24" spans="1:19" s="4" customFormat="1" x14ac:dyDescent="0.2">
      <c r="B24" s="7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8"/>
    </row>
    <row r="25" spans="1:19" s="4" customFormat="1" x14ac:dyDescent="0.2">
      <c r="B25" s="23" t="s">
        <v>32</v>
      </c>
      <c r="C25" s="1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8"/>
    </row>
    <row r="26" spans="1:19" ht="13.5" thickBot="1" x14ac:dyDescent="0.25">
      <c r="A26" s="4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  <c r="S26" s="4"/>
    </row>
    <row r="27" spans="1:19" x14ac:dyDescent="0.2">
      <c r="A27" s="4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4"/>
    </row>
    <row r="28" spans="1:19" hidden="1" x14ac:dyDescent="0.2">
      <c r="A28" s="4"/>
    </row>
    <row r="29" spans="1:19" ht="15" hidden="1" x14ac:dyDescent="0.25">
      <c r="A29" s="4"/>
      <c r="I29"/>
    </row>
    <row r="30" spans="1:19" hidden="1" x14ac:dyDescent="0.2">
      <c r="A30" s="4"/>
      <c r="I30" s="5"/>
    </row>
    <row r="31" spans="1:19" hidden="1" x14ac:dyDescent="0.2">
      <c r="A31" s="4"/>
      <c r="I31" s="5"/>
    </row>
    <row r="32" spans="1:19" hidden="1" x14ac:dyDescent="0.2">
      <c r="A32" s="4"/>
      <c r="I32" s="5"/>
    </row>
    <row r="33" spans="1:9" hidden="1" x14ac:dyDescent="0.2">
      <c r="A33" s="4"/>
      <c r="I33" s="5"/>
    </row>
    <row r="34" spans="1:9" hidden="1" x14ac:dyDescent="0.2">
      <c r="A34" s="4"/>
      <c r="I34" s="5"/>
    </row>
    <row r="35" spans="1:9" hidden="1" x14ac:dyDescent="0.2">
      <c r="A35" s="4"/>
      <c r="I35" s="5"/>
    </row>
    <row r="36" spans="1:9" hidden="1" x14ac:dyDescent="0.2">
      <c r="A36" s="4"/>
      <c r="I36" s="5"/>
    </row>
    <row r="37" spans="1:9" hidden="1" x14ac:dyDescent="0.2">
      <c r="A37" s="4"/>
      <c r="I37" s="5"/>
    </row>
    <row r="38" spans="1:9" hidden="1" x14ac:dyDescent="0.2">
      <c r="A38" s="4"/>
      <c r="I38" s="5"/>
    </row>
    <row r="39" spans="1:9" hidden="1" x14ac:dyDescent="0.2">
      <c r="A39" s="4"/>
    </row>
    <row r="40" spans="1:9" hidden="1" x14ac:dyDescent="0.2">
      <c r="A40" s="4"/>
    </row>
    <row r="41" spans="1:9" hidden="1" x14ac:dyDescent="0.2">
      <c r="A41" s="4"/>
    </row>
    <row r="42" spans="1:9" hidden="1" x14ac:dyDescent="0.2">
      <c r="A42" s="4"/>
    </row>
    <row r="43" spans="1:9" hidden="1" x14ac:dyDescent="0.2">
      <c r="A43" s="4"/>
    </row>
    <row r="44" spans="1:9" hidden="1" x14ac:dyDescent="0.2"/>
    <row r="45" spans="1:9" hidden="1" x14ac:dyDescent="0.2"/>
  </sheetData>
  <sheetProtection password="9374" sheet="1" objects="1" scenarios="1" selectLockedCells="1"/>
  <mergeCells count="4">
    <mergeCell ref="O10:O11"/>
    <mergeCell ref="O12:O13"/>
    <mergeCell ref="O14:O15"/>
    <mergeCell ref="O16:O17"/>
  </mergeCells>
  <dataValidations count="1">
    <dataValidation type="custom" errorStyle="warning" allowBlank="1" showInputMessage="1" showErrorMessage="1" errorTitle="DATOS INCORRECTOS" error="Esta celda no puede tomar valores menores o iguales a cero" sqref="C15">
      <formula1>C15&gt;0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TERRA-STRESS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A. Mánica Malcom</dc:creator>
  <cp:lastModifiedBy>Germán López Pineda</cp:lastModifiedBy>
  <dcterms:created xsi:type="dcterms:W3CDTF">2012-03-08T23:49:36Z</dcterms:created>
  <dcterms:modified xsi:type="dcterms:W3CDTF">2019-05-07T09:14:59Z</dcterms:modified>
</cp:coreProperties>
</file>