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Proyectos\O-21\00207_POZOBLANCO\2_A.P. Y P.C. POZOB\05_WIP\30_DOC\F4\Z00-GEO\TALLER_GLP\Asientos\"/>
    </mc:Choice>
  </mc:AlternateContent>
  <xr:revisionPtr revIDLastSave="0" documentId="13_ncr:1_{7A7A84F3-248B-4E9B-9963-6567D4049E2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uerpo_Terraplen" sheetId="15" r:id="rId1"/>
    <sheet name="Asiento 3D" sheetId="7" r:id="rId2"/>
    <sheet name="Asiento 1D" sheetId="19" r:id="rId3"/>
    <sheet name="Hoja de Cuenca et all" sheetId="20" r:id="rId4"/>
  </sheets>
  <definedNames>
    <definedName name="a" localSheetId="2">'Asiento 1D'!$C$10</definedName>
    <definedName name="a">'Asiento 3D'!$C$10</definedName>
    <definedName name="b" localSheetId="2">'Asiento 1D'!$C$9</definedName>
    <definedName name="b">'Asiento 3D'!$C$9</definedName>
    <definedName name="q" localSheetId="2">'Asiento 1D'!$C$20</definedName>
    <definedName name="q">'Asiento 3D'!$C$20</definedName>
    <definedName name="_xlnm.Print_Titles" localSheetId="2">'Asiento 1D'!$53:$53</definedName>
    <definedName name="_xlnm.Print_Titles" localSheetId="1">'Asiento 3D'!$53:$53</definedName>
    <definedName name="x" localSheetId="2">'Asiento 1D'!$C$15</definedName>
    <definedName name="x">'Asiento 3D'!$C$15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7" l="1"/>
  <c r="C9" i="7"/>
  <c r="C10" i="19"/>
  <c r="C9" i="19"/>
  <c r="F45" i="20"/>
  <c r="E45" i="20"/>
  <c r="F44" i="20"/>
  <c r="E44" i="20"/>
  <c r="F43" i="20"/>
  <c r="E43" i="20"/>
  <c r="F42" i="20"/>
  <c r="E42" i="20"/>
  <c r="F41" i="20"/>
  <c r="E41" i="20"/>
  <c r="I40" i="20"/>
  <c r="F40" i="20"/>
  <c r="E40" i="20"/>
  <c r="K40" i="20" s="1"/>
  <c r="I39" i="20"/>
  <c r="F39" i="20"/>
  <c r="E39" i="20"/>
  <c r="K39" i="20" s="1"/>
  <c r="I38" i="20"/>
  <c r="F38" i="20"/>
  <c r="E38" i="20"/>
  <c r="K38" i="20" s="1"/>
  <c r="I37" i="20"/>
  <c r="F37" i="20"/>
  <c r="E37" i="20"/>
  <c r="K37" i="20" s="1"/>
  <c r="I36" i="20"/>
  <c r="F36" i="20"/>
  <c r="E36" i="20"/>
  <c r="K36" i="20" s="1"/>
  <c r="I35" i="20"/>
  <c r="F35" i="20"/>
  <c r="E35" i="20"/>
  <c r="K35" i="20" s="1"/>
  <c r="I34" i="20"/>
  <c r="F34" i="20"/>
  <c r="E34" i="20"/>
  <c r="K34" i="20" s="1"/>
  <c r="I33" i="20"/>
  <c r="F33" i="20"/>
  <c r="E33" i="20"/>
  <c r="K33" i="20" s="1"/>
  <c r="I32" i="20"/>
  <c r="F32" i="20"/>
  <c r="E32" i="20"/>
  <c r="K32" i="20" s="1"/>
  <c r="I31" i="20"/>
  <c r="F31" i="20"/>
  <c r="E31" i="20"/>
  <c r="K31" i="20" s="1"/>
  <c r="I30" i="20"/>
  <c r="F30" i="20"/>
  <c r="E30" i="20"/>
  <c r="K30" i="20" s="1"/>
  <c r="I29" i="20"/>
  <c r="F29" i="20"/>
  <c r="E29" i="20"/>
  <c r="K29" i="20" s="1"/>
  <c r="I28" i="20"/>
  <c r="F28" i="20"/>
  <c r="E28" i="20"/>
  <c r="K28" i="20" s="1"/>
  <c r="I27" i="20"/>
  <c r="F27" i="20"/>
  <c r="E27" i="20"/>
  <c r="K27" i="20" s="1"/>
  <c r="I26" i="20"/>
  <c r="F26" i="20"/>
  <c r="E26" i="20"/>
  <c r="K26" i="20" s="1"/>
  <c r="I25" i="20"/>
  <c r="F25" i="20"/>
  <c r="E25" i="20"/>
  <c r="K25" i="20" s="1"/>
  <c r="I24" i="20"/>
  <c r="F24" i="20"/>
  <c r="E24" i="20"/>
  <c r="K24" i="20" s="1"/>
  <c r="I23" i="20"/>
  <c r="F23" i="20"/>
  <c r="E23" i="20"/>
  <c r="K23" i="20" s="1"/>
  <c r="I22" i="20"/>
  <c r="F22" i="20"/>
  <c r="E22" i="20"/>
  <c r="K22" i="20" s="1"/>
  <c r="I21" i="20"/>
  <c r="F21" i="20"/>
  <c r="E21" i="20"/>
  <c r="K21" i="20" s="1"/>
  <c r="I20" i="20"/>
  <c r="F20" i="20"/>
  <c r="E20" i="20"/>
  <c r="K20" i="20" s="1"/>
  <c r="I19" i="20"/>
  <c r="F19" i="20"/>
  <c r="E19" i="20"/>
  <c r="K19" i="20" s="1"/>
  <c r="I18" i="20"/>
  <c r="F18" i="20"/>
  <c r="E18" i="20"/>
  <c r="K18" i="20" s="1"/>
  <c r="I17" i="20"/>
  <c r="F17" i="20"/>
  <c r="E17" i="20"/>
  <c r="K17" i="20" s="1"/>
  <c r="I16" i="20"/>
  <c r="F16" i="20"/>
  <c r="E16" i="20"/>
  <c r="K16" i="20" s="1"/>
  <c r="I15" i="20"/>
  <c r="F15" i="20"/>
  <c r="E15" i="20"/>
  <c r="K15" i="20" s="1"/>
  <c r="I14" i="20"/>
  <c r="F14" i="20"/>
  <c r="E14" i="20"/>
  <c r="K14" i="20" s="1"/>
  <c r="I13" i="20"/>
  <c r="F13" i="20"/>
  <c r="E13" i="20"/>
  <c r="K13" i="20" s="1"/>
  <c r="B11" i="15"/>
  <c r="B54" i="19"/>
  <c r="C20" i="19"/>
  <c r="C19" i="19"/>
  <c r="L2" i="19"/>
  <c r="L13" i="20" l="1"/>
  <c r="J13" i="20"/>
  <c r="L14" i="20"/>
  <c r="J14" i="20"/>
  <c r="L15" i="20"/>
  <c r="J15" i="20"/>
  <c r="L16" i="20"/>
  <c r="J16" i="20"/>
  <c r="L17" i="20"/>
  <c r="J17" i="20"/>
  <c r="L18" i="20"/>
  <c r="J18" i="20"/>
  <c r="L19" i="20"/>
  <c r="J19" i="20"/>
  <c r="L20" i="20"/>
  <c r="J20" i="20"/>
  <c r="L21" i="20"/>
  <c r="J21" i="20"/>
  <c r="L22" i="20"/>
  <c r="J22" i="20"/>
  <c r="L23" i="20"/>
  <c r="J23" i="20"/>
  <c r="L24" i="20"/>
  <c r="J24" i="20"/>
  <c r="L25" i="20"/>
  <c r="J25" i="20"/>
  <c r="L26" i="20"/>
  <c r="J26" i="20"/>
  <c r="L27" i="20"/>
  <c r="J27" i="20"/>
  <c r="L28" i="20"/>
  <c r="J28" i="20"/>
  <c r="L29" i="20"/>
  <c r="J29" i="20"/>
  <c r="L30" i="20"/>
  <c r="J30" i="20"/>
  <c r="L31" i="20"/>
  <c r="J31" i="20"/>
  <c r="L32" i="20"/>
  <c r="J32" i="20"/>
  <c r="L33" i="20"/>
  <c r="J33" i="20"/>
  <c r="L34" i="20"/>
  <c r="J34" i="20"/>
  <c r="L35" i="20"/>
  <c r="J35" i="20"/>
  <c r="L36" i="20"/>
  <c r="J36" i="20"/>
  <c r="L37" i="20"/>
  <c r="J37" i="20"/>
  <c r="L38" i="20"/>
  <c r="J38" i="20"/>
  <c r="L39" i="20"/>
  <c r="J39" i="20"/>
  <c r="L40" i="20"/>
  <c r="J40" i="20"/>
  <c r="B55" i="19"/>
  <c r="Q54" i="19"/>
  <c r="K54" i="19"/>
  <c r="J54" i="19"/>
  <c r="I54" i="19"/>
  <c r="H54" i="19"/>
  <c r="G54" i="19"/>
  <c r="F54" i="19"/>
  <c r="E54" i="19"/>
  <c r="D54" i="19"/>
  <c r="C54" i="19"/>
  <c r="C19" i="7"/>
  <c r="C34" i="15"/>
  <c r="C33" i="15"/>
  <c r="C28" i="15"/>
  <c r="C29" i="15"/>
  <c r="C30" i="15"/>
  <c r="C31" i="15"/>
  <c r="C32" i="15"/>
  <c r="C27" i="15"/>
  <c r="L2" i="7"/>
  <c r="C20" i="7"/>
  <c r="B21" i="20" l="1"/>
  <c r="L54" i="19"/>
  <c r="M54" i="19"/>
  <c r="V54" i="19"/>
  <c r="B56" i="19"/>
  <c r="Q55" i="19"/>
  <c r="K55" i="19"/>
  <c r="J55" i="19"/>
  <c r="I55" i="19"/>
  <c r="H55" i="19"/>
  <c r="G55" i="19"/>
  <c r="F55" i="19"/>
  <c r="E55" i="19"/>
  <c r="D55" i="19"/>
  <c r="C55" i="19"/>
  <c r="B54" i="7"/>
  <c r="U54" i="19" l="1"/>
  <c r="L55" i="19"/>
  <c r="M55" i="19"/>
  <c r="V55" i="19"/>
  <c r="B57" i="19"/>
  <c r="Q56" i="19"/>
  <c r="K56" i="19"/>
  <c r="J56" i="19"/>
  <c r="I56" i="19"/>
  <c r="H56" i="19"/>
  <c r="G56" i="19"/>
  <c r="F56" i="19"/>
  <c r="E56" i="19"/>
  <c r="D56" i="19"/>
  <c r="C56" i="19"/>
  <c r="R54" i="19"/>
  <c r="X54" i="19"/>
  <c r="Q54" i="7"/>
  <c r="B55" i="7"/>
  <c r="U55" i="19" l="1"/>
  <c r="Y54" i="19"/>
  <c r="L56" i="19"/>
  <c r="M56" i="19"/>
  <c r="V56" i="19"/>
  <c r="B58" i="19"/>
  <c r="Q57" i="19"/>
  <c r="K57" i="19"/>
  <c r="J57" i="19"/>
  <c r="I57" i="19"/>
  <c r="H57" i="19"/>
  <c r="G57" i="19"/>
  <c r="F57" i="19"/>
  <c r="E57" i="19"/>
  <c r="D57" i="19"/>
  <c r="C57" i="19"/>
  <c r="R55" i="19"/>
  <c r="X55" i="19"/>
  <c r="Q55" i="7"/>
  <c r="B56" i="7"/>
  <c r="U56" i="19" l="1"/>
  <c r="Y55" i="19"/>
  <c r="L57" i="19"/>
  <c r="M57" i="19"/>
  <c r="V57" i="19"/>
  <c r="B59" i="19"/>
  <c r="Q58" i="19"/>
  <c r="K58" i="19"/>
  <c r="J58" i="19"/>
  <c r="I58" i="19"/>
  <c r="H58" i="19"/>
  <c r="G58" i="19"/>
  <c r="F58" i="19"/>
  <c r="E58" i="19"/>
  <c r="D58" i="19"/>
  <c r="C58" i="19"/>
  <c r="R56" i="19"/>
  <c r="X56" i="19"/>
  <c r="Q56" i="7"/>
  <c r="B57" i="7"/>
  <c r="U57" i="19" l="1"/>
  <c r="Y56" i="19"/>
  <c r="L58" i="19"/>
  <c r="M58" i="19"/>
  <c r="V58" i="19"/>
  <c r="B60" i="19"/>
  <c r="Q59" i="19"/>
  <c r="K59" i="19"/>
  <c r="J59" i="19"/>
  <c r="I59" i="19"/>
  <c r="H59" i="19"/>
  <c r="G59" i="19"/>
  <c r="F59" i="19"/>
  <c r="E59" i="19"/>
  <c r="D59" i="19"/>
  <c r="C59" i="19"/>
  <c r="R57" i="19"/>
  <c r="X57" i="19"/>
  <c r="Q57" i="7"/>
  <c r="B58" i="7"/>
  <c r="U58" i="19" l="1"/>
  <c r="Y57" i="19"/>
  <c r="L59" i="19"/>
  <c r="M59" i="19"/>
  <c r="V59" i="19"/>
  <c r="B61" i="19"/>
  <c r="Q60" i="19"/>
  <c r="K60" i="19"/>
  <c r="J60" i="19"/>
  <c r="I60" i="19"/>
  <c r="H60" i="19"/>
  <c r="G60" i="19"/>
  <c r="F60" i="19"/>
  <c r="E60" i="19"/>
  <c r="D60" i="19"/>
  <c r="C60" i="19"/>
  <c r="R58" i="19"/>
  <c r="X58" i="19"/>
  <c r="Q58" i="7"/>
  <c r="B59" i="7"/>
  <c r="Q59" i="7" s="1"/>
  <c r="U59" i="19" l="1"/>
  <c r="Y58" i="19"/>
  <c r="L60" i="19"/>
  <c r="M60" i="19"/>
  <c r="V60" i="19"/>
  <c r="B62" i="19"/>
  <c r="Q61" i="19"/>
  <c r="K61" i="19"/>
  <c r="J61" i="19"/>
  <c r="I61" i="19"/>
  <c r="H61" i="19"/>
  <c r="G61" i="19"/>
  <c r="F61" i="19"/>
  <c r="E61" i="19"/>
  <c r="D61" i="19"/>
  <c r="C61" i="19"/>
  <c r="R59" i="19"/>
  <c r="X59" i="19"/>
  <c r="B60" i="7"/>
  <c r="Q60" i="7" s="1"/>
  <c r="U60" i="19" l="1"/>
  <c r="Y59" i="19"/>
  <c r="L61" i="19"/>
  <c r="M61" i="19"/>
  <c r="V61" i="19"/>
  <c r="B63" i="19"/>
  <c r="Q62" i="19"/>
  <c r="K62" i="19"/>
  <c r="J62" i="19"/>
  <c r="I62" i="19"/>
  <c r="H62" i="19"/>
  <c r="G62" i="19"/>
  <c r="F62" i="19"/>
  <c r="E62" i="19"/>
  <c r="D62" i="19"/>
  <c r="C62" i="19"/>
  <c r="R60" i="19"/>
  <c r="X60" i="19"/>
  <c r="B61" i="7"/>
  <c r="Q61" i="7" s="1"/>
  <c r="U61" i="19" l="1"/>
  <c r="Y60" i="19"/>
  <c r="L62" i="19"/>
  <c r="M62" i="19"/>
  <c r="V62" i="19"/>
  <c r="B64" i="19"/>
  <c r="Q63" i="19"/>
  <c r="K63" i="19"/>
  <c r="J63" i="19"/>
  <c r="I63" i="19"/>
  <c r="H63" i="19"/>
  <c r="G63" i="19"/>
  <c r="F63" i="19"/>
  <c r="E63" i="19"/>
  <c r="D63" i="19"/>
  <c r="C63" i="19"/>
  <c r="R61" i="19"/>
  <c r="X61" i="19"/>
  <c r="B62" i="7"/>
  <c r="Q62" i="7" s="1"/>
  <c r="U62" i="19" l="1"/>
  <c r="Y61" i="19"/>
  <c r="L63" i="19"/>
  <c r="M63" i="19"/>
  <c r="V63" i="19"/>
  <c r="B65" i="19"/>
  <c r="Q64" i="19"/>
  <c r="K64" i="19"/>
  <c r="J64" i="19"/>
  <c r="I64" i="19"/>
  <c r="H64" i="19"/>
  <c r="G64" i="19"/>
  <c r="F64" i="19"/>
  <c r="E64" i="19"/>
  <c r="D64" i="19"/>
  <c r="C64" i="19"/>
  <c r="R62" i="19"/>
  <c r="X62" i="19"/>
  <c r="B63" i="7"/>
  <c r="Q63" i="7" s="1"/>
  <c r="U63" i="19" l="1"/>
  <c r="Y62" i="19"/>
  <c r="L64" i="19"/>
  <c r="M64" i="19"/>
  <c r="V64" i="19"/>
  <c r="B66" i="19"/>
  <c r="Q65" i="19"/>
  <c r="K65" i="19"/>
  <c r="J65" i="19"/>
  <c r="I65" i="19"/>
  <c r="H65" i="19"/>
  <c r="G65" i="19"/>
  <c r="F65" i="19"/>
  <c r="E65" i="19"/>
  <c r="D65" i="19"/>
  <c r="C65" i="19"/>
  <c r="R63" i="19"/>
  <c r="X63" i="19"/>
  <c r="B64" i="7"/>
  <c r="Q64" i="7" s="1"/>
  <c r="U64" i="19" l="1"/>
  <c r="Y63" i="19"/>
  <c r="L65" i="19"/>
  <c r="M65" i="19"/>
  <c r="V65" i="19"/>
  <c r="B67" i="19"/>
  <c r="Q66" i="19"/>
  <c r="K66" i="19"/>
  <c r="J66" i="19"/>
  <c r="I66" i="19"/>
  <c r="H66" i="19"/>
  <c r="G66" i="19"/>
  <c r="F66" i="19"/>
  <c r="E66" i="19"/>
  <c r="D66" i="19"/>
  <c r="C66" i="19"/>
  <c r="R64" i="19"/>
  <c r="X64" i="19"/>
  <c r="B65" i="7"/>
  <c r="Q65" i="7" s="1"/>
  <c r="U65" i="19" l="1"/>
  <c r="Y64" i="19"/>
  <c r="L66" i="19"/>
  <c r="M66" i="19"/>
  <c r="V66" i="19"/>
  <c r="B68" i="19"/>
  <c r="Q67" i="19"/>
  <c r="K67" i="19"/>
  <c r="J67" i="19"/>
  <c r="I67" i="19"/>
  <c r="H67" i="19"/>
  <c r="G67" i="19"/>
  <c r="F67" i="19"/>
  <c r="E67" i="19"/>
  <c r="D67" i="19"/>
  <c r="C67" i="19"/>
  <c r="R65" i="19"/>
  <c r="X65" i="19"/>
  <c r="B66" i="7"/>
  <c r="Q66" i="7" s="1"/>
  <c r="U66" i="19" l="1"/>
  <c r="Y65" i="19"/>
  <c r="L67" i="19"/>
  <c r="M67" i="19"/>
  <c r="V67" i="19"/>
  <c r="B69" i="19"/>
  <c r="Q68" i="19"/>
  <c r="K68" i="19"/>
  <c r="J68" i="19"/>
  <c r="I68" i="19"/>
  <c r="H68" i="19"/>
  <c r="G68" i="19"/>
  <c r="F68" i="19"/>
  <c r="E68" i="19"/>
  <c r="D68" i="19"/>
  <c r="C68" i="19"/>
  <c r="R66" i="19"/>
  <c r="X66" i="19"/>
  <c r="B67" i="7"/>
  <c r="Q67" i="7" s="1"/>
  <c r="U67" i="19" l="1"/>
  <c r="Y66" i="19"/>
  <c r="L68" i="19"/>
  <c r="M68" i="19"/>
  <c r="V68" i="19"/>
  <c r="B70" i="19"/>
  <c r="Q69" i="19"/>
  <c r="K69" i="19"/>
  <c r="J69" i="19"/>
  <c r="I69" i="19"/>
  <c r="H69" i="19"/>
  <c r="G69" i="19"/>
  <c r="F69" i="19"/>
  <c r="E69" i="19"/>
  <c r="D69" i="19"/>
  <c r="C69" i="19"/>
  <c r="R67" i="19"/>
  <c r="X67" i="19"/>
  <c r="B68" i="7"/>
  <c r="Q68" i="7" s="1"/>
  <c r="U68" i="19" l="1"/>
  <c r="Y67" i="19"/>
  <c r="L69" i="19"/>
  <c r="M69" i="19"/>
  <c r="V69" i="19"/>
  <c r="B71" i="19"/>
  <c r="Q70" i="19"/>
  <c r="K70" i="19"/>
  <c r="J70" i="19"/>
  <c r="I70" i="19"/>
  <c r="H70" i="19"/>
  <c r="G70" i="19"/>
  <c r="F70" i="19"/>
  <c r="E70" i="19"/>
  <c r="D70" i="19"/>
  <c r="C70" i="19"/>
  <c r="R68" i="19"/>
  <c r="X68" i="19"/>
  <c r="B69" i="7"/>
  <c r="Q69" i="7" s="1"/>
  <c r="U69" i="19" l="1"/>
  <c r="Y68" i="19"/>
  <c r="L70" i="19"/>
  <c r="M70" i="19"/>
  <c r="V70" i="19"/>
  <c r="B72" i="19"/>
  <c r="Q71" i="19"/>
  <c r="K71" i="19"/>
  <c r="J71" i="19"/>
  <c r="I71" i="19"/>
  <c r="H71" i="19"/>
  <c r="G71" i="19"/>
  <c r="F71" i="19"/>
  <c r="E71" i="19"/>
  <c r="D71" i="19"/>
  <c r="C71" i="19"/>
  <c r="R69" i="19"/>
  <c r="X69" i="19"/>
  <c r="B70" i="7"/>
  <c r="Q70" i="7" s="1"/>
  <c r="U70" i="19" l="1"/>
  <c r="Y69" i="19"/>
  <c r="L71" i="19"/>
  <c r="M71" i="19"/>
  <c r="V71" i="19"/>
  <c r="B73" i="19"/>
  <c r="Q72" i="19"/>
  <c r="K72" i="19"/>
  <c r="J72" i="19"/>
  <c r="I72" i="19"/>
  <c r="H72" i="19"/>
  <c r="G72" i="19"/>
  <c r="F72" i="19"/>
  <c r="E72" i="19"/>
  <c r="D72" i="19"/>
  <c r="C72" i="19"/>
  <c r="R70" i="19"/>
  <c r="X70" i="19"/>
  <c r="B71" i="7"/>
  <c r="Q71" i="7" s="1"/>
  <c r="U71" i="19" l="1"/>
  <c r="Y70" i="19"/>
  <c r="L72" i="19"/>
  <c r="M72" i="19"/>
  <c r="V72" i="19"/>
  <c r="B74" i="19"/>
  <c r="Q73" i="19"/>
  <c r="K73" i="19"/>
  <c r="J73" i="19"/>
  <c r="I73" i="19"/>
  <c r="H73" i="19"/>
  <c r="G73" i="19"/>
  <c r="F73" i="19"/>
  <c r="E73" i="19"/>
  <c r="D73" i="19"/>
  <c r="C73" i="19"/>
  <c r="R71" i="19"/>
  <c r="X71" i="19"/>
  <c r="B72" i="7"/>
  <c r="Q72" i="7" s="1"/>
  <c r="U72" i="19" l="1"/>
  <c r="Y71" i="19"/>
  <c r="L73" i="19"/>
  <c r="M73" i="19"/>
  <c r="V73" i="19"/>
  <c r="B75" i="19"/>
  <c r="Q74" i="19"/>
  <c r="K74" i="19"/>
  <c r="J74" i="19"/>
  <c r="I74" i="19"/>
  <c r="H74" i="19"/>
  <c r="G74" i="19"/>
  <c r="F74" i="19"/>
  <c r="E74" i="19"/>
  <c r="D74" i="19"/>
  <c r="C74" i="19"/>
  <c r="R72" i="19"/>
  <c r="X72" i="19"/>
  <c r="B73" i="7"/>
  <c r="Q73" i="7" s="1"/>
  <c r="U73" i="19" l="1"/>
  <c r="Y72" i="19"/>
  <c r="L74" i="19"/>
  <c r="M74" i="19"/>
  <c r="V74" i="19"/>
  <c r="B76" i="19"/>
  <c r="Q75" i="19"/>
  <c r="K75" i="19"/>
  <c r="J75" i="19"/>
  <c r="I75" i="19"/>
  <c r="H75" i="19"/>
  <c r="G75" i="19"/>
  <c r="F75" i="19"/>
  <c r="E75" i="19"/>
  <c r="D75" i="19"/>
  <c r="C75" i="19"/>
  <c r="R73" i="19"/>
  <c r="X73" i="19"/>
  <c r="B74" i="7"/>
  <c r="Q74" i="7" s="1"/>
  <c r="U74" i="19" l="1"/>
  <c r="Y73" i="19"/>
  <c r="L75" i="19"/>
  <c r="M75" i="19"/>
  <c r="V75" i="19"/>
  <c r="B77" i="19"/>
  <c r="Q76" i="19"/>
  <c r="K76" i="19"/>
  <c r="J76" i="19"/>
  <c r="I76" i="19"/>
  <c r="H76" i="19"/>
  <c r="G76" i="19"/>
  <c r="F76" i="19"/>
  <c r="E76" i="19"/>
  <c r="D76" i="19"/>
  <c r="C76" i="19"/>
  <c r="R74" i="19"/>
  <c r="X74" i="19"/>
  <c r="B75" i="7"/>
  <c r="Q75" i="7" s="1"/>
  <c r="U75" i="19" l="1"/>
  <c r="Y74" i="19"/>
  <c r="L76" i="19"/>
  <c r="M76" i="19"/>
  <c r="V76" i="19"/>
  <c r="B78" i="19"/>
  <c r="Q77" i="19"/>
  <c r="K77" i="19"/>
  <c r="J77" i="19"/>
  <c r="I77" i="19"/>
  <c r="H77" i="19"/>
  <c r="G77" i="19"/>
  <c r="F77" i="19"/>
  <c r="E77" i="19"/>
  <c r="D77" i="19"/>
  <c r="C77" i="19"/>
  <c r="R75" i="19"/>
  <c r="X75" i="19"/>
  <c r="B76" i="7"/>
  <c r="Q76" i="7" s="1"/>
  <c r="U76" i="19" l="1"/>
  <c r="Y75" i="19"/>
  <c r="L77" i="19"/>
  <c r="M77" i="19"/>
  <c r="V77" i="19"/>
  <c r="B79" i="19"/>
  <c r="Q78" i="19"/>
  <c r="K78" i="19"/>
  <c r="J78" i="19"/>
  <c r="I78" i="19"/>
  <c r="H78" i="19"/>
  <c r="G78" i="19"/>
  <c r="F78" i="19"/>
  <c r="E78" i="19"/>
  <c r="D78" i="19"/>
  <c r="C78" i="19"/>
  <c r="R76" i="19"/>
  <c r="X76" i="19"/>
  <c r="B77" i="7"/>
  <c r="Q77" i="7" s="1"/>
  <c r="U77" i="19" l="1"/>
  <c r="Y76" i="19"/>
  <c r="L78" i="19"/>
  <c r="M78" i="19"/>
  <c r="V78" i="19"/>
  <c r="B80" i="19"/>
  <c r="Q79" i="19"/>
  <c r="K79" i="19"/>
  <c r="J79" i="19"/>
  <c r="I79" i="19"/>
  <c r="H79" i="19"/>
  <c r="G79" i="19"/>
  <c r="F79" i="19"/>
  <c r="E79" i="19"/>
  <c r="D79" i="19"/>
  <c r="C79" i="19"/>
  <c r="R77" i="19"/>
  <c r="X77" i="19"/>
  <c r="B78" i="7"/>
  <c r="Q78" i="7" s="1"/>
  <c r="U78" i="19" l="1"/>
  <c r="Y77" i="19"/>
  <c r="L79" i="19"/>
  <c r="M79" i="19"/>
  <c r="V79" i="19"/>
  <c r="B81" i="19"/>
  <c r="Q80" i="19"/>
  <c r="K80" i="19"/>
  <c r="J80" i="19"/>
  <c r="I80" i="19"/>
  <c r="H80" i="19"/>
  <c r="G80" i="19"/>
  <c r="F80" i="19"/>
  <c r="E80" i="19"/>
  <c r="D80" i="19"/>
  <c r="C80" i="19"/>
  <c r="R78" i="19"/>
  <c r="X78" i="19"/>
  <c r="B79" i="7"/>
  <c r="Q79" i="7" s="1"/>
  <c r="U79" i="19" l="1"/>
  <c r="Y78" i="19"/>
  <c r="L80" i="19"/>
  <c r="M80" i="19"/>
  <c r="V80" i="19"/>
  <c r="B82" i="19"/>
  <c r="Q81" i="19"/>
  <c r="K81" i="19"/>
  <c r="J81" i="19"/>
  <c r="I81" i="19"/>
  <c r="H81" i="19"/>
  <c r="G81" i="19"/>
  <c r="F81" i="19"/>
  <c r="E81" i="19"/>
  <c r="D81" i="19"/>
  <c r="C81" i="19"/>
  <c r="R79" i="19"/>
  <c r="X79" i="19"/>
  <c r="B80" i="7"/>
  <c r="Q80" i="7" s="1"/>
  <c r="U80" i="19" l="1"/>
  <c r="Y79" i="19"/>
  <c r="L81" i="19"/>
  <c r="M81" i="19"/>
  <c r="V81" i="19"/>
  <c r="B83" i="19"/>
  <c r="Q82" i="19"/>
  <c r="K82" i="19"/>
  <c r="J82" i="19"/>
  <c r="I82" i="19"/>
  <c r="H82" i="19"/>
  <c r="G82" i="19"/>
  <c r="F82" i="19"/>
  <c r="E82" i="19"/>
  <c r="D82" i="19"/>
  <c r="C82" i="19"/>
  <c r="R80" i="19"/>
  <c r="X80" i="19"/>
  <c r="B81" i="7"/>
  <c r="Q81" i="7" s="1"/>
  <c r="U81" i="19" l="1"/>
  <c r="Y80" i="19"/>
  <c r="L82" i="19"/>
  <c r="M82" i="19"/>
  <c r="V82" i="19"/>
  <c r="B84" i="19"/>
  <c r="Q83" i="19"/>
  <c r="K83" i="19"/>
  <c r="J83" i="19"/>
  <c r="I83" i="19"/>
  <c r="H83" i="19"/>
  <c r="G83" i="19"/>
  <c r="F83" i="19"/>
  <c r="E83" i="19"/>
  <c r="D83" i="19"/>
  <c r="C83" i="19"/>
  <c r="R81" i="19"/>
  <c r="X81" i="19"/>
  <c r="B82" i="7"/>
  <c r="Q82" i="7" s="1"/>
  <c r="U82" i="19" l="1"/>
  <c r="Y81" i="19"/>
  <c r="L83" i="19"/>
  <c r="M83" i="19"/>
  <c r="V83" i="19"/>
  <c r="B85" i="19"/>
  <c r="Q84" i="19"/>
  <c r="K84" i="19"/>
  <c r="J84" i="19"/>
  <c r="I84" i="19"/>
  <c r="H84" i="19"/>
  <c r="G84" i="19"/>
  <c r="F84" i="19"/>
  <c r="E84" i="19"/>
  <c r="D84" i="19"/>
  <c r="C84" i="19"/>
  <c r="R82" i="19"/>
  <c r="X82" i="19"/>
  <c r="B83" i="7"/>
  <c r="Q83" i="7" s="1"/>
  <c r="U83" i="19" l="1"/>
  <c r="Y82" i="19"/>
  <c r="L84" i="19"/>
  <c r="M84" i="19"/>
  <c r="V84" i="19"/>
  <c r="B86" i="19"/>
  <c r="Q85" i="19"/>
  <c r="K85" i="19"/>
  <c r="J85" i="19"/>
  <c r="I85" i="19"/>
  <c r="H85" i="19"/>
  <c r="G85" i="19"/>
  <c r="F85" i="19"/>
  <c r="E85" i="19"/>
  <c r="D85" i="19"/>
  <c r="C85" i="19"/>
  <c r="R83" i="19"/>
  <c r="X83" i="19"/>
  <c r="B84" i="7"/>
  <c r="Q84" i="7" s="1"/>
  <c r="U84" i="19" l="1"/>
  <c r="Y83" i="19"/>
  <c r="L85" i="19"/>
  <c r="M85" i="19"/>
  <c r="V85" i="19"/>
  <c r="B87" i="19"/>
  <c r="Q86" i="19"/>
  <c r="K86" i="19"/>
  <c r="J86" i="19"/>
  <c r="I86" i="19"/>
  <c r="H86" i="19"/>
  <c r="G86" i="19"/>
  <c r="F86" i="19"/>
  <c r="E86" i="19"/>
  <c r="D86" i="19"/>
  <c r="C86" i="19"/>
  <c r="R84" i="19"/>
  <c r="X84" i="19"/>
  <c r="B85" i="7"/>
  <c r="Q85" i="7" s="1"/>
  <c r="U85" i="19" l="1"/>
  <c r="Y84" i="19"/>
  <c r="L86" i="19"/>
  <c r="M86" i="19"/>
  <c r="V86" i="19"/>
  <c r="B88" i="19"/>
  <c r="Q87" i="19"/>
  <c r="K87" i="19"/>
  <c r="J87" i="19"/>
  <c r="I87" i="19"/>
  <c r="H87" i="19"/>
  <c r="G87" i="19"/>
  <c r="F87" i="19"/>
  <c r="E87" i="19"/>
  <c r="D87" i="19"/>
  <c r="C87" i="19"/>
  <c r="R85" i="19"/>
  <c r="X85" i="19"/>
  <c r="B86" i="7"/>
  <c r="Q86" i="7" s="1"/>
  <c r="U86" i="19" l="1"/>
  <c r="Y85" i="19"/>
  <c r="L87" i="19"/>
  <c r="M87" i="19"/>
  <c r="V87" i="19"/>
  <c r="B89" i="19"/>
  <c r="Q88" i="19"/>
  <c r="K88" i="19"/>
  <c r="J88" i="19"/>
  <c r="I88" i="19"/>
  <c r="H88" i="19"/>
  <c r="G88" i="19"/>
  <c r="F88" i="19"/>
  <c r="E88" i="19"/>
  <c r="D88" i="19"/>
  <c r="C88" i="19"/>
  <c r="R86" i="19"/>
  <c r="X86" i="19"/>
  <c r="B87" i="7"/>
  <c r="Q87" i="7" s="1"/>
  <c r="U87" i="19" l="1"/>
  <c r="Y86" i="19"/>
  <c r="L88" i="19"/>
  <c r="M88" i="19"/>
  <c r="V88" i="19"/>
  <c r="B90" i="19"/>
  <c r="Q89" i="19"/>
  <c r="K89" i="19"/>
  <c r="J89" i="19"/>
  <c r="I89" i="19"/>
  <c r="H89" i="19"/>
  <c r="G89" i="19"/>
  <c r="F89" i="19"/>
  <c r="E89" i="19"/>
  <c r="D89" i="19"/>
  <c r="C89" i="19"/>
  <c r="R87" i="19"/>
  <c r="X87" i="19"/>
  <c r="B88" i="7"/>
  <c r="Q88" i="7" s="1"/>
  <c r="U88" i="19" l="1"/>
  <c r="Y87" i="19"/>
  <c r="L89" i="19"/>
  <c r="M89" i="19"/>
  <c r="V89" i="19"/>
  <c r="B91" i="19"/>
  <c r="Q90" i="19"/>
  <c r="K90" i="19"/>
  <c r="J90" i="19"/>
  <c r="I90" i="19"/>
  <c r="H90" i="19"/>
  <c r="G90" i="19"/>
  <c r="F90" i="19"/>
  <c r="E90" i="19"/>
  <c r="D90" i="19"/>
  <c r="C90" i="19"/>
  <c r="R88" i="19"/>
  <c r="X88" i="19"/>
  <c r="B89" i="7"/>
  <c r="Q89" i="7" s="1"/>
  <c r="U89" i="19" l="1"/>
  <c r="Y88" i="19"/>
  <c r="L90" i="19"/>
  <c r="M90" i="19"/>
  <c r="V90" i="19"/>
  <c r="B92" i="19"/>
  <c r="Q91" i="19"/>
  <c r="K91" i="19"/>
  <c r="J91" i="19"/>
  <c r="I91" i="19"/>
  <c r="H91" i="19"/>
  <c r="G91" i="19"/>
  <c r="F91" i="19"/>
  <c r="E91" i="19"/>
  <c r="D91" i="19"/>
  <c r="C91" i="19"/>
  <c r="R89" i="19"/>
  <c r="X89" i="19"/>
  <c r="B90" i="7"/>
  <c r="Q90" i="7" s="1"/>
  <c r="U90" i="19" l="1"/>
  <c r="Y89" i="19"/>
  <c r="L91" i="19"/>
  <c r="M91" i="19"/>
  <c r="V91" i="19"/>
  <c r="B93" i="19"/>
  <c r="Q92" i="19"/>
  <c r="K92" i="19"/>
  <c r="J92" i="19"/>
  <c r="I92" i="19"/>
  <c r="H92" i="19"/>
  <c r="G92" i="19"/>
  <c r="F92" i="19"/>
  <c r="E92" i="19"/>
  <c r="D92" i="19"/>
  <c r="C92" i="19"/>
  <c r="R90" i="19"/>
  <c r="X90" i="19"/>
  <c r="B91" i="7"/>
  <c r="Q91" i="7" s="1"/>
  <c r="U91" i="19" l="1"/>
  <c r="Y90" i="19"/>
  <c r="L92" i="19"/>
  <c r="M92" i="19"/>
  <c r="V92" i="19"/>
  <c r="B94" i="19"/>
  <c r="Q93" i="19"/>
  <c r="K93" i="19"/>
  <c r="J93" i="19"/>
  <c r="I93" i="19"/>
  <c r="H93" i="19"/>
  <c r="G93" i="19"/>
  <c r="F93" i="19"/>
  <c r="E93" i="19"/>
  <c r="D93" i="19"/>
  <c r="C93" i="19"/>
  <c r="R91" i="19"/>
  <c r="X91" i="19"/>
  <c r="B92" i="7"/>
  <c r="Q92" i="7" s="1"/>
  <c r="U92" i="19" l="1"/>
  <c r="Y91" i="19"/>
  <c r="L93" i="19"/>
  <c r="M93" i="19"/>
  <c r="V93" i="19"/>
  <c r="B95" i="19"/>
  <c r="Q94" i="19"/>
  <c r="K94" i="19"/>
  <c r="J94" i="19"/>
  <c r="I94" i="19"/>
  <c r="H94" i="19"/>
  <c r="G94" i="19"/>
  <c r="F94" i="19"/>
  <c r="E94" i="19"/>
  <c r="D94" i="19"/>
  <c r="C94" i="19"/>
  <c r="R92" i="19"/>
  <c r="X92" i="19"/>
  <c r="B93" i="7"/>
  <c r="Q93" i="7" s="1"/>
  <c r="U93" i="19" l="1"/>
  <c r="Y92" i="19"/>
  <c r="L94" i="19"/>
  <c r="M94" i="19"/>
  <c r="V94" i="19"/>
  <c r="B96" i="19"/>
  <c r="Q95" i="19"/>
  <c r="K95" i="19"/>
  <c r="J95" i="19"/>
  <c r="I95" i="19"/>
  <c r="H95" i="19"/>
  <c r="G95" i="19"/>
  <c r="F95" i="19"/>
  <c r="E95" i="19"/>
  <c r="D95" i="19"/>
  <c r="C95" i="19"/>
  <c r="R93" i="19"/>
  <c r="X93" i="19"/>
  <c r="B94" i="7"/>
  <c r="Q94" i="7" s="1"/>
  <c r="U94" i="19" l="1"/>
  <c r="Y93" i="19"/>
  <c r="L95" i="19"/>
  <c r="M95" i="19"/>
  <c r="V95" i="19"/>
  <c r="B97" i="19"/>
  <c r="Q96" i="19"/>
  <c r="K96" i="19"/>
  <c r="J96" i="19"/>
  <c r="I96" i="19"/>
  <c r="H96" i="19"/>
  <c r="G96" i="19"/>
  <c r="F96" i="19"/>
  <c r="E96" i="19"/>
  <c r="D96" i="19"/>
  <c r="C96" i="19"/>
  <c r="R94" i="19"/>
  <c r="X94" i="19"/>
  <c r="B95" i="7"/>
  <c r="Q95" i="7" s="1"/>
  <c r="G54" i="7"/>
  <c r="K54" i="7"/>
  <c r="J54" i="7"/>
  <c r="I54" i="7"/>
  <c r="H54" i="7"/>
  <c r="F54" i="7"/>
  <c r="E54" i="7"/>
  <c r="D54" i="7"/>
  <c r="C54" i="7"/>
  <c r="U95" i="19" l="1"/>
  <c r="Y94" i="19"/>
  <c r="L96" i="19"/>
  <c r="M96" i="19"/>
  <c r="V96" i="19"/>
  <c r="B98" i="19"/>
  <c r="Q97" i="19"/>
  <c r="K97" i="19"/>
  <c r="J97" i="19"/>
  <c r="I97" i="19"/>
  <c r="H97" i="19"/>
  <c r="G97" i="19"/>
  <c r="F97" i="19"/>
  <c r="E97" i="19"/>
  <c r="D97" i="19"/>
  <c r="C97" i="19"/>
  <c r="R95" i="19"/>
  <c r="X95" i="19"/>
  <c r="B96" i="7"/>
  <c r="Q96" i="7" s="1"/>
  <c r="U96" i="19" l="1"/>
  <c r="Y95" i="19"/>
  <c r="L97" i="19"/>
  <c r="M97" i="19"/>
  <c r="V97" i="19"/>
  <c r="B99" i="19"/>
  <c r="Q98" i="19"/>
  <c r="K98" i="19"/>
  <c r="J98" i="19"/>
  <c r="I98" i="19"/>
  <c r="H98" i="19"/>
  <c r="G98" i="19"/>
  <c r="F98" i="19"/>
  <c r="E98" i="19"/>
  <c r="D98" i="19"/>
  <c r="C98" i="19"/>
  <c r="R96" i="19"/>
  <c r="X96" i="19"/>
  <c r="B97" i="7"/>
  <c r="Q97" i="7" s="1"/>
  <c r="M54" i="7"/>
  <c r="L54" i="7"/>
  <c r="U54" i="7" s="1"/>
  <c r="I55" i="7"/>
  <c r="G55" i="7"/>
  <c r="F55" i="7"/>
  <c r="H55" i="7"/>
  <c r="D55" i="7"/>
  <c r="J55" i="7"/>
  <c r="E55" i="7"/>
  <c r="C55" i="7"/>
  <c r="K55" i="7"/>
  <c r="U97" i="19" l="1"/>
  <c r="Y96" i="19"/>
  <c r="L98" i="19"/>
  <c r="M98" i="19"/>
  <c r="V98" i="19"/>
  <c r="B100" i="19"/>
  <c r="Q99" i="19"/>
  <c r="K99" i="19"/>
  <c r="J99" i="19"/>
  <c r="I99" i="19"/>
  <c r="H99" i="19"/>
  <c r="G99" i="19"/>
  <c r="F99" i="19"/>
  <c r="E99" i="19"/>
  <c r="D99" i="19"/>
  <c r="C99" i="19"/>
  <c r="R97" i="19"/>
  <c r="X97" i="19"/>
  <c r="R54" i="7"/>
  <c r="V54" i="7"/>
  <c r="B98" i="7"/>
  <c r="Q98" i="7" s="1"/>
  <c r="M55" i="7"/>
  <c r="H57" i="7"/>
  <c r="I57" i="7"/>
  <c r="G57" i="7"/>
  <c r="F57" i="7"/>
  <c r="E57" i="7"/>
  <c r="J57" i="7"/>
  <c r="C57" i="7"/>
  <c r="D57" i="7"/>
  <c r="K57" i="7"/>
  <c r="I56" i="7"/>
  <c r="G56" i="7"/>
  <c r="E56" i="7"/>
  <c r="H56" i="7"/>
  <c r="F56" i="7"/>
  <c r="C56" i="7"/>
  <c r="J56" i="7"/>
  <c r="D56" i="7"/>
  <c r="K56" i="7"/>
  <c r="L55" i="7"/>
  <c r="U98" i="19" l="1"/>
  <c r="Y97" i="19"/>
  <c r="L99" i="19"/>
  <c r="M99" i="19"/>
  <c r="V99" i="19"/>
  <c r="B101" i="19"/>
  <c r="Q100" i="19"/>
  <c r="K100" i="19"/>
  <c r="J100" i="19"/>
  <c r="I100" i="19"/>
  <c r="H100" i="19"/>
  <c r="G100" i="19"/>
  <c r="F100" i="19"/>
  <c r="E100" i="19"/>
  <c r="D100" i="19"/>
  <c r="C100" i="19"/>
  <c r="R98" i="19"/>
  <c r="X98" i="19"/>
  <c r="V55" i="7"/>
  <c r="U55" i="7"/>
  <c r="X54" i="7"/>
  <c r="R55" i="7"/>
  <c r="B99" i="7"/>
  <c r="Q99" i="7" s="1"/>
  <c r="M56" i="7"/>
  <c r="M57" i="7"/>
  <c r="L56" i="7"/>
  <c r="L57" i="7"/>
  <c r="H58" i="7"/>
  <c r="I58" i="7"/>
  <c r="F58" i="7"/>
  <c r="E58" i="7"/>
  <c r="G58" i="7"/>
  <c r="K58" i="7"/>
  <c r="J58" i="7"/>
  <c r="C58" i="7"/>
  <c r="D58" i="7"/>
  <c r="U99" i="19" l="1"/>
  <c r="Y98" i="19"/>
  <c r="L100" i="19"/>
  <c r="M100" i="19"/>
  <c r="V100" i="19"/>
  <c r="B102" i="19"/>
  <c r="Q101" i="19"/>
  <c r="K101" i="19"/>
  <c r="J101" i="19"/>
  <c r="I101" i="19"/>
  <c r="H101" i="19"/>
  <c r="G101" i="19"/>
  <c r="F101" i="19"/>
  <c r="E101" i="19"/>
  <c r="D101" i="19"/>
  <c r="C101" i="19"/>
  <c r="R99" i="19"/>
  <c r="X99" i="19"/>
  <c r="V57" i="7"/>
  <c r="U57" i="7"/>
  <c r="V56" i="7"/>
  <c r="U56" i="7"/>
  <c r="X55" i="7"/>
  <c r="R57" i="7"/>
  <c r="R56" i="7"/>
  <c r="Y54" i="7"/>
  <c r="B100" i="7"/>
  <c r="Q100" i="7" s="1"/>
  <c r="M58" i="7"/>
  <c r="L58" i="7"/>
  <c r="I59" i="7"/>
  <c r="H59" i="7"/>
  <c r="F59" i="7"/>
  <c r="E59" i="7"/>
  <c r="D59" i="7"/>
  <c r="J59" i="7"/>
  <c r="G59" i="7"/>
  <c r="K59" i="7"/>
  <c r="C59" i="7"/>
  <c r="U100" i="19" l="1"/>
  <c r="Y99" i="19"/>
  <c r="L101" i="19"/>
  <c r="M101" i="19"/>
  <c r="V101" i="19"/>
  <c r="B103" i="19"/>
  <c r="Q102" i="19"/>
  <c r="K102" i="19"/>
  <c r="J102" i="19"/>
  <c r="I102" i="19"/>
  <c r="H102" i="19"/>
  <c r="G102" i="19"/>
  <c r="F102" i="19"/>
  <c r="E102" i="19"/>
  <c r="D102" i="19"/>
  <c r="C102" i="19"/>
  <c r="R100" i="19"/>
  <c r="X100" i="19"/>
  <c r="V58" i="7"/>
  <c r="U58" i="7"/>
  <c r="Y55" i="7"/>
  <c r="X56" i="7"/>
  <c r="X57" i="7"/>
  <c r="R58" i="7"/>
  <c r="B101" i="7"/>
  <c r="Q101" i="7" s="1"/>
  <c r="M59" i="7"/>
  <c r="I60" i="7"/>
  <c r="G60" i="7"/>
  <c r="H60" i="7"/>
  <c r="E60" i="7"/>
  <c r="F60" i="7"/>
  <c r="C60" i="7"/>
  <c r="D60" i="7"/>
  <c r="J60" i="7"/>
  <c r="K60" i="7"/>
  <c r="L59" i="7"/>
  <c r="U101" i="19" l="1"/>
  <c r="Y100" i="19"/>
  <c r="L102" i="19"/>
  <c r="M102" i="19"/>
  <c r="V102" i="19"/>
  <c r="B104" i="19"/>
  <c r="Q103" i="19"/>
  <c r="K103" i="19"/>
  <c r="J103" i="19"/>
  <c r="I103" i="19"/>
  <c r="H103" i="19"/>
  <c r="G103" i="19"/>
  <c r="F103" i="19"/>
  <c r="E103" i="19"/>
  <c r="D103" i="19"/>
  <c r="C103" i="19"/>
  <c r="R101" i="19"/>
  <c r="X101" i="19"/>
  <c r="V59" i="7"/>
  <c r="U59" i="7"/>
  <c r="Y56" i="7"/>
  <c r="Y57" i="7" s="1"/>
  <c r="X58" i="7"/>
  <c r="R59" i="7"/>
  <c r="B102" i="7"/>
  <c r="Q102" i="7" s="1"/>
  <c r="M60" i="7"/>
  <c r="H61" i="7"/>
  <c r="G61" i="7"/>
  <c r="I61" i="7"/>
  <c r="F61" i="7"/>
  <c r="E61" i="7"/>
  <c r="C61" i="7"/>
  <c r="D61" i="7"/>
  <c r="J61" i="7"/>
  <c r="K61" i="7"/>
  <c r="L60" i="7"/>
  <c r="U102" i="19" l="1"/>
  <c r="Y101" i="19"/>
  <c r="L103" i="19"/>
  <c r="M103" i="19"/>
  <c r="V103" i="19"/>
  <c r="B105" i="19"/>
  <c r="Q104" i="19"/>
  <c r="K104" i="19"/>
  <c r="J104" i="19"/>
  <c r="I104" i="19"/>
  <c r="H104" i="19"/>
  <c r="G104" i="19"/>
  <c r="F104" i="19"/>
  <c r="E104" i="19"/>
  <c r="D104" i="19"/>
  <c r="C104" i="19"/>
  <c r="R102" i="19"/>
  <c r="X102" i="19"/>
  <c r="V60" i="7"/>
  <c r="U60" i="7"/>
  <c r="Y58" i="7"/>
  <c r="X59" i="7"/>
  <c r="R60" i="7"/>
  <c r="B103" i="7"/>
  <c r="Q103" i="7" s="1"/>
  <c r="M61" i="7"/>
  <c r="L61" i="7"/>
  <c r="G62" i="7"/>
  <c r="F62" i="7"/>
  <c r="I62" i="7"/>
  <c r="H62" i="7"/>
  <c r="J62" i="7"/>
  <c r="C62" i="7"/>
  <c r="E62" i="7"/>
  <c r="D62" i="7"/>
  <c r="K62" i="7"/>
  <c r="U103" i="19" l="1"/>
  <c r="Y102" i="19"/>
  <c r="L104" i="19"/>
  <c r="M104" i="19"/>
  <c r="V104" i="19"/>
  <c r="B106" i="19"/>
  <c r="Q105" i="19"/>
  <c r="K105" i="19"/>
  <c r="J105" i="19"/>
  <c r="I105" i="19"/>
  <c r="H105" i="19"/>
  <c r="G105" i="19"/>
  <c r="F105" i="19"/>
  <c r="E105" i="19"/>
  <c r="D105" i="19"/>
  <c r="C105" i="19"/>
  <c r="R103" i="19"/>
  <c r="X103" i="19"/>
  <c r="V61" i="7"/>
  <c r="U61" i="7"/>
  <c r="Y59" i="7"/>
  <c r="X60" i="7"/>
  <c r="R61" i="7"/>
  <c r="B104" i="7"/>
  <c r="Q104" i="7" s="1"/>
  <c r="M62" i="7"/>
  <c r="I63" i="7"/>
  <c r="H63" i="7"/>
  <c r="G63" i="7"/>
  <c r="F63" i="7"/>
  <c r="E63" i="7"/>
  <c r="K63" i="7"/>
  <c r="D63" i="7"/>
  <c r="J63" i="7"/>
  <c r="C63" i="7"/>
  <c r="L62" i="7"/>
  <c r="U104" i="19" l="1"/>
  <c r="Y103" i="19"/>
  <c r="L105" i="19"/>
  <c r="M105" i="19"/>
  <c r="V105" i="19"/>
  <c r="B107" i="19"/>
  <c r="Q106" i="19"/>
  <c r="K106" i="19"/>
  <c r="J106" i="19"/>
  <c r="I106" i="19"/>
  <c r="H106" i="19"/>
  <c r="G106" i="19"/>
  <c r="F106" i="19"/>
  <c r="E106" i="19"/>
  <c r="D106" i="19"/>
  <c r="C106" i="19"/>
  <c r="R104" i="19"/>
  <c r="X104" i="19"/>
  <c r="V62" i="7"/>
  <c r="U62" i="7"/>
  <c r="Y60" i="7"/>
  <c r="X61" i="7"/>
  <c r="R62" i="7"/>
  <c r="B105" i="7"/>
  <c r="Q105" i="7" s="1"/>
  <c r="M63" i="7"/>
  <c r="I64" i="7"/>
  <c r="G64" i="7"/>
  <c r="H64" i="7"/>
  <c r="E64" i="7"/>
  <c r="C64" i="7"/>
  <c r="J64" i="7"/>
  <c r="F64" i="7"/>
  <c r="D64" i="7"/>
  <c r="K64" i="7"/>
  <c r="L63" i="7"/>
  <c r="U105" i="19" l="1"/>
  <c r="Y104" i="19"/>
  <c r="L106" i="19"/>
  <c r="M106" i="19"/>
  <c r="V106" i="19"/>
  <c r="B108" i="19"/>
  <c r="Q107" i="19"/>
  <c r="K107" i="19"/>
  <c r="J107" i="19"/>
  <c r="I107" i="19"/>
  <c r="H107" i="19"/>
  <c r="G107" i="19"/>
  <c r="F107" i="19"/>
  <c r="E107" i="19"/>
  <c r="D107" i="19"/>
  <c r="C107" i="19"/>
  <c r="R105" i="19"/>
  <c r="X105" i="19"/>
  <c r="V63" i="7"/>
  <c r="U63" i="7"/>
  <c r="Y61" i="7"/>
  <c r="X62" i="7"/>
  <c r="R63" i="7"/>
  <c r="B106" i="7"/>
  <c r="Q106" i="7" s="1"/>
  <c r="M64" i="7"/>
  <c r="H65" i="7"/>
  <c r="I65" i="7"/>
  <c r="G65" i="7"/>
  <c r="D65" i="7"/>
  <c r="J65" i="7"/>
  <c r="E65" i="7"/>
  <c r="C65" i="7"/>
  <c r="F65" i="7"/>
  <c r="K65" i="7"/>
  <c r="L64" i="7"/>
  <c r="U106" i="19" l="1"/>
  <c r="Y105" i="19"/>
  <c r="L107" i="19"/>
  <c r="M107" i="19"/>
  <c r="V107" i="19"/>
  <c r="B109" i="19"/>
  <c r="Q108" i="19"/>
  <c r="K108" i="19"/>
  <c r="J108" i="19"/>
  <c r="I108" i="19"/>
  <c r="H108" i="19"/>
  <c r="G108" i="19"/>
  <c r="F108" i="19"/>
  <c r="E108" i="19"/>
  <c r="D108" i="19"/>
  <c r="C108" i="19"/>
  <c r="R106" i="19"/>
  <c r="X106" i="19"/>
  <c r="V64" i="7"/>
  <c r="U64" i="7"/>
  <c r="Y62" i="7"/>
  <c r="X63" i="7"/>
  <c r="R64" i="7"/>
  <c r="B107" i="7"/>
  <c r="Q107" i="7" s="1"/>
  <c r="M65" i="7"/>
  <c r="I66" i="7"/>
  <c r="F66" i="7"/>
  <c r="G66" i="7"/>
  <c r="H66" i="7"/>
  <c r="E66" i="7"/>
  <c r="J66" i="7"/>
  <c r="C66" i="7"/>
  <c r="D66" i="7"/>
  <c r="K66" i="7"/>
  <c r="L65" i="7"/>
  <c r="U107" i="19" l="1"/>
  <c r="Y106" i="19"/>
  <c r="L108" i="19"/>
  <c r="M108" i="19"/>
  <c r="V108" i="19"/>
  <c r="B110" i="19"/>
  <c r="Q109" i="19"/>
  <c r="K109" i="19"/>
  <c r="J109" i="19"/>
  <c r="I109" i="19"/>
  <c r="H109" i="19"/>
  <c r="G109" i="19"/>
  <c r="F109" i="19"/>
  <c r="E109" i="19"/>
  <c r="D109" i="19"/>
  <c r="C109" i="19"/>
  <c r="R107" i="19"/>
  <c r="X107" i="19"/>
  <c r="V65" i="7"/>
  <c r="U65" i="7"/>
  <c r="Y63" i="7"/>
  <c r="X64" i="7"/>
  <c r="R65" i="7"/>
  <c r="B108" i="7"/>
  <c r="Q108" i="7" s="1"/>
  <c r="M66" i="7"/>
  <c r="I67" i="7"/>
  <c r="F67" i="7"/>
  <c r="G67" i="7"/>
  <c r="D67" i="7"/>
  <c r="J67" i="7"/>
  <c r="H67" i="7"/>
  <c r="E67" i="7"/>
  <c r="K67" i="7"/>
  <c r="C67" i="7"/>
  <c r="L66" i="7"/>
  <c r="U108" i="19" l="1"/>
  <c r="Y107" i="19"/>
  <c r="L109" i="19"/>
  <c r="M109" i="19"/>
  <c r="V109" i="19"/>
  <c r="B111" i="19"/>
  <c r="Q110" i="19"/>
  <c r="K110" i="19"/>
  <c r="J110" i="19"/>
  <c r="I110" i="19"/>
  <c r="H110" i="19"/>
  <c r="G110" i="19"/>
  <c r="F110" i="19"/>
  <c r="E110" i="19"/>
  <c r="D110" i="19"/>
  <c r="C110" i="19"/>
  <c r="R108" i="19"/>
  <c r="X108" i="19"/>
  <c r="V66" i="7"/>
  <c r="U66" i="7"/>
  <c r="Y64" i="7"/>
  <c r="X65" i="7"/>
  <c r="R66" i="7"/>
  <c r="B109" i="7"/>
  <c r="Q109" i="7" s="1"/>
  <c r="M67" i="7"/>
  <c r="I68" i="7"/>
  <c r="H68" i="7"/>
  <c r="G68" i="7"/>
  <c r="E68" i="7"/>
  <c r="F68" i="7"/>
  <c r="C68" i="7"/>
  <c r="J68" i="7"/>
  <c r="D68" i="7"/>
  <c r="K68" i="7"/>
  <c r="L67" i="7"/>
  <c r="U109" i="19" l="1"/>
  <c r="Y65" i="7"/>
  <c r="Y108" i="19"/>
  <c r="L110" i="19"/>
  <c r="M110" i="19"/>
  <c r="V110" i="19"/>
  <c r="B112" i="19"/>
  <c r="Q111" i="19"/>
  <c r="K111" i="19"/>
  <c r="J111" i="19"/>
  <c r="I111" i="19"/>
  <c r="H111" i="19"/>
  <c r="G111" i="19"/>
  <c r="F111" i="19"/>
  <c r="E111" i="19"/>
  <c r="D111" i="19"/>
  <c r="C111" i="19"/>
  <c r="R109" i="19"/>
  <c r="X109" i="19"/>
  <c r="V67" i="7"/>
  <c r="U67" i="7"/>
  <c r="X66" i="7"/>
  <c r="R67" i="7"/>
  <c r="B110" i="7"/>
  <c r="Q110" i="7" s="1"/>
  <c r="M68" i="7"/>
  <c r="H69" i="7"/>
  <c r="G69" i="7"/>
  <c r="I69" i="7"/>
  <c r="E69" i="7"/>
  <c r="F69" i="7"/>
  <c r="K69" i="7"/>
  <c r="C69" i="7"/>
  <c r="J69" i="7"/>
  <c r="D69" i="7"/>
  <c r="L68" i="7"/>
  <c r="U110" i="19" l="1"/>
  <c r="Y66" i="7"/>
  <c r="Y109" i="19"/>
  <c r="L111" i="19"/>
  <c r="M111" i="19"/>
  <c r="V111" i="19"/>
  <c r="B113" i="19"/>
  <c r="Q112" i="19"/>
  <c r="K112" i="19"/>
  <c r="J112" i="19"/>
  <c r="I112" i="19"/>
  <c r="H112" i="19"/>
  <c r="G112" i="19"/>
  <c r="F112" i="19"/>
  <c r="E112" i="19"/>
  <c r="D112" i="19"/>
  <c r="C112" i="19"/>
  <c r="R110" i="19"/>
  <c r="X110" i="19"/>
  <c r="V68" i="7"/>
  <c r="U68" i="7"/>
  <c r="X67" i="7"/>
  <c r="R68" i="7"/>
  <c r="B111" i="7"/>
  <c r="Q111" i="7" s="1"/>
  <c r="M69" i="7"/>
  <c r="H70" i="7"/>
  <c r="G70" i="7"/>
  <c r="F70" i="7"/>
  <c r="I70" i="7"/>
  <c r="J70" i="7"/>
  <c r="E70" i="7"/>
  <c r="D70" i="7"/>
  <c r="C70" i="7"/>
  <c r="K70" i="7"/>
  <c r="L69" i="7"/>
  <c r="U111" i="19" l="1"/>
  <c r="Y67" i="7"/>
  <c r="Y110" i="19"/>
  <c r="L112" i="19"/>
  <c r="M112" i="19"/>
  <c r="V112" i="19"/>
  <c r="B114" i="19"/>
  <c r="Q113" i="19"/>
  <c r="K113" i="19"/>
  <c r="J113" i="19"/>
  <c r="I113" i="19"/>
  <c r="H113" i="19"/>
  <c r="G113" i="19"/>
  <c r="F113" i="19"/>
  <c r="E113" i="19"/>
  <c r="D113" i="19"/>
  <c r="C113" i="19"/>
  <c r="R111" i="19"/>
  <c r="X111" i="19"/>
  <c r="V69" i="7"/>
  <c r="U69" i="7"/>
  <c r="X68" i="7"/>
  <c r="R69" i="7"/>
  <c r="B112" i="7"/>
  <c r="Q112" i="7" s="1"/>
  <c r="M70" i="7"/>
  <c r="I71" i="7"/>
  <c r="H71" i="7"/>
  <c r="G71" i="7"/>
  <c r="F71" i="7"/>
  <c r="K71" i="7"/>
  <c r="D71" i="7"/>
  <c r="J71" i="7"/>
  <c r="C71" i="7"/>
  <c r="E71" i="7"/>
  <c r="L70" i="7"/>
  <c r="U112" i="19" l="1"/>
  <c r="Y68" i="7"/>
  <c r="Y111" i="19"/>
  <c r="L113" i="19"/>
  <c r="M113" i="19"/>
  <c r="V113" i="19"/>
  <c r="B115" i="19"/>
  <c r="Q114" i="19"/>
  <c r="K114" i="19"/>
  <c r="J114" i="19"/>
  <c r="I114" i="19"/>
  <c r="H114" i="19"/>
  <c r="G114" i="19"/>
  <c r="F114" i="19"/>
  <c r="E114" i="19"/>
  <c r="D114" i="19"/>
  <c r="C114" i="19"/>
  <c r="R112" i="19"/>
  <c r="X112" i="19"/>
  <c r="V70" i="7"/>
  <c r="U70" i="7"/>
  <c r="X69" i="7"/>
  <c r="R70" i="7"/>
  <c r="B113" i="7"/>
  <c r="Q113" i="7" s="1"/>
  <c r="M71" i="7"/>
  <c r="I72" i="7"/>
  <c r="G72" i="7"/>
  <c r="H72" i="7"/>
  <c r="E72" i="7"/>
  <c r="F72" i="7"/>
  <c r="C72" i="7"/>
  <c r="J72" i="7"/>
  <c r="D72" i="7"/>
  <c r="K72" i="7"/>
  <c r="L71" i="7"/>
  <c r="U113" i="19" l="1"/>
  <c r="Y69" i="7"/>
  <c r="Y112" i="19"/>
  <c r="L114" i="19"/>
  <c r="M114" i="19"/>
  <c r="V114" i="19"/>
  <c r="B116" i="19"/>
  <c r="Q115" i="19"/>
  <c r="K115" i="19"/>
  <c r="J115" i="19"/>
  <c r="I115" i="19"/>
  <c r="H115" i="19"/>
  <c r="G115" i="19"/>
  <c r="F115" i="19"/>
  <c r="E115" i="19"/>
  <c r="D115" i="19"/>
  <c r="C115" i="19"/>
  <c r="R113" i="19"/>
  <c r="X113" i="19"/>
  <c r="V71" i="7"/>
  <c r="U71" i="7"/>
  <c r="X70" i="7"/>
  <c r="R71" i="7"/>
  <c r="B114" i="7"/>
  <c r="Q114" i="7" s="1"/>
  <c r="M72" i="7"/>
  <c r="H73" i="7"/>
  <c r="I73" i="7"/>
  <c r="G73" i="7"/>
  <c r="K73" i="7"/>
  <c r="E73" i="7"/>
  <c r="F73" i="7"/>
  <c r="J73" i="7"/>
  <c r="C73" i="7"/>
  <c r="D73" i="7"/>
  <c r="L72" i="7"/>
  <c r="U114" i="19" l="1"/>
  <c r="Y70" i="7"/>
  <c r="Y113" i="19"/>
  <c r="L115" i="19"/>
  <c r="M115" i="19"/>
  <c r="V115" i="19"/>
  <c r="B117" i="19"/>
  <c r="Q116" i="19"/>
  <c r="K116" i="19"/>
  <c r="J116" i="19"/>
  <c r="I116" i="19"/>
  <c r="H116" i="19"/>
  <c r="G116" i="19"/>
  <c r="F116" i="19"/>
  <c r="E116" i="19"/>
  <c r="D116" i="19"/>
  <c r="C116" i="19"/>
  <c r="R114" i="19"/>
  <c r="X114" i="19"/>
  <c r="V72" i="7"/>
  <c r="U72" i="7"/>
  <c r="X71" i="7"/>
  <c r="R72" i="7"/>
  <c r="B115" i="7"/>
  <c r="Q115" i="7" s="1"/>
  <c r="M73" i="7"/>
  <c r="H74" i="7"/>
  <c r="I74" i="7"/>
  <c r="F74" i="7"/>
  <c r="E74" i="7"/>
  <c r="J74" i="7"/>
  <c r="G74" i="7"/>
  <c r="C74" i="7"/>
  <c r="D74" i="7"/>
  <c r="K74" i="7"/>
  <c r="L73" i="7"/>
  <c r="U115" i="19" l="1"/>
  <c r="Y71" i="7"/>
  <c r="Y114" i="19"/>
  <c r="L116" i="19"/>
  <c r="M116" i="19"/>
  <c r="V116" i="19"/>
  <c r="B118" i="19"/>
  <c r="Q117" i="19"/>
  <c r="K117" i="19"/>
  <c r="J117" i="19"/>
  <c r="I117" i="19"/>
  <c r="H117" i="19"/>
  <c r="G117" i="19"/>
  <c r="F117" i="19"/>
  <c r="E117" i="19"/>
  <c r="D117" i="19"/>
  <c r="C117" i="19"/>
  <c r="R115" i="19"/>
  <c r="X115" i="19"/>
  <c r="V73" i="7"/>
  <c r="U73" i="7"/>
  <c r="X72" i="7"/>
  <c r="R73" i="7"/>
  <c r="B116" i="7"/>
  <c r="Q116" i="7" s="1"/>
  <c r="M74" i="7"/>
  <c r="I75" i="7"/>
  <c r="H75" i="7"/>
  <c r="F75" i="7"/>
  <c r="D75" i="7"/>
  <c r="J75" i="7"/>
  <c r="E75" i="7"/>
  <c r="K75" i="7"/>
  <c r="C75" i="7"/>
  <c r="G75" i="7"/>
  <c r="L74" i="7"/>
  <c r="U116" i="19" l="1"/>
  <c r="Y72" i="7"/>
  <c r="Y115" i="19"/>
  <c r="L117" i="19"/>
  <c r="M117" i="19"/>
  <c r="V117" i="19"/>
  <c r="B119" i="19"/>
  <c r="Q118" i="19"/>
  <c r="K118" i="19"/>
  <c r="J118" i="19"/>
  <c r="I118" i="19"/>
  <c r="H118" i="19"/>
  <c r="G118" i="19"/>
  <c r="F118" i="19"/>
  <c r="E118" i="19"/>
  <c r="D118" i="19"/>
  <c r="C118" i="19"/>
  <c r="R116" i="19"/>
  <c r="X116" i="19"/>
  <c r="V74" i="7"/>
  <c r="U74" i="7"/>
  <c r="X73" i="7"/>
  <c r="R74" i="7"/>
  <c r="B117" i="7"/>
  <c r="Q117" i="7" s="1"/>
  <c r="M75" i="7"/>
  <c r="I76" i="7"/>
  <c r="G76" i="7"/>
  <c r="E76" i="7"/>
  <c r="H76" i="7"/>
  <c r="F76" i="7"/>
  <c r="C76" i="7"/>
  <c r="D76" i="7"/>
  <c r="J76" i="7"/>
  <c r="K76" i="7"/>
  <c r="L75" i="7"/>
  <c r="U117" i="19" l="1"/>
  <c r="Y73" i="7"/>
  <c r="Y116" i="19"/>
  <c r="L118" i="19"/>
  <c r="M118" i="19"/>
  <c r="V118" i="19"/>
  <c r="B120" i="19"/>
  <c r="Q119" i="19"/>
  <c r="K119" i="19"/>
  <c r="J119" i="19"/>
  <c r="I119" i="19"/>
  <c r="H119" i="19"/>
  <c r="G119" i="19"/>
  <c r="F119" i="19"/>
  <c r="E119" i="19"/>
  <c r="D119" i="19"/>
  <c r="C119" i="19"/>
  <c r="R117" i="19"/>
  <c r="X117" i="19"/>
  <c r="V75" i="7"/>
  <c r="U75" i="7"/>
  <c r="X74" i="7"/>
  <c r="R75" i="7"/>
  <c r="B118" i="7"/>
  <c r="Q118" i="7" s="1"/>
  <c r="M76" i="7"/>
  <c r="H77" i="7"/>
  <c r="G77" i="7"/>
  <c r="I77" i="7"/>
  <c r="F77" i="7"/>
  <c r="C77" i="7"/>
  <c r="D77" i="7"/>
  <c r="E77" i="7"/>
  <c r="K77" i="7"/>
  <c r="J77" i="7"/>
  <c r="L76" i="7"/>
  <c r="U118" i="19" l="1"/>
  <c r="Y74" i="7"/>
  <c r="Y117" i="19"/>
  <c r="L119" i="19"/>
  <c r="M119" i="19"/>
  <c r="V119" i="19"/>
  <c r="B121" i="19"/>
  <c r="Q120" i="19"/>
  <c r="K120" i="19"/>
  <c r="J120" i="19"/>
  <c r="I120" i="19"/>
  <c r="H120" i="19"/>
  <c r="G120" i="19"/>
  <c r="F120" i="19"/>
  <c r="E120" i="19"/>
  <c r="D120" i="19"/>
  <c r="C120" i="19"/>
  <c r="R118" i="19"/>
  <c r="X118" i="19"/>
  <c r="V76" i="7"/>
  <c r="U76" i="7"/>
  <c r="X75" i="7"/>
  <c r="R76" i="7"/>
  <c r="B119" i="7"/>
  <c r="Q119" i="7" s="1"/>
  <c r="M77" i="7"/>
  <c r="G78" i="7"/>
  <c r="F78" i="7"/>
  <c r="I78" i="7"/>
  <c r="H78" i="7"/>
  <c r="J78" i="7"/>
  <c r="C78" i="7"/>
  <c r="D78" i="7"/>
  <c r="E78" i="7"/>
  <c r="K78" i="7"/>
  <c r="L77" i="7"/>
  <c r="U119" i="19" l="1"/>
  <c r="Y75" i="7"/>
  <c r="Y118" i="19"/>
  <c r="L120" i="19"/>
  <c r="M120" i="19"/>
  <c r="V120" i="19"/>
  <c r="B122" i="19"/>
  <c r="Q121" i="19"/>
  <c r="K121" i="19"/>
  <c r="J121" i="19"/>
  <c r="I121" i="19"/>
  <c r="H121" i="19"/>
  <c r="G121" i="19"/>
  <c r="F121" i="19"/>
  <c r="E121" i="19"/>
  <c r="D121" i="19"/>
  <c r="C121" i="19"/>
  <c r="R119" i="19"/>
  <c r="X119" i="19"/>
  <c r="V77" i="7"/>
  <c r="U77" i="7"/>
  <c r="X76" i="7"/>
  <c r="R77" i="7"/>
  <c r="B120" i="7"/>
  <c r="Q120" i="7" s="1"/>
  <c r="M78" i="7"/>
  <c r="I79" i="7"/>
  <c r="H79" i="7"/>
  <c r="G79" i="7"/>
  <c r="F79" i="7"/>
  <c r="E79" i="7"/>
  <c r="D79" i="7"/>
  <c r="J79" i="7"/>
  <c r="C79" i="7"/>
  <c r="K79" i="7"/>
  <c r="L78" i="7"/>
  <c r="U120" i="19" l="1"/>
  <c r="Y76" i="7"/>
  <c r="Y119" i="19"/>
  <c r="L121" i="19"/>
  <c r="M121" i="19"/>
  <c r="V121" i="19"/>
  <c r="B123" i="19"/>
  <c r="Q122" i="19"/>
  <c r="K122" i="19"/>
  <c r="J122" i="19"/>
  <c r="I122" i="19"/>
  <c r="H122" i="19"/>
  <c r="G122" i="19"/>
  <c r="F122" i="19"/>
  <c r="E122" i="19"/>
  <c r="D122" i="19"/>
  <c r="C122" i="19"/>
  <c r="R120" i="19"/>
  <c r="X120" i="19"/>
  <c r="V78" i="7"/>
  <c r="U78" i="7"/>
  <c r="X77" i="7"/>
  <c r="R78" i="7"/>
  <c r="B121" i="7"/>
  <c r="Q121" i="7" s="1"/>
  <c r="M79" i="7"/>
  <c r="I80" i="7"/>
  <c r="G80" i="7"/>
  <c r="H80" i="7"/>
  <c r="E80" i="7"/>
  <c r="C80" i="7"/>
  <c r="F80" i="7"/>
  <c r="J80" i="7"/>
  <c r="D80" i="7"/>
  <c r="K80" i="7"/>
  <c r="L79" i="7"/>
  <c r="U121" i="19" l="1"/>
  <c r="Y77" i="7"/>
  <c r="Y120" i="19"/>
  <c r="L122" i="19"/>
  <c r="M122" i="19"/>
  <c r="V122" i="19"/>
  <c r="B124" i="19"/>
  <c r="Q123" i="19"/>
  <c r="K123" i="19"/>
  <c r="J123" i="19"/>
  <c r="I123" i="19"/>
  <c r="H123" i="19"/>
  <c r="G123" i="19"/>
  <c r="F123" i="19"/>
  <c r="E123" i="19"/>
  <c r="D123" i="19"/>
  <c r="C123" i="19"/>
  <c r="R121" i="19"/>
  <c r="X121" i="19"/>
  <c r="V79" i="7"/>
  <c r="U79" i="7"/>
  <c r="X78" i="7"/>
  <c r="R79" i="7"/>
  <c r="B122" i="7"/>
  <c r="Q122" i="7" s="1"/>
  <c r="M80" i="7"/>
  <c r="H81" i="7"/>
  <c r="I81" i="7"/>
  <c r="G81" i="7"/>
  <c r="K81" i="7"/>
  <c r="E81" i="7"/>
  <c r="D81" i="7"/>
  <c r="F81" i="7"/>
  <c r="J81" i="7"/>
  <c r="C81" i="7"/>
  <c r="L80" i="7"/>
  <c r="U122" i="19" l="1"/>
  <c r="Y78" i="7"/>
  <c r="Y121" i="19"/>
  <c r="L123" i="19"/>
  <c r="M123" i="19"/>
  <c r="V123" i="19"/>
  <c r="B125" i="19"/>
  <c r="Q124" i="19"/>
  <c r="K124" i="19"/>
  <c r="J124" i="19"/>
  <c r="I124" i="19"/>
  <c r="H124" i="19"/>
  <c r="G124" i="19"/>
  <c r="F124" i="19"/>
  <c r="E124" i="19"/>
  <c r="D124" i="19"/>
  <c r="C124" i="19"/>
  <c r="R122" i="19"/>
  <c r="X122" i="19"/>
  <c r="V80" i="7"/>
  <c r="U80" i="7"/>
  <c r="X79" i="7"/>
  <c r="R80" i="7"/>
  <c r="B123" i="7"/>
  <c r="Q123" i="7" s="1"/>
  <c r="M81" i="7"/>
  <c r="I82" i="7"/>
  <c r="H82" i="7"/>
  <c r="F82" i="7"/>
  <c r="G82" i="7"/>
  <c r="J82" i="7"/>
  <c r="E82" i="7"/>
  <c r="C82" i="7"/>
  <c r="D82" i="7"/>
  <c r="K82" i="7"/>
  <c r="L81" i="7"/>
  <c r="U123" i="19" l="1"/>
  <c r="Y79" i="7"/>
  <c r="Y122" i="19"/>
  <c r="L124" i="19"/>
  <c r="M124" i="19"/>
  <c r="V124" i="19"/>
  <c r="B126" i="19"/>
  <c r="Q125" i="19"/>
  <c r="K125" i="19"/>
  <c r="J125" i="19"/>
  <c r="I125" i="19"/>
  <c r="H125" i="19"/>
  <c r="G125" i="19"/>
  <c r="F125" i="19"/>
  <c r="E125" i="19"/>
  <c r="D125" i="19"/>
  <c r="C125" i="19"/>
  <c r="R123" i="19"/>
  <c r="X123" i="19"/>
  <c r="V81" i="7"/>
  <c r="U81" i="7"/>
  <c r="X80" i="7"/>
  <c r="R81" i="7"/>
  <c r="B124" i="7"/>
  <c r="Q124" i="7" s="1"/>
  <c r="M82" i="7"/>
  <c r="I83" i="7"/>
  <c r="H83" i="7"/>
  <c r="F83" i="7"/>
  <c r="G83" i="7"/>
  <c r="K83" i="7"/>
  <c r="D83" i="7"/>
  <c r="J83" i="7"/>
  <c r="E83" i="7"/>
  <c r="C83" i="7"/>
  <c r="L82" i="7"/>
  <c r="U124" i="19" l="1"/>
  <c r="Y80" i="7"/>
  <c r="Y123" i="19"/>
  <c r="L125" i="19"/>
  <c r="M125" i="19"/>
  <c r="V125" i="19"/>
  <c r="B127" i="19"/>
  <c r="Q126" i="19"/>
  <c r="K126" i="19"/>
  <c r="J126" i="19"/>
  <c r="I126" i="19"/>
  <c r="H126" i="19"/>
  <c r="G126" i="19"/>
  <c r="F126" i="19"/>
  <c r="E126" i="19"/>
  <c r="D126" i="19"/>
  <c r="C126" i="19"/>
  <c r="R124" i="19"/>
  <c r="X124" i="19"/>
  <c r="V82" i="7"/>
  <c r="U82" i="7"/>
  <c r="X81" i="7"/>
  <c r="R82" i="7"/>
  <c r="B125" i="7"/>
  <c r="Q125" i="7" s="1"/>
  <c r="M83" i="7"/>
  <c r="I84" i="7"/>
  <c r="H84" i="7"/>
  <c r="G84" i="7"/>
  <c r="E84" i="7"/>
  <c r="F84" i="7"/>
  <c r="C84" i="7"/>
  <c r="J84" i="7"/>
  <c r="D84" i="7"/>
  <c r="K84" i="7"/>
  <c r="L83" i="7"/>
  <c r="U125" i="19" l="1"/>
  <c r="Y81" i="7"/>
  <c r="Y124" i="19"/>
  <c r="L126" i="19"/>
  <c r="M126" i="19"/>
  <c r="V126" i="19"/>
  <c r="B128" i="19"/>
  <c r="Q127" i="19"/>
  <c r="K127" i="19"/>
  <c r="J127" i="19"/>
  <c r="I127" i="19"/>
  <c r="H127" i="19"/>
  <c r="G127" i="19"/>
  <c r="F127" i="19"/>
  <c r="E127" i="19"/>
  <c r="D127" i="19"/>
  <c r="C127" i="19"/>
  <c r="R125" i="19"/>
  <c r="X125" i="19"/>
  <c r="V83" i="7"/>
  <c r="U83" i="7"/>
  <c r="X82" i="7"/>
  <c r="R83" i="7"/>
  <c r="B126" i="7"/>
  <c r="Q126" i="7" s="1"/>
  <c r="M84" i="7"/>
  <c r="H85" i="7"/>
  <c r="G85" i="7"/>
  <c r="E85" i="7"/>
  <c r="F85" i="7"/>
  <c r="I85" i="7"/>
  <c r="K85" i="7"/>
  <c r="C85" i="7"/>
  <c r="J85" i="7"/>
  <c r="D85" i="7"/>
  <c r="L84" i="7"/>
  <c r="U126" i="19" l="1"/>
  <c r="Y82" i="7"/>
  <c r="Y125" i="19"/>
  <c r="L127" i="19"/>
  <c r="M127" i="19"/>
  <c r="V127" i="19"/>
  <c r="B129" i="19"/>
  <c r="Q128" i="19"/>
  <c r="K128" i="19"/>
  <c r="J128" i="19"/>
  <c r="I128" i="19"/>
  <c r="H128" i="19"/>
  <c r="G128" i="19"/>
  <c r="F128" i="19"/>
  <c r="E128" i="19"/>
  <c r="D128" i="19"/>
  <c r="C128" i="19"/>
  <c r="R126" i="19"/>
  <c r="X126" i="19"/>
  <c r="V84" i="7"/>
  <c r="U84" i="7"/>
  <c r="X83" i="7"/>
  <c r="R84" i="7"/>
  <c r="B127" i="7"/>
  <c r="Q127" i="7" s="1"/>
  <c r="M85" i="7"/>
  <c r="H86" i="7"/>
  <c r="G86" i="7"/>
  <c r="F86" i="7"/>
  <c r="J86" i="7"/>
  <c r="I86" i="7"/>
  <c r="D86" i="7"/>
  <c r="E86" i="7"/>
  <c r="C86" i="7"/>
  <c r="K86" i="7"/>
  <c r="L85" i="7"/>
  <c r="U127" i="19" l="1"/>
  <c r="Y83" i="7"/>
  <c r="Y126" i="19"/>
  <c r="L128" i="19"/>
  <c r="M128" i="19"/>
  <c r="V128" i="19"/>
  <c r="B130" i="19"/>
  <c r="Q129" i="19"/>
  <c r="K129" i="19"/>
  <c r="J129" i="19"/>
  <c r="I129" i="19"/>
  <c r="H129" i="19"/>
  <c r="G129" i="19"/>
  <c r="F129" i="19"/>
  <c r="E129" i="19"/>
  <c r="D129" i="19"/>
  <c r="C129" i="19"/>
  <c r="R127" i="19"/>
  <c r="X127" i="19"/>
  <c r="V85" i="7"/>
  <c r="U85" i="7"/>
  <c r="X84" i="7"/>
  <c r="R85" i="7"/>
  <c r="B128" i="7"/>
  <c r="Q128" i="7" s="1"/>
  <c r="M86" i="7"/>
  <c r="L86" i="7"/>
  <c r="I87" i="7"/>
  <c r="G87" i="7"/>
  <c r="F87" i="7"/>
  <c r="E87" i="7"/>
  <c r="D87" i="7"/>
  <c r="J87" i="7"/>
  <c r="K87" i="7"/>
  <c r="C87" i="7"/>
  <c r="H87" i="7"/>
  <c r="U128" i="19" l="1"/>
  <c r="Y84" i="7"/>
  <c r="Y127" i="19"/>
  <c r="L129" i="19"/>
  <c r="M129" i="19"/>
  <c r="V129" i="19"/>
  <c r="B131" i="19"/>
  <c r="Q130" i="19"/>
  <c r="K130" i="19"/>
  <c r="J130" i="19"/>
  <c r="I130" i="19"/>
  <c r="H130" i="19"/>
  <c r="G130" i="19"/>
  <c r="F130" i="19"/>
  <c r="E130" i="19"/>
  <c r="D130" i="19"/>
  <c r="C130" i="19"/>
  <c r="R128" i="19"/>
  <c r="X128" i="19"/>
  <c r="V86" i="7"/>
  <c r="U86" i="7"/>
  <c r="X85" i="7"/>
  <c r="R86" i="7"/>
  <c r="B129" i="7"/>
  <c r="Q129" i="7" s="1"/>
  <c r="M87" i="7"/>
  <c r="I88" i="7"/>
  <c r="G88" i="7"/>
  <c r="E88" i="7"/>
  <c r="F88" i="7"/>
  <c r="C88" i="7"/>
  <c r="J88" i="7"/>
  <c r="D88" i="7"/>
  <c r="H88" i="7"/>
  <c r="K88" i="7"/>
  <c r="L87" i="7"/>
  <c r="U129" i="19" l="1"/>
  <c r="Y85" i="7"/>
  <c r="Y128" i="19"/>
  <c r="L130" i="19"/>
  <c r="M130" i="19"/>
  <c r="V130" i="19"/>
  <c r="B132" i="19"/>
  <c r="Q131" i="19"/>
  <c r="K131" i="19"/>
  <c r="J131" i="19"/>
  <c r="I131" i="19"/>
  <c r="H131" i="19"/>
  <c r="G131" i="19"/>
  <c r="F131" i="19"/>
  <c r="E131" i="19"/>
  <c r="D131" i="19"/>
  <c r="C131" i="19"/>
  <c r="R129" i="19"/>
  <c r="X129" i="19"/>
  <c r="V87" i="7"/>
  <c r="U87" i="7"/>
  <c r="X86" i="7"/>
  <c r="R87" i="7"/>
  <c r="B130" i="7"/>
  <c r="Q130" i="7" s="1"/>
  <c r="M88" i="7"/>
  <c r="H89" i="7"/>
  <c r="I89" i="7"/>
  <c r="G89" i="7"/>
  <c r="K89" i="7"/>
  <c r="F89" i="7"/>
  <c r="E89" i="7"/>
  <c r="J89" i="7"/>
  <c r="C89" i="7"/>
  <c r="D89" i="7"/>
  <c r="L88" i="7"/>
  <c r="U130" i="19" l="1"/>
  <c r="Y86" i="7"/>
  <c r="Y129" i="19"/>
  <c r="L131" i="19"/>
  <c r="M131" i="19"/>
  <c r="V131" i="19"/>
  <c r="B133" i="19"/>
  <c r="Q132" i="19"/>
  <c r="K132" i="19"/>
  <c r="J132" i="19"/>
  <c r="I132" i="19"/>
  <c r="H132" i="19"/>
  <c r="G132" i="19"/>
  <c r="F132" i="19"/>
  <c r="E132" i="19"/>
  <c r="D132" i="19"/>
  <c r="C132" i="19"/>
  <c r="R130" i="19"/>
  <c r="X130" i="19"/>
  <c r="V88" i="7"/>
  <c r="U88" i="7"/>
  <c r="X87" i="7"/>
  <c r="R88" i="7"/>
  <c r="B131" i="7"/>
  <c r="Q131" i="7" s="1"/>
  <c r="M89" i="7"/>
  <c r="H90" i="7"/>
  <c r="I90" i="7"/>
  <c r="F90" i="7"/>
  <c r="E90" i="7"/>
  <c r="G90" i="7"/>
  <c r="J90" i="7"/>
  <c r="C90" i="7"/>
  <c r="D90" i="7"/>
  <c r="K90" i="7"/>
  <c r="L89" i="7"/>
  <c r="U131" i="19" l="1"/>
  <c r="Y87" i="7"/>
  <c r="Y130" i="19"/>
  <c r="L132" i="19"/>
  <c r="M132" i="19"/>
  <c r="V132" i="19"/>
  <c r="B134" i="19"/>
  <c r="Q133" i="19"/>
  <c r="K133" i="19"/>
  <c r="J133" i="19"/>
  <c r="I133" i="19"/>
  <c r="H133" i="19"/>
  <c r="G133" i="19"/>
  <c r="F133" i="19"/>
  <c r="E133" i="19"/>
  <c r="D133" i="19"/>
  <c r="C133" i="19"/>
  <c r="R131" i="19"/>
  <c r="X131" i="19"/>
  <c r="V89" i="7"/>
  <c r="U89" i="7"/>
  <c r="X88" i="7"/>
  <c r="R89" i="7"/>
  <c r="B132" i="7"/>
  <c r="Q132" i="7" s="1"/>
  <c r="M90" i="7"/>
  <c r="L90" i="7"/>
  <c r="I91" i="7"/>
  <c r="H91" i="7"/>
  <c r="F91" i="7"/>
  <c r="D91" i="7"/>
  <c r="J91" i="7"/>
  <c r="G91" i="7"/>
  <c r="K91" i="7"/>
  <c r="E91" i="7"/>
  <c r="C91" i="7"/>
  <c r="U132" i="19" l="1"/>
  <c r="Y88" i="7"/>
  <c r="Y131" i="19"/>
  <c r="L133" i="19"/>
  <c r="M133" i="19"/>
  <c r="V133" i="19"/>
  <c r="B135" i="19"/>
  <c r="Q134" i="19"/>
  <c r="K134" i="19"/>
  <c r="J134" i="19"/>
  <c r="I134" i="19"/>
  <c r="H134" i="19"/>
  <c r="G134" i="19"/>
  <c r="F134" i="19"/>
  <c r="E134" i="19"/>
  <c r="D134" i="19"/>
  <c r="C134" i="19"/>
  <c r="R132" i="19"/>
  <c r="X132" i="19"/>
  <c r="V90" i="7"/>
  <c r="U90" i="7"/>
  <c r="X89" i="7"/>
  <c r="R90" i="7"/>
  <c r="B133" i="7"/>
  <c r="Q133" i="7" s="1"/>
  <c r="M91" i="7"/>
  <c r="I92" i="7"/>
  <c r="G92" i="7"/>
  <c r="H92" i="7"/>
  <c r="E92" i="7"/>
  <c r="F92" i="7"/>
  <c r="C92" i="7"/>
  <c r="D92" i="7"/>
  <c r="J92" i="7"/>
  <c r="K92" i="7"/>
  <c r="L91" i="7"/>
  <c r="U133" i="19" l="1"/>
  <c r="Y89" i="7"/>
  <c r="Y132" i="19"/>
  <c r="L134" i="19"/>
  <c r="M134" i="19"/>
  <c r="V134" i="19"/>
  <c r="B136" i="19"/>
  <c r="Q135" i="19"/>
  <c r="K135" i="19"/>
  <c r="J135" i="19"/>
  <c r="I135" i="19"/>
  <c r="H135" i="19"/>
  <c r="G135" i="19"/>
  <c r="F135" i="19"/>
  <c r="E135" i="19"/>
  <c r="D135" i="19"/>
  <c r="C135" i="19"/>
  <c r="R133" i="19"/>
  <c r="X133" i="19"/>
  <c r="V91" i="7"/>
  <c r="U91" i="7"/>
  <c r="X90" i="7"/>
  <c r="R91" i="7"/>
  <c r="B134" i="7"/>
  <c r="Q134" i="7" s="1"/>
  <c r="M92" i="7"/>
  <c r="L92" i="7"/>
  <c r="H93" i="7"/>
  <c r="G93" i="7"/>
  <c r="I93" i="7"/>
  <c r="F93" i="7"/>
  <c r="K93" i="7"/>
  <c r="C93" i="7"/>
  <c r="D93" i="7"/>
  <c r="E93" i="7"/>
  <c r="J93" i="7"/>
  <c r="U134" i="19" l="1"/>
  <c r="Y90" i="7"/>
  <c r="Y133" i="19"/>
  <c r="L135" i="19"/>
  <c r="M135" i="19"/>
  <c r="V135" i="19"/>
  <c r="B137" i="19"/>
  <c r="Q136" i="19"/>
  <c r="K136" i="19"/>
  <c r="J136" i="19"/>
  <c r="I136" i="19"/>
  <c r="H136" i="19"/>
  <c r="G136" i="19"/>
  <c r="F136" i="19"/>
  <c r="E136" i="19"/>
  <c r="D136" i="19"/>
  <c r="C136" i="19"/>
  <c r="R134" i="19"/>
  <c r="X134" i="19"/>
  <c r="V92" i="7"/>
  <c r="U92" i="7"/>
  <c r="X91" i="7"/>
  <c r="R92" i="7"/>
  <c r="B135" i="7"/>
  <c r="Q135" i="7" s="1"/>
  <c r="M93" i="7"/>
  <c r="G94" i="7"/>
  <c r="F94" i="7"/>
  <c r="I94" i="7"/>
  <c r="H94" i="7"/>
  <c r="E94" i="7"/>
  <c r="J94" i="7"/>
  <c r="C94" i="7"/>
  <c r="D94" i="7"/>
  <c r="K94" i="7"/>
  <c r="L93" i="7"/>
  <c r="U135" i="19" l="1"/>
  <c r="Y91" i="7"/>
  <c r="Y134" i="19"/>
  <c r="L136" i="19"/>
  <c r="M136" i="19"/>
  <c r="V136" i="19"/>
  <c r="B138" i="19"/>
  <c r="Q137" i="19"/>
  <c r="K137" i="19"/>
  <c r="J137" i="19"/>
  <c r="I137" i="19"/>
  <c r="H137" i="19"/>
  <c r="G137" i="19"/>
  <c r="F137" i="19"/>
  <c r="E137" i="19"/>
  <c r="D137" i="19"/>
  <c r="C137" i="19"/>
  <c r="R135" i="19"/>
  <c r="X135" i="19"/>
  <c r="V93" i="7"/>
  <c r="U93" i="7"/>
  <c r="X92" i="7"/>
  <c r="R93" i="7"/>
  <c r="B136" i="7"/>
  <c r="Q136" i="7" s="1"/>
  <c r="M94" i="7"/>
  <c r="I95" i="7"/>
  <c r="H95" i="7"/>
  <c r="G95" i="7"/>
  <c r="F95" i="7"/>
  <c r="E95" i="7"/>
  <c r="D95" i="7"/>
  <c r="J95" i="7"/>
  <c r="K95" i="7"/>
  <c r="C95" i="7"/>
  <c r="L94" i="7"/>
  <c r="U136" i="19" l="1"/>
  <c r="Y92" i="7"/>
  <c r="Y135" i="19"/>
  <c r="L137" i="19"/>
  <c r="M137" i="19"/>
  <c r="V137" i="19"/>
  <c r="B139" i="19"/>
  <c r="Q138" i="19"/>
  <c r="K138" i="19"/>
  <c r="J138" i="19"/>
  <c r="I138" i="19"/>
  <c r="H138" i="19"/>
  <c r="G138" i="19"/>
  <c r="F138" i="19"/>
  <c r="E138" i="19"/>
  <c r="D138" i="19"/>
  <c r="C138" i="19"/>
  <c r="R136" i="19"/>
  <c r="X136" i="19"/>
  <c r="V94" i="7"/>
  <c r="U94" i="7"/>
  <c r="X93" i="7"/>
  <c r="R94" i="7"/>
  <c r="B137" i="7"/>
  <c r="Q137" i="7" s="1"/>
  <c r="M95" i="7"/>
  <c r="I96" i="7"/>
  <c r="G96" i="7"/>
  <c r="H96" i="7"/>
  <c r="E96" i="7"/>
  <c r="C96" i="7"/>
  <c r="J96" i="7"/>
  <c r="F96" i="7"/>
  <c r="D96" i="7"/>
  <c r="K96" i="7"/>
  <c r="L95" i="7"/>
  <c r="U137" i="19" l="1"/>
  <c r="Y93" i="7"/>
  <c r="Y136" i="19"/>
  <c r="L138" i="19"/>
  <c r="M138" i="19"/>
  <c r="V138" i="19"/>
  <c r="B140" i="19"/>
  <c r="Q139" i="19"/>
  <c r="K139" i="19"/>
  <c r="J139" i="19"/>
  <c r="I139" i="19"/>
  <c r="H139" i="19"/>
  <c r="G139" i="19"/>
  <c r="F139" i="19"/>
  <c r="E139" i="19"/>
  <c r="D139" i="19"/>
  <c r="C139" i="19"/>
  <c r="R137" i="19"/>
  <c r="X137" i="19"/>
  <c r="V95" i="7"/>
  <c r="U95" i="7"/>
  <c r="X94" i="7"/>
  <c r="R95" i="7"/>
  <c r="B138" i="7"/>
  <c r="Q138" i="7" s="1"/>
  <c r="M96" i="7"/>
  <c r="H97" i="7"/>
  <c r="I97" i="7"/>
  <c r="G97" i="7"/>
  <c r="K97" i="7"/>
  <c r="E97" i="7"/>
  <c r="D97" i="7"/>
  <c r="J97" i="7"/>
  <c r="C97" i="7"/>
  <c r="F97" i="7"/>
  <c r="L96" i="7"/>
  <c r="U138" i="19" l="1"/>
  <c r="Y94" i="7"/>
  <c r="Y137" i="19"/>
  <c r="L139" i="19"/>
  <c r="M139" i="19"/>
  <c r="V139" i="19"/>
  <c r="B141" i="19"/>
  <c r="Q140" i="19"/>
  <c r="K140" i="19"/>
  <c r="J140" i="19"/>
  <c r="I140" i="19"/>
  <c r="H140" i="19"/>
  <c r="G140" i="19"/>
  <c r="F140" i="19"/>
  <c r="E140" i="19"/>
  <c r="D140" i="19"/>
  <c r="C140" i="19"/>
  <c r="R138" i="19"/>
  <c r="X138" i="19"/>
  <c r="V96" i="7"/>
  <c r="U96" i="7"/>
  <c r="X95" i="7"/>
  <c r="R96" i="7"/>
  <c r="B139" i="7"/>
  <c r="Q139" i="7" s="1"/>
  <c r="M97" i="7"/>
  <c r="I98" i="7"/>
  <c r="F98" i="7"/>
  <c r="H98" i="7"/>
  <c r="G98" i="7"/>
  <c r="J98" i="7"/>
  <c r="E98" i="7"/>
  <c r="C98" i="7"/>
  <c r="D98" i="7"/>
  <c r="K98" i="7"/>
  <c r="L97" i="7"/>
  <c r="U139" i="19" l="1"/>
  <c r="Y95" i="7"/>
  <c r="Y138" i="19"/>
  <c r="L140" i="19"/>
  <c r="M140" i="19"/>
  <c r="V140" i="19"/>
  <c r="B142" i="19"/>
  <c r="Q141" i="19"/>
  <c r="K141" i="19"/>
  <c r="J141" i="19"/>
  <c r="I141" i="19"/>
  <c r="H141" i="19"/>
  <c r="G141" i="19"/>
  <c r="F141" i="19"/>
  <c r="E141" i="19"/>
  <c r="D141" i="19"/>
  <c r="C141" i="19"/>
  <c r="R139" i="19"/>
  <c r="X139" i="19"/>
  <c r="V97" i="7"/>
  <c r="U97" i="7"/>
  <c r="X96" i="7"/>
  <c r="R97" i="7"/>
  <c r="B140" i="7"/>
  <c r="Q140" i="7" s="1"/>
  <c r="M98" i="7"/>
  <c r="I99" i="7"/>
  <c r="F99" i="7"/>
  <c r="H99" i="7"/>
  <c r="G99" i="7"/>
  <c r="D99" i="7"/>
  <c r="J99" i="7"/>
  <c r="E99" i="7"/>
  <c r="C99" i="7"/>
  <c r="K99" i="7"/>
  <c r="L98" i="7"/>
  <c r="U140" i="19" l="1"/>
  <c r="Y96" i="7"/>
  <c r="Y139" i="19"/>
  <c r="L141" i="19"/>
  <c r="M141" i="19"/>
  <c r="V141" i="19"/>
  <c r="B143" i="19"/>
  <c r="Q142" i="19"/>
  <c r="K142" i="19"/>
  <c r="J142" i="19"/>
  <c r="I142" i="19"/>
  <c r="H142" i="19"/>
  <c r="G142" i="19"/>
  <c r="F142" i="19"/>
  <c r="E142" i="19"/>
  <c r="D142" i="19"/>
  <c r="C142" i="19"/>
  <c r="R140" i="19"/>
  <c r="X140" i="19"/>
  <c r="V98" i="7"/>
  <c r="U98" i="7"/>
  <c r="X97" i="7"/>
  <c r="R98" i="7"/>
  <c r="B141" i="7"/>
  <c r="Q141" i="7" s="1"/>
  <c r="M99" i="7"/>
  <c r="I100" i="7"/>
  <c r="H100" i="7"/>
  <c r="G100" i="7"/>
  <c r="E100" i="7"/>
  <c r="F100" i="7"/>
  <c r="C100" i="7"/>
  <c r="J100" i="7"/>
  <c r="D100" i="7"/>
  <c r="K100" i="7"/>
  <c r="L99" i="7"/>
  <c r="U141" i="19" l="1"/>
  <c r="Y97" i="7"/>
  <c r="Y140" i="19"/>
  <c r="L142" i="19"/>
  <c r="M142" i="19"/>
  <c r="V142" i="19"/>
  <c r="B144" i="19"/>
  <c r="Q143" i="19"/>
  <c r="K143" i="19"/>
  <c r="J143" i="19"/>
  <c r="I143" i="19"/>
  <c r="H143" i="19"/>
  <c r="G143" i="19"/>
  <c r="F143" i="19"/>
  <c r="E143" i="19"/>
  <c r="D143" i="19"/>
  <c r="C143" i="19"/>
  <c r="R141" i="19"/>
  <c r="X141" i="19"/>
  <c r="V99" i="7"/>
  <c r="U99" i="7"/>
  <c r="X98" i="7"/>
  <c r="R99" i="7"/>
  <c r="B142" i="7"/>
  <c r="Q142" i="7" s="1"/>
  <c r="M100" i="7"/>
  <c r="H101" i="7"/>
  <c r="G101" i="7"/>
  <c r="I101" i="7"/>
  <c r="E101" i="7"/>
  <c r="F101" i="7"/>
  <c r="C101" i="7"/>
  <c r="J101" i="7"/>
  <c r="D101" i="7"/>
  <c r="K101" i="7"/>
  <c r="L100" i="7"/>
  <c r="U142" i="19" l="1"/>
  <c r="Y98" i="7"/>
  <c r="Y141" i="19"/>
  <c r="L143" i="19"/>
  <c r="M143" i="19"/>
  <c r="V143" i="19"/>
  <c r="B145" i="19"/>
  <c r="Q144" i="19"/>
  <c r="K144" i="19"/>
  <c r="J144" i="19"/>
  <c r="I144" i="19"/>
  <c r="H144" i="19"/>
  <c r="G144" i="19"/>
  <c r="F144" i="19"/>
  <c r="E144" i="19"/>
  <c r="D144" i="19"/>
  <c r="C144" i="19"/>
  <c r="R142" i="19"/>
  <c r="X142" i="19"/>
  <c r="V100" i="7"/>
  <c r="U100" i="7"/>
  <c r="X99" i="7"/>
  <c r="R100" i="7"/>
  <c r="B143" i="7"/>
  <c r="Q143" i="7" s="1"/>
  <c r="M101" i="7"/>
  <c r="H102" i="7"/>
  <c r="G102" i="7"/>
  <c r="I102" i="7"/>
  <c r="F102" i="7"/>
  <c r="E102" i="7"/>
  <c r="J102" i="7"/>
  <c r="D102" i="7"/>
  <c r="C102" i="7"/>
  <c r="K102" i="7"/>
  <c r="L101" i="7"/>
  <c r="U143" i="19" l="1"/>
  <c r="Y99" i="7"/>
  <c r="Y142" i="19"/>
  <c r="L144" i="19"/>
  <c r="M144" i="19"/>
  <c r="V144" i="19"/>
  <c r="B146" i="19"/>
  <c r="Q145" i="19"/>
  <c r="K145" i="19"/>
  <c r="J145" i="19"/>
  <c r="I145" i="19"/>
  <c r="H145" i="19"/>
  <c r="G145" i="19"/>
  <c r="F145" i="19"/>
  <c r="E145" i="19"/>
  <c r="D145" i="19"/>
  <c r="C145" i="19"/>
  <c r="R143" i="19"/>
  <c r="X143" i="19"/>
  <c r="V101" i="7"/>
  <c r="U101" i="7"/>
  <c r="X100" i="7"/>
  <c r="R101" i="7"/>
  <c r="B144" i="7"/>
  <c r="Q144" i="7" s="1"/>
  <c r="M102" i="7"/>
  <c r="I103" i="7"/>
  <c r="H103" i="7"/>
  <c r="G103" i="7"/>
  <c r="F103" i="7"/>
  <c r="K103" i="7"/>
  <c r="D103" i="7"/>
  <c r="E103" i="7"/>
  <c r="J103" i="7"/>
  <c r="C103" i="7"/>
  <c r="L102" i="7"/>
  <c r="U144" i="19" l="1"/>
  <c r="Y100" i="7"/>
  <c r="Y143" i="19"/>
  <c r="L145" i="19"/>
  <c r="M145" i="19"/>
  <c r="V145" i="19"/>
  <c r="B147" i="19"/>
  <c r="Q146" i="19"/>
  <c r="K146" i="19"/>
  <c r="J146" i="19"/>
  <c r="I146" i="19"/>
  <c r="H146" i="19"/>
  <c r="G146" i="19"/>
  <c r="F146" i="19"/>
  <c r="E146" i="19"/>
  <c r="D146" i="19"/>
  <c r="C146" i="19"/>
  <c r="R144" i="19"/>
  <c r="X144" i="19"/>
  <c r="V102" i="7"/>
  <c r="U102" i="7"/>
  <c r="X101" i="7"/>
  <c r="R102" i="7"/>
  <c r="B145" i="7"/>
  <c r="Q145" i="7" s="1"/>
  <c r="M103" i="7"/>
  <c r="I104" i="7"/>
  <c r="G104" i="7"/>
  <c r="H104" i="7"/>
  <c r="E104" i="7"/>
  <c r="C104" i="7"/>
  <c r="F104" i="7"/>
  <c r="J104" i="7"/>
  <c r="D104" i="7"/>
  <c r="K104" i="7"/>
  <c r="L103" i="7"/>
  <c r="U145" i="19" l="1"/>
  <c r="Y101" i="7"/>
  <c r="Y144" i="19"/>
  <c r="L146" i="19"/>
  <c r="M146" i="19"/>
  <c r="V146" i="19"/>
  <c r="B148" i="19"/>
  <c r="Q147" i="19"/>
  <c r="K147" i="19"/>
  <c r="J147" i="19"/>
  <c r="I147" i="19"/>
  <c r="H147" i="19"/>
  <c r="G147" i="19"/>
  <c r="F147" i="19"/>
  <c r="E147" i="19"/>
  <c r="D147" i="19"/>
  <c r="C147" i="19"/>
  <c r="R145" i="19"/>
  <c r="X145" i="19"/>
  <c r="V103" i="7"/>
  <c r="U103" i="7"/>
  <c r="X102" i="7"/>
  <c r="R103" i="7"/>
  <c r="B146" i="7"/>
  <c r="Q146" i="7" s="1"/>
  <c r="M104" i="7"/>
  <c r="H105" i="7"/>
  <c r="I105" i="7"/>
  <c r="G105" i="7"/>
  <c r="F105" i="7"/>
  <c r="K105" i="7"/>
  <c r="J105" i="7"/>
  <c r="C105" i="7"/>
  <c r="E105" i="7"/>
  <c r="D105" i="7"/>
  <c r="L104" i="7"/>
  <c r="U146" i="19" l="1"/>
  <c r="Y102" i="7"/>
  <c r="Y145" i="19"/>
  <c r="L147" i="19"/>
  <c r="M147" i="19"/>
  <c r="V147" i="19"/>
  <c r="B149" i="19"/>
  <c r="Q148" i="19"/>
  <c r="K148" i="19"/>
  <c r="J148" i="19"/>
  <c r="I148" i="19"/>
  <c r="H148" i="19"/>
  <c r="G148" i="19"/>
  <c r="F148" i="19"/>
  <c r="E148" i="19"/>
  <c r="D148" i="19"/>
  <c r="C148" i="19"/>
  <c r="R146" i="19"/>
  <c r="X146" i="19"/>
  <c r="V104" i="7"/>
  <c r="U104" i="7"/>
  <c r="X103" i="7"/>
  <c r="R104" i="7"/>
  <c r="B147" i="7"/>
  <c r="Q147" i="7" s="1"/>
  <c r="M105" i="7"/>
  <c r="H106" i="7"/>
  <c r="I106" i="7"/>
  <c r="E106" i="7"/>
  <c r="F106" i="7"/>
  <c r="J106" i="7"/>
  <c r="G106" i="7"/>
  <c r="C106" i="7"/>
  <c r="D106" i="7"/>
  <c r="K106" i="7"/>
  <c r="L105" i="7"/>
  <c r="U147" i="19" l="1"/>
  <c r="Y103" i="7"/>
  <c r="Y146" i="19"/>
  <c r="L148" i="19"/>
  <c r="M148" i="19"/>
  <c r="V148" i="19"/>
  <c r="B150" i="19"/>
  <c r="Q149" i="19"/>
  <c r="K149" i="19"/>
  <c r="J149" i="19"/>
  <c r="I149" i="19"/>
  <c r="H149" i="19"/>
  <c r="G149" i="19"/>
  <c r="F149" i="19"/>
  <c r="E149" i="19"/>
  <c r="D149" i="19"/>
  <c r="C149" i="19"/>
  <c r="R147" i="19"/>
  <c r="X147" i="19"/>
  <c r="V105" i="7"/>
  <c r="U105" i="7"/>
  <c r="X104" i="7"/>
  <c r="R105" i="7"/>
  <c r="B148" i="7"/>
  <c r="Q148" i="7" s="1"/>
  <c r="M106" i="7"/>
  <c r="I107" i="7"/>
  <c r="H107" i="7"/>
  <c r="F107" i="7"/>
  <c r="D107" i="7"/>
  <c r="J107" i="7"/>
  <c r="K107" i="7"/>
  <c r="G107" i="7"/>
  <c r="C107" i="7"/>
  <c r="E107" i="7"/>
  <c r="L106" i="7"/>
  <c r="U148" i="19" l="1"/>
  <c r="Y104" i="7"/>
  <c r="Y147" i="19"/>
  <c r="L149" i="19"/>
  <c r="M149" i="19"/>
  <c r="V149" i="19"/>
  <c r="B151" i="19"/>
  <c r="Q150" i="19"/>
  <c r="K150" i="19"/>
  <c r="J150" i="19"/>
  <c r="I150" i="19"/>
  <c r="H150" i="19"/>
  <c r="G150" i="19"/>
  <c r="F150" i="19"/>
  <c r="E150" i="19"/>
  <c r="D150" i="19"/>
  <c r="C150" i="19"/>
  <c r="R148" i="19"/>
  <c r="X148" i="19"/>
  <c r="V106" i="7"/>
  <c r="U106" i="7"/>
  <c r="X105" i="7"/>
  <c r="R106" i="7"/>
  <c r="B149" i="7"/>
  <c r="Q149" i="7" s="1"/>
  <c r="M107" i="7"/>
  <c r="I108" i="7"/>
  <c r="G108" i="7"/>
  <c r="E108" i="7"/>
  <c r="H108" i="7"/>
  <c r="C108" i="7"/>
  <c r="F108" i="7"/>
  <c r="D108" i="7"/>
  <c r="J108" i="7"/>
  <c r="K108" i="7"/>
  <c r="L107" i="7"/>
  <c r="U149" i="19" l="1"/>
  <c r="Y105" i="7"/>
  <c r="Y148" i="19"/>
  <c r="L150" i="19"/>
  <c r="M150" i="19"/>
  <c r="V150" i="19"/>
  <c r="B152" i="19"/>
  <c r="Q151" i="19"/>
  <c r="K151" i="19"/>
  <c r="J151" i="19"/>
  <c r="I151" i="19"/>
  <c r="H151" i="19"/>
  <c r="G151" i="19"/>
  <c r="F151" i="19"/>
  <c r="E151" i="19"/>
  <c r="D151" i="19"/>
  <c r="C151" i="19"/>
  <c r="R149" i="19"/>
  <c r="X149" i="19"/>
  <c r="V107" i="7"/>
  <c r="U107" i="7"/>
  <c r="X106" i="7"/>
  <c r="R107" i="7"/>
  <c r="B150" i="7"/>
  <c r="Q150" i="7" s="1"/>
  <c r="M108" i="7"/>
  <c r="H109" i="7"/>
  <c r="G109" i="7"/>
  <c r="I109" i="7"/>
  <c r="E109" i="7"/>
  <c r="K109" i="7"/>
  <c r="C109" i="7"/>
  <c r="F109" i="7"/>
  <c r="D109" i="7"/>
  <c r="J109" i="7"/>
  <c r="L108" i="7"/>
  <c r="U150" i="19" l="1"/>
  <c r="Y106" i="7"/>
  <c r="Y149" i="19"/>
  <c r="L151" i="19"/>
  <c r="M151" i="19"/>
  <c r="V151" i="19"/>
  <c r="B153" i="19"/>
  <c r="Q152" i="19"/>
  <c r="K152" i="19"/>
  <c r="J152" i="19"/>
  <c r="I152" i="19"/>
  <c r="H152" i="19"/>
  <c r="G152" i="19"/>
  <c r="F152" i="19"/>
  <c r="E152" i="19"/>
  <c r="D152" i="19"/>
  <c r="C152" i="19"/>
  <c r="R150" i="19"/>
  <c r="X150" i="19"/>
  <c r="V108" i="7"/>
  <c r="U108" i="7"/>
  <c r="X107" i="7"/>
  <c r="R108" i="7"/>
  <c r="B151" i="7"/>
  <c r="Q151" i="7" s="1"/>
  <c r="M109" i="7"/>
  <c r="G110" i="7"/>
  <c r="I110" i="7"/>
  <c r="F110" i="7"/>
  <c r="J110" i="7"/>
  <c r="H110" i="7"/>
  <c r="E110" i="7"/>
  <c r="C110" i="7"/>
  <c r="D110" i="7"/>
  <c r="K110" i="7"/>
  <c r="L109" i="7"/>
  <c r="U151" i="19" l="1"/>
  <c r="Y107" i="7"/>
  <c r="Y150" i="19"/>
  <c r="L152" i="19"/>
  <c r="M152" i="19"/>
  <c r="V152" i="19"/>
  <c r="B154" i="19"/>
  <c r="Q153" i="19"/>
  <c r="K153" i="19"/>
  <c r="J153" i="19"/>
  <c r="I153" i="19"/>
  <c r="H153" i="19"/>
  <c r="G153" i="19"/>
  <c r="F153" i="19"/>
  <c r="E153" i="19"/>
  <c r="D153" i="19"/>
  <c r="C153" i="19"/>
  <c r="R151" i="19"/>
  <c r="X151" i="19"/>
  <c r="V109" i="7"/>
  <c r="U109" i="7"/>
  <c r="X108" i="7"/>
  <c r="R109" i="7"/>
  <c r="B152" i="7"/>
  <c r="Q152" i="7" s="1"/>
  <c r="M110" i="7"/>
  <c r="I111" i="7"/>
  <c r="H111" i="7"/>
  <c r="G111" i="7"/>
  <c r="F111" i="7"/>
  <c r="E111" i="7"/>
  <c r="D111" i="7"/>
  <c r="J111" i="7"/>
  <c r="K111" i="7"/>
  <c r="C111" i="7"/>
  <c r="L110" i="7"/>
  <c r="U152" i="19" l="1"/>
  <c r="Y108" i="7"/>
  <c r="Y151" i="19"/>
  <c r="L153" i="19"/>
  <c r="M153" i="19"/>
  <c r="V153" i="19"/>
  <c r="B155" i="19"/>
  <c r="Q154" i="19"/>
  <c r="K154" i="19"/>
  <c r="J154" i="19"/>
  <c r="I154" i="19"/>
  <c r="H154" i="19"/>
  <c r="G154" i="19"/>
  <c r="F154" i="19"/>
  <c r="E154" i="19"/>
  <c r="D154" i="19"/>
  <c r="C154" i="19"/>
  <c r="R152" i="19"/>
  <c r="X152" i="19"/>
  <c r="V110" i="7"/>
  <c r="U110" i="7"/>
  <c r="X109" i="7"/>
  <c r="R110" i="7"/>
  <c r="B153" i="7"/>
  <c r="Q153" i="7" s="1"/>
  <c r="M111" i="7"/>
  <c r="I112" i="7"/>
  <c r="G112" i="7"/>
  <c r="H112" i="7"/>
  <c r="E112" i="7"/>
  <c r="F112" i="7"/>
  <c r="C112" i="7"/>
  <c r="J112" i="7"/>
  <c r="D112" i="7"/>
  <c r="K112" i="7"/>
  <c r="L111" i="7"/>
  <c r="U153" i="19" l="1"/>
  <c r="Y109" i="7"/>
  <c r="Y152" i="19"/>
  <c r="L154" i="19"/>
  <c r="M154" i="19"/>
  <c r="V154" i="19"/>
  <c r="B156" i="19"/>
  <c r="Q155" i="19"/>
  <c r="K155" i="19"/>
  <c r="J155" i="19"/>
  <c r="I155" i="19"/>
  <c r="H155" i="19"/>
  <c r="G155" i="19"/>
  <c r="F155" i="19"/>
  <c r="E155" i="19"/>
  <c r="D155" i="19"/>
  <c r="C155" i="19"/>
  <c r="R153" i="19"/>
  <c r="X153" i="19"/>
  <c r="V111" i="7"/>
  <c r="U111" i="7"/>
  <c r="X110" i="7"/>
  <c r="R111" i="7"/>
  <c r="B154" i="7"/>
  <c r="Q154" i="7" s="1"/>
  <c r="M112" i="7"/>
  <c r="H113" i="7"/>
  <c r="I113" i="7"/>
  <c r="G113" i="7"/>
  <c r="K113" i="7"/>
  <c r="F113" i="7"/>
  <c r="E113" i="7"/>
  <c r="D113" i="7"/>
  <c r="J113" i="7"/>
  <c r="C113" i="7"/>
  <c r="L112" i="7"/>
  <c r="U154" i="19" l="1"/>
  <c r="Y110" i="7"/>
  <c r="Y153" i="19"/>
  <c r="L155" i="19"/>
  <c r="M155" i="19"/>
  <c r="V155" i="19"/>
  <c r="B157" i="19"/>
  <c r="Q156" i="19"/>
  <c r="K156" i="19"/>
  <c r="J156" i="19"/>
  <c r="I156" i="19"/>
  <c r="H156" i="19"/>
  <c r="G156" i="19"/>
  <c r="F156" i="19"/>
  <c r="E156" i="19"/>
  <c r="D156" i="19"/>
  <c r="C156" i="19"/>
  <c r="R154" i="19"/>
  <c r="X154" i="19"/>
  <c r="V112" i="7"/>
  <c r="U112" i="7"/>
  <c r="X111" i="7"/>
  <c r="R112" i="7"/>
  <c r="B155" i="7"/>
  <c r="Q155" i="7" s="1"/>
  <c r="M113" i="7"/>
  <c r="I114" i="7"/>
  <c r="H114" i="7"/>
  <c r="G114" i="7"/>
  <c r="J114" i="7"/>
  <c r="F114" i="7"/>
  <c r="C114" i="7"/>
  <c r="E114" i="7"/>
  <c r="D114" i="7"/>
  <c r="K114" i="7"/>
  <c r="L113" i="7"/>
  <c r="U155" i="19" l="1"/>
  <c r="Y111" i="7"/>
  <c r="Y154" i="19"/>
  <c r="L156" i="19"/>
  <c r="M156" i="19"/>
  <c r="V156" i="19"/>
  <c r="B158" i="19"/>
  <c r="Q157" i="19"/>
  <c r="K157" i="19"/>
  <c r="J157" i="19"/>
  <c r="I157" i="19"/>
  <c r="H157" i="19"/>
  <c r="G157" i="19"/>
  <c r="F157" i="19"/>
  <c r="E157" i="19"/>
  <c r="D157" i="19"/>
  <c r="C157" i="19"/>
  <c r="R155" i="19"/>
  <c r="X155" i="19"/>
  <c r="V113" i="7"/>
  <c r="U113" i="7"/>
  <c r="X112" i="7"/>
  <c r="R113" i="7"/>
  <c r="B156" i="7"/>
  <c r="Q156" i="7" s="1"/>
  <c r="M114" i="7"/>
  <c r="L114" i="7"/>
  <c r="I115" i="7"/>
  <c r="H115" i="7"/>
  <c r="F115" i="7"/>
  <c r="G115" i="7"/>
  <c r="E115" i="7"/>
  <c r="K115" i="7"/>
  <c r="D115" i="7"/>
  <c r="J115" i="7"/>
  <c r="C115" i="7"/>
  <c r="U156" i="19" l="1"/>
  <c r="Y112" i="7"/>
  <c r="Y155" i="19"/>
  <c r="L157" i="19"/>
  <c r="M157" i="19"/>
  <c r="V157" i="19"/>
  <c r="B159" i="19"/>
  <c r="Q158" i="19"/>
  <c r="K158" i="19"/>
  <c r="J158" i="19"/>
  <c r="I158" i="19"/>
  <c r="H158" i="19"/>
  <c r="G158" i="19"/>
  <c r="F158" i="19"/>
  <c r="E158" i="19"/>
  <c r="D158" i="19"/>
  <c r="C158" i="19"/>
  <c r="R156" i="19"/>
  <c r="X156" i="19"/>
  <c r="V114" i="7"/>
  <c r="U114" i="7"/>
  <c r="X113" i="7"/>
  <c r="R114" i="7"/>
  <c r="B157" i="7"/>
  <c r="Q157" i="7" s="1"/>
  <c r="M115" i="7"/>
  <c r="I116" i="7"/>
  <c r="H116" i="7"/>
  <c r="G116" i="7"/>
  <c r="E116" i="7"/>
  <c r="F116" i="7"/>
  <c r="C116" i="7"/>
  <c r="J116" i="7"/>
  <c r="D116" i="7"/>
  <c r="K116" i="7"/>
  <c r="L115" i="7"/>
  <c r="U157" i="19" l="1"/>
  <c r="Y113" i="7"/>
  <c r="Y156" i="19"/>
  <c r="L158" i="19"/>
  <c r="M158" i="19"/>
  <c r="V158" i="19"/>
  <c r="B160" i="19"/>
  <c r="Q159" i="19"/>
  <c r="K159" i="19"/>
  <c r="J159" i="19"/>
  <c r="I159" i="19"/>
  <c r="H159" i="19"/>
  <c r="G159" i="19"/>
  <c r="F159" i="19"/>
  <c r="E159" i="19"/>
  <c r="D159" i="19"/>
  <c r="C159" i="19"/>
  <c r="R157" i="19"/>
  <c r="X157" i="19"/>
  <c r="V115" i="7"/>
  <c r="U115" i="7"/>
  <c r="X114" i="7"/>
  <c r="R115" i="7"/>
  <c r="B158" i="7"/>
  <c r="Q158" i="7" s="1"/>
  <c r="M116" i="7"/>
  <c r="L116" i="7"/>
  <c r="H117" i="7"/>
  <c r="G117" i="7"/>
  <c r="E117" i="7"/>
  <c r="F117" i="7"/>
  <c r="K117" i="7"/>
  <c r="I117" i="7"/>
  <c r="C117" i="7"/>
  <c r="D117" i="7"/>
  <c r="J117" i="7"/>
  <c r="U158" i="19" l="1"/>
  <c r="Y114" i="7"/>
  <c r="Y157" i="19"/>
  <c r="L159" i="19"/>
  <c r="M159" i="19"/>
  <c r="V159" i="19"/>
  <c r="B161" i="19"/>
  <c r="Q160" i="19"/>
  <c r="K160" i="19"/>
  <c r="J160" i="19"/>
  <c r="I160" i="19"/>
  <c r="H160" i="19"/>
  <c r="G160" i="19"/>
  <c r="F160" i="19"/>
  <c r="E160" i="19"/>
  <c r="D160" i="19"/>
  <c r="C160" i="19"/>
  <c r="R158" i="19"/>
  <c r="X158" i="19"/>
  <c r="V116" i="7"/>
  <c r="U116" i="7"/>
  <c r="X115" i="7"/>
  <c r="R116" i="7"/>
  <c r="B159" i="7"/>
  <c r="Q159" i="7" s="1"/>
  <c r="M117" i="7"/>
  <c r="H118" i="7"/>
  <c r="G118" i="7"/>
  <c r="J118" i="7"/>
  <c r="E118" i="7"/>
  <c r="D118" i="7"/>
  <c r="I118" i="7"/>
  <c r="F118" i="7"/>
  <c r="C118" i="7"/>
  <c r="K118" i="7"/>
  <c r="L117" i="7"/>
  <c r="U159" i="19" l="1"/>
  <c r="Y115" i="7"/>
  <c r="Y158" i="19"/>
  <c r="L160" i="19"/>
  <c r="M160" i="19"/>
  <c r="V160" i="19"/>
  <c r="B162" i="19"/>
  <c r="Q161" i="19"/>
  <c r="K161" i="19"/>
  <c r="J161" i="19"/>
  <c r="I161" i="19"/>
  <c r="H161" i="19"/>
  <c r="G161" i="19"/>
  <c r="F161" i="19"/>
  <c r="E161" i="19"/>
  <c r="D161" i="19"/>
  <c r="C161" i="19"/>
  <c r="R159" i="19"/>
  <c r="X159" i="19"/>
  <c r="V117" i="7"/>
  <c r="U117" i="7"/>
  <c r="X116" i="7"/>
  <c r="R117" i="7"/>
  <c r="B160" i="7"/>
  <c r="Q160" i="7" s="1"/>
  <c r="M118" i="7"/>
  <c r="L118" i="7"/>
  <c r="I119" i="7"/>
  <c r="F119" i="7"/>
  <c r="H119" i="7"/>
  <c r="G119" i="7"/>
  <c r="D119" i="7"/>
  <c r="J119" i="7"/>
  <c r="C119" i="7"/>
  <c r="E119" i="7"/>
  <c r="K119" i="7"/>
  <c r="U160" i="19" l="1"/>
  <c r="Y116" i="7"/>
  <c r="Y159" i="19"/>
  <c r="L161" i="19"/>
  <c r="M161" i="19"/>
  <c r="V161" i="19"/>
  <c r="B163" i="19"/>
  <c r="Q162" i="19"/>
  <c r="K162" i="19"/>
  <c r="J162" i="19"/>
  <c r="I162" i="19"/>
  <c r="H162" i="19"/>
  <c r="G162" i="19"/>
  <c r="F162" i="19"/>
  <c r="E162" i="19"/>
  <c r="D162" i="19"/>
  <c r="C162" i="19"/>
  <c r="R160" i="19"/>
  <c r="X160" i="19"/>
  <c r="V118" i="7"/>
  <c r="U118" i="7"/>
  <c r="X117" i="7"/>
  <c r="R118" i="7"/>
  <c r="B161" i="7"/>
  <c r="Q161" i="7" s="1"/>
  <c r="M119" i="7"/>
  <c r="I120" i="7"/>
  <c r="E120" i="7"/>
  <c r="K120" i="7"/>
  <c r="H120" i="7"/>
  <c r="C120" i="7"/>
  <c r="G120" i="7"/>
  <c r="J120" i="7"/>
  <c r="D120" i="7"/>
  <c r="F120" i="7"/>
  <c r="L119" i="7"/>
  <c r="U161" i="19" l="1"/>
  <c r="Y117" i="7"/>
  <c r="Y160" i="19"/>
  <c r="L162" i="19"/>
  <c r="M162" i="19"/>
  <c r="V162" i="19"/>
  <c r="B164" i="19"/>
  <c r="Q163" i="19"/>
  <c r="K163" i="19"/>
  <c r="J163" i="19"/>
  <c r="I163" i="19"/>
  <c r="H163" i="19"/>
  <c r="G163" i="19"/>
  <c r="F163" i="19"/>
  <c r="E163" i="19"/>
  <c r="D163" i="19"/>
  <c r="C163" i="19"/>
  <c r="R161" i="19"/>
  <c r="X161" i="19"/>
  <c r="V119" i="7"/>
  <c r="U119" i="7"/>
  <c r="X118" i="7"/>
  <c r="R119" i="7"/>
  <c r="B162" i="7"/>
  <c r="Q162" i="7" s="1"/>
  <c r="M120" i="7"/>
  <c r="L120" i="7"/>
  <c r="H121" i="7"/>
  <c r="I121" i="7"/>
  <c r="G121" i="7"/>
  <c r="F121" i="7"/>
  <c r="J121" i="7"/>
  <c r="C121" i="7"/>
  <c r="D121" i="7"/>
  <c r="E121" i="7"/>
  <c r="K121" i="7"/>
  <c r="U162" i="19" l="1"/>
  <c r="Y118" i="7"/>
  <c r="Y161" i="19"/>
  <c r="L163" i="19"/>
  <c r="M163" i="19"/>
  <c r="V163" i="19"/>
  <c r="B165" i="19"/>
  <c r="Q164" i="19"/>
  <c r="K164" i="19"/>
  <c r="J164" i="19"/>
  <c r="I164" i="19"/>
  <c r="H164" i="19"/>
  <c r="G164" i="19"/>
  <c r="F164" i="19"/>
  <c r="E164" i="19"/>
  <c r="D164" i="19"/>
  <c r="C164" i="19"/>
  <c r="R162" i="19"/>
  <c r="X162" i="19"/>
  <c r="V120" i="7"/>
  <c r="U120" i="7"/>
  <c r="X119" i="7"/>
  <c r="R120" i="7"/>
  <c r="B163" i="7"/>
  <c r="Q163" i="7" s="1"/>
  <c r="M121" i="7"/>
  <c r="H122" i="7"/>
  <c r="I122" i="7"/>
  <c r="G122" i="7"/>
  <c r="E122" i="7"/>
  <c r="F122" i="7"/>
  <c r="K122" i="7"/>
  <c r="J122" i="7"/>
  <c r="C122" i="7"/>
  <c r="D122" i="7"/>
  <c r="L121" i="7"/>
  <c r="U163" i="19" l="1"/>
  <c r="Y119" i="7"/>
  <c r="Y162" i="19"/>
  <c r="L164" i="19"/>
  <c r="M164" i="19"/>
  <c r="V164" i="19"/>
  <c r="B166" i="19"/>
  <c r="Q165" i="19"/>
  <c r="K165" i="19"/>
  <c r="J165" i="19"/>
  <c r="I165" i="19"/>
  <c r="H165" i="19"/>
  <c r="G165" i="19"/>
  <c r="F165" i="19"/>
  <c r="E165" i="19"/>
  <c r="D165" i="19"/>
  <c r="C165" i="19"/>
  <c r="R163" i="19"/>
  <c r="X163" i="19"/>
  <c r="V121" i="7"/>
  <c r="U121" i="7"/>
  <c r="X120" i="7"/>
  <c r="R121" i="7"/>
  <c r="B164" i="7"/>
  <c r="Q164" i="7" s="1"/>
  <c r="M122" i="7"/>
  <c r="L122" i="7"/>
  <c r="I123" i="7"/>
  <c r="H123" i="7"/>
  <c r="G123" i="7"/>
  <c r="F123" i="7"/>
  <c r="E123" i="7"/>
  <c r="D123" i="7"/>
  <c r="J123" i="7"/>
  <c r="K123" i="7"/>
  <c r="C123" i="7"/>
  <c r="U164" i="19" l="1"/>
  <c r="Y120" i="7"/>
  <c r="Y163" i="19"/>
  <c r="L165" i="19"/>
  <c r="M165" i="19"/>
  <c r="V165" i="19"/>
  <c r="B167" i="19"/>
  <c r="Q166" i="19"/>
  <c r="K166" i="19"/>
  <c r="J166" i="19"/>
  <c r="I166" i="19"/>
  <c r="H166" i="19"/>
  <c r="G166" i="19"/>
  <c r="F166" i="19"/>
  <c r="E166" i="19"/>
  <c r="D166" i="19"/>
  <c r="C166" i="19"/>
  <c r="R164" i="19"/>
  <c r="X164" i="19"/>
  <c r="V122" i="7"/>
  <c r="U122" i="7"/>
  <c r="X121" i="7"/>
  <c r="R122" i="7"/>
  <c r="B165" i="7"/>
  <c r="Q165" i="7" s="1"/>
  <c r="M123" i="7"/>
  <c r="I124" i="7"/>
  <c r="H124" i="7"/>
  <c r="E124" i="7"/>
  <c r="G124" i="7"/>
  <c r="K124" i="7"/>
  <c r="F124" i="7"/>
  <c r="C124" i="7"/>
  <c r="D124" i="7"/>
  <c r="J124" i="7"/>
  <c r="L123" i="7"/>
  <c r="U165" i="19" l="1"/>
  <c r="Y121" i="7"/>
  <c r="Y164" i="19"/>
  <c r="L166" i="19"/>
  <c r="M166" i="19"/>
  <c r="V166" i="19"/>
  <c r="B168" i="19"/>
  <c r="Q167" i="19"/>
  <c r="K167" i="19"/>
  <c r="J167" i="19"/>
  <c r="I167" i="19"/>
  <c r="H167" i="19"/>
  <c r="G167" i="19"/>
  <c r="F167" i="19"/>
  <c r="E167" i="19"/>
  <c r="D167" i="19"/>
  <c r="C167" i="19"/>
  <c r="R165" i="19"/>
  <c r="X165" i="19"/>
  <c r="V123" i="7"/>
  <c r="U123" i="7"/>
  <c r="X122" i="7"/>
  <c r="R123" i="7"/>
  <c r="B166" i="7"/>
  <c r="Q166" i="7" s="1"/>
  <c r="M124" i="7"/>
  <c r="L124" i="7"/>
  <c r="H125" i="7"/>
  <c r="G125" i="7"/>
  <c r="I125" i="7"/>
  <c r="F125" i="7"/>
  <c r="E125" i="7"/>
  <c r="K125" i="7"/>
  <c r="C125" i="7"/>
  <c r="D125" i="7"/>
  <c r="J125" i="7"/>
  <c r="U166" i="19" l="1"/>
  <c r="Y122" i="7"/>
  <c r="Y165" i="19"/>
  <c r="L167" i="19"/>
  <c r="M167" i="19"/>
  <c r="V167" i="19"/>
  <c r="B169" i="19"/>
  <c r="Q168" i="19"/>
  <c r="K168" i="19"/>
  <c r="J168" i="19"/>
  <c r="I168" i="19"/>
  <c r="H168" i="19"/>
  <c r="G168" i="19"/>
  <c r="F168" i="19"/>
  <c r="E168" i="19"/>
  <c r="D168" i="19"/>
  <c r="C168" i="19"/>
  <c r="R166" i="19"/>
  <c r="X166" i="19"/>
  <c r="V124" i="7"/>
  <c r="U124" i="7"/>
  <c r="X123" i="7"/>
  <c r="R124" i="7"/>
  <c r="B167" i="7"/>
  <c r="Q167" i="7" s="1"/>
  <c r="M125" i="7"/>
  <c r="I126" i="7"/>
  <c r="H126" i="7"/>
  <c r="F126" i="7"/>
  <c r="G126" i="7"/>
  <c r="J126" i="7"/>
  <c r="E126" i="7"/>
  <c r="K126" i="7"/>
  <c r="C126" i="7"/>
  <c r="D126" i="7"/>
  <c r="L125" i="7"/>
  <c r="U167" i="19" l="1"/>
  <c r="Y123" i="7"/>
  <c r="Y166" i="19"/>
  <c r="L168" i="19"/>
  <c r="M168" i="19"/>
  <c r="V168" i="19"/>
  <c r="B170" i="19"/>
  <c r="Q169" i="19"/>
  <c r="K169" i="19"/>
  <c r="J169" i="19"/>
  <c r="I169" i="19"/>
  <c r="H169" i="19"/>
  <c r="G169" i="19"/>
  <c r="F169" i="19"/>
  <c r="E169" i="19"/>
  <c r="D169" i="19"/>
  <c r="C169" i="19"/>
  <c r="R167" i="19"/>
  <c r="X167" i="19"/>
  <c r="V125" i="7"/>
  <c r="U125" i="7"/>
  <c r="X124" i="7"/>
  <c r="R125" i="7"/>
  <c r="B168" i="7"/>
  <c r="Q168" i="7" s="1"/>
  <c r="M126" i="7"/>
  <c r="L126" i="7"/>
  <c r="I127" i="7"/>
  <c r="H127" i="7"/>
  <c r="G127" i="7"/>
  <c r="F127" i="7"/>
  <c r="E127" i="7"/>
  <c r="K127" i="7"/>
  <c r="D127" i="7"/>
  <c r="J127" i="7"/>
  <c r="C127" i="7"/>
  <c r="U168" i="19" l="1"/>
  <c r="Y124" i="7"/>
  <c r="Y167" i="19"/>
  <c r="L169" i="19"/>
  <c r="M169" i="19"/>
  <c r="V169" i="19"/>
  <c r="B171" i="19"/>
  <c r="Q170" i="19"/>
  <c r="K170" i="19"/>
  <c r="J170" i="19"/>
  <c r="I170" i="19"/>
  <c r="H170" i="19"/>
  <c r="G170" i="19"/>
  <c r="F170" i="19"/>
  <c r="E170" i="19"/>
  <c r="D170" i="19"/>
  <c r="C170" i="19"/>
  <c r="R168" i="19"/>
  <c r="X168" i="19"/>
  <c r="V126" i="7"/>
  <c r="U126" i="7"/>
  <c r="X125" i="7"/>
  <c r="R126" i="7"/>
  <c r="B169" i="7"/>
  <c r="Q169" i="7" s="1"/>
  <c r="M127" i="7"/>
  <c r="L127" i="7"/>
  <c r="I128" i="7"/>
  <c r="H128" i="7"/>
  <c r="G128" i="7"/>
  <c r="E128" i="7"/>
  <c r="K128" i="7"/>
  <c r="F128" i="7"/>
  <c r="C128" i="7"/>
  <c r="J128" i="7"/>
  <c r="D128" i="7"/>
  <c r="U169" i="19" l="1"/>
  <c r="Y125" i="7"/>
  <c r="Y168" i="19"/>
  <c r="L170" i="19"/>
  <c r="M170" i="19"/>
  <c r="V170" i="19"/>
  <c r="B172" i="19"/>
  <c r="Q171" i="19"/>
  <c r="K171" i="19"/>
  <c r="J171" i="19"/>
  <c r="I171" i="19"/>
  <c r="H171" i="19"/>
  <c r="G171" i="19"/>
  <c r="F171" i="19"/>
  <c r="E171" i="19"/>
  <c r="D171" i="19"/>
  <c r="C171" i="19"/>
  <c r="R169" i="19"/>
  <c r="X169" i="19"/>
  <c r="V127" i="7"/>
  <c r="U127" i="7"/>
  <c r="X126" i="7"/>
  <c r="R127" i="7"/>
  <c r="B170" i="7"/>
  <c r="Q170" i="7" s="1"/>
  <c r="M128" i="7"/>
  <c r="H129" i="7"/>
  <c r="I129" i="7"/>
  <c r="G129" i="7"/>
  <c r="K129" i="7"/>
  <c r="F129" i="7"/>
  <c r="D129" i="7"/>
  <c r="E129" i="7"/>
  <c r="J129" i="7"/>
  <c r="C129" i="7"/>
  <c r="L128" i="7"/>
  <c r="U170" i="19" l="1"/>
  <c r="Y126" i="7"/>
  <c r="Y169" i="19"/>
  <c r="L171" i="19"/>
  <c r="M171" i="19"/>
  <c r="V171" i="19"/>
  <c r="B173" i="19"/>
  <c r="Q172" i="19"/>
  <c r="K172" i="19"/>
  <c r="J172" i="19"/>
  <c r="I172" i="19"/>
  <c r="H172" i="19"/>
  <c r="G172" i="19"/>
  <c r="F172" i="19"/>
  <c r="E172" i="19"/>
  <c r="D172" i="19"/>
  <c r="C172" i="19"/>
  <c r="R170" i="19"/>
  <c r="X170" i="19"/>
  <c r="V128" i="7"/>
  <c r="U128" i="7"/>
  <c r="X127" i="7"/>
  <c r="R128" i="7"/>
  <c r="B171" i="7"/>
  <c r="Q171" i="7" s="1"/>
  <c r="M129" i="7"/>
  <c r="L129" i="7"/>
  <c r="I130" i="7"/>
  <c r="E130" i="7"/>
  <c r="J130" i="7"/>
  <c r="H130" i="7"/>
  <c r="C130" i="7"/>
  <c r="F130" i="7"/>
  <c r="D130" i="7"/>
  <c r="G130" i="7"/>
  <c r="K130" i="7"/>
  <c r="U171" i="19" l="1"/>
  <c r="Y127" i="7"/>
  <c r="Y170" i="19"/>
  <c r="L172" i="19"/>
  <c r="M172" i="19"/>
  <c r="V172" i="19"/>
  <c r="B174" i="19"/>
  <c r="Q173" i="19"/>
  <c r="K173" i="19"/>
  <c r="J173" i="19"/>
  <c r="I173" i="19"/>
  <c r="H173" i="19"/>
  <c r="G173" i="19"/>
  <c r="F173" i="19"/>
  <c r="E173" i="19"/>
  <c r="D173" i="19"/>
  <c r="C173" i="19"/>
  <c r="R171" i="19"/>
  <c r="X171" i="19"/>
  <c r="V129" i="7"/>
  <c r="U129" i="7"/>
  <c r="X128" i="7"/>
  <c r="R129" i="7"/>
  <c r="B172" i="7"/>
  <c r="Q172" i="7" s="1"/>
  <c r="M130" i="7"/>
  <c r="L130" i="7"/>
  <c r="I131" i="7"/>
  <c r="F131" i="7"/>
  <c r="D131" i="7"/>
  <c r="J131" i="7"/>
  <c r="E131" i="7"/>
  <c r="H131" i="7"/>
  <c r="C131" i="7"/>
  <c r="K131" i="7"/>
  <c r="G131" i="7"/>
  <c r="U172" i="19" l="1"/>
  <c r="Y128" i="7"/>
  <c r="Y171" i="19"/>
  <c r="L173" i="19"/>
  <c r="M173" i="19"/>
  <c r="V173" i="19"/>
  <c r="B175" i="19"/>
  <c r="Q174" i="19"/>
  <c r="K174" i="19"/>
  <c r="J174" i="19"/>
  <c r="I174" i="19"/>
  <c r="H174" i="19"/>
  <c r="G174" i="19"/>
  <c r="F174" i="19"/>
  <c r="E174" i="19"/>
  <c r="D174" i="19"/>
  <c r="C174" i="19"/>
  <c r="R172" i="19"/>
  <c r="X172" i="19"/>
  <c r="V130" i="7"/>
  <c r="U130" i="7"/>
  <c r="X129" i="7"/>
  <c r="R130" i="7"/>
  <c r="B173" i="7"/>
  <c r="Q173" i="7" s="1"/>
  <c r="M131" i="7"/>
  <c r="I132" i="7"/>
  <c r="H132" i="7"/>
  <c r="G132" i="7"/>
  <c r="E132" i="7"/>
  <c r="F132" i="7"/>
  <c r="K132" i="7"/>
  <c r="C132" i="7"/>
  <c r="J132" i="7"/>
  <c r="D132" i="7"/>
  <c r="L131" i="7"/>
  <c r="U173" i="19" l="1"/>
  <c r="Y129" i="7"/>
  <c r="Y172" i="19"/>
  <c r="L174" i="19"/>
  <c r="M174" i="19"/>
  <c r="V174" i="19"/>
  <c r="B176" i="19"/>
  <c r="Q175" i="19"/>
  <c r="K175" i="19"/>
  <c r="J175" i="19"/>
  <c r="I175" i="19"/>
  <c r="H175" i="19"/>
  <c r="G175" i="19"/>
  <c r="F175" i="19"/>
  <c r="E175" i="19"/>
  <c r="D175" i="19"/>
  <c r="C175" i="19"/>
  <c r="R173" i="19"/>
  <c r="X173" i="19"/>
  <c r="V131" i="7"/>
  <c r="U131" i="7"/>
  <c r="X130" i="7"/>
  <c r="R131" i="7"/>
  <c r="B174" i="7"/>
  <c r="Q174" i="7" s="1"/>
  <c r="M132" i="7"/>
  <c r="L132" i="7"/>
  <c r="H133" i="7"/>
  <c r="G133" i="7"/>
  <c r="I133" i="7"/>
  <c r="E133" i="7"/>
  <c r="F133" i="7"/>
  <c r="K133" i="7"/>
  <c r="C133" i="7"/>
  <c r="J133" i="7"/>
  <c r="D133" i="7"/>
  <c r="U174" i="19" l="1"/>
  <c r="Y130" i="7"/>
  <c r="Y173" i="19"/>
  <c r="L175" i="19"/>
  <c r="M175" i="19"/>
  <c r="V175" i="19"/>
  <c r="B177" i="19"/>
  <c r="Q176" i="19"/>
  <c r="K176" i="19"/>
  <c r="J176" i="19"/>
  <c r="I176" i="19"/>
  <c r="H176" i="19"/>
  <c r="G176" i="19"/>
  <c r="F176" i="19"/>
  <c r="E176" i="19"/>
  <c r="D176" i="19"/>
  <c r="C176" i="19"/>
  <c r="R174" i="19"/>
  <c r="X174" i="19"/>
  <c r="V132" i="7"/>
  <c r="U132" i="7"/>
  <c r="X131" i="7"/>
  <c r="R132" i="7"/>
  <c r="B175" i="7"/>
  <c r="Q175" i="7" s="1"/>
  <c r="M133" i="7"/>
  <c r="H134" i="7"/>
  <c r="G134" i="7"/>
  <c r="I134" i="7"/>
  <c r="F134" i="7"/>
  <c r="J134" i="7"/>
  <c r="K134" i="7"/>
  <c r="D134" i="7"/>
  <c r="E134" i="7"/>
  <c r="C134" i="7"/>
  <c r="L133" i="7"/>
  <c r="U175" i="19" l="1"/>
  <c r="Y131" i="7"/>
  <c r="Y174" i="19"/>
  <c r="L176" i="19"/>
  <c r="M176" i="19"/>
  <c r="V176" i="19"/>
  <c r="B178" i="19"/>
  <c r="Q177" i="19"/>
  <c r="K177" i="19"/>
  <c r="J177" i="19"/>
  <c r="I177" i="19"/>
  <c r="H177" i="19"/>
  <c r="G177" i="19"/>
  <c r="F177" i="19"/>
  <c r="E177" i="19"/>
  <c r="D177" i="19"/>
  <c r="C177" i="19"/>
  <c r="R175" i="19"/>
  <c r="X175" i="19"/>
  <c r="V133" i="7"/>
  <c r="U133" i="7"/>
  <c r="X132" i="7"/>
  <c r="R133" i="7"/>
  <c r="B176" i="7"/>
  <c r="Q176" i="7" s="1"/>
  <c r="M134" i="7"/>
  <c r="L134" i="7"/>
  <c r="I135" i="7"/>
  <c r="H135" i="7"/>
  <c r="F135" i="7"/>
  <c r="G135" i="7"/>
  <c r="D135" i="7"/>
  <c r="J135" i="7"/>
  <c r="K135" i="7"/>
  <c r="C135" i="7"/>
  <c r="E135" i="7"/>
  <c r="U176" i="19" l="1"/>
  <c r="Y132" i="7"/>
  <c r="Y175" i="19"/>
  <c r="L177" i="19"/>
  <c r="M177" i="19"/>
  <c r="V177" i="19"/>
  <c r="B179" i="19"/>
  <c r="Q178" i="19"/>
  <c r="K178" i="19"/>
  <c r="J178" i="19"/>
  <c r="I178" i="19"/>
  <c r="H178" i="19"/>
  <c r="G178" i="19"/>
  <c r="F178" i="19"/>
  <c r="E178" i="19"/>
  <c r="D178" i="19"/>
  <c r="C178" i="19"/>
  <c r="R176" i="19"/>
  <c r="X176" i="19"/>
  <c r="V134" i="7"/>
  <c r="U134" i="7"/>
  <c r="X133" i="7"/>
  <c r="R134" i="7"/>
  <c r="B177" i="7"/>
  <c r="Q177" i="7" s="1"/>
  <c r="M135" i="7"/>
  <c r="L135" i="7"/>
  <c r="I136" i="7"/>
  <c r="H136" i="7"/>
  <c r="E136" i="7"/>
  <c r="K136" i="7"/>
  <c r="G136" i="7"/>
  <c r="C136" i="7"/>
  <c r="F136" i="7"/>
  <c r="J136" i="7"/>
  <c r="D136" i="7"/>
  <c r="U177" i="19" l="1"/>
  <c r="Y133" i="7"/>
  <c r="Y176" i="19"/>
  <c r="L178" i="19"/>
  <c r="M178" i="19"/>
  <c r="V178" i="19"/>
  <c r="B180" i="19"/>
  <c r="Q179" i="19"/>
  <c r="K179" i="19"/>
  <c r="J179" i="19"/>
  <c r="I179" i="19"/>
  <c r="H179" i="19"/>
  <c r="G179" i="19"/>
  <c r="F179" i="19"/>
  <c r="E179" i="19"/>
  <c r="D179" i="19"/>
  <c r="C179" i="19"/>
  <c r="R177" i="19"/>
  <c r="X177" i="19"/>
  <c r="V135" i="7"/>
  <c r="U135" i="7"/>
  <c r="X134" i="7"/>
  <c r="R135" i="7"/>
  <c r="B178" i="7"/>
  <c r="Q178" i="7" s="1"/>
  <c r="M136" i="7"/>
  <c r="H137" i="7"/>
  <c r="I137" i="7"/>
  <c r="G137" i="7"/>
  <c r="F137" i="7"/>
  <c r="E137" i="7"/>
  <c r="K137" i="7"/>
  <c r="J137" i="7"/>
  <c r="C137" i="7"/>
  <c r="D137" i="7"/>
  <c r="L136" i="7"/>
  <c r="U178" i="19" l="1"/>
  <c r="Y134" i="7"/>
  <c r="Y177" i="19"/>
  <c r="L179" i="19"/>
  <c r="M179" i="19"/>
  <c r="V179" i="19"/>
  <c r="B181" i="19"/>
  <c r="Q180" i="19"/>
  <c r="K180" i="19"/>
  <c r="J180" i="19"/>
  <c r="I180" i="19"/>
  <c r="H180" i="19"/>
  <c r="G180" i="19"/>
  <c r="F180" i="19"/>
  <c r="E180" i="19"/>
  <c r="D180" i="19"/>
  <c r="C180" i="19"/>
  <c r="R178" i="19"/>
  <c r="X178" i="19"/>
  <c r="V136" i="7"/>
  <c r="U136" i="7"/>
  <c r="X135" i="7"/>
  <c r="R136" i="7"/>
  <c r="B179" i="7"/>
  <c r="Q179" i="7" s="1"/>
  <c r="M137" i="7"/>
  <c r="L137" i="7"/>
  <c r="H138" i="7"/>
  <c r="I138" i="7"/>
  <c r="G138" i="7"/>
  <c r="E138" i="7"/>
  <c r="F138" i="7"/>
  <c r="K138" i="7"/>
  <c r="J138" i="7"/>
  <c r="C138" i="7"/>
  <c r="D138" i="7"/>
  <c r="U179" i="19" l="1"/>
  <c r="Y135" i="7"/>
  <c r="Y178" i="19"/>
  <c r="L180" i="19"/>
  <c r="M180" i="19"/>
  <c r="V180" i="19"/>
  <c r="B182" i="19"/>
  <c r="Q181" i="19"/>
  <c r="K181" i="19"/>
  <c r="J181" i="19"/>
  <c r="I181" i="19"/>
  <c r="H181" i="19"/>
  <c r="G181" i="19"/>
  <c r="F181" i="19"/>
  <c r="E181" i="19"/>
  <c r="D181" i="19"/>
  <c r="C181" i="19"/>
  <c r="R179" i="19"/>
  <c r="X179" i="19"/>
  <c r="V137" i="7"/>
  <c r="U137" i="7"/>
  <c r="X136" i="7"/>
  <c r="R137" i="7"/>
  <c r="B180" i="7"/>
  <c r="Q180" i="7" s="1"/>
  <c r="M138" i="7"/>
  <c r="I139" i="7"/>
  <c r="H139" i="7"/>
  <c r="G139" i="7"/>
  <c r="F139" i="7"/>
  <c r="D139" i="7"/>
  <c r="J139" i="7"/>
  <c r="E139" i="7"/>
  <c r="K139" i="7"/>
  <c r="C139" i="7"/>
  <c r="L138" i="7"/>
  <c r="U180" i="19" l="1"/>
  <c r="Y136" i="7"/>
  <c r="Y179" i="19"/>
  <c r="L181" i="19"/>
  <c r="M181" i="19"/>
  <c r="V181" i="19"/>
  <c r="B183" i="19"/>
  <c r="Q182" i="19"/>
  <c r="K182" i="19"/>
  <c r="J182" i="19"/>
  <c r="I182" i="19"/>
  <c r="H182" i="19"/>
  <c r="G182" i="19"/>
  <c r="F182" i="19"/>
  <c r="E182" i="19"/>
  <c r="D182" i="19"/>
  <c r="C182" i="19"/>
  <c r="R180" i="19"/>
  <c r="X180" i="19"/>
  <c r="V138" i="7"/>
  <c r="U138" i="7"/>
  <c r="X137" i="7"/>
  <c r="R138" i="7"/>
  <c r="B181" i="7"/>
  <c r="Q181" i="7" s="1"/>
  <c r="M139" i="7"/>
  <c r="L139" i="7"/>
  <c r="I140" i="7"/>
  <c r="E140" i="7"/>
  <c r="H140" i="7"/>
  <c r="K140" i="7"/>
  <c r="G140" i="7"/>
  <c r="C140" i="7"/>
  <c r="D140" i="7"/>
  <c r="F140" i="7"/>
  <c r="J140" i="7"/>
  <c r="U181" i="19" l="1"/>
  <c r="Y137" i="7"/>
  <c r="Y180" i="19"/>
  <c r="L182" i="19"/>
  <c r="M182" i="19"/>
  <c r="V182" i="19"/>
  <c r="B184" i="19"/>
  <c r="Q183" i="19"/>
  <c r="K183" i="19"/>
  <c r="J183" i="19"/>
  <c r="I183" i="19"/>
  <c r="H183" i="19"/>
  <c r="G183" i="19"/>
  <c r="F183" i="19"/>
  <c r="E183" i="19"/>
  <c r="D183" i="19"/>
  <c r="C183" i="19"/>
  <c r="R181" i="19"/>
  <c r="X181" i="19"/>
  <c r="V139" i="7"/>
  <c r="U139" i="7"/>
  <c r="X138" i="7"/>
  <c r="R139" i="7"/>
  <c r="B182" i="7"/>
  <c r="Q182" i="7" s="1"/>
  <c r="M140" i="7"/>
  <c r="H141" i="7"/>
  <c r="G141" i="7"/>
  <c r="I141" i="7"/>
  <c r="E141" i="7"/>
  <c r="C141" i="7"/>
  <c r="D141" i="7"/>
  <c r="K141" i="7"/>
  <c r="F141" i="7"/>
  <c r="J141" i="7"/>
  <c r="L140" i="7"/>
  <c r="U182" i="19" l="1"/>
  <c r="Y138" i="7"/>
  <c r="Y181" i="19"/>
  <c r="L183" i="19"/>
  <c r="M183" i="19"/>
  <c r="V183" i="19"/>
  <c r="B185" i="19"/>
  <c r="Q184" i="19"/>
  <c r="K184" i="19"/>
  <c r="J184" i="19"/>
  <c r="I184" i="19"/>
  <c r="H184" i="19"/>
  <c r="G184" i="19"/>
  <c r="F184" i="19"/>
  <c r="E184" i="19"/>
  <c r="D184" i="19"/>
  <c r="C184" i="19"/>
  <c r="R182" i="19"/>
  <c r="X182" i="19"/>
  <c r="V140" i="7"/>
  <c r="U140" i="7"/>
  <c r="X139" i="7"/>
  <c r="R140" i="7"/>
  <c r="B183" i="7"/>
  <c r="Q183" i="7" s="1"/>
  <c r="M141" i="7"/>
  <c r="L141" i="7"/>
  <c r="I142" i="7"/>
  <c r="F142" i="7"/>
  <c r="H142" i="7"/>
  <c r="J142" i="7"/>
  <c r="G142" i="7"/>
  <c r="E142" i="7"/>
  <c r="C142" i="7"/>
  <c r="D142" i="7"/>
  <c r="K142" i="7"/>
  <c r="U183" i="19" l="1"/>
  <c r="Y139" i="7"/>
  <c r="Y182" i="19"/>
  <c r="L184" i="19"/>
  <c r="M184" i="19"/>
  <c r="V184" i="19"/>
  <c r="B186" i="19"/>
  <c r="Q185" i="19"/>
  <c r="K185" i="19"/>
  <c r="J185" i="19"/>
  <c r="I185" i="19"/>
  <c r="H185" i="19"/>
  <c r="G185" i="19"/>
  <c r="F185" i="19"/>
  <c r="E185" i="19"/>
  <c r="D185" i="19"/>
  <c r="C185" i="19"/>
  <c r="R183" i="19"/>
  <c r="X183" i="19"/>
  <c r="V141" i="7"/>
  <c r="U141" i="7"/>
  <c r="X140" i="7"/>
  <c r="R141" i="7"/>
  <c r="B184" i="7"/>
  <c r="Q184" i="7" s="1"/>
  <c r="M142" i="7"/>
  <c r="I143" i="7"/>
  <c r="H143" i="7"/>
  <c r="G143" i="7"/>
  <c r="F143" i="7"/>
  <c r="E143" i="7"/>
  <c r="K143" i="7"/>
  <c r="D143" i="7"/>
  <c r="J143" i="7"/>
  <c r="C143" i="7"/>
  <c r="L142" i="7"/>
  <c r="U184" i="19" l="1"/>
  <c r="Y140" i="7"/>
  <c r="Y183" i="19"/>
  <c r="L185" i="19"/>
  <c r="M185" i="19"/>
  <c r="V185" i="19"/>
  <c r="B187" i="19"/>
  <c r="Q186" i="19"/>
  <c r="K186" i="19"/>
  <c r="J186" i="19"/>
  <c r="I186" i="19"/>
  <c r="H186" i="19"/>
  <c r="G186" i="19"/>
  <c r="F186" i="19"/>
  <c r="E186" i="19"/>
  <c r="D186" i="19"/>
  <c r="C186" i="19"/>
  <c r="R184" i="19"/>
  <c r="X184" i="19"/>
  <c r="V142" i="7"/>
  <c r="U142" i="7"/>
  <c r="X141" i="7"/>
  <c r="R142" i="7"/>
  <c r="B185" i="7"/>
  <c r="Q185" i="7" s="1"/>
  <c r="M143" i="7"/>
  <c r="L143" i="7"/>
  <c r="I144" i="7"/>
  <c r="H144" i="7"/>
  <c r="G144" i="7"/>
  <c r="E144" i="7"/>
  <c r="K144" i="7"/>
  <c r="F144" i="7"/>
  <c r="C144" i="7"/>
  <c r="J144" i="7"/>
  <c r="D144" i="7"/>
  <c r="U185" i="19" l="1"/>
  <c r="Y141" i="7"/>
  <c r="Y184" i="19"/>
  <c r="L186" i="19"/>
  <c r="M186" i="19"/>
  <c r="V186" i="19"/>
  <c r="B188" i="19"/>
  <c r="Q187" i="19"/>
  <c r="K187" i="19"/>
  <c r="J187" i="19"/>
  <c r="I187" i="19"/>
  <c r="H187" i="19"/>
  <c r="G187" i="19"/>
  <c r="F187" i="19"/>
  <c r="E187" i="19"/>
  <c r="D187" i="19"/>
  <c r="C187" i="19"/>
  <c r="R185" i="19"/>
  <c r="X185" i="19"/>
  <c r="V143" i="7"/>
  <c r="U143" i="7"/>
  <c r="X142" i="7"/>
  <c r="R143" i="7"/>
  <c r="B186" i="7"/>
  <c r="Q186" i="7" s="1"/>
  <c r="M144" i="7"/>
  <c r="H145" i="7"/>
  <c r="I145" i="7"/>
  <c r="G145" i="7"/>
  <c r="F145" i="7"/>
  <c r="E145" i="7"/>
  <c r="K145" i="7"/>
  <c r="D145" i="7"/>
  <c r="J145" i="7"/>
  <c r="C145" i="7"/>
  <c r="L144" i="7"/>
  <c r="U186" i="19" l="1"/>
  <c r="Y142" i="7"/>
  <c r="Y185" i="19"/>
  <c r="L187" i="19"/>
  <c r="M187" i="19"/>
  <c r="V187" i="19"/>
  <c r="B189" i="19"/>
  <c r="Q188" i="19"/>
  <c r="K188" i="19"/>
  <c r="J188" i="19"/>
  <c r="I188" i="19"/>
  <c r="H188" i="19"/>
  <c r="G188" i="19"/>
  <c r="F188" i="19"/>
  <c r="E188" i="19"/>
  <c r="D188" i="19"/>
  <c r="C188" i="19"/>
  <c r="R186" i="19"/>
  <c r="X186" i="19"/>
  <c r="V144" i="7"/>
  <c r="U144" i="7"/>
  <c r="X143" i="7"/>
  <c r="R144" i="7"/>
  <c r="B187" i="7"/>
  <c r="Q187" i="7" s="1"/>
  <c r="M145" i="7"/>
  <c r="L145" i="7"/>
  <c r="I146" i="7"/>
  <c r="H146" i="7"/>
  <c r="G146" i="7"/>
  <c r="J146" i="7"/>
  <c r="F146" i="7"/>
  <c r="E146" i="7"/>
  <c r="K146" i="7"/>
  <c r="C146" i="7"/>
  <c r="D146" i="7"/>
  <c r="U187" i="19" l="1"/>
  <c r="Y143" i="7"/>
  <c r="Y186" i="19"/>
  <c r="L188" i="19"/>
  <c r="M188" i="19"/>
  <c r="V188" i="19"/>
  <c r="B190" i="19"/>
  <c r="Q189" i="19"/>
  <c r="K189" i="19"/>
  <c r="J189" i="19"/>
  <c r="I189" i="19"/>
  <c r="H189" i="19"/>
  <c r="G189" i="19"/>
  <c r="F189" i="19"/>
  <c r="E189" i="19"/>
  <c r="D189" i="19"/>
  <c r="C189" i="19"/>
  <c r="R187" i="19"/>
  <c r="X187" i="19"/>
  <c r="V145" i="7"/>
  <c r="U145" i="7"/>
  <c r="X144" i="7"/>
  <c r="R145" i="7"/>
  <c r="B188" i="7"/>
  <c r="Q188" i="7" s="1"/>
  <c r="M146" i="7"/>
  <c r="L146" i="7"/>
  <c r="I147" i="7"/>
  <c r="H147" i="7"/>
  <c r="F147" i="7"/>
  <c r="G147" i="7"/>
  <c r="D147" i="7"/>
  <c r="J147" i="7"/>
  <c r="K147" i="7"/>
  <c r="C147" i="7"/>
  <c r="E147" i="7"/>
  <c r="U188" i="19" l="1"/>
  <c r="Y144" i="7"/>
  <c r="Y187" i="19"/>
  <c r="L189" i="19"/>
  <c r="M189" i="19"/>
  <c r="V189" i="19"/>
  <c r="B191" i="19"/>
  <c r="Q190" i="19"/>
  <c r="K190" i="19"/>
  <c r="J190" i="19"/>
  <c r="I190" i="19"/>
  <c r="H190" i="19"/>
  <c r="G190" i="19"/>
  <c r="F190" i="19"/>
  <c r="E190" i="19"/>
  <c r="D190" i="19"/>
  <c r="C190" i="19"/>
  <c r="R188" i="19"/>
  <c r="X188" i="19"/>
  <c r="V146" i="7"/>
  <c r="U146" i="7"/>
  <c r="X145" i="7"/>
  <c r="R146" i="7"/>
  <c r="B189" i="7"/>
  <c r="Q189" i="7" s="1"/>
  <c r="M147" i="7"/>
  <c r="L147" i="7"/>
  <c r="I148" i="7"/>
  <c r="H148" i="7"/>
  <c r="G148" i="7"/>
  <c r="E148" i="7"/>
  <c r="F148" i="7"/>
  <c r="K148" i="7"/>
  <c r="C148" i="7"/>
  <c r="J148" i="7"/>
  <c r="D148" i="7"/>
  <c r="U189" i="19" l="1"/>
  <c r="Y145" i="7"/>
  <c r="Y188" i="19"/>
  <c r="L190" i="19"/>
  <c r="M190" i="19"/>
  <c r="V190" i="19"/>
  <c r="B192" i="19"/>
  <c r="Q191" i="19"/>
  <c r="K191" i="19"/>
  <c r="J191" i="19"/>
  <c r="I191" i="19"/>
  <c r="H191" i="19"/>
  <c r="G191" i="19"/>
  <c r="F191" i="19"/>
  <c r="E191" i="19"/>
  <c r="D191" i="19"/>
  <c r="C191" i="19"/>
  <c r="R189" i="19"/>
  <c r="X189" i="19"/>
  <c r="V147" i="7"/>
  <c r="U147" i="7"/>
  <c r="X146" i="7"/>
  <c r="R147" i="7"/>
  <c r="B190" i="7"/>
  <c r="Q190" i="7" s="1"/>
  <c r="M148" i="7"/>
  <c r="H149" i="7"/>
  <c r="G149" i="7"/>
  <c r="E149" i="7"/>
  <c r="F149" i="7"/>
  <c r="I149" i="7"/>
  <c r="K149" i="7"/>
  <c r="C149" i="7"/>
  <c r="J149" i="7"/>
  <c r="D149" i="7"/>
  <c r="L148" i="7"/>
  <c r="U190" i="19" l="1"/>
  <c r="Y146" i="7"/>
  <c r="Y189" i="19"/>
  <c r="L191" i="19"/>
  <c r="M191" i="19"/>
  <c r="V191" i="19"/>
  <c r="B193" i="19"/>
  <c r="Q192" i="19"/>
  <c r="K192" i="19"/>
  <c r="J192" i="19"/>
  <c r="I192" i="19"/>
  <c r="H192" i="19"/>
  <c r="G192" i="19"/>
  <c r="F192" i="19"/>
  <c r="E192" i="19"/>
  <c r="D192" i="19"/>
  <c r="C192" i="19"/>
  <c r="R190" i="19"/>
  <c r="X190" i="19"/>
  <c r="V148" i="7"/>
  <c r="U148" i="7"/>
  <c r="X147" i="7"/>
  <c r="R148" i="7"/>
  <c r="B191" i="7"/>
  <c r="Q191" i="7" s="1"/>
  <c r="M149" i="7"/>
  <c r="L149" i="7"/>
  <c r="H150" i="7"/>
  <c r="G150" i="7"/>
  <c r="J150" i="7"/>
  <c r="I150" i="7"/>
  <c r="K150" i="7"/>
  <c r="F150" i="7"/>
  <c r="D150" i="7"/>
  <c r="E150" i="7"/>
  <c r="C150" i="7"/>
  <c r="U191" i="19" l="1"/>
  <c r="Y147" i="7"/>
  <c r="Y190" i="19"/>
  <c r="L192" i="19"/>
  <c r="M192" i="19"/>
  <c r="V192" i="19"/>
  <c r="B194" i="19"/>
  <c r="Q193" i="19"/>
  <c r="K193" i="19"/>
  <c r="J193" i="19"/>
  <c r="I193" i="19"/>
  <c r="H193" i="19"/>
  <c r="G193" i="19"/>
  <c r="F193" i="19"/>
  <c r="E193" i="19"/>
  <c r="D193" i="19"/>
  <c r="C193" i="19"/>
  <c r="R191" i="19"/>
  <c r="X191" i="19"/>
  <c r="V149" i="7"/>
  <c r="U149" i="7"/>
  <c r="X148" i="7"/>
  <c r="R149" i="7"/>
  <c r="B192" i="7"/>
  <c r="Q192" i="7" s="1"/>
  <c r="M150" i="7"/>
  <c r="L150" i="7"/>
  <c r="I151" i="7"/>
  <c r="F151" i="7"/>
  <c r="H151" i="7"/>
  <c r="E151" i="7"/>
  <c r="D151" i="7"/>
  <c r="J151" i="7"/>
  <c r="G151" i="7"/>
  <c r="C151" i="7"/>
  <c r="K151" i="7"/>
  <c r="U192" i="19" l="1"/>
  <c r="Y148" i="7"/>
  <c r="Y191" i="19"/>
  <c r="L193" i="19"/>
  <c r="M193" i="19"/>
  <c r="V193" i="19"/>
  <c r="B195" i="19"/>
  <c r="Q194" i="19"/>
  <c r="K194" i="19"/>
  <c r="J194" i="19"/>
  <c r="I194" i="19"/>
  <c r="H194" i="19"/>
  <c r="G194" i="19"/>
  <c r="F194" i="19"/>
  <c r="E194" i="19"/>
  <c r="D194" i="19"/>
  <c r="C194" i="19"/>
  <c r="R192" i="19"/>
  <c r="X192" i="19"/>
  <c r="V150" i="7"/>
  <c r="U150" i="7"/>
  <c r="X149" i="7"/>
  <c r="R150" i="7"/>
  <c r="B193" i="7"/>
  <c r="Q193" i="7" s="1"/>
  <c r="M151" i="7"/>
  <c r="L151" i="7"/>
  <c r="I152" i="7"/>
  <c r="E152" i="7"/>
  <c r="K152" i="7"/>
  <c r="C152" i="7"/>
  <c r="H152" i="7"/>
  <c r="J152" i="7"/>
  <c r="G152" i="7"/>
  <c r="F152" i="7"/>
  <c r="D152" i="7"/>
  <c r="U193" i="19" l="1"/>
  <c r="Y149" i="7"/>
  <c r="Y192" i="19"/>
  <c r="L194" i="19"/>
  <c r="M194" i="19"/>
  <c r="V194" i="19"/>
  <c r="B196" i="19"/>
  <c r="Q195" i="19"/>
  <c r="K195" i="19"/>
  <c r="J195" i="19"/>
  <c r="I195" i="19"/>
  <c r="H195" i="19"/>
  <c r="G195" i="19"/>
  <c r="F195" i="19"/>
  <c r="E195" i="19"/>
  <c r="D195" i="19"/>
  <c r="C195" i="19"/>
  <c r="R193" i="19"/>
  <c r="X193" i="19"/>
  <c r="V151" i="7"/>
  <c r="U151" i="7"/>
  <c r="X150" i="7"/>
  <c r="R151" i="7"/>
  <c r="B194" i="7"/>
  <c r="Q194" i="7" s="1"/>
  <c r="M152" i="7"/>
  <c r="L152" i="7"/>
  <c r="H153" i="7"/>
  <c r="I153" i="7"/>
  <c r="G153" i="7"/>
  <c r="F153" i="7"/>
  <c r="E153" i="7"/>
  <c r="J153" i="7"/>
  <c r="C153" i="7"/>
  <c r="D153" i="7"/>
  <c r="K153" i="7"/>
  <c r="U194" i="19" l="1"/>
  <c r="Y150" i="7"/>
  <c r="Y193" i="19"/>
  <c r="L195" i="19"/>
  <c r="M195" i="19"/>
  <c r="V195" i="19"/>
  <c r="B197" i="19"/>
  <c r="Q196" i="19"/>
  <c r="K196" i="19"/>
  <c r="J196" i="19"/>
  <c r="I196" i="19"/>
  <c r="H196" i="19"/>
  <c r="G196" i="19"/>
  <c r="F196" i="19"/>
  <c r="E196" i="19"/>
  <c r="D196" i="19"/>
  <c r="C196" i="19"/>
  <c r="R194" i="19"/>
  <c r="X194" i="19"/>
  <c r="V152" i="7"/>
  <c r="U152" i="7"/>
  <c r="X151" i="7"/>
  <c r="R152" i="7"/>
  <c r="B195" i="7"/>
  <c r="Q195" i="7" s="1"/>
  <c r="M153" i="7"/>
  <c r="H154" i="7"/>
  <c r="I154" i="7"/>
  <c r="G154" i="7"/>
  <c r="E154" i="7"/>
  <c r="F154" i="7"/>
  <c r="K154" i="7"/>
  <c r="J154" i="7"/>
  <c r="C154" i="7"/>
  <c r="D154" i="7"/>
  <c r="L153" i="7"/>
  <c r="U195" i="19" l="1"/>
  <c r="Y151" i="7"/>
  <c r="Y194" i="19"/>
  <c r="L196" i="19"/>
  <c r="M196" i="19"/>
  <c r="V196" i="19"/>
  <c r="B198" i="19"/>
  <c r="Q197" i="19"/>
  <c r="K197" i="19"/>
  <c r="J197" i="19"/>
  <c r="I197" i="19"/>
  <c r="H197" i="19"/>
  <c r="G197" i="19"/>
  <c r="F197" i="19"/>
  <c r="E197" i="19"/>
  <c r="D197" i="19"/>
  <c r="C197" i="19"/>
  <c r="R195" i="19"/>
  <c r="X195" i="19"/>
  <c r="V153" i="7"/>
  <c r="U153" i="7"/>
  <c r="X152" i="7"/>
  <c r="R153" i="7"/>
  <c r="B196" i="7"/>
  <c r="Q196" i="7" s="1"/>
  <c r="M154" i="7"/>
  <c r="L154" i="7"/>
  <c r="I155" i="7"/>
  <c r="H155" i="7"/>
  <c r="G155" i="7"/>
  <c r="F155" i="7"/>
  <c r="D155" i="7"/>
  <c r="J155" i="7"/>
  <c r="K155" i="7"/>
  <c r="E155" i="7"/>
  <c r="C155" i="7"/>
  <c r="U196" i="19" l="1"/>
  <c r="Y152" i="7"/>
  <c r="Y195" i="19"/>
  <c r="L197" i="19"/>
  <c r="M197" i="19"/>
  <c r="V197" i="19"/>
  <c r="B199" i="19"/>
  <c r="Q198" i="19"/>
  <c r="K198" i="19"/>
  <c r="J198" i="19"/>
  <c r="I198" i="19"/>
  <c r="H198" i="19"/>
  <c r="G198" i="19"/>
  <c r="F198" i="19"/>
  <c r="E198" i="19"/>
  <c r="D198" i="19"/>
  <c r="C198" i="19"/>
  <c r="R196" i="19"/>
  <c r="X196" i="19"/>
  <c r="V154" i="7"/>
  <c r="U154" i="7"/>
  <c r="X153" i="7"/>
  <c r="R154" i="7"/>
  <c r="B197" i="7"/>
  <c r="Q197" i="7" s="1"/>
  <c r="M155" i="7"/>
  <c r="L155" i="7"/>
  <c r="I156" i="7"/>
  <c r="H156" i="7"/>
  <c r="E156" i="7"/>
  <c r="G156" i="7"/>
  <c r="K156" i="7"/>
  <c r="F156" i="7"/>
  <c r="C156" i="7"/>
  <c r="D156" i="7"/>
  <c r="J156" i="7"/>
  <c r="U197" i="19" l="1"/>
  <c r="Y153" i="7"/>
  <c r="Y196" i="19"/>
  <c r="L198" i="19"/>
  <c r="M198" i="19"/>
  <c r="V198" i="19"/>
  <c r="B200" i="19"/>
  <c r="Q199" i="19"/>
  <c r="K199" i="19"/>
  <c r="J199" i="19"/>
  <c r="I199" i="19"/>
  <c r="H199" i="19"/>
  <c r="G199" i="19"/>
  <c r="F199" i="19"/>
  <c r="E199" i="19"/>
  <c r="D199" i="19"/>
  <c r="C199" i="19"/>
  <c r="R197" i="19"/>
  <c r="X197" i="19"/>
  <c r="V155" i="7"/>
  <c r="U155" i="7"/>
  <c r="X154" i="7"/>
  <c r="R155" i="7"/>
  <c r="B198" i="7"/>
  <c r="Q198" i="7" s="1"/>
  <c r="M156" i="7"/>
  <c r="H157" i="7"/>
  <c r="G157" i="7"/>
  <c r="I157" i="7"/>
  <c r="F157" i="7"/>
  <c r="K157" i="7"/>
  <c r="C157" i="7"/>
  <c r="E157" i="7"/>
  <c r="D157" i="7"/>
  <c r="J157" i="7"/>
  <c r="L156" i="7"/>
  <c r="U198" i="19" l="1"/>
  <c r="Y154" i="7"/>
  <c r="Y197" i="19"/>
  <c r="L199" i="19"/>
  <c r="M199" i="19"/>
  <c r="V199" i="19"/>
  <c r="B201" i="19"/>
  <c r="Q200" i="19"/>
  <c r="K200" i="19"/>
  <c r="J200" i="19"/>
  <c r="I200" i="19"/>
  <c r="H200" i="19"/>
  <c r="G200" i="19"/>
  <c r="F200" i="19"/>
  <c r="E200" i="19"/>
  <c r="D200" i="19"/>
  <c r="C200" i="19"/>
  <c r="R198" i="19"/>
  <c r="X198" i="19"/>
  <c r="V156" i="7"/>
  <c r="U156" i="7"/>
  <c r="X155" i="7"/>
  <c r="R156" i="7"/>
  <c r="B199" i="7"/>
  <c r="Q199" i="7" s="1"/>
  <c r="X156" i="7"/>
  <c r="M157" i="7"/>
  <c r="L157" i="7"/>
  <c r="I158" i="7"/>
  <c r="H158" i="7"/>
  <c r="F158" i="7"/>
  <c r="G158" i="7"/>
  <c r="E158" i="7"/>
  <c r="J158" i="7"/>
  <c r="K158" i="7"/>
  <c r="C158" i="7"/>
  <c r="D158" i="7"/>
  <c r="U199" i="19" l="1"/>
  <c r="Y155" i="7"/>
  <c r="Y198" i="19"/>
  <c r="L200" i="19"/>
  <c r="M200" i="19"/>
  <c r="V200" i="19"/>
  <c r="B202" i="19"/>
  <c r="Q201" i="19"/>
  <c r="K201" i="19"/>
  <c r="J201" i="19"/>
  <c r="I201" i="19"/>
  <c r="H201" i="19"/>
  <c r="G201" i="19"/>
  <c r="F201" i="19"/>
  <c r="E201" i="19"/>
  <c r="D201" i="19"/>
  <c r="C201" i="19"/>
  <c r="R199" i="19"/>
  <c r="X199" i="19"/>
  <c r="V157" i="7"/>
  <c r="U157" i="7"/>
  <c r="Y156" i="7"/>
  <c r="R157" i="7"/>
  <c r="B200" i="7"/>
  <c r="Q200" i="7" s="1"/>
  <c r="M158" i="7"/>
  <c r="L158" i="7"/>
  <c r="I159" i="7"/>
  <c r="H159" i="7"/>
  <c r="G159" i="7"/>
  <c r="F159" i="7"/>
  <c r="E159" i="7"/>
  <c r="K159" i="7"/>
  <c r="D159" i="7"/>
  <c r="J159" i="7"/>
  <c r="C159" i="7"/>
  <c r="U200" i="19" l="1"/>
  <c r="Y199" i="19"/>
  <c r="L201" i="19"/>
  <c r="M201" i="19"/>
  <c r="V201" i="19"/>
  <c r="B203" i="19"/>
  <c r="Q202" i="19"/>
  <c r="K202" i="19"/>
  <c r="J202" i="19"/>
  <c r="I202" i="19"/>
  <c r="H202" i="19"/>
  <c r="G202" i="19"/>
  <c r="F202" i="19"/>
  <c r="E202" i="19"/>
  <c r="D202" i="19"/>
  <c r="C202" i="19"/>
  <c r="R200" i="19"/>
  <c r="X200" i="19"/>
  <c r="V158" i="7"/>
  <c r="U158" i="7"/>
  <c r="X157" i="7"/>
  <c r="R158" i="7"/>
  <c r="B201" i="7"/>
  <c r="Q201" i="7" s="1"/>
  <c r="M159" i="7"/>
  <c r="I160" i="7"/>
  <c r="H160" i="7"/>
  <c r="G160" i="7"/>
  <c r="E160" i="7"/>
  <c r="K160" i="7"/>
  <c r="F160" i="7"/>
  <c r="C160" i="7"/>
  <c r="J160" i="7"/>
  <c r="D160" i="7"/>
  <c r="L159" i="7"/>
  <c r="U201" i="19" l="1"/>
  <c r="Y157" i="7"/>
  <c r="Y200" i="19"/>
  <c r="L202" i="19"/>
  <c r="M202" i="19"/>
  <c r="V202" i="19"/>
  <c r="B204" i="19"/>
  <c r="Q203" i="19"/>
  <c r="K203" i="19"/>
  <c r="J203" i="19"/>
  <c r="I203" i="19"/>
  <c r="H203" i="19"/>
  <c r="G203" i="19"/>
  <c r="F203" i="19"/>
  <c r="E203" i="19"/>
  <c r="D203" i="19"/>
  <c r="C203" i="19"/>
  <c r="R201" i="19"/>
  <c r="X201" i="19"/>
  <c r="V159" i="7"/>
  <c r="U159" i="7"/>
  <c r="X158" i="7"/>
  <c r="R159" i="7"/>
  <c r="B202" i="7"/>
  <c r="Q202" i="7" s="1"/>
  <c r="M160" i="7"/>
  <c r="L160" i="7"/>
  <c r="H161" i="7"/>
  <c r="I161" i="7"/>
  <c r="G161" i="7"/>
  <c r="E161" i="7"/>
  <c r="K161" i="7"/>
  <c r="D161" i="7"/>
  <c r="J161" i="7"/>
  <c r="F161" i="7"/>
  <c r="C161" i="7"/>
  <c r="U202" i="19" l="1"/>
  <c r="Y158" i="7"/>
  <c r="Y201" i="19"/>
  <c r="L203" i="19"/>
  <c r="M203" i="19"/>
  <c r="V203" i="19"/>
  <c r="B205" i="19"/>
  <c r="Q204" i="19"/>
  <c r="K204" i="19"/>
  <c r="J204" i="19"/>
  <c r="I204" i="19"/>
  <c r="H204" i="19"/>
  <c r="G204" i="19"/>
  <c r="F204" i="19"/>
  <c r="E204" i="19"/>
  <c r="D204" i="19"/>
  <c r="C204" i="19"/>
  <c r="R202" i="19"/>
  <c r="X202" i="19"/>
  <c r="V160" i="7"/>
  <c r="U160" i="7"/>
  <c r="X159" i="7"/>
  <c r="R160" i="7"/>
  <c r="B203" i="7"/>
  <c r="Q203" i="7" s="1"/>
  <c r="M161" i="7"/>
  <c r="L161" i="7"/>
  <c r="I162" i="7"/>
  <c r="H162" i="7"/>
  <c r="G162" i="7"/>
  <c r="J162" i="7"/>
  <c r="C162" i="7"/>
  <c r="D162" i="7"/>
  <c r="E162" i="7"/>
  <c r="K162" i="7"/>
  <c r="F162" i="7"/>
  <c r="U203" i="19" l="1"/>
  <c r="Y159" i="7"/>
  <c r="Y202" i="19"/>
  <c r="L204" i="19"/>
  <c r="M204" i="19"/>
  <c r="V204" i="19"/>
  <c r="B206" i="19"/>
  <c r="Q205" i="19"/>
  <c r="K205" i="19"/>
  <c r="J205" i="19"/>
  <c r="I205" i="19"/>
  <c r="H205" i="19"/>
  <c r="G205" i="19"/>
  <c r="F205" i="19"/>
  <c r="E205" i="19"/>
  <c r="D205" i="19"/>
  <c r="C205" i="19"/>
  <c r="R203" i="19"/>
  <c r="X203" i="19"/>
  <c r="V161" i="7"/>
  <c r="U161" i="7"/>
  <c r="X160" i="7"/>
  <c r="R161" i="7"/>
  <c r="B204" i="7"/>
  <c r="Q204" i="7" s="1"/>
  <c r="M162" i="7"/>
  <c r="I163" i="7"/>
  <c r="F163" i="7"/>
  <c r="H163" i="7"/>
  <c r="D163" i="7"/>
  <c r="J163" i="7"/>
  <c r="G163" i="7"/>
  <c r="C163" i="7"/>
  <c r="E163" i="7"/>
  <c r="K163" i="7"/>
  <c r="L162" i="7"/>
  <c r="U204" i="19" l="1"/>
  <c r="Y160" i="7"/>
  <c r="Y203" i="19"/>
  <c r="L205" i="19"/>
  <c r="M205" i="19"/>
  <c r="V205" i="19"/>
  <c r="B207" i="19"/>
  <c r="Q206" i="19"/>
  <c r="K206" i="19"/>
  <c r="J206" i="19"/>
  <c r="I206" i="19"/>
  <c r="H206" i="19"/>
  <c r="G206" i="19"/>
  <c r="F206" i="19"/>
  <c r="E206" i="19"/>
  <c r="D206" i="19"/>
  <c r="C206" i="19"/>
  <c r="R204" i="19"/>
  <c r="X204" i="19"/>
  <c r="V162" i="7"/>
  <c r="U162" i="7"/>
  <c r="X161" i="7"/>
  <c r="R162" i="7"/>
  <c r="B205" i="7"/>
  <c r="Q205" i="7" s="1"/>
  <c r="M163" i="7"/>
  <c r="L163" i="7"/>
  <c r="I164" i="7"/>
  <c r="H164" i="7"/>
  <c r="G164" i="7"/>
  <c r="E164" i="7"/>
  <c r="F164" i="7"/>
  <c r="K164" i="7"/>
  <c r="C164" i="7"/>
  <c r="J164" i="7"/>
  <c r="D164" i="7"/>
  <c r="U205" i="19" l="1"/>
  <c r="Y161" i="7"/>
  <c r="Y204" i="19"/>
  <c r="L206" i="19"/>
  <c r="M206" i="19"/>
  <c r="V206" i="19"/>
  <c r="B208" i="19"/>
  <c r="Q207" i="19"/>
  <c r="K207" i="19"/>
  <c r="J207" i="19"/>
  <c r="I207" i="19"/>
  <c r="H207" i="19"/>
  <c r="G207" i="19"/>
  <c r="F207" i="19"/>
  <c r="E207" i="19"/>
  <c r="D207" i="19"/>
  <c r="C207" i="19"/>
  <c r="R205" i="19"/>
  <c r="X205" i="19"/>
  <c r="V163" i="7"/>
  <c r="U163" i="7"/>
  <c r="X162" i="7"/>
  <c r="R163" i="7"/>
  <c r="B206" i="7"/>
  <c r="Q206" i="7" s="1"/>
  <c r="M164" i="7"/>
  <c r="H165" i="7"/>
  <c r="G165" i="7"/>
  <c r="I165" i="7"/>
  <c r="E165" i="7"/>
  <c r="F165" i="7"/>
  <c r="K165" i="7"/>
  <c r="C165" i="7"/>
  <c r="J165" i="7"/>
  <c r="D165" i="7"/>
  <c r="L164" i="7"/>
  <c r="U206" i="19" l="1"/>
  <c r="Y162" i="7"/>
  <c r="Y205" i="19"/>
  <c r="L207" i="19"/>
  <c r="M207" i="19"/>
  <c r="V207" i="19"/>
  <c r="B209" i="19"/>
  <c r="Q208" i="19"/>
  <c r="K208" i="19"/>
  <c r="J208" i="19"/>
  <c r="I208" i="19"/>
  <c r="H208" i="19"/>
  <c r="G208" i="19"/>
  <c r="F208" i="19"/>
  <c r="E208" i="19"/>
  <c r="D208" i="19"/>
  <c r="C208" i="19"/>
  <c r="R206" i="19"/>
  <c r="X206" i="19"/>
  <c r="V164" i="7"/>
  <c r="U164" i="7"/>
  <c r="X163" i="7"/>
  <c r="R164" i="7"/>
  <c r="B207" i="7"/>
  <c r="Q207" i="7" s="1"/>
  <c r="M165" i="7"/>
  <c r="L165" i="7"/>
  <c r="H166" i="7"/>
  <c r="G166" i="7"/>
  <c r="I166" i="7"/>
  <c r="F166" i="7"/>
  <c r="E166" i="7"/>
  <c r="J166" i="7"/>
  <c r="K166" i="7"/>
  <c r="D166" i="7"/>
  <c r="C166" i="7"/>
  <c r="U207" i="19" l="1"/>
  <c r="Y163" i="7"/>
  <c r="Y206" i="19"/>
  <c r="L208" i="19"/>
  <c r="M208" i="19"/>
  <c r="V208" i="19"/>
  <c r="B210" i="19"/>
  <c r="Q209" i="19"/>
  <c r="K209" i="19"/>
  <c r="J209" i="19"/>
  <c r="I209" i="19"/>
  <c r="H209" i="19"/>
  <c r="G209" i="19"/>
  <c r="F209" i="19"/>
  <c r="E209" i="19"/>
  <c r="D209" i="19"/>
  <c r="C209" i="19"/>
  <c r="R207" i="19"/>
  <c r="X207" i="19"/>
  <c r="V165" i="7"/>
  <c r="U165" i="7"/>
  <c r="X164" i="7"/>
  <c r="R165" i="7"/>
  <c r="B208" i="7"/>
  <c r="Q208" i="7" s="1"/>
  <c r="M166" i="7"/>
  <c r="L166" i="7"/>
  <c r="I167" i="7"/>
  <c r="H167" i="7"/>
  <c r="F167" i="7"/>
  <c r="G167" i="7"/>
  <c r="D167" i="7"/>
  <c r="E167" i="7"/>
  <c r="J167" i="7"/>
  <c r="K167" i="7"/>
  <c r="C167" i="7"/>
  <c r="U208" i="19" l="1"/>
  <c r="Y164" i="7"/>
  <c r="Y207" i="19"/>
  <c r="L209" i="19"/>
  <c r="M209" i="19"/>
  <c r="V209" i="19"/>
  <c r="B211" i="19"/>
  <c r="Q210" i="19"/>
  <c r="K210" i="19"/>
  <c r="J210" i="19"/>
  <c r="I210" i="19"/>
  <c r="H210" i="19"/>
  <c r="G210" i="19"/>
  <c r="F210" i="19"/>
  <c r="E210" i="19"/>
  <c r="D210" i="19"/>
  <c r="C210" i="19"/>
  <c r="R208" i="19"/>
  <c r="X208" i="19"/>
  <c r="V166" i="7"/>
  <c r="U166" i="7"/>
  <c r="X165" i="7"/>
  <c r="R166" i="7"/>
  <c r="B209" i="7"/>
  <c r="Q209" i="7" s="1"/>
  <c r="M167" i="7"/>
  <c r="L167" i="7"/>
  <c r="I168" i="7"/>
  <c r="H168" i="7"/>
  <c r="E168" i="7"/>
  <c r="K168" i="7"/>
  <c r="G168" i="7"/>
  <c r="C168" i="7"/>
  <c r="F168" i="7"/>
  <c r="J168" i="7"/>
  <c r="D168" i="7"/>
  <c r="U209" i="19" l="1"/>
  <c r="Y165" i="7"/>
  <c r="Y208" i="19"/>
  <c r="L210" i="19"/>
  <c r="M210" i="19"/>
  <c r="V210" i="19"/>
  <c r="B212" i="19"/>
  <c r="Q211" i="19"/>
  <c r="K211" i="19"/>
  <c r="J211" i="19"/>
  <c r="I211" i="19"/>
  <c r="H211" i="19"/>
  <c r="G211" i="19"/>
  <c r="F211" i="19"/>
  <c r="E211" i="19"/>
  <c r="D211" i="19"/>
  <c r="C211" i="19"/>
  <c r="R209" i="19"/>
  <c r="X209" i="19"/>
  <c r="V167" i="7"/>
  <c r="U167" i="7"/>
  <c r="X166" i="7"/>
  <c r="R167" i="7"/>
  <c r="B210" i="7"/>
  <c r="Q210" i="7" s="1"/>
  <c r="M168" i="7"/>
  <c r="H169" i="7"/>
  <c r="I169" i="7"/>
  <c r="G169" i="7"/>
  <c r="F169" i="7"/>
  <c r="E169" i="7"/>
  <c r="K169" i="7"/>
  <c r="J169" i="7"/>
  <c r="C169" i="7"/>
  <c r="D169" i="7"/>
  <c r="L168" i="7"/>
  <c r="U210" i="19" l="1"/>
  <c r="Y166" i="7"/>
  <c r="Y209" i="19"/>
  <c r="L211" i="19"/>
  <c r="M211" i="19"/>
  <c r="V211" i="19"/>
  <c r="B213" i="19"/>
  <c r="Q212" i="19"/>
  <c r="K212" i="19"/>
  <c r="J212" i="19"/>
  <c r="I212" i="19"/>
  <c r="H212" i="19"/>
  <c r="G212" i="19"/>
  <c r="F212" i="19"/>
  <c r="E212" i="19"/>
  <c r="D212" i="19"/>
  <c r="C212" i="19"/>
  <c r="R210" i="19"/>
  <c r="X210" i="19"/>
  <c r="V168" i="7"/>
  <c r="U168" i="7"/>
  <c r="X167" i="7"/>
  <c r="R168" i="7"/>
  <c r="B211" i="7"/>
  <c r="Q211" i="7" s="1"/>
  <c r="M169" i="7"/>
  <c r="L169" i="7"/>
  <c r="H170" i="7"/>
  <c r="I170" i="7"/>
  <c r="G170" i="7"/>
  <c r="E170" i="7"/>
  <c r="F170" i="7"/>
  <c r="K170" i="7"/>
  <c r="J170" i="7"/>
  <c r="C170" i="7"/>
  <c r="D170" i="7"/>
  <c r="U211" i="19" l="1"/>
  <c r="Y167" i="7"/>
  <c r="Y210" i="19"/>
  <c r="L212" i="19"/>
  <c r="M212" i="19"/>
  <c r="V212" i="19"/>
  <c r="B214" i="19"/>
  <c r="Q213" i="19"/>
  <c r="K213" i="19"/>
  <c r="J213" i="19"/>
  <c r="I213" i="19"/>
  <c r="H213" i="19"/>
  <c r="G213" i="19"/>
  <c r="F213" i="19"/>
  <c r="E213" i="19"/>
  <c r="D213" i="19"/>
  <c r="C213" i="19"/>
  <c r="R211" i="19"/>
  <c r="X211" i="19"/>
  <c r="V169" i="7"/>
  <c r="U169" i="7"/>
  <c r="X168" i="7"/>
  <c r="R169" i="7"/>
  <c r="B212" i="7"/>
  <c r="Q212" i="7" s="1"/>
  <c r="M170" i="7"/>
  <c r="L170" i="7"/>
  <c r="I171" i="7"/>
  <c r="H171" i="7"/>
  <c r="G171" i="7"/>
  <c r="F171" i="7"/>
  <c r="D171" i="7"/>
  <c r="J171" i="7"/>
  <c r="K171" i="7"/>
  <c r="E171" i="7"/>
  <c r="C171" i="7"/>
  <c r="U212" i="19" l="1"/>
  <c r="Y168" i="7"/>
  <c r="Y211" i="19"/>
  <c r="L213" i="19"/>
  <c r="M213" i="19"/>
  <c r="V213" i="19"/>
  <c r="B215" i="19"/>
  <c r="Q214" i="19"/>
  <c r="K214" i="19"/>
  <c r="J214" i="19"/>
  <c r="I214" i="19"/>
  <c r="H214" i="19"/>
  <c r="G214" i="19"/>
  <c r="F214" i="19"/>
  <c r="E214" i="19"/>
  <c r="D214" i="19"/>
  <c r="C214" i="19"/>
  <c r="R212" i="19"/>
  <c r="X212" i="19"/>
  <c r="V170" i="7"/>
  <c r="U170" i="7"/>
  <c r="X169" i="7"/>
  <c r="R170" i="7"/>
  <c r="B213" i="7"/>
  <c r="Q213" i="7" s="1"/>
  <c r="X170" i="7"/>
  <c r="M171" i="7"/>
  <c r="L171" i="7"/>
  <c r="I172" i="7"/>
  <c r="E172" i="7"/>
  <c r="K172" i="7"/>
  <c r="C172" i="7"/>
  <c r="F172" i="7"/>
  <c r="D172" i="7"/>
  <c r="H172" i="7"/>
  <c r="G172" i="7"/>
  <c r="J172" i="7"/>
  <c r="U213" i="19" l="1"/>
  <c r="Y169" i="7"/>
  <c r="Y212" i="19"/>
  <c r="L214" i="19"/>
  <c r="M214" i="19"/>
  <c r="V214" i="19"/>
  <c r="B216" i="19"/>
  <c r="Q215" i="19"/>
  <c r="K215" i="19"/>
  <c r="J215" i="19"/>
  <c r="I215" i="19"/>
  <c r="H215" i="19"/>
  <c r="G215" i="19"/>
  <c r="F215" i="19"/>
  <c r="E215" i="19"/>
  <c r="D215" i="19"/>
  <c r="C215" i="19"/>
  <c r="R213" i="19"/>
  <c r="X213" i="19"/>
  <c r="V171" i="7"/>
  <c r="U171" i="7"/>
  <c r="Y170" i="7"/>
  <c r="R171" i="7"/>
  <c r="B214" i="7"/>
  <c r="Q214" i="7" s="1"/>
  <c r="M172" i="7"/>
  <c r="L172" i="7"/>
  <c r="H173" i="7"/>
  <c r="G173" i="7"/>
  <c r="I173" i="7"/>
  <c r="E173" i="7"/>
  <c r="C173" i="7"/>
  <c r="F173" i="7"/>
  <c r="D173" i="7"/>
  <c r="K173" i="7"/>
  <c r="J173" i="7"/>
  <c r="U214" i="19" l="1"/>
  <c r="Y213" i="19"/>
  <c r="L215" i="19"/>
  <c r="M215" i="19"/>
  <c r="V215" i="19"/>
  <c r="B217" i="19"/>
  <c r="Q216" i="19"/>
  <c r="K216" i="19"/>
  <c r="J216" i="19"/>
  <c r="I216" i="19"/>
  <c r="H216" i="19"/>
  <c r="G216" i="19"/>
  <c r="F216" i="19"/>
  <c r="E216" i="19"/>
  <c r="D216" i="19"/>
  <c r="C216" i="19"/>
  <c r="R214" i="19"/>
  <c r="X214" i="19"/>
  <c r="V172" i="7"/>
  <c r="U172" i="7"/>
  <c r="X171" i="7"/>
  <c r="R172" i="7"/>
  <c r="B215" i="7"/>
  <c r="Q215" i="7" s="1"/>
  <c r="M173" i="7"/>
  <c r="I174" i="7"/>
  <c r="F174" i="7"/>
  <c r="J174" i="7"/>
  <c r="E174" i="7"/>
  <c r="C174" i="7"/>
  <c r="D174" i="7"/>
  <c r="H174" i="7"/>
  <c r="K174" i="7"/>
  <c r="G174" i="7"/>
  <c r="L173" i="7"/>
  <c r="U215" i="19" l="1"/>
  <c r="Y171" i="7"/>
  <c r="Y214" i="19"/>
  <c r="L216" i="19"/>
  <c r="M216" i="19"/>
  <c r="V216" i="19"/>
  <c r="B218" i="19"/>
  <c r="Q217" i="19"/>
  <c r="K217" i="19"/>
  <c r="J217" i="19"/>
  <c r="I217" i="19"/>
  <c r="H217" i="19"/>
  <c r="G217" i="19"/>
  <c r="F217" i="19"/>
  <c r="E217" i="19"/>
  <c r="D217" i="19"/>
  <c r="C217" i="19"/>
  <c r="R215" i="19"/>
  <c r="X215" i="19"/>
  <c r="V173" i="7"/>
  <c r="U173" i="7"/>
  <c r="X172" i="7"/>
  <c r="R173" i="7"/>
  <c r="B216" i="7"/>
  <c r="Q216" i="7" s="1"/>
  <c r="M174" i="7"/>
  <c r="L174" i="7"/>
  <c r="I175" i="7"/>
  <c r="H175" i="7"/>
  <c r="G175" i="7"/>
  <c r="F175" i="7"/>
  <c r="E175" i="7"/>
  <c r="K175" i="7"/>
  <c r="D175" i="7"/>
  <c r="J175" i="7"/>
  <c r="C175" i="7"/>
  <c r="U216" i="19" l="1"/>
  <c r="Y172" i="7"/>
  <c r="Y215" i="19"/>
  <c r="L217" i="19"/>
  <c r="M217" i="19"/>
  <c r="V217" i="19"/>
  <c r="B219" i="19"/>
  <c r="Q218" i="19"/>
  <c r="K218" i="19"/>
  <c r="J218" i="19"/>
  <c r="I218" i="19"/>
  <c r="H218" i="19"/>
  <c r="G218" i="19"/>
  <c r="F218" i="19"/>
  <c r="E218" i="19"/>
  <c r="D218" i="19"/>
  <c r="C218" i="19"/>
  <c r="R216" i="19"/>
  <c r="X216" i="19"/>
  <c r="V174" i="7"/>
  <c r="U174" i="7"/>
  <c r="X173" i="7"/>
  <c r="R174" i="7"/>
  <c r="B217" i="7"/>
  <c r="Q217" i="7" s="1"/>
  <c r="M175" i="7"/>
  <c r="L175" i="7"/>
  <c r="I176" i="7"/>
  <c r="H176" i="7"/>
  <c r="G176" i="7"/>
  <c r="E176" i="7"/>
  <c r="K176" i="7"/>
  <c r="F176" i="7"/>
  <c r="C176" i="7"/>
  <c r="J176" i="7"/>
  <c r="D176" i="7"/>
  <c r="U217" i="19" l="1"/>
  <c r="Y173" i="7"/>
  <c r="Y216" i="19"/>
  <c r="L218" i="19"/>
  <c r="M218" i="19"/>
  <c r="V218" i="19"/>
  <c r="B220" i="19"/>
  <c r="Q219" i="19"/>
  <c r="K219" i="19"/>
  <c r="J219" i="19"/>
  <c r="I219" i="19"/>
  <c r="H219" i="19"/>
  <c r="G219" i="19"/>
  <c r="F219" i="19"/>
  <c r="E219" i="19"/>
  <c r="D219" i="19"/>
  <c r="C219" i="19"/>
  <c r="R217" i="19"/>
  <c r="X217" i="19"/>
  <c r="V175" i="7"/>
  <c r="U175" i="7"/>
  <c r="X174" i="7"/>
  <c r="R175" i="7"/>
  <c r="B218" i="7"/>
  <c r="Q218" i="7" s="1"/>
  <c r="M176" i="7"/>
  <c r="H177" i="7"/>
  <c r="I177" i="7"/>
  <c r="G177" i="7"/>
  <c r="F177" i="7"/>
  <c r="K177" i="7"/>
  <c r="D177" i="7"/>
  <c r="J177" i="7"/>
  <c r="E177" i="7"/>
  <c r="C177" i="7"/>
  <c r="L176" i="7"/>
  <c r="U218" i="19" l="1"/>
  <c r="Y174" i="7"/>
  <c r="Y217" i="19"/>
  <c r="L219" i="19"/>
  <c r="M219" i="19"/>
  <c r="V219" i="19"/>
  <c r="B221" i="19"/>
  <c r="Q220" i="19"/>
  <c r="K220" i="19"/>
  <c r="J220" i="19"/>
  <c r="I220" i="19"/>
  <c r="H220" i="19"/>
  <c r="G220" i="19"/>
  <c r="F220" i="19"/>
  <c r="E220" i="19"/>
  <c r="D220" i="19"/>
  <c r="C220" i="19"/>
  <c r="R218" i="19"/>
  <c r="X218" i="19"/>
  <c r="V176" i="7"/>
  <c r="U176" i="7"/>
  <c r="X175" i="7"/>
  <c r="R176" i="7"/>
  <c r="B219" i="7"/>
  <c r="Q219" i="7" s="1"/>
  <c r="M177" i="7"/>
  <c r="L177" i="7"/>
  <c r="I178" i="7"/>
  <c r="H178" i="7"/>
  <c r="G178" i="7"/>
  <c r="J178" i="7"/>
  <c r="F178" i="7"/>
  <c r="K178" i="7"/>
  <c r="C178" i="7"/>
  <c r="D178" i="7"/>
  <c r="E178" i="7"/>
  <c r="U219" i="19" l="1"/>
  <c r="Y175" i="7"/>
  <c r="Y218" i="19"/>
  <c r="L220" i="19"/>
  <c r="M220" i="19"/>
  <c r="V220" i="19"/>
  <c r="B222" i="19"/>
  <c r="Q221" i="19"/>
  <c r="K221" i="19"/>
  <c r="J221" i="19"/>
  <c r="I221" i="19"/>
  <c r="H221" i="19"/>
  <c r="G221" i="19"/>
  <c r="F221" i="19"/>
  <c r="E221" i="19"/>
  <c r="D221" i="19"/>
  <c r="C221" i="19"/>
  <c r="R219" i="19"/>
  <c r="X219" i="19"/>
  <c r="V177" i="7"/>
  <c r="U177" i="7"/>
  <c r="X176" i="7"/>
  <c r="R177" i="7"/>
  <c r="B220" i="7"/>
  <c r="Q220" i="7" s="1"/>
  <c r="M178" i="7"/>
  <c r="L178" i="7"/>
  <c r="I179" i="7"/>
  <c r="H179" i="7"/>
  <c r="F179" i="7"/>
  <c r="G179" i="7"/>
  <c r="E179" i="7"/>
  <c r="D179" i="7"/>
  <c r="J179" i="7"/>
  <c r="K179" i="7"/>
  <c r="C179" i="7"/>
  <c r="U220" i="19" l="1"/>
  <c r="Y176" i="7"/>
  <c r="Y219" i="19"/>
  <c r="L221" i="19"/>
  <c r="M221" i="19"/>
  <c r="V221" i="19"/>
  <c r="B223" i="19"/>
  <c r="Q222" i="19"/>
  <c r="K222" i="19"/>
  <c r="J222" i="19"/>
  <c r="I222" i="19"/>
  <c r="H222" i="19"/>
  <c r="G222" i="19"/>
  <c r="F222" i="19"/>
  <c r="E222" i="19"/>
  <c r="D222" i="19"/>
  <c r="C222" i="19"/>
  <c r="R220" i="19"/>
  <c r="X220" i="19"/>
  <c r="V178" i="7"/>
  <c r="U178" i="7"/>
  <c r="X177" i="7"/>
  <c r="R178" i="7"/>
  <c r="B221" i="7"/>
  <c r="Q221" i="7" s="1"/>
  <c r="M179" i="7"/>
  <c r="L179" i="7"/>
  <c r="I180" i="7"/>
  <c r="H180" i="7"/>
  <c r="G180" i="7"/>
  <c r="E180" i="7"/>
  <c r="F180" i="7"/>
  <c r="K180" i="7"/>
  <c r="C180" i="7"/>
  <c r="J180" i="7"/>
  <c r="D180" i="7"/>
  <c r="U221" i="19" l="1"/>
  <c r="Y177" i="7"/>
  <c r="Y220" i="19"/>
  <c r="L222" i="19"/>
  <c r="M222" i="19"/>
  <c r="V222" i="19"/>
  <c r="B224" i="19"/>
  <c r="Q223" i="19"/>
  <c r="K223" i="19"/>
  <c r="J223" i="19"/>
  <c r="I223" i="19"/>
  <c r="H223" i="19"/>
  <c r="G223" i="19"/>
  <c r="F223" i="19"/>
  <c r="E223" i="19"/>
  <c r="D223" i="19"/>
  <c r="C223" i="19"/>
  <c r="R221" i="19"/>
  <c r="X221" i="19"/>
  <c r="V179" i="7"/>
  <c r="U179" i="7"/>
  <c r="X178" i="7"/>
  <c r="R179" i="7"/>
  <c r="B222" i="7"/>
  <c r="Q222" i="7" s="1"/>
  <c r="M180" i="7"/>
  <c r="L180" i="7"/>
  <c r="H181" i="7"/>
  <c r="G181" i="7"/>
  <c r="E181" i="7"/>
  <c r="F181" i="7"/>
  <c r="K181" i="7"/>
  <c r="I181" i="7"/>
  <c r="C181" i="7"/>
  <c r="D181" i="7"/>
  <c r="J181" i="7"/>
  <c r="U222" i="19" l="1"/>
  <c r="Y178" i="7"/>
  <c r="Y221" i="19"/>
  <c r="L223" i="19"/>
  <c r="M223" i="19"/>
  <c r="V223" i="19"/>
  <c r="B225" i="19"/>
  <c r="Q224" i="19"/>
  <c r="K224" i="19"/>
  <c r="J224" i="19"/>
  <c r="I224" i="19"/>
  <c r="H224" i="19"/>
  <c r="G224" i="19"/>
  <c r="F224" i="19"/>
  <c r="E224" i="19"/>
  <c r="D224" i="19"/>
  <c r="C224" i="19"/>
  <c r="R222" i="19"/>
  <c r="X222" i="19"/>
  <c r="V180" i="7"/>
  <c r="U180" i="7"/>
  <c r="X179" i="7"/>
  <c r="R180" i="7"/>
  <c r="B223" i="7"/>
  <c r="Q223" i="7" s="1"/>
  <c r="M181" i="7"/>
  <c r="H182" i="7"/>
  <c r="G182" i="7"/>
  <c r="J182" i="7"/>
  <c r="E182" i="7"/>
  <c r="K182" i="7"/>
  <c r="D182" i="7"/>
  <c r="F182" i="7"/>
  <c r="I182" i="7"/>
  <c r="C182" i="7"/>
  <c r="L181" i="7"/>
  <c r="U223" i="19" l="1"/>
  <c r="Y179" i="7"/>
  <c r="Y222" i="19"/>
  <c r="L224" i="19"/>
  <c r="M224" i="19"/>
  <c r="V224" i="19"/>
  <c r="B226" i="19"/>
  <c r="Q225" i="19"/>
  <c r="K225" i="19"/>
  <c r="J225" i="19"/>
  <c r="I225" i="19"/>
  <c r="H225" i="19"/>
  <c r="G225" i="19"/>
  <c r="F225" i="19"/>
  <c r="E225" i="19"/>
  <c r="D225" i="19"/>
  <c r="C225" i="19"/>
  <c r="R223" i="19"/>
  <c r="X223" i="19"/>
  <c r="V181" i="7"/>
  <c r="U181" i="7"/>
  <c r="X180" i="7"/>
  <c r="R181" i="7"/>
  <c r="B224" i="7"/>
  <c r="Q224" i="7" s="1"/>
  <c r="M182" i="7"/>
  <c r="L182" i="7"/>
  <c r="I183" i="7"/>
  <c r="F183" i="7"/>
  <c r="H183" i="7"/>
  <c r="G183" i="7"/>
  <c r="D183" i="7"/>
  <c r="J183" i="7"/>
  <c r="E183" i="7"/>
  <c r="C183" i="7"/>
  <c r="K183" i="7"/>
  <c r="U224" i="19" l="1"/>
  <c r="Y180" i="7"/>
  <c r="Y223" i="19"/>
  <c r="L225" i="19"/>
  <c r="M225" i="19"/>
  <c r="V225" i="19"/>
  <c r="B227" i="19"/>
  <c r="Q226" i="19"/>
  <c r="K226" i="19"/>
  <c r="J226" i="19"/>
  <c r="I226" i="19"/>
  <c r="H226" i="19"/>
  <c r="G226" i="19"/>
  <c r="F226" i="19"/>
  <c r="E226" i="19"/>
  <c r="D226" i="19"/>
  <c r="C226" i="19"/>
  <c r="R224" i="19"/>
  <c r="X224" i="19"/>
  <c r="V182" i="7"/>
  <c r="U182" i="7"/>
  <c r="X181" i="7"/>
  <c r="R182" i="7"/>
  <c r="B225" i="7"/>
  <c r="Q225" i="7" s="1"/>
  <c r="M183" i="7"/>
  <c r="L183" i="7"/>
  <c r="I184" i="7"/>
  <c r="E184" i="7"/>
  <c r="K184" i="7"/>
  <c r="H184" i="7"/>
  <c r="C184" i="7"/>
  <c r="G184" i="7"/>
  <c r="J184" i="7"/>
  <c r="D184" i="7"/>
  <c r="F184" i="7"/>
  <c r="U225" i="19" l="1"/>
  <c r="Y181" i="7"/>
  <c r="Y224" i="19"/>
  <c r="L226" i="19"/>
  <c r="M226" i="19"/>
  <c r="V226" i="19"/>
  <c r="B228" i="19"/>
  <c r="Q227" i="19"/>
  <c r="K227" i="19"/>
  <c r="J227" i="19"/>
  <c r="I227" i="19"/>
  <c r="H227" i="19"/>
  <c r="G227" i="19"/>
  <c r="F227" i="19"/>
  <c r="E227" i="19"/>
  <c r="D227" i="19"/>
  <c r="C227" i="19"/>
  <c r="R225" i="19"/>
  <c r="X225" i="19"/>
  <c r="V183" i="7"/>
  <c r="U183" i="7"/>
  <c r="X182" i="7"/>
  <c r="R183" i="7"/>
  <c r="B226" i="7"/>
  <c r="Q226" i="7" s="1"/>
  <c r="M184" i="7"/>
  <c r="L184" i="7"/>
  <c r="H185" i="7"/>
  <c r="I185" i="7"/>
  <c r="G185" i="7"/>
  <c r="F185" i="7"/>
  <c r="E185" i="7"/>
  <c r="J185" i="7"/>
  <c r="C185" i="7"/>
  <c r="D185" i="7"/>
  <c r="K185" i="7"/>
  <c r="U226" i="19" l="1"/>
  <c r="Y182" i="7"/>
  <c r="Y225" i="19"/>
  <c r="L227" i="19"/>
  <c r="M227" i="19"/>
  <c r="V227" i="19"/>
  <c r="B229" i="19"/>
  <c r="Q228" i="19"/>
  <c r="K228" i="19"/>
  <c r="J228" i="19"/>
  <c r="I228" i="19"/>
  <c r="H228" i="19"/>
  <c r="G228" i="19"/>
  <c r="F228" i="19"/>
  <c r="E228" i="19"/>
  <c r="D228" i="19"/>
  <c r="C228" i="19"/>
  <c r="R226" i="19"/>
  <c r="X226" i="19"/>
  <c r="V184" i="7"/>
  <c r="U184" i="7"/>
  <c r="X183" i="7"/>
  <c r="R184" i="7"/>
  <c r="B227" i="7"/>
  <c r="Q227" i="7" s="1"/>
  <c r="M185" i="7"/>
  <c r="H186" i="7"/>
  <c r="I186" i="7"/>
  <c r="G186" i="7"/>
  <c r="E186" i="7"/>
  <c r="F186" i="7"/>
  <c r="K186" i="7"/>
  <c r="J186" i="7"/>
  <c r="C186" i="7"/>
  <c r="D186" i="7"/>
  <c r="L185" i="7"/>
  <c r="U227" i="19" l="1"/>
  <c r="Y183" i="7"/>
  <c r="Y226" i="19"/>
  <c r="L228" i="19"/>
  <c r="M228" i="19"/>
  <c r="V228" i="19"/>
  <c r="B230" i="19"/>
  <c r="Q229" i="19"/>
  <c r="K229" i="19"/>
  <c r="J229" i="19"/>
  <c r="I229" i="19"/>
  <c r="H229" i="19"/>
  <c r="G229" i="19"/>
  <c r="F229" i="19"/>
  <c r="E229" i="19"/>
  <c r="D229" i="19"/>
  <c r="C229" i="19"/>
  <c r="R227" i="19"/>
  <c r="X227" i="19"/>
  <c r="V185" i="7"/>
  <c r="U185" i="7"/>
  <c r="X184" i="7"/>
  <c r="R185" i="7"/>
  <c r="B228" i="7"/>
  <c r="Q228" i="7" s="1"/>
  <c r="M186" i="7"/>
  <c r="L186" i="7"/>
  <c r="I187" i="7"/>
  <c r="H187" i="7"/>
  <c r="G187" i="7"/>
  <c r="F187" i="7"/>
  <c r="E187" i="7"/>
  <c r="D187" i="7"/>
  <c r="J187" i="7"/>
  <c r="K187" i="7"/>
  <c r="C187" i="7"/>
  <c r="U228" i="19" l="1"/>
  <c r="Y184" i="7"/>
  <c r="Y227" i="19"/>
  <c r="L229" i="19"/>
  <c r="M229" i="19"/>
  <c r="V229" i="19"/>
  <c r="B231" i="19"/>
  <c r="Q230" i="19"/>
  <c r="K230" i="19"/>
  <c r="J230" i="19"/>
  <c r="I230" i="19"/>
  <c r="H230" i="19"/>
  <c r="G230" i="19"/>
  <c r="F230" i="19"/>
  <c r="E230" i="19"/>
  <c r="D230" i="19"/>
  <c r="C230" i="19"/>
  <c r="R228" i="19"/>
  <c r="X228" i="19"/>
  <c r="V186" i="7"/>
  <c r="U186" i="7"/>
  <c r="X185" i="7"/>
  <c r="R186" i="7"/>
  <c r="B229" i="7"/>
  <c r="Q229" i="7" s="1"/>
  <c r="M187" i="7"/>
  <c r="L187" i="7"/>
  <c r="I188" i="7"/>
  <c r="H188" i="7"/>
  <c r="E188" i="7"/>
  <c r="G188" i="7"/>
  <c r="K188" i="7"/>
  <c r="F188" i="7"/>
  <c r="C188" i="7"/>
  <c r="D188" i="7"/>
  <c r="J188" i="7"/>
  <c r="U229" i="19" l="1"/>
  <c r="Y185" i="7"/>
  <c r="Y228" i="19"/>
  <c r="L230" i="19"/>
  <c r="M230" i="19"/>
  <c r="V230" i="19"/>
  <c r="B232" i="19"/>
  <c r="Q231" i="19"/>
  <c r="K231" i="19"/>
  <c r="J231" i="19"/>
  <c r="I231" i="19"/>
  <c r="H231" i="19"/>
  <c r="G231" i="19"/>
  <c r="F231" i="19"/>
  <c r="E231" i="19"/>
  <c r="D231" i="19"/>
  <c r="C231" i="19"/>
  <c r="R229" i="19"/>
  <c r="X229" i="19"/>
  <c r="V187" i="7"/>
  <c r="U187" i="7"/>
  <c r="X186" i="7"/>
  <c r="R187" i="7"/>
  <c r="B230" i="7"/>
  <c r="Q230" i="7" s="1"/>
  <c r="M188" i="7"/>
  <c r="H189" i="7"/>
  <c r="G189" i="7"/>
  <c r="I189" i="7"/>
  <c r="F189" i="7"/>
  <c r="E189" i="7"/>
  <c r="K189" i="7"/>
  <c r="C189" i="7"/>
  <c r="D189" i="7"/>
  <c r="J189" i="7"/>
  <c r="L188" i="7"/>
  <c r="U230" i="19" l="1"/>
  <c r="Y186" i="7"/>
  <c r="Y229" i="19"/>
  <c r="L231" i="19"/>
  <c r="M231" i="19"/>
  <c r="V231" i="19"/>
  <c r="B233" i="19"/>
  <c r="Q232" i="19"/>
  <c r="K232" i="19"/>
  <c r="J232" i="19"/>
  <c r="I232" i="19"/>
  <c r="H232" i="19"/>
  <c r="G232" i="19"/>
  <c r="F232" i="19"/>
  <c r="E232" i="19"/>
  <c r="D232" i="19"/>
  <c r="C232" i="19"/>
  <c r="R230" i="19"/>
  <c r="X230" i="19"/>
  <c r="V188" i="7"/>
  <c r="U188" i="7"/>
  <c r="X187" i="7"/>
  <c r="R188" i="7"/>
  <c r="B231" i="7"/>
  <c r="Q231" i="7" s="1"/>
  <c r="M189" i="7"/>
  <c r="L189" i="7"/>
  <c r="I190" i="7"/>
  <c r="H190" i="7"/>
  <c r="F190" i="7"/>
  <c r="G190" i="7"/>
  <c r="J190" i="7"/>
  <c r="K190" i="7"/>
  <c r="C190" i="7"/>
  <c r="E190" i="7"/>
  <c r="D190" i="7"/>
  <c r="U231" i="19" l="1"/>
  <c r="Y187" i="7"/>
  <c r="Y230" i="19"/>
  <c r="L232" i="19"/>
  <c r="M232" i="19"/>
  <c r="V232" i="19"/>
  <c r="B234" i="19"/>
  <c r="Q233" i="19"/>
  <c r="K233" i="19"/>
  <c r="J233" i="19"/>
  <c r="I233" i="19"/>
  <c r="H233" i="19"/>
  <c r="G233" i="19"/>
  <c r="F233" i="19"/>
  <c r="E233" i="19"/>
  <c r="D233" i="19"/>
  <c r="C233" i="19"/>
  <c r="R231" i="19"/>
  <c r="X231" i="19"/>
  <c r="V189" i="7"/>
  <c r="U189" i="7"/>
  <c r="X188" i="7"/>
  <c r="R189" i="7"/>
  <c r="B232" i="7"/>
  <c r="Q232" i="7" s="1"/>
  <c r="M190" i="7"/>
  <c r="I191" i="7"/>
  <c r="H191" i="7"/>
  <c r="G191" i="7"/>
  <c r="F191" i="7"/>
  <c r="E191" i="7"/>
  <c r="K191" i="7"/>
  <c r="D191" i="7"/>
  <c r="J191" i="7"/>
  <c r="C191" i="7"/>
  <c r="L190" i="7"/>
  <c r="U232" i="19" l="1"/>
  <c r="Y188" i="7"/>
  <c r="Y231" i="19"/>
  <c r="L233" i="19"/>
  <c r="M233" i="19"/>
  <c r="V233" i="19"/>
  <c r="B235" i="19"/>
  <c r="Q234" i="19"/>
  <c r="K234" i="19"/>
  <c r="J234" i="19"/>
  <c r="I234" i="19"/>
  <c r="H234" i="19"/>
  <c r="G234" i="19"/>
  <c r="F234" i="19"/>
  <c r="E234" i="19"/>
  <c r="D234" i="19"/>
  <c r="C234" i="19"/>
  <c r="R232" i="19"/>
  <c r="X232" i="19"/>
  <c r="V190" i="7"/>
  <c r="U190" i="7"/>
  <c r="X189" i="7"/>
  <c r="R190" i="7"/>
  <c r="B233" i="7"/>
  <c r="Q233" i="7" s="1"/>
  <c r="M191" i="7"/>
  <c r="L191" i="7"/>
  <c r="I192" i="7"/>
  <c r="H192" i="7"/>
  <c r="G192" i="7"/>
  <c r="E192" i="7"/>
  <c r="K192" i="7"/>
  <c r="F192" i="7"/>
  <c r="C192" i="7"/>
  <c r="J192" i="7"/>
  <c r="D192" i="7"/>
  <c r="U233" i="19" l="1"/>
  <c r="Y189" i="7"/>
  <c r="Y232" i="19"/>
  <c r="L234" i="19"/>
  <c r="M234" i="19"/>
  <c r="V234" i="19"/>
  <c r="B236" i="19"/>
  <c r="Q235" i="19"/>
  <c r="K235" i="19"/>
  <c r="J235" i="19"/>
  <c r="I235" i="19"/>
  <c r="H235" i="19"/>
  <c r="G235" i="19"/>
  <c r="F235" i="19"/>
  <c r="E235" i="19"/>
  <c r="D235" i="19"/>
  <c r="C235" i="19"/>
  <c r="R233" i="19"/>
  <c r="X233" i="19"/>
  <c r="V191" i="7"/>
  <c r="U191" i="7"/>
  <c r="X190" i="7"/>
  <c r="R191" i="7"/>
  <c r="B234" i="7"/>
  <c r="Q234" i="7" s="1"/>
  <c r="M192" i="7"/>
  <c r="H193" i="7"/>
  <c r="I193" i="7"/>
  <c r="G193" i="7"/>
  <c r="K193" i="7"/>
  <c r="F193" i="7"/>
  <c r="D193" i="7"/>
  <c r="J193" i="7"/>
  <c r="C193" i="7"/>
  <c r="E193" i="7"/>
  <c r="L192" i="7"/>
  <c r="U234" i="19" l="1"/>
  <c r="Y190" i="7"/>
  <c r="Y233" i="19"/>
  <c r="L235" i="19"/>
  <c r="M235" i="19"/>
  <c r="V235" i="19"/>
  <c r="B237" i="19"/>
  <c r="Q236" i="19"/>
  <c r="K236" i="19"/>
  <c r="J236" i="19"/>
  <c r="I236" i="19"/>
  <c r="H236" i="19"/>
  <c r="G236" i="19"/>
  <c r="F236" i="19"/>
  <c r="E236" i="19"/>
  <c r="D236" i="19"/>
  <c r="C236" i="19"/>
  <c r="R234" i="19"/>
  <c r="X234" i="19"/>
  <c r="V192" i="7"/>
  <c r="U192" i="7"/>
  <c r="X191" i="7"/>
  <c r="R192" i="7"/>
  <c r="B235" i="7"/>
  <c r="Q235" i="7" s="1"/>
  <c r="M193" i="7"/>
  <c r="L193" i="7"/>
  <c r="I194" i="7"/>
  <c r="H194" i="7"/>
  <c r="E194" i="7"/>
  <c r="J194" i="7"/>
  <c r="G194" i="7"/>
  <c r="C194" i="7"/>
  <c r="F194" i="7"/>
  <c r="D194" i="7"/>
  <c r="K194" i="7"/>
  <c r="U235" i="19" l="1"/>
  <c r="Y191" i="7"/>
  <c r="Y234" i="19"/>
  <c r="L236" i="19"/>
  <c r="M236" i="19"/>
  <c r="V236" i="19"/>
  <c r="B238" i="19"/>
  <c r="Q237" i="19"/>
  <c r="K237" i="19"/>
  <c r="J237" i="19"/>
  <c r="I237" i="19"/>
  <c r="H237" i="19"/>
  <c r="G237" i="19"/>
  <c r="F237" i="19"/>
  <c r="E237" i="19"/>
  <c r="D237" i="19"/>
  <c r="C237" i="19"/>
  <c r="R235" i="19"/>
  <c r="X235" i="19"/>
  <c r="V193" i="7"/>
  <c r="U193" i="7"/>
  <c r="X192" i="7"/>
  <c r="R193" i="7"/>
  <c r="B236" i="7"/>
  <c r="Q236" i="7" s="1"/>
  <c r="M194" i="7"/>
  <c r="I195" i="7"/>
  <c r="F195" i="7"/>
  <c r="D195" i="7"/>
  <c r="J195" i="7"/>
  <c r="H195" i="7"/>
  <c r="E195" i="7"/>
  <c r="G195" i="7"/>
  <c r="C195" i="7"/>
  <c r="K195" i="7"/>
  <c r="L194" i="7"/>
  <c r="U236" i="19" l="1"/>
  <c r="Y192" i="7"/>
  <c r="Y235" i="19"/>
  <c r="L237" i="19"/>
  <c r="M237" i="19"/>
  <c r="V237" i="19"/>
  <c r="B239" i="19"/>
  <c r="Q238" i="19"/>
  <c r="K238" i="19"/>
  <c r="J238" i="19"/>
  <c r="I238" i="19"/>
  <c r="H238" i="19"/>
  <c r="G238" i="19"/>
  <c r="F238" i="19"/>
  <c r="E238" i="19"/>
  <c r="D238" i="19"/>
  <c r="C238" i="19"/>
  <c r="R236" i="19"/>
  <c r="X236" i="19"/>
  <c r="V194" i="7"/>
  <c r="U194" i="7"/>
  <c r="X193" i="7"/>
  <c r="R194" i="7"/>
  <c r="B237" i="7"/>
  <c r="Q237" i="7" s="1"/>
  <c r="M195" i="7"/>
  <c r="L195" i="7"/>
  <c r="I196" i="7"/>
  <c r="H196" i="7"/>
  <c r="G196" i="7"/>
  <c r="E196" i="7"/>
  <c r="F196" i="7"/>
  <c r="K196" i="7"/>
  <c r="C196" i="7"/>
  <c r="J196" i="7"/>
  <c r="D196" i="7"/>
  <c r="U237" i="19" l="1"/>
  <c r="Y193" i="7"/>
  <c r="Y236" i="19"/>
  <c r="L238" i="19"/>
  <c r="M238" i="19"/>
  <c r="V238" i="19"/>
  <c r="B240" i="19"/>
  <c r="Q239" i="19"/>
  <c r="K239" i="19"/>
  <c r="J239" i="19"/>
  <c r="I239" i="19"/>
  <c r="H239" i="19"/>
  <c r="G239" i="19"/>
  <c r="F239" i="19"/>
  <c r="E239" i="19"/>
  <c r="D239" i="19"/>
  <c r="C239" i="19"/>
  <c r="R237" i="19"/>
  <c r="X237" i="19"/>
  <c r="V195" i="7"/>
  <c r="U195" i="7"/>
  <c r="X194" i="7"/>
  <c r="R195" i="7"/>
  <c r="B238" i="7"/>
  <c r="Q238" i="7" s="1"/>
  <c r="M196" i="7"/>
  <c r="L196" i="7"/>
  <c r="H197" i="7"/>
  <c r="G197" i="7"/>
  <c r="I197" i="7"/>
  <c r="E197" i="7"/>
  <c r="F197" i="7"/>
  <c r="K197" i="7"/>
  <c r="C197" i="7"/>
  <c r="J197" i="7"/>
  <c r="D197" i="7"/>
  <c r="U238" i="19" l="1"/>
  <c r="Y194" i="7"/>
  <c r="Y237" i="19"/>
  <c r="L239" i="19"/>
  <c r="M239" i="19"/>
  <c r="V239" i="19"/>
  <c r="B241" i="19"/>
  <c r="Q240" i="19"/>
  <c r="K240" i="19"/>
  <c r="J240" i="19"/>
  <c r="I240" i="19"/>
  <c r="H240" i="19"/>
  <c r="G240" i="19"/>
  <c r="F240" i="19"/>
  <c r="E240" i="19"/>
  <c r="D240" i="19"/>
  <c r="C240" i="19"/>
  <c r="R238" i="19"/>
  <c r="X238" i="19"/>
  <c r="V196" i="7"/>
  <c r="U196" i="7"/>
  <c r="X195" i="7"/>
  <c r="R196" i="7"/>
  <c r="B239" i="7"/>
  <c r="Q239" i="7" s="1"/>
  <c r="M197" i="7"/>
  <c r="H198" i="7"/>
  <c r="G198" i="7"/>
  <c r="I198" i="7"/>
  <c r="F198" i="7"/>
  <c r="J198" i="7"/>
  <c r="K198" i="7"/>
  <c r="E198" i="7"/>
  <c r="D198" i="7"/>
  <c r="C198" i="7"/>
  <c r="L197" i="7"/>
  <c r="U239" i="19" l="1"/>
  <c r="Y195" i="7"/>
  <c r="Y238" i="19"/>
  <c r="L240" i="19"/>
  <c r="M240" i="19"/>
  <c r="V240" i="19"/>
  <c r="B242" i="19"/>
  <c r="Q241" i="19"/>
  <c r="K241" i="19"/>
  <c r="J241" i="19"/>
  <c r="I241" i="19"/>
  <c r="H241" i="19"/>
  <c r="G241" i="19"/>
  <c r="F241" i="19"/>
  <c r="E241" i="19"/>
  <c r="D241" i="19"/>
  <c r="C241" i="19"/>
  <c r="R239" i="19"/>
  <c r="X239" i="19"/>
  <c r="V197" i="7"/>
  <c r="U197" i="7"/>
  <c r="X196" i="7"/>
  <c r="R197" i="7"/>
  <c r="B240" i="7"/>
  <c r="Q240" i="7" s="1"/>
  <c r="M198" i="7"/>
  <c r="L198" i="7"/>
  <c r="I199" i="7"/>
  <c r="H199" i="7"/>
  <c r="F199" i="7"/>
  <c r="G199" i="7"/>
  <c r="D199" i="7"/>
  <c r="J199" i="7"/>
  <c r="K199" i="7"/>
  <c r="C199" i="7"/>
  <c r="E199" i="7"/>
  <c r="U240" i="19" l="1"/>
  <c r="Y196" i="7"/>
  <c r="Y239" i="19"/>
  <c r="L241" i="19"/>
  <c r="M241" i="19"/>
  <c r="V241" i="19"/>
  <c r="B243" i="19"/>
  <c r="Q242" i="19"/>
  <c r="K242" i="19"/>
  <c r="J242" i="19"/>
  <c r="I242" i="19"/>
  <c r="H242" i="19"/>
  <c r="G242" i="19"/>
  <c r="F242" i="19"/>
  <c r="E242" i="19"/>
  <c r="D242" i="19"/>
  <c r="C242" i="19"/>
  <c r="R240" i="19"/>
  <c r="X240" i="19"/>
  <c r="V198" i="7"/>
  <c r="U198" i="7"/>
  <c r="X197" i="7"/>
  <c r="R198" i="7"/>
  <c r="B241" i="7"/>
  <c r="Q241" i="7" s="1"/>
  <c r="M199" i="7"/>
  <c r="I200" i="7"/>
  <c r="H200" i="7"/>
  <c r="E200" i="7"/>
  <c r="K200" i="7"/>
  <c r="G200" i="7"/>
  <c r="C200" i="7"/>
  <c r="F200" i="7"/>
  <c r="J200" i="7"/>
  <c r="D200" i="7"/>
  <c r="L199" i="7"/>
  <c r="U241" i="19" l="1"/>
  <c r="Y197" i="7"/>
  <c r="Y240" i="19"/>
  <c r="L242" i="19"/>
  <c r="M242" i="19"/>
  <c r="V242" i="19"/>
  <c r="B244" i="19"/>
  <c r="Q243" i="19"/>
  <c r="K243" i="19"/>
  <c r="J243" i="19"/>
  <c r="I243" i="19"/>
  <c r="H243" i="19"/>
  <c r="G243" i="19"/>
  <c r="F243" i="19"/>
  <c r="E243" i="19"/>
  <c r="D243" i="19"/>
  <c r="C243" i="19"/>
  <c r="R241" i="19"/>
  <c r="X241" i="19"/>
  <c r="V199" i="7"/>
  <c r="U199" i="7"/>
  <c r="X198" i="7"/>
  <c r="R199" i="7"/>
  <c r="B242" i="7"/>
  <c r="Q242" i="7" s="1"/>
  <c r="M200" i="7"/>
  <c r="L200" i="7"/>
  <c r="H201" i="7"/>
  <c r="I201" i="7"/>
  <c r="G201" i="7"/>
  <c r="F201" i="7"/>
  <c r="E201" i="7"/>
  <c r="K201" i="7"/>
  <c r="J201" i="7"/>
  <c r="C201" i="7"/>
  <c r="D201" i="7"/>
  <c r="U242" i="19" l="1"/>
  <c r="Y198" i="7"/>
  <c r="Y241" i="19"/>
  <c r="L243" i="19"/>
  <c r="M243" i="19"/>
  <c r="V243" i="19"/>
  <c r="B245" i="19"/>
  <c r="Q244" i="19"/>
  <c r="K244" i="19"/>
  <c r="J244" i="19"/>
  <c r="I244" i="19"/>
  <c r="H244" i="19"/>
  <c r="G244" i="19"/>
  <c r="F244" i="19"/>
  <c r="E244" i="19"/>
  <c r="D244" i="19"/>
  <c r="C244" i="19"/>
  <c r="R242" i="19"/>
  <c r="X242" i="19"/>
  <c r="V200" i="7"/>
  <c r="U200" i="7"/>
  <c r="X199" i="7"/>
  <c r="R200" i="7"/>
  <c r="B243" i="7"/>
  <c r="Q243" i="7" s="1"/>
  <c r="M201" i="7"/>
  <c r="L201" i="7"/>
  <c r="H202" i="7"/>
  <c r="I202" i="7"/>
  <c r="G202" i="7"/>
  <c r="E202" i="7"/>
  <c r="F202" i="7"/>
  <c r="K202" i="7"/>
  <c r="J202" i="7"/>
  <c r="C202" i="7"/>
  <c r="D202" i="7"/>
  <c r="U243" i="19" l="1"/>
  <c r="Y199" i="7"/>
  <c r="Y242" i="19"/>
  <c r="L244" i="19"/>
  <c r="M244" i="19"/>
  <c r="V244" i="19"/>
  <c r="B246" i="19"/>
  <c r="Q245" i="19"/>
  <c r="K245" i="19"/>
  <c r="J245" i="19"/>
  <c r="I245" i="19"/>
  <c r="H245" i="19"/>
  <c r="G245" i="19"/>
  <c r="F245" i="19"/>
  <c r="E245" i="19"/>
  <c r="D245" i="19"/>
  <c r="C245" i="19"/>
  <c r="R243" i="19"/>
  <c r="X243" i="19"/>
  <c r="V201" i="7"/>
  <c r="U201" i="7"/>
  <c r="X200" i="7"/>
  <c r="R201" i="7"/>
  <c r="B244" i="7"/>
  <c r="Q244" i="7" s="1"/>
  <c r="M202" i="7"/>
  <c r="L202" i="7"/>
  <c r="I203" i="7"/>
  <c r="H203" i="7"/>
  <c r="G203" i="7"/>
  <c r="F203" i="7"/>
  <c r="D203" i="7"/>
  <c r="J203" i="7"/>
  <c r="E203" i="7"/>
  <c r="K203" i="7"/>
  <c r="C203" i="7"/>
  <c r="U244" i="19" l="1"/>
  <c r="Y200" i="7"/>
  <c r="Y243" i="19"/>
  <c r="L245" i="19"/>
  <c r="M245" i="19"/>
  <c r="V245" i="19"/>
  <c r="B247" i="19"/>
  <c r="Q246" i="19"/>
  <c r="K246" i="19"/>
  <c r="J246" i="19"/>
  <c r="I246" i="19"/>
  <c r="H246" i="19"/>
  <c r="G246" i="19"/>
  <c r="F246" i="19"/>
  <c r="E246" i="19"/>
  <c r="D246" i="19"/>
  <c r="C246" i="19"/>
  <c r="R244" i="19"/>
  <c r="X244" i="19"/>
  <c r="V202" i="7"/>
  <c r="U202" i="7"/>
  <c r="X201" i="7"/>
  <c r="R202" i="7"/>
  <c r="B245" i="7"/>
  <c r="Q245" i="7" s="1"/>
  <c r="M203" i="7"/>
  <c r="L203" i="7"/>
  <c r="I204" i="7"/>
  <c r="E204" i="7"/>
  <c r="H204" i="7"/>
  <c r="K204" i="7"/>
  <c r="G204" i="7"/>
  <c r="C204" i="7"/>
  <c r="D204" i="7"/>
  <c r="F204" i="7"/>
  <c r="J204" i="7"/>
  <c r="U245" i="19" l="1"/>
  <c r="Y201" i="7"/>
  <c r="Y244" i="19"/>
  <c r="L246" i="19"/>
  <c r="M246" i="19"/>
  <c r="V246" i="19"/>
  <c r="B248" i="19"/>
  <c r="Q247" i="19"/>
  <c r="K247" i="19"/>
  <c r="J247" i="19"/>
  <c r="I247" i="19"/>
  <c r="H247" i="19"/>
  <c r="G247" i="19"/>
  <c r="F247" i="19"/>
  <c r="E247" i="19"/>
  <c r="D247" i="19"/>
  <c r="C247" i="19"/>
  <c r="R245" i="19"/>
  <c r="X245" i="19"/>
  <c r="V203" i="7"/>
  <c r="U203" i="7"/>
  <c r="X202" i="7"/>
  <c r="R203" i="7"/>
  <c r="B246" i="7"/>
  <c r="Q246" i="7" s="1"/>
  <c r="M204" i="7"/>
  <c r="H205" i="7"/>
  <c r="G205" i="7"/>
  <c r="I205" i="7"/>
  <c r="C205" i="7"/>
  <c r="D205" i="7"/>
  <c r="E205" i="7"/>
  <c r="K205" i="7"/>
  <c r="J205" i="7"/>
  <c r="F205" i="7"/>
  <c r="L204" i="7"/>
  <c r="U246" i="19" l="1"/>
  <c r="Y202" i="7"/>
  <c r="Y245" i="19"/>
  <c r="L247" i="19"/>
  <c r="M247" i="19"/>
  <c r="V247" i="19"/>
  <c r="B249" i="19"/>
  <c r="Q248" i="19"/>
  <c r="K248" i="19"/>
  <c r="J248" i="19"/>
  <c r="I248" i="19"/>
  <c r="H248" i="19"/>
  <c r="G248" i="19"/>
  <c r="F248" i="19"/>
  <c r="E248" i="19"/>
  <c r="D248" i="19"/>
  <c r="C248" i="19"/>
  <c r="R246" i="19"/>
  <c r="X246" i="19"/>
  <c r="V204" i="7"/>
  <c r="U204" i="7"/>
  <c r="X203" i="7"/>
  <c r="R204" i="7"/>
  <c r="B247" i="7"/>
  <c r="Q247" i="7" s="1"/>
  <c r="M205" i="7"/>
  <c r="L205" i="7"/>
  <c r="I206" i="7"/>
  <c r="F206" i="7"/>
  <c r="H206" i="7"/>
  <c r="J206" i="7"/>
  <c r="G206" i="7"/>
  <c r="C206" i="7"/>
  <c r="D206" i="7"/>
  <c r="E206" i="7"/>
  <c r="K206" i="7"/>
  <c r="U247" i="19" l="1"/>
  <c r="Y203" i="7"/>
  <c r="Y246" i="19"/>
  <c r="L248" i="19"/>
  <c r="M248" i="19"/>
  <c r="V248" i="19"/>
  <c r="B250" i="19"/>
  <c r="Q249" i="19"/>
  <c r="K249" i="19"/>
  <c r="J249" i="19"/>
  <c r="I249" i="19"/>
  <c r="H249" i="19"/>
  <c r="G249" i="19"/>
  <c r="F249" i="19"/>
  <c r="E249" i="19"/>
  <c r="D249" i="19"/>
  <c r="C249" i="19"/>
  <c r="R247" i="19"/>
  <c r="X247" i="19"/>
  <c r="V205" i="7"/>
  <c r="U205" i="7"/>
  <c r="X204" i="7"/>
  <c r="R205" i="7"/>
  <c r="B248" i="7"/>
  <c r="Q248" i="7" s="1"/>
  <c r="M206" i="7"/>
  <c r="I207" i="7"/>
  <c r="H207" i="7"/>
  <c r="G207" i="7"/>
  <c r="F207" i="7"/>
  <c r="E207" i="7"/>
  <c r="K207" i="7"/>
  <c r="D207" i="7"/>
  <c r="J207" i="7"/>
  <c r="C207" i="7"/>
  <c r="L206" i="7"/>
  <c r="U248" i="19" l="1"/>
  <c r="Y204" i="7"/>
  <c r="Y247" i="19"/>
  <c r="L249" i="19"/>
  <c r="M249" i="19"/>
  <c r="V249" i="19"/>
  <c r="B251" i="19"/>
  <c r="Q250" i="19"/>
  <c r="K250" i="19"/>
  <c r="J250" i="19"/>
  <c r="I250" i="19"/>
  <c r="H250" i="19"/>
  <c r="G250" i="19"/>
  <c r="F250" i="19"/>
  <c r="E250" i="19"/>
  <c r="D250" i="19"/>
  <c r="C250" i="19"/>
  <c r="R248" i="19"/>
  <c r="X248" i="19"/>
  <c r="V206" i="7"/>
  <c r="U206" i="7"/>
  <c r="X205" i="7"/>
  <c r="R206" i="7"/>
  <c r="B249" i="7"/>
  <c r="Q249" i="7" s="1"/>
  <c r="M207" i="7"/>
  <c r="L207" i="7"/>
  <c r="I208" i="7"/>
  <c r="H208" i="7"/>
  <c r="G208" i="7"/>
  <c r="E208" i="7"/>
  <c r="K208" i="7"/>
  <c r="F208" i="7"/>
  <c r="C208" i="7"/>
  <c r="J208" i="7"/>
  <c r="D208" i="7"/>
  <c r="U249" i="19" l="1"/>
  <c r="Y205" i="7"/>
  <c r="Y248" i="19"/>
  <c r="L250" i="19"/>
  <c r="M250" i="19"/>
  <c r="V250" i="19"/>
  <c r="B252" i="19"/>
  <c r="Q251" i="19"/>
  <c r="K251" i="19"/>
  <c r="J251" i="19"/>
  <c r="I251" i="19"/>
  <c r="H251" i="19"/>
  <c r="G251" i="19"/>
  <c r="F251" i="19"/>
  <c r="E251" i="19"/>
  <c r="D251" i="19"/>
  <c r="C251" i="19"/>
  <c r="R249" i="19"/>
  <c r="X249" i="19"/>
  <c r="V207" i="7"/>
  <c r="U207" i="7"/>
  <c r="X206" i="7"/>
  <c r="R207" i="7"/>
  <c r="B250" i="7"/>
  <c r="Q250" i="7" s="1"/>
  <c r="M208" i="7"/>
  <c r="L208" i="7"/>
  <c r="H209" i="7"/>
  <c r="I209" i="7"/>
  <c r="G209" i="7"/>
  <c r="F209" i="7"/>
  <c r="E209" i="7"/>
  <c r="K209" i="7"/>
  <c r="D209" i="7"/>
  <c r="J209" i="7"/>
  <c r="C209" i="7"/>
  <c r="U250" i="19" l="1"/>
  <c r="Y206" i="7"/>
  <c r="Y249" i="19"/>
  <c r="L251" i="19"/>
  <c r="M251" i="19"/>
  <c r="V251" i="19"/>
  <c r="B253" i="19"/>
  <c r="Q252" i="19"/>
  <c r="K252" i="19"/>
  <c r="J252" i="19"/>
  <c r="I252" i="19"/>
  <c r="H252" i="19"/>
  <c r="G252" i="19"/>
  <c r="F252" i="19"/>
  <c r="E252" i="19"/>
  <c r="D252" i="19"/>
  <c r="C252" i="19"/>
  <c r="R250" i="19"/>
  <c r="X250" i="19"/>
  <c r="V208" i="7"/>
  <c r="U208" i="7"/>
  <c r="X207" i="7"/>
  <c r="R208" i="7"/>
  <c r="B251" i="7"/>
  <c r="Q251" i="7" s="1"/>
  <c r="M209" i="7"/>
  <c r="L209" i="7"/>
  <c r="I210" i="7"/>
  <c r="H210" i="7"/>
  <c r="G210" i="7"/>
  <c r="J210" i="7"/>
  <c r="F210" i="7"/>
  <c r="E210" i="7"/>
  <c r="K210" i="7"/>
  <c r="C210" i="7"/>
  <c r="D210" i="7"/>
  <c r="U251" i="19" l="1"/>
  <c r="Y207" i="7"/>
  <c r="Y250" i="19"/>
  <c r="L252" i="19"/>
  <c r="M252" i="19"/>
  <c r="V252" i="19"/>
  <c r="B254" i="19"/>
  <c r="Q253" i="19"/>
  <c r="K253" i="19"/>
  <c r="J253" i="19"/>
  <c r="I253" i="19"/>
  <c r="H253" i="19"/>
  <c r="G253" i="19"/>
  <c r="F253" i="19"/>
  <c r="E253" i="19"/>
  <c r="D253" i="19"/>
  <c r="C253" i="19"/>
  <c r="R251" i="19"/>
  <c r="X251" i="19"/>
  <c r="V209" i="7"/>
  <c r="U209" i="7"/>
  <c r="X208" i="7"/>
  <c r="R209" i="7"/>
  <c r="B252" i="7"/>
  <c r="Q252" i="7" s="1"/>
  <c r="M210" i="7"/>
  <c r="I211" i="7"/>
  <c r="H211" i="7"/>
  <c r="F211" i="7"/>
  <c r="G211" i="7"/>
  <c r="D211" i="7"/>
  <c r="J211" i="7"/>
  <c r="E211" i="7"/>
  <c r="K211" i="7"/>
  <c r="C211" i="7"/>
  <c r="L210" i="7"/>
  <c r="U252" i="19" l="1"/>
  <c r="Y208" i="7"/>
  <c r="Y251" i="19"/>
  <c r="L253" i="19"/>
  <c r="M253" i="19"/>
  <c r="V253" i="19"/>
  <c r="B255" i="19"/>
  <c r="Q254" i="19"/>
  <c r="K254" i="19"/>
  <c r="J254" i="19"/>
  <c r="I254" i="19"/>
  <c r="H254" i="19"/>
  <c r="G254" i="19"/>
  <c r="F254" i="19"/>
  <c r="E254" i="19"/>
  <c r="D254" i="19"/>
  <c r="C254" i="19"/>
  <c r="R252" i="19"/>
  <c r="X252" i="19"/>
  <c r="V210" i="7"/>
  <c r="U210" i="7"/>
  <c r="X209" i="7"/>
  <c r="R210" i="7"/>
  <c r="B253" i="7"/>
  <c r="Q253" i="7" s="1"/>
  <c r="M211" i="7"/>
  <c r="L211" i="7"/>
  <c r="I212" i="7"/>
  <c r="H212" i="7"/>
  <c r="G212" i="7"/>
  <c r="E212" i="7"/>
  <c r="F212" i="7"/>
  <c r="K212" i="7"/>
  <c r="C212" i="7"/>
  <c r="J212" i="7"/>
  <c r="D212" i="7"/>
  <c r="U253" i="19" l="1"/>
  <c r="Y209" i="7"/>
  <c r="Y252" i="19"/>
  <c r="L254" i="19"/>
  <c r="M254" i="19"/>
  <c r="V254" i="19"/>
  <c r="B256" i="19"/>
  <c r="Q255" i="19"/>
  <c r="K255" i="19"/>
  <c r="J255" i="19"/>
  <c r="I255" i="19"/>
  <c r="H255" i="19"/>
  <c r="G255" i="19"/>
  <c r="F255" i="19"/>
  <c r="E255" i="19"/>
  <c r="D255" i="19"/>
  <c r="C255" i="19"/>
  <c r="R253" i="19"/>
  <c r="X253" i="19"/>
  <c r="V211" i="7"/>
  <c r="U211" i="7"/>
  <c r="X210" i="7"/>
  <c r="R211" i="7"/>
  <c r="B254" i="7"/>
  <c r="Q254" i="7" s="1"/>
  <c r="M212" i="7"/>
  <c r="H213" i="7"/>
  <c r="G213" i="7"/>
  <c r="E213" i="7"/>
  <c r="F213" i="7"/>
  <c r="I213" i="7"/>
  <c r="K213" i="7"/>
  <c r="C213" i="7"/>
  <c r="J213" i="7"/>
  <c r="D213" i="7"/>
  <c r="L212" i="7"/>
  <c r="U254" i="19" l="1"/>
  <c r="Y210" i="7"/>
  <c r="Y253" i="19"/>
  <c r="L255" i="19"/>
  <c r="M255" i="19"/>
  <c r="V255" i="19"/>
  <c r="B257" i="19"/>
  <c r="Q256" i="19"/>
  <c r="K256" i="19"/>
  <c r="J256" i="19"/>
  <c r="I256" i="19"/>
  <c r="H256" i="19"/>
  <c r="G256" i="19"/>
  <c r="F256" i="19"/>
  <c r="E256" i="19"/>
  <c r="D256" i="19"/>
  <c r="C256" i="19"/>
  <c r="R254" i="19"/>
  <c r="X254" i="19"/>
  <c r="V212" i="7"/>
  <c r="U212" i="7"/>
  <c r="R212" i="7"/>
  <c r="X211" i="7"/>
  <c r="B255" i="7"/>
  <c r="Q255" i="7" s="1"/>
  <c r="X212" i="7"/>
  <c r="M213" i="7"/>
  <c r="L213" i="7"/>
  <c r="H214" i="7"/>
  <c r="G214" i="7"/>
  <c r="J214" i="7"/>
  <c r="I214" i="7"/>
  <c r="K214" i="7"/>
  <c r="F214" i="7"/>
  <c r="D214" i="7"/>
  <c r="E214" i="7"/>
  <c r="C214" i="7"/>
  <c r="U255" i="19" l="1"/>
  <c r="Y211" i="7"/>
  <c r="Y254" i="19"/>
  <c r="L256" i="19"/>
  <c r="M256" i="19"/>
  <c r="V256" i="19"/>
  <c r="B258" i="19"/>
  <c r="Q257" i="19"/>
  <c r="K257" i="19"/>
  <c r="J257" i="19"/>
  <c r="I257" i="19"/>
  <c r="H257" i="19"/>
  <c r="G257" i="19"/>
  <c r="F257" i="19"/>
  <c r="E257" i="19"/>
  <c r="D257" i="19"/>
  <c r="C257" i="19"/>
  <c r="R255" i="19"/>
  <c r="X255" i="19"/>
  <c r="V213" i="7"/>
  <c r="U213" i="7"/>
  <c r="R213" i="7"/>
  <c r="Y212" i="7"/>
  <c r="B256" i="7"/>
  <c r="Q256" i="7" s="1"/>
  <c r="M214" i="7"/>
  <c r="I215" i="7"/>
  <c r="F215" i="7"/>
  <c r="E215" i="7"/>
  <c r="D215" i="7"/>
  <c r="J215" i="7"/>
  <c r="H215" i="7"/>
  <c r="C215" i="7"/>
  <c r="G215" i="7"/>
  <c r="K215" i="7"/>
  <c r="L214" i="7"/>
  <c r="U256" i="19" l="1"/>
  <c r="Y255" i="19"/>
  <c r="L257" i="19"/>
  <c r="M257" i="19"/>
  <c r="V257" i="19"/>
  <c r="B259" i="19"/>
  <c r="Q258" i="19"/>
  <c r="K258" i="19"/>
  <c r="J258" i="19"/>
  <c r="I258" i="19"/>
  <c r="H258" i="19"/>
  <c r="G258" i="19"/>
  <c r="F258" i="19"/>
  <c r="E258" i="19"/>
  <c r="D258" i="19"/>
  <c r="C258" i="19"/>
  <c r="R256" i="19"/>
  <c r="X256" i="19"/>
  <c r="V214" i="7"/>
  <c r="U214" i="7"/>
  <c r="R214" i="7"/>
  <c r="X213" i="7"/>
  <c r="B257" i="7"/>
  <c r="Q257" i="7" s="1"/>
  <c r="M215" i="7"/>
  <c r="L215" i="7"/>
  <c r="I216" i="7"/>
  <c r="E216" i="7"/>
  <c r="K216" i="7"/>
  <c r="C216" i="7"/>
  <c r="J216" i="7"/>
  <c r="H216" i="7"/>
  <c r="F216" i="7"/>
  <c r="D216" i="7"/>
  <c r="G216" i="7"/>
  <c r="U257" i="19" l="1"/>
  <c r="Y213" i="7"/>
  <c r="Y256" i="19"/>
  <c r="L258" i="19"/>
  <c r="M258" i="19"/>
  <c r="V258" i="19"/>
  <c r="B260" i="19"/>
  <c r="Q259" i="19"/>
  <c r="K259" i="19"/>
  <c r="J259" i="19"/>
  <c r="I259" i="19"/>
  <c r="H259" i="19"/>
  <c r="G259" i="19"/>
  <c r="F259" i="19"/>
  <c r="E259" i="19"/>
  <c r="D259" i="19"/>
  <c r="C259" i="19"/>
  <c r="R257" i="19"/>
  <c r="X257" i="19"/>
  <c r="V215" i="7"/>
  <c r="U215" i="7"/>
  <c r="R215" i="7"/>
  <c r="X214" i="7"/>
  <c r="B258" i="7"/>
  <c r="Q258" i="7" s="1"/>
  <c r="X215" i="7"/>
  <c r="M216" i="7"/>
  <c r="L216" i="7"/>
  <c r="H217" i="7"/>
  <c r="I217" i="7"/>
  <c r="G217" i="7"/>
  <c r="F217" i="7"/>
  <c r="E217" i="7"/>
  <c r="J217" i="7"/>
  <c r="C217" i="7"/>
  <c r="D217" i="7"/>
  <c r="K217" i="7"/>
  <c r="U258" i="19" l="1"/>
  <c r="Y214" i="7"/>
  <c r="Y257" i="19"/>
  <c r="L259" i="19"/>
  <c r="M259" i="19"/>
  <c r="V259" i="19"/>
  <c r="B261" i="19"/>
  <c r="Q260" i="19"/>
  <c r="K260" i="19"/>
  <c r="J260" i="19"/>
  <c r="I260" i="19"/>
  <c r="H260" i="19"/>
  <c r="G260" i="19"/>
  <c r="F260" i="19"/>
  <c r="E260" i="19"/>
  <c r="D260" i="19"/>
  <c r="C260" i="19"/>
  <c r="R258" i="19"/>
  <c r="X258" i="19"/>
  <c r="V216" i="7"/>
  <c r="U216" i="7"/>
  <c r="R216" i="7"/>
  <c r="Y215" i="7"/>
  <c r="B259" i="7"/>
  <c r="Q259" i="7" s="1"/>
  <c r="X216" i="7"/>
  <c r="M217" i="7"/>
  <c r="L217" i="7"/>
  <c r="H218" i="7"/>
  <c r="I218" i="7"/>
  <c r="G218" i="7"/>
  <c r="E218" i="7"/>
  <c r="F218" i="7"/>
  <c r="K218" i="7"/>
  <c r="J218" i="7"/>
  <c r="C218" i="7"/>
  <c r="D218" i="7"/>
  <c r="U259" i="19" l="1"/>
  <c r="Y258" i="19"/>
  <c r="L260" i="19"/>
  <c r="M260" i="19"/>
  <c r="V260" i="19"/>
  <c r="B262" i="19"/>
  <c r="Q261" i="19"/>
  <c r="K261" i="19"/>
  <c r="J261" i="19"/>
  <c r="I261" i="19"/>
  <c r="H261" i="19"/>
  <c r="G261" i="19"/>
  <c r="F261" i="19"/>
  <c r="E261" i="19"/>
  <c r="D261" i="19"/>
  <c r="C261" i="19"/>
  <c r="R259" i="19"/>
  <c r="X259" i="19"/>
  <c r="V217" i="7"/>
  <c r="U217" i="7"/>
  <c r="R217" i="7"/>
  <c r="Y216" i="7"/>
  <c r="B260" i="7"/>
  <c r="Q260" i="7" s="1"/>
  <c r="M218" i="7"/>
  <c r="I219" i="7"/>
  <c r="H219" i="7"/>
  <c r="G219" i="7"/>
  <c r="F219" i="7"/>
  <c r="D219" i="7"/>
  <c r="J219" i="7"/>
  <c r="K219" i="7"/>
  <c r="E219" i="7"/>
  <c r="C219" i="7"/>
  <c r="L218" i="7"/>
  <c r="U260" i="19" l="1"/>
  <c r="Y259" i="19"/>
  <c r="L261" i="19"/>
  <c r="M261" i="19"/>
  <c r="V261" i="19"/>
  <c r="B263" i="19"/>
  <c r="Q262" i="19"/>
  <c r="K262" i="19"/>
  <c r="J262" i="19"/>
  <c r="I262" i="19"/>
  <c r="H262" i="19"/>
  <c r="G262" i="19"/>
  <c r="F262" i="19"/>
  <c r="E262" i="19"/>
  <c r="D262" i="19"/>
  <c r="C262" i="19"/>
  <c r="R260" i="19"/>
  <c r="X260" i="19"/>
  <c r="V218" i="7"/>
  <c r="U218" i="7"/>
  <c r="R218" i="7"/>
  <c r="X217" i="7"/>
  <c r="B261" i="7"/>
  <c r="Q261" i="7" s="1"/>
  <c r="X218" i="7"/>
  <c r="M219" i="7"/>
  <c r="L219" i="7"/>
  <c r="I220" i="7"/>
  <c r="H220" i="7"/>
  <c r="E220" i="7"/>
  <c r="G220" i="7"/>
  <c r="K220" i="7"/>
  <c r="F220" i="7"/>
  <c r="C220" i="7"/>
  <c r="D220" i="7"/>
  <c r="J220" i="7"/>
  <c r="U261" i="19" l="1"/>
  <c r="Y217" i="7"/>
  <c r="Y260" i="19"/>
  <c r="L262" i="19"/>
  <c r="M262" i="19"/>
  <c r="V262" i="19"/>
  <c r="B264" i="19"/>
  <c r="Q263" i="19"/>
  <c r="K263" i="19"/>
  <c r="J263" i="19"/>
  <c r="I263" i="19"/>
  <c r="H263" i="19"/>
  <c r="G263" i="19"/>
  <c r="F263" i="19"/>
  <c r="E263" i="19"/>
  <c r="D263" i="19"/>
  <c r="C263" i="19"/>
  <c r="R261" i="19"/>
  <c r="X261" i="19"/>
  <c r="V219" i="7"/>
  <c r="U219" i="7"/>
  <c r="R219" i="7"/>
  <c r="Y218" i="7"/>
  <c r="B262" i="7"/>
  <c r="Q262" i="7" s="1"/>
  <c r="X219" i="7"/>
  <c r="M220" i="7"/>
  <c r="H221" i="7"/>
  <c r="G221" i="7"/>
  <c r="I221" i="7"/>
  <c r="F221" i="7"/>
  <c r="K221" i="7"/>
  <c r="C221" i="7"/>
  <c r="D221" i="7"/>
  <c r="E221" i="7"/>
  <c r="J221" i="7"/>
  <c r="L220" i="7"/>
  <c r="U262" i="19" l="1"/>
  <c r="Y261" i="19"/>
  <c r="L263" i="19"/>
  <c r="M263" i="19"/>
  <c r="V263" i="19"/>
  <c r="B265" i="19"/>
  <c r="Q264" i="19"/>
  <c r="K264" i="19"/>
  <c r="J264" i="19"/>
  <c r="I264" i="19"/>
  <c r="H264" i="19"/>
  <c r="G264" i="19"/>
  <c r="F264" i="19"/>
  <c r="E264" i="19"/>
  <c r="D264" i="19"/>
  <c r="C264" i="19"/>
  <c r="R262" i="19"/>
  <c r="X262" i="19"/>
  <c r="V220" i="7"/>
  <c r="U220" i="7"/>
  <c r="R220" i="7"/>
  <c r="Y219" i="7"/>
  <c r="B263" i="7"/>
  <c r="Q263" i="7" s="1"/>
  <c r="M221" i="7"/>
  <c r="L221" i="7"/>
  <c r="I222" i="7"/>
  <c r="H222" i="7"/>
  <c r="F222" i="7"/>
  <c r="G222" i="7"/>
  <c r="E222" i="7"/>
  <c r="J222" i="7"/>
  <c r="K222" i="7"/>
  <c r="C222" i="7"/>
  <c r="D222" i="7"/>
  <c r="U263" i="19" l="1"/>
  <c r="Y262" i="19"/>
  <c r="L264" i="19"/>
  <c r="M264" i="19"/>
  <c r="V264" i="19"/>
  <c r="B266" i="19"/>
  <c r="Q265" i="19"/>
  <c r="K265" i="19"/>
  <c r="J265" i="19"/>
  <c r="I265" i="19"/>
  <c r="H265" i="19"/>
  <c r="G265" i="19"/>
  <c r="F265" i="19"/>
  <c r="E265" i="19"/>
  <c r="D265" i="19"/>
  <c r="C265" i="19"/>
  <c r="R263" i="19"/>
  <c r="X263" i="19"/>
  <c r="V221" i="7"/>
  <c r="U221" i="7"/>
  <c r="R221" i="7"/>
  <c r="X220" i="7"/>
  <c r="B264" i="7"/>
  <c r="Q264" i="7" s="1"/>
  <c r="M222" i="7"/>
  <c r="L222" i="7"/>
  <c r="I223" i="7"/>
  <c r="H223" i="7"/>
  <c r="G223" i="7"/>
  <c r="F223" i="7"/>
  <c r="E223" i="7"/>
  <c r="K223" i="7"/>
  <c r="D223" i="7"/>
  <c r="J223" i="7"/>
  <c r="C223" i="7"/>
  <c r="U264" i="19" l="1"/>
  <c r="Y220" i="7"/>
  <c r="Y263" i="19"/>
  <c r="L265" i="19"/>
  <c r="M265" i="19"/>
  <c r="V265" i="19"/>
  <c r="B267" i="19"/>
  <c r="Q266" i="19"/>
  <c r="K266" i="19"/>
  <c r="J266" i="19"/>
  <c r="I266" i="19"/>
  <c r="H266" i="19"/>
  <c r="G266" i="19"/>
  <c r="F266" i="19"/>
  <c r="E266" i="19"/>
  <c r="D266" i="19"/>
  <c r="C266" i="19"/>
  <c r="R264" i="19"/>
  <c r="X264" i="19"/>
  <c r="V222" i="7"/>
  <c r="U222" i="7"/>
  <c r="R222" i="7"/>
  <c r="X221" i="7"/>
  <c r="B265" i="7"/>
  <c r="Q265" i="7" s="1"/>
  <c r="X222" i="7"/>
  <c r="M223" i="7"/>
  <c r="L223" i="7"/>
  <c r="I224" i="7"/>
  <c r="H224" i="7"/>
  <c r="G224" i="7"/>
  <c r="E224" i="7"/>
  <c r="K224" i="7"/>
  <c r="F224" i="7"/>
  <c r="C224" i="7"/>
  <c r="J224" i="7"/>
  <c r="D224" i="7"/>
  <c r="U265" i="19" l="1"/>
  <c r="Y221" i="7"/>
  <c r="Y264" i="19"/>
  <c r="L266" i="19"/>
  <c r="M266" i="19"/>
  <c r="V266" i="19"/>
  <c r="B268" i="19"/>
  <c r="Q267" i="19"/>
  <c r="K267" i="19"/>
  <c r="J267" i="19"/>
  <c r="I267" i="19"/>
  <c r="H267" i="19"/>
  <c r="G267" i="19"/>
  <c r="F267" i="19"/>
  <c r="E267" i="19"/>
  <c r="D267" i="19"/>
  <c r="C267" i="19"/>
  <c r="R265" i="19"/>
  <c r="X265" i="19"/>
  <c r="V223" i="7"/>
  <c r="U223" i="7"/>
  <c r="R223" i="7"/>
  <c r="Y222" i="7"/>
  <c r="B266" i="7"/>
  <c r="Q266" i="7" s="1"/>
  <c r="X223" i="7"/>
  <c r="M224" i="7"/>
  <c r="H225" i="7"/>
  <c r="I225" i="7"/>
  <c r="G225" i="7"/>
  <c r="E225" i="7"/>
  <c r="K225" i="7"/>
  <c r="D225" i="7"/>
  <c r="J225" i="7"/>
  <c r="F225" i="7"/>
  <c r="C225" i="7"/>
  <c r="L224" i="7"/>
  <c r="U266" i="19" l="1"/>
  <c r="Y265" i="19"/>
  <c r="L267" i="19"/>
  <c r="M267" i="19"/>
  <c r="V267" i="19"/>
  <c r="B269" i="19"/>
  <c r="Q268" i="19"/>
  <c r="K268" i="19"/>
  <c r="J268" i="19"/>
  <c r="I268" i="19"/>
  <c r="H268" i="19"/>
  <c r="G268" i="19"/>
  <c r="F268" i="19"/>
  <c r="E268" i="19"/>
  <c r="D268" i="19"/>
  <c r="C268" i="19"/>
  <c r="R266" i="19"/>
  <c r="X266" i="19"/>
  <c r="V224" i="7"/>
  <c r="U224" i="7"/>
  <c r="R224" i="7"/>
  <c r="Y223" i="7"/>
  <c r="B267" i="7"/>
  <c r="Q267" i="7" s="1"/>
  <c r="X224" i="7"/>
  <c r="M225" i="7"/>
  <c r="L225" i="7"/>
  <c r="I226" i="7"/>
  <c r="H226" i="7"/>
  <c r="G226" i="7"/>
  <c r="J226" i="7"/>
  <c r="E226" i="7"/>
  <c r="C226" i="7"/>
  <c r="D226" i="7"/>
  <c r="K226" i="7"/>
  <c r="F226" i="7"/>
  <c r="U267" i="19" l="1"/>
  <c r="Y266" i="19"/>
  <c r="L268" i="19"/>
  <c r="M268" i="19"/>
  <c r="V268" i="19"/>
  <c r="B270" i="19"/>
  <c r="Q269" i="19"/>
  <c r="K269" i="19"/>
  <c r="J269" i="19"/>
  <c r="I269" i="19"/>
  <c r="H269" i="19"/>
  <c r="G269" i="19"/>
  <c r="F269" i="19"/>
  <c r="E269" i="19"/>
  <c r="D269" i="19"/>
  <c r="C269" i="19"/>
  <c r="R267" i="19"/>
  <c r="X267" i="19"/>
  <c r="V225" i="7"/>
  <c r="U225" i="7"/>
  <c r="R225" i="7"/>
  <c r="Y224" i="7"/>
  <c r="B268" i="7"/>
  <c r="Q268" i="7" s="1"/>
  <c r="M226" i="7"/>
  <c r="I227" i="7"/>
  <c r="F227" i="7"/>
  <c r="H227" i="7"/>
  <c r="D227" i="7"/>
  <c r="J227" i="7"/>
  <c r="G227" i="7"/>
  <c r="E227" i="7"/>
  <c r="C227" i="7"/>
  <c r="K227" i="7"/>
  <c r="L226" i="7"/>
  <c r="U268" i="19" l="1"/>
  <c r="Y267" i="19"/>
  <c r="L269" i="19"/>
  <c r="M269" i="19"/>
  <c r="V269" i="19"/>
  <c r="B271" i="19"/>
  <c r="Q270" i="19"/>
  <c r="K270" i="19"/>
  <c r="J270" i="19"/>
  <c r="I270" i="19"/>
  <c r="H270" i="19"/>
  <c r="G270" i="19"/>
  <c r="F270" i="19"/>
  <c r="E270" i="19"/>
  <c r="D270" i="19"/>
  <c r="C270" i="19"/>
  <c r="R268" i="19"/>
  <c r="X268" i="19"/>
  <c r="V226" i="7"/>
  <c r="U226" i="7"/>
  <c r="R226" i="7"/>
  <c r="X225" i="7"/>
  <c r="B269" i="7"/>
  <c r="Q269" i="7" s="1"/>
  <c r="M227" i="7"/>
  <c r="L227" i="7"/>
  <c r="I228" i="7"/>
  <c r="H228" i="7"/>
  <c r="G228" i="7"/>
  <c r="E228" i="7"/>
  <c r="F228" i="7"/>
  <c r="K228" i="7"/>
  <c r="C228" i="7"/>
  <c r="J228" i="7"/>
  <c r="D228" i="7"/>
  <c r="U269" i="19" l="1"/>
  <c r="Y225" i="7"/>
  <c r="Y268" i="19"/>
  <c r="L270" i="19"/>
  <c r="M270" i="19"/>
  <c r="V270" i="19"/>
  <c r="B272" i="19"/>
  <c r="Q271" i="19"/>
  <c r="K271" i="19"/>
  <c r="J271" i="19"/>
  <c r="I271" i="19"/>
  <c r="H271" i="19"/>
  <c r="G271" i="19"/>
  <c r="F271" i="19"/>
  <c r="E271" i="19"/>
  <c r="D271" i="19"/>
  <c r="C271" i="19"/>
  <c r="R269" i="19"/>
  <c r="X269" i="19"/>
  <c r="V227" i="7"/>
  <c r="U227" i="7"/>
  <c r="R227" i="7"/>
  <c r="X226" i="7"/>
  <c r="B270" i="7"/>
  <c r="Q270" i="7" s="1"/>
  <c r="M228" i="7"/>
  <c r="H229" i="7"/>
  <c r="G229" i="7"/>
  <c r="I229" i="7"/>
  <c r="E229" i="7"/>
  <c r="F229" i="7"/>
  <c r="K229" i="7"/>
  <c r="C229" i="7"/>
  <c r="J229" i="7"/>
  <c r="D229" i="7"/>
  <c r="L228" i="7"/>
  <c r="U270" i="19" l="1"/>
  <c r="Y226" i="7"/>
  <c r="Y269" i="19"/>
  <c r="L271" i="19"/>
  <c r="M271" i="19"/>
  <c r="V271" i="19"/>
  <c r="B273" i="19"/>
  <c r="Q272" i="19"/>
  <c r="K272" i="19"/>
  <c r="J272" i="19"/>
  <c r="I272" i="19"/>
  <c r="H272" i="19"/>
  <c r="G272" i="19"/>
  <c r="F272" i="19"/>
  <c r="E272" i="19"/>
  <c r="D272" i="19"/>
  <c r="C272" i="19"/>
  <c r="R270" i="19"/>
  <c r="X270" i="19"/>
  <c r="V228" i="7"/>
  <c r="U228" i="7"/>
  <c r="R228" i="7"/>
  <c r="X227" i="7"/>
  <c r="B271" i="7"/>
  <c r="Q271" i="7" s="1"/>
  <c r="M229" i="7"/>
  <c r="L229" i="7"/>
  <c r="H230" i="7"/>
  <c r="G230" i="7"/>
  <c r="I230" i="7"/>
  <c r="F230" i="7"/>
  <c r="E230" i="7"/>
  <c r="J230" i="7"/>
  <c r="K230" i="7"/>
  <c r="D230" i="7"/>
  <c r="C230" i="7"/>
  <c r="U271" i="19" l="1"/>
  <c r="Y227" i="7"/>
  <c r="Y270" i="19"/>
  <c r="L272" i="19"/>
  <c r="M272" i="19"/>
  <c r="V272" i="19"/>
  <c r="B274" i="19"/>
  <c r="Q273" i="19"/>
  <c r="K273" i="19"/>
  <c r="J273" i="19"/>
  <c r="I273" i="19"/>
  <c r="H273" i="19"/>
  <c r="G273" i="19"/>
  <c r="F273" i="19"/>
  <c r="E273" i="19"/>
  <c r="D273" i="19"/>
  <c r="C273" i="19"/>
  <c r="R271" i="19"/>
  <c r="X271" i="19"/>
  <c r="V229" i="7"/>
  <c r="U229" i="7"/>
  <c r="R229" i="7"/>
  <c r="X228" i="7"/>
  <c r="B272" i="7"/>
  <c r="Q272" i="7" s="1"/>
  <c r="M230" i="7"/>
  <c r="L230" i="7"/>
  <c r="I231" i="7"/>
  <c r="H231" i="7"/>
  <c r="F231" i="7"/>
  <c r="G231" i="7"/>
  <c r="D231" i="7"/>
  <c r="E231" i="7"/>
  <c r="J231" i="7"/>
  <c r="K231" i="7"/>
  <c r="C231" i="7"/>
  <c r="U272" i="19" l="1"/>
  <c r="Y228" i="7"/>
  <c r="Y271" i="19"/>
  <c r="L273" i="19"/>
  <c r="M273" i="19"/>
  <c r="V273" i="19"/>
  <c r="B275" i="19"/>
  <c r="Q274" i="19"/>
  <c r="K274" i="19"/>
  <c r="J274" i="19"/>
  <c r="I274" i="19"/>
  <c r="H274" i="19"/>
  <c r="G274" i="19"/>
  <c r="F274" i="19"/>
  <c r="E274" i="19"/>
  <c r="D274" i="19"/>
  <c r="C274" i="19"/>
  <c r="R272" i="19"/>
  <c r="X272" i="19"/>
  <c r="V230" i="7"/>
  <c r="U230" i="7"/>
  <c r="R230" i="7"/>
  <c r="X229" i="7"/>
  <c r="B273" i="7"/>
  <c r="Q273" i="7" s="1"/>
  <c r="M231" i="7"/>
  <c r="L231" i="7"/>
  <c r="I232" i="7"/>
  <c r="H232" i="7"/>
  <c r="E232" i="7"/>
  <c r="K232" i="7"/>
  <c r="G232" i="7"/>
  <c r="C232" i="7"/>
  <c r="F232" i="7"/>
  <c r="J232" i="7"/>
  <c r="D232" i="7"/>
  <c r="U273" i="19" l="1"/>
  <c r="Y229" i="7"/>
  <c r="Y272" i="19"/>
  <c r="L274" i="19"/>
  <c r="M274" i="19"/>
  <c r="V274" i="19"/>
  <c r="B276" i="19"/>
  <c r="Q275" i="19"/>
  <c r="K275" i="19"/>
  <c r="J275" i="19"/>
  <c r="I275" i="19"/>
  <c r="H275" i="19"/>
  <c r="G275" i="19"/>
  <c r="F275" i="19"/>
  <c r="E275" i="19"/>
  <c r="D275" i="19"/>
  <c r="C275" i="19"/>
  <c r="R273" i="19"/>
  <c r="X273" i="19"/>
  <c r="V231" i="7"/>
  <c r="U231" i="7"/>
  <c r="R231" i="7"/>
  <c r="X230" i="7"/>
  <c r="B274" i="7"/>
  <c r="Q274" i="7" s="1"/>
  <c r="M232" i="7"/>
  <c r="H233" i="7"/>
  <c r="I233" i="7"/>
  <c r="G233" i="7"/>
  <c r="F233" i="7"/>
  <c r="K233" i="7"/>
  <c r="J233" i="7"/>
  <c r="C233" i="7"/>
  <c r="E233" i="7"/>
  <c r="D233" i="7"/>
  <c r="L232" i="7"/>
  <c r="U274" i="19" l="1"/>
  <c r="Y230" i="7"/>
  <c r="Y273" i="19"/>
  <c r="L275" i="19"/>
  <c r="M275" i="19"/>
  <c r="V275" i="19"/>
  <c r="B277" i="19"/>
  <c r="Q276" i="19"/>
  <c r="K276" i="19"/>
  <c r="J276" i="19"/>
  <c r="I276" i="19"/>
  <c r="H276" i="19"/>
  <c r="G276" i="19"/>
  <c r="F276" i="19"/>
  <c r="E276" i="19"/>
  <c r="D276" i="19"/>
  <c r="C276" i="19"/>
  <c r="R274" i="19"/>
  <c r="X274" i="19"/>
  <c r="V232" i="7"/>
  <c r="U232" i="7"/>
  <c r="R232" i="7"/>
  <c r="X231" i="7"/>
  <c r="B275" i="7"/>
  <c r="Q275" i="7" s="1"/>
  <c r="M233" i="7"/>
  <c r="L233" i="7"/>
  <c r="H234" i="7"/>
  <c r="I234" i="7"/>
  <c r="G234" i="7"/>
  <c r="E234" i="7"/>
  <c r="F234" i="7"/>
  <c r="K234" i="7"/>
  <c r="J234" i="7"/>
  <c r="C234" i="7"/>
  <c r="D234" i="7"/>
  <c r="U275" i="19" l="1"/>
  <c r="Y231" i="7"/>
  <c r="Y274" i="19"/>
  <c r="L276" i="19"/>
  <c r="M276" i="19"/>
  <c r="V276" i="19"/>
  <c r="B278" i="19"/>
  <c r="Q277" i="19"/>
  <c r="K277" i="19"/>
  <c r="J277" i="19"/>
  <c r="I277" i="19"/>
  <c r="H277" i="19"/>
  <c r="G277" i="19"/>
  <c r="F277" i="19"/>
  <c r="E277" i="19"/>
  <c r="D277" i="19"/>
  <c r="C277" i="19"/>
  <c r="R275" i="19"/>
  <c r="X275" i="19"/>
  <c r="V233" i="7"/>
  <c r="U233" i="7"/>
  <c r="R233" i="7"/>
  <c r="X232" i="7"/>
  <c r="B276" i="7"/>
  <c r="Q276" i="7" s="1"/>
  <c r="M234" i="7"/>
  <c r="L234" i="7"/>
  <c r="I235" i="7"/>
  <c r="H235" i="7"/>
  <c r="G235" i="7"/>
  <c r="F235" i="7"/>
  <c r="D235" i="7"/>
  <c r="J235" i="7"/>
  <c r="K235" i="7"/>
  <c r="E235" i="7"/>
  <c r="C235" i="7"/>
  <c r="U276" i="19" l="1"/>
  <c r="Y232" i="7"/>
  <c r="Y275" i="19"/>
  <c r="L277" i="19"/>
  <c r="M277" i="19"/>
  <c r="V277" i="19"/>
  <c r="B279" i="19"/>
  <c r="Q278" i="19"/>
  <c r="K278" i="19"/>
  <c r="J278" i="19"/>
  <c r="I278" i="19"/>
  <c r="H278" i="19"/>
  <c r="G278" i="19"/>
  <c r="F278" i="19"/>
  <c r="E278" i="19"/>
  <c r="D278" i="19"/>
  <c r="C278" i="19"/>
  <c r="R276" i="19"/>
  <c r="X276" i="19"/>
  <c r="V234" i="7"/>
  <c r="U234" i="7"/>
  <c r="R234" i="7"/>
  <c r="X233" i="7"/>
  <c r="B277" i="7"/>
  <c r="Q277" i="7" s="1"/>
  <c r="M235" i="7"/>
  <c r="L235" i="7"/>
  <c r="I236" i="7"/>
  <c r="E236" i="7"/>
  <c r="K236" i="7"/>
  <c r="H236" i="7"/>
  <c r="C236" i="7"/>
  <c r="G236" i="7"/>
  <c r="F236" i="7"/>
  <c r="D236" i="7"/>
  <c r="J236" i="7"/>
  <c r="U277" i="19" l="1"/>
  <c r="Y233" i="7"/>
  <c r="Y276" i="19"/>
  <c r="L278" i="19"/>
  <c r="M278" i="19"/>
  <c r="V278" i="19"/>
  <c r="B280" i="19"/>
  <c r="Q279" i="19"/>
  <c r="K279" i="19"/>
  <c r="J279" i="19"/>
  <c r="I279" i="19"/>
  <c r="H279" i="19"/>
  <c r="G279" i="19"/>
  <c r="F279" i="19"/>
  <c r="E279" i="19"/>
  <c r="D279" i="19"/>
  <c r="C279" i="19"/>
  <c r="R277" i="19"/>
  <c r="X277" i="19"/>
  <c r="V235" i="7"/>
  <c r="U235" i="7"/>
  <c r="R235" i="7"/>
  <c r="X234" i="7"/>
  <c r="B278" i="7"/>
  <c r="Q278" i="7" s="1"/>
  <c r="M236" i="7"/>
  <c r="H237" i="7"/>
  <c r="G237" i="7"/>
  <c r="I237" i="7"/>
  <c r="E237" i="7"/>
  <c r="C237" i="7"/>
  <c r="F237" i="7"/>
  <c r="D237" i="7"/>
  <c r="K237" i="7"/>
  <c r="J237" i="7"/>
  <c r="L236" i="7"/>
  <c r="U278" i="19" l="1"/>
  <c r="Y234" i="7"/>
  <c r="Y277" i="19"/>
  <c r="L279" i="19"/>
  <c r="M279" i="19"/>
  <c r="V279" i="19"/>
  <c r="B281" i="19"/>
  <c r="Q280" i="19"/>
  <c r="K280" i="19"/>
  <c r="J280" i="19"/>
  <c r="I280" i="19"/>
  <c r="H280" i="19"/>
  <c r="G280" i="19"/>
  <c r="F280" i="19"/>
  <c r="E280" i="19"/>
  <c r="D280" i="19"/>
  <c r="C280" i="19"/>
  <c r="R278" i="19"/>
  <c r="X278" i="19"/>
  <c r="V236" i="7"/>
  <c r="U236" i="7"/>
  <c r="R236" i="7"/>
  <c r="X235" i="7"/>
  <c r="B279" i="7"/>
  <c r="Q279" i="7" s="1"/>
  <c r="M237" i="7"/>
  <c r="L237" i="7"/>
  <c r="I238" i="7"/>
  <c r="F238" i="7"/>
  <c r="J238" i="7"/>
  <c r="H238" i="7"/>
  <c r="E238" i="7"/>
  <c r="G238" i="7"/>
  <c r="C238" i="7"/>
  <c r="D238" i="7"/>
  <c r="K238" i="7"/>
  <c r="U279" i="19" l="1"/>
  <c r="Y235" i="7"/>
  <c r="Y278" i="19"/>
  <c r="L280" i="19"/>
  <c r="M280" i="19"/>
  <c r="V280" i="19"/>
  <c r="B282" i="19"/>
  <c r="Q281" i="19"/>
  <c r="K281" i="19"/>
  <c r="J281" i="19"/>
  <c r="I281" i="19"/>
  <c r="H281" i="19"/>
  <c r="G281" i="19"/>
  <c r="F281" i="19"/>
  <c r="E281" i="19"/>
  <c r="D281" i="19"/>
  <c r="C281" i="19"/>
  <c r="R279" i="19"/>
  <c r="X279" i="19"/>
  <c r="V237" i="7"/>
  <c r="U237" i="7"/>
  <c r="R237" i="7"/>
  <c r="X236" i="7"/>
  <c r="B280" i="7"/>
  <c r="Q280" i="7" s="1"/>
  <c r="M238" i="7"/>
  <c r="I239" i="7"/>
  <c r="H239" i="7"/>
  <c r="G239" i="7"/>
  <c r="F239" i="7"/>
  <c r="E239" i="7"/>
  <c r="K239" i="7"/>
  <c r="D239" i="7"/>
  <c r="J239" i="7"/>
  <c r="C239" i="7"/>
  <c r="L238" i="7"/>
  <c r="U280" i="19" l="1"/>
  <c r="Y236" i="7"/>
  <c r="Y279" i="19"/>
  <c r="L281" i="19"/>
  <c r="M281" i="19"/>
  <c r="V281" i="19"/>
  <c r="B283" i="19"/>
  <c r="Q282" i="19"/>
  <c r="K282" i="19"/>
  <c r="J282" i="19"/>
  <c r="I282" i="19"/>
  <c r="H282" i="19"/>
  <c r="G282" i="19"/>
  <c r="F282" i="19"/>
  <c r="E282" i="19"/>
  <c r="D282" i="19"/>
  <c r="C282" i="19"/>
  <c r="R280" i="19"/>
  <c r="X280" i="19"/>
  <c r="V238" i="7"/>
  <c r="U238" i="7"/>
  <c r="R238" i="7"/>
  <c r="X237" i="7"/>
  <c r="B281" i="7"/>
  <c r="Q281" i="7" s="1"/>
  <c r="M239" i="7"/>
  <c r="L239" i="7"/>
  <c r="I240" i="7"/>
  <c r="H240" i="7"/>
  <c r="G240" i="7"/>
  <c r="E240" i="7"/>
  <c r="K240" i="7"/>
  <c r="F240" i="7"/>
  <c r="C240" i="7"/>
  <c r="J240" i="7"/>
  <c r="D240" i="7"/>
  <c r="U281" i="19" l="1"/>
  <c r="Y237" i="7"/>
  <c r="Y280" i="19"/>
  <c r="L282" i="19"/>
  <c r="M282" i="19"/>
  <c r="V282" i="19"/>
  <c r="B284" i="19"/>
  <c r="Q283" i="19"/>
  <c r="K283" i="19"/>
  <c r="J283" i="19"/>
  <c r="I283" i="19"/>
  <c r="H283" i="19"/>
  <c r="G283" i="19"/>
  <c r="F283" i="19"/>
  <c r="E283" i="19"/>
  <c r="D283" i="19"/>
  <c r="C283" i="19"/>
  <c r="R281" i="19"/>
  <c r="X281" i="19"/>
  <c r="V239" i="7"/>
  <c r="U239" i="7"/>
  <c r="R239" i="7"/>
  <c r="X238" i="7"/>
  <c r="B282" i="7"/>
  <c r="Q282" i="7" s="1"/>
  <c r="M240" i="7"/>
  <c r="H241" i="7"/>
  <c r="I241" i="7"/>
  <c r="G241" i="7"/>
  <c r="F241" i="7"/>
  <c r="K241" i="7"/>
  <c r="E241" i="7"/>
  <c r="D241" i="7"/>
  <c r="J241" i="7"/>
  <c r="C241" i="7"/>
  <c r="L240" i="7"/>
  <c r="U282" i="19" l="1"/>
  <c r="Y238" i="7"/>
  <c r="Y281" i="19"/>
  <c r="L283" i="19"/>
  <c r="M283" i="19"/>
  <c r="V283" i="19"/>
  <c r="B285" i="19"/>
  <c r="Q284" i="19"/>
  <c r="K284" i="19"/>
  <c r="J284" i="19"/>
  <c r="I284" i="19"/>
  <c r="H284" i="19"/>
  <c r="G284" i="19"/>
  <c r="F284" i="19"/>
  <c r="E284" i="19"/>
  <c r="D284" i="19"/>
  <c r="C284" i="19"/>
  <c r="R282" i="19"/>
  <c r="X282" i="19"/>
  <c r="V240" i="7"/>
  <c r="U240" i="7"/>
  <c r="R240" i="7"/>
  <c r="X239" i="7"/>
  <c r="B283" i="7"/>
  <c r="Q283" i="7" s="1"/>
  <c r="M241" i="7"/>
  <c r="L241" i="7"/>
  <c r="I242" i="7"/>
  <c r="H242" i="7"/>
  <c r="G242" i="7"/>
  <c r="J242" i="7"/>
  <c r="F242" i="7"/>
  <c r="K242" i="7"/>
  <c r="C242" i="7"/>
  <c r="E242" i="7"/>
  <c r="D242" i="7"/>
  <c r="U283" i="19" l="1"/>
  <c r="Y239" i="7"/>
  <c r="Y282" i="19"/>
  <c r="L284" i="19"/>
  <c r="M284" i="19"/>
  <c r="V284" i="19"/>
  <c r="B286" i="19"/>
  <c r="Q285" i="19"/>
  <c r="K285" i="19"/>
  <c r="J285" i="19"/>
  <c r="I285" i="19"/>
  <c r="H285" i="19"/>
  <c r="G285" i="19"/>
  <c r="F285" i="19"/>
  <c r="E285" i="19"/>
  <c r="D285" i="19"/>
  <c r="C285" i="19"/>
  <c r="R283" i="19"/>
  <c r="X283" i="19"/>
  <c r="V241" i="7"/>
  <c r="U241" i="7"/>
  <c r="R241" i="7"/>
  <c r="X240" i="7"/>
  <c r="B284" i="7"/>
  <c r="Q284" i="7" s="1"/>
  <c r="M242" i="7"/>
  <c r="I243" i="7"/>
  <c r="H243" i="7"/>
  <c r="F243" i="7"/>
  <c r="G243" i="7"/>
  <c r="E243" i="7"/>
  <c r="D243" i="7"/>
  <c r="J243" i="7"/>
  <c r="K243" i="7"/>
  <c r="C243" i="7"/>
  <c r="L242" i="7"/>
  <c r="U284" i="19" l="1"/>
  <c r="Y240" i="7"/>
  <c r="Y283" i="19"/>
  <c r="L285" i="19"/>
  <c r="M285" i="19"/>
  <c r="V285" i="19"/>
  <c r="B287" i="19"/>
  <c r="Q286" i="19"/>
  <c r="K286" i="19"/>
  <c r="J286" i="19"/>
  <c r="I286" i="19"/>
  <c r="H286" i="19"/>
  <c r="G286" i="19"/>
  <c r="F286" i="19"/>
  <c r="E286" i="19"/>
  <c r="D286" i="19"/>
  <c r="C286" i="19"/>
  <c r="R284" i="19"/>
  <c r="X284" i="19"/>
  <c r="V242" i="7"/>
  <c r="U242" i="7"/>
  <c r="R242" i="7"/>
  <c r="X241" i="7"/>
  <c r="B285" i="7"/>
  <c r="Q285" i="7" s="1"/>
  <c r="M243" i="7"/>
  <c r="L243" i="7"/>
  <c r="I244" i="7"/>
  <c r="H244" i="7"/>
  <c r="G244" i="7"/>
  <c r="E244" i="7"/>
  <c r="F244" i="7"/>
  <c r="K244" i="7"/>
  <c r="C244" i="7"/>
  <c r="J244" i="7"/>
  <c r="D244" i="7"/>
  <c r="U285" i="19" l="1"/>
  <c r="Y241" i="7"/>
  <c r="Y284" i="19"/>
  <c r="L286" i="19"/>
  <c r="M286" i="19"/>
  <c r="V286" i="19"/>
  <c r="B288" i="19"/>
  <c r="Q287" i="19"/>
  <c r="K287" i="19"/>
  <c r="J287" i="19"/>
  <c r="I287" i="19"/>
  <c r="H287" i="19"/>
  <c r="G287" i="19"/>
  <c r="F287" i="19"/>
  <c r="E287" i="19"/>
  <c r="D287" i="19"/>
  <c r="C287" i="19"/>
  <c r="R285" i="19"/>
  <c r="X285" i="19"/>
  <c r="V243" i="7"/>
  <c r="U243" i="7"/>
  <c r="R243" i="7"/>
  <c r="X242" i="7"/>
  <c r="B286" i="7"/>
  <c r="Q286" i="7" s="1"/>
  <c r="M244" i="7"/>
  <c r="H245" i="7"/>
  <c r="G245" i="7"/>
  <c r="E245" i="7"/>
  <c r="F245" i="7"/>
  <c r="K245" i="7"/>
  <c r="I245" i="7"/>
  <c r="C245" i="7"/>
  <c r="D245" i="7"/>
  <c r="J245" i="7"/>
  <c r="L244" i="7"/>
  <c r="U286" i="19" l="1"/>
  <c r="Y242" i="7"/>
  <c r="Y285" i="19"/>
  <c r="L287" i="19"/>
  <c r="M287" i="19"/>
  <c r="V287" i="19"/>
  <c r="B289" i="19"/>
  <c r="B290" i="19" s="1"/>
  <c r="Q288" i="19"/>
  <c r="K288" i="19"/>
  <c r="J288" i="19"/>
  <c r="I288" i="19"/>
  <c r="H288" i="19"/>
  <c r="G288" i="19"/>
  <c r="F288" i="19"/>
  <c r="E288" i="19"/>
  <c r="D288" i="19"/>
  <c r="C288" i="19"/>
  <c r="R286" i="19"/>
  <c r="X286" i="19"/>
  <c r="V244" i="7"/>
  <c r="U244" i="7"/>
  <c r="R244" i="7"/>
  <c r="X243" i="7"/>
  <c r="B287" i="7"/>
  <c r="Q287" i="7" s="1"/>
  <c r="M245" i="7"/>
  <c r="L245" i="7"/>
  <c r="H246" i="7"/>
  <c r="G246" i="7"/>
  <c r="J246" i="7"/>
  <c r="E246" i="7"/>
  <c r="K246" i="7"/>
  <c r="D246" i="7"/>
  <c r="I246" i="7"/>
  <c r="F246" i="7"/>
  <c r="C246" i="7"/>
  <c r="U287" i="19" l="1"/>
  <c r="E290" i="19"/>
  <c r="G290" i="19"/>
  <c r="I290" i="19"/>
  <c r="B291" i="19"/>
  <c r="C290" i="19"/>
  <c r="D290" i="19"/>
  <c r="F290" i="19"/>
  <c r="H290" i="19"/>
  <c r="J290" i="19"/>
  <c r="K290" i="19"/>
  <c r="Y243" i="7"/>
  <c r="Y286" i="19"/>
  <c r="L288" i="19"/>
  <c r="M288" i="19"/>
  <c r="V288" i="19"/>
  <c r="Q289" i="19"/>
  <c r="Q290" i="19" s="1"/>
  <c r="K289" i="19"/>
  <c r="J289" i="19"/>
  <c r="I289" i="19"/>
  <c r="H289" i="19"/>
  <c r="G289" i="19"/>
  <c r="F289" i="19"/>
  <c r="E289" i="19"/>
  <c r="D289" i="19"/>
  <c r="C289" i="19"/>
  <c r="R287" i="19"/>
  <c r="X287" i="19"/>
  <c r="V245" i="7"/>
  <c r="U245" i="7"/>
  <c r="R245" i="7"/>
  <c r="X244" i="7"/>
  <c r="B288" i="7"/>
  <c r="Q288" i="7" s="1"/>
  <c r="M246" i="7"/>
  <c r="L246" i="7"/>
  <c r="I247" i="7"/>
  <c r="F247" i="7"/>
  <c r="H247" i="7"/>
  <c r="G247" i="7"/>
  <c r="D247" i="7"/>
  <c r="J247" i="7"/>
  <c r="C247" i="7"/>
  <c r="E247" i="7"/>
  <c r="K247" i="7"/>
  <c r="U288" i="19" l="1"/>
  <c r="L290" i="19"/>
  <c r="M290" i="19"/>
  <c r="E291" i="19"/>
  <c r="G291" i="19"/>
  <c r="I291" i="19"/>
  <c r="Q291" i="19"/>
  <c r="B292" i="19"/>
  <c r="C291" i="19"/>
  <c r="D291" i="19"/>
  <c r="F291" i="19"/>
  <c r="H291" i="19"/>
  <c r="J291" i="19"/>
  <c r="K291" i="19"/>
  <c r="Y244" i="7"/>
  <c r="Y287" i="19"/>
  <c r="L289" i="19"/>
  <c r="M289" i="19"/>
  <c r="V289" i="19"/>
  <c r="R288" i="19"/>
  <c r="X288" i="19"/>
  <c r="V246" i="7"/>
  <c r="U246" i="7"/>
  <c r="R246" i="7"/>
  <c r="X245" i="7"/>
  <c r="B289" i="7"/>
  <c r="Q289" i="7" s="1"/>
  <c r="M247" i="7"/>
  <c r="I248" i="7"/>
  <c r="E248" i="7"/>
  <c r="K248" i="7"/>
  <c r="H248" i="7"/>
  <c r="C248" i="7"/>
  <c r="G248" i="7"/>
  <c r="J248" i="7"/>
  <c r="D248" i="7"/>
  <c r="F248" i="7"/>
  <c r="L247" i="7"/>
  <c r="U289" i="19" l="1"/>
  <c r="U290" i="19"/>
  <c r="L291" i="19"/>
  <c r="M291" i="19"/>
  <c r="E292" i="19"/>
  <c r="G292" i="19"/>
  <c r="I292" i="19"/>
  <c r="Q292" i="19"/>
  <c r="B293" i="19"/>
  <c r="C292" i="19"/>
  <c r="D292" i="19"/>
  <c r="F292" i="19"/>
  <c r="H292" i="19"/>
  <c r="J292" i="19"/>
  <c r="K292" i="19"/>
  <c r="R290" i="19"/>
  <c r="X290" i="19"/>
  <c r="V290" i="19"/>
  <c r="Y245" i="7"/>
  <c r="Y288" i="19"/>
  <c r="R289" i="19"/>
  <c r="X289" i="19"/>
  <c r="V247" i="7"/>
  <c r="U247" i="7"/>
  <c r="R247" i="7"/>
  <c r="X246" i="7"/>
  <c r="B290" i="7"/>
  <c r="Q290" i="7" s="1"/>
  <c r="M248" i="7"/>
  <c r="L248" i="7"/>
  <c r="H249" i="7"/>
  <c r="I249" i="7"/>
  <c r="G249" i="7"/>
  <c r="F249" i="7"/>
  <c r="J249" i="7"/>
  <c r="C249" i="7"/>
  <c r="D249" i="7"/>
  <c r="K249" i="7"/>
  <c r="E249" i="7"/>
  <c r="U291" i="19" l="1"/>
  <c r="L292" i="19"/>
  <c r="M292" i="19"/>
  <c r="E293" i="19"/>
  <c r="G293" i="19"/>
  <c r="I293" i="19"/>
  <c r="Q293" i="19"/>
  <c r="B294" i="19"/>
  <c r="C293" i="19"/>
  <c r="D293" i="19"/>
  <c r="F293" i="19"/>
  <c r="H293" i="19"/>
  <c r="J293" i="19"/>
  <c r="K293" i="19"/>
  <c r="R291" i="19"/>
  <c r="X291" i="19"/>
  <c r="V291" i="19"/>
  <c r="Y246" i="7"/>
  <c r="Y289" i="19"/>
  <c r="Y290" i="19" s="1"/>
  <c r="V248" i="7"/>
  <c r="U248" i="7"/>
  <c r="R248" i="7"/>
  <c r="X247" i="7"/>
  <c r="B291" i="7"/>
  <c r="Q291" i="7" s="1"/>
  <c r="M249" i="7"/>
  <c r="H250" i="7"/>
  <c r="I250" i="7"/>
  <c r="G250" i="7"/>
  <c r="E250" i="7"/>
  <c r="F250" i="7"/>
  <c r="K250" i="7"/>
  <c r="J250" i="7"/>
  <c r="C250" i="7"/>
  <c r="D250" i="7"/>
  <c r="L249" i="7"/>
  <c r="U292" i="19" l="1"/>
  <c r="Y291" i="19"/>
  <c r="L293" i="19"/>
  <c r="M293" i="19"/>
  <c r="E294" i="19"/>
  <c r="G294" i="19"/>
  <c r="I294" i="19"/>
  <c r="Q294" i="19"/>
  <c r="B295" i="19"/>
  <c r="C294" i="19"/>
  <c r="D294" i="19"/>
  <c r="F294" i="19"/>
  <c r="H294" i="19"/>
  <c r="J294" i="19"/>
  <c r="K294" i="19"/>
  <c r="R292" i="19"/>
  <c r="X292" i="19"/>
  <c r="Y292" i="19" s="1"/>
  <c r="V292" i="19"/>
  <c r="Y247" i="7"/>
  <c r="V249" i="7"/>
  <c r="U249" i="7"/>
  <c r="R249" i="7"/>
  <c r="X248" i="7"/>
  <c r="B292" i="7"/>
  <c r="Q292" i="7" s="1"/>
  <c r="M250" i="7"/>
  <c r="L250" i="7"/>
  <c r="I251" i="7"/>
  <c r="H251" i="7"/>
  <c r="F251" i="7"/>
  <c r="G251" i="7"/>
  <c r="E251" i="7"/>
  <c r="D251" i="7"/>
  <c r="J251" i="7"/>
  <c r="K251" i="7"/>
  <c r="C251" i="7"/>
  <c r="U293" i="19" l="1"/>
  <c r="L294" i="19"/>
  <c r="M294" i="19"/>
  <c r="E295" i="19"/>
  <c r="G295" i="19"/>
  <c r="I295" i="19"/>
  <c r="Q295" i="19"/>
  <c r="B296" i="19"/>
  <c r="C295" i="19"/>
  <c r="D295" i="19"/>
  <c r="F295" i="19"/>
  <c r="H295" i="19"/>
  <c r="J295" i="19"/>
  <c r="K295" i="19"/>
  <c r="R293" i="19"/>
  <c r="X293" i="19"/>
  <c r="Y293" i="19" s="1"/>
  <c r="V293" i="19"/>
  <c r="Y248" i="7"/>
  <c r="V250" i="7"/>
  <c r="U250" i="7"/>
  <c r="R250" i="7"/>
  <c r="X249" i="7"/>
  <c r="B293" i="7"/>
  <c r="Q293" i="7" s="1"/>
  <c r="M251" i="7"/>
  <c r="L251" i="7"/>
  <c r="I252" i="7"/>
  <c r="H252" i="7"/>
  <c r="E252" i="7"/>
  <c r="K252" i="7"/>
  <c r="G252" i="7"/>
  <c r="F252" i="7"/>
  <c r="C252" i="7"/>
  <c r="D252" i="7"/>
  <c r="J252" i="7"/>
  <c r="U294" i="19" l="1"/>
  <c r="L295" i="19"/>
  <c r="M295" i="19"/>
  <c r="E296" i="19"/>
  <c r="G296" i="19"/>
  <c r="I296" i="19"/>
  <c r="Q296" i="19"/>
  <c r="B297" i="19"/>
  <c r="C296" i="19"/>
  <c r="D296" i="19"/>
  <c r="F296" i="19"/>
  <c r="H296" i="19"/>
  <c r="J296" i="19"/>
  <c r="K296" i="19"/>
  <c r="R294" i="19"/>
  <c r="X294" i="19"/>
  <c r="Y294" i="19" s="1"/>
  <c r="V294" i="19"/>
  <c r="Y249" i="7"/>
  <c r="V251" i="7"/>
  <c r="U251" i="7"/>
  <c r="R251" i="7"/>
  <c r="X250" i="7"/>
  <c r="B294" i="7"/>
  <c r="Q294" i="7" s="1"/>
  <c r="M252" i="7"/>
  <c r="L252" i="7"/>
  <c r="H253" i="7"/>
  <c r="I253" i="7"/>
  <c r="G253" i="7"/>
  <c r="F253" i="7"/>
  <c r="E253" i="7"/>
  <c r="K253" i="7"/>
  <c r="C253" i="7"/>
  <c r="D253" i="7"/>
  <c r="J253" i="7"/>
  <c r="U295" i="19" l="1"/>
  <c r="L296" i="19"/>
  <c r="M296" i="19"/>
  <c r="E297" i="19"/>
  <c r="G297" i="19"/>
  <c r="I297" i="19"/>
  <c r="Q297" i="19"/>
  <c r="B298" i="19"/>
  <c r="C297" i="19"/>
  <c r="D297" i="19"/>
  <c r="F297" i="19"/>
  <c r="H297" i="19"/>
  <c r="J297" i="19"/>
  <c r="K297" i="19"/>
  <c r="R295" i="19"/>
  <c r="X295" i="19"/>
  <c r="Y295" i="19" s="1"/>
  <c r="V295" i="19"/>
  <c r="Y250" i="7"/>
  <c r="V252" i="7"/>
  <c r="U252" i="7"/>
  <c r="R252" i="7"/>
  <c r="X251" i="7"/>
  <c r="B295" i="7"/>
  <c r="Q295" i="7" s="1"/>
  <c r="M253" i="7"/>
  <c r="I254" i="7"/>
  <c r="H254" i="7"/>
  <c r="G254" i="7"/>
  <c r="F254" i="7"/>
  <c r="J254" i="7"/>
  <c r="E254" i="7"/>
  <c r="K254" i="7"/>
  <c r="C254" i="7"/>
  <c r="D254" i="7"/>
  <c r="L253" i="7"/>
  <c r="U296" i="19" l="1"/>
  <c r="L297" i="19"/>
  <c r="M297" i="19"/>
  <c r="E298" i="19"/>
  <c r="G298" i="19"/>
  <c r="I298" i="19"/>
  <c r="Q298" i="19"/>
  <c r="B299" i="19"/>
  <c r="C298" i="19"/>
  <c r="D298" i="19"/>
  <c r="F298" i="19"/>
  <c r="H298" i="19"/>
  <c r="J298" i="19"/>
  <c r="K298" i="19"/>
  <c r="R296" i="19"/>
  <c r="X296" i="19"/>
  <c r="Y296" i="19" s="1"/>
  <c r="V296" i="19"/>
  <c r="Y251" i="7"/>
  <c r="V253" i="7"/>
  <c r="U253" i="7"/>
  <c r="R253" i="7"/>
  <c r="X252" i="7"/>
  <c r="B296" i="7"/>
  <c r="Q296" i="7" s="1"/>
  <c r="M254" i="7"/>
  <c r="L254" i="7"/>
  <c r="I255" i="7"/>
  <c r="H255" i="7"/>
  <c r="F255" i="7"/>
  <c r="E255" i="7"/>
  <c r="K255" i="7"/>
  <c r="D255" i="7"/>
  <c r="J255" i="7"/>
  <c r="G255" i="7"/>
  <c r="C255" i="7"/>
  <c r="U297" i="19" l="1"/>
  <c r="L298" i="19"/>
  <c r="M298" i="19"/>
  <c r="E299" i="19"/>
  <c r="G299" i="19"/>
  <c r="I299" i="19"/>
  <c r="Q299" i="19"/>
  <c r="B300" i="19"/>
  <c r="C299" i="19"/>
  <c r="D299" i="19"/>
  <c r="F299" i="19"/>
  <c r="H299" i="19"/>
  <c r="J299" i="19"/>
  <c r="K299" i="19"/>
  <c r="R297" i="19"/>
  <c r="X297" i="19"/>
  <c r="Y297" i="19" s="1"/>
  <c r="V297" i="19"/>
  <c r="Y252" i="7"/>
  <c r="V254" i="7"/>
  <c r="U254" i="7"/>
  <c r="R254" i="7"/>
  <c r="X253" i="7"/>
  <c r="B297" i="7"/>
  <c r="Q297" i="7" s="1"/>
  <c r="M255" i="7"/>
  <c r="L255" i="7"/>
  <c r="I256" i="7"/>
  <c r="H256" i="7"/>
  <c r="E256" i="7"/>
  <c r="K256" i="7"/>
  <c r="F256" i="7"/>
  <c r="C256" i="7"/>
  <c r="J256" i="7"/>
  <c r="D256" i="7"/>
  <c r="G256" i="7"/>
  <c r="U298" i="19" l="1"/>
  <c r="L299" i="19"/>
  <c r="M299" i="19"/>
  <c r="E300" i="19"/>
  <c r="G300" i="19"/>
  <c r="I300" i="19"/>
  <c r="Q300" i="19"/>
  <c r="B301" i="19"/>
  <c r="C300" i="19"/>
  <c r="D300" i="19"/>
  <c r="F300" i="19"/>
  <c r="H300" i="19"/>
  <c r="J300" i="19"/>
  <c r="K300" i="19"/>
  <c r="R298" i="19"/>
  <c r="X298" i="19"/>
  <c r="Y298" i="19" s="1"/>
  <c r="V298" i="19"/>
  <c r="Y253" i="7"/>
  <c r="V255" i="7"/>
  <c r="U255" i="7"/>
  <c r="R255" i="7"/>
  <c r="X254" i="7"/>
  <c r="B298" i="7"/>
  <c r="Q298" i="7" s="1"/>
  <c r="M256" i="7"/>
  <c r="H257" i="7"/>
  <c r="I257" i="7"/>
  <c r="G257" i="7"/>
  <c r="K257" i="7"/>
  <c r="F257" i="7"/>
  <c r="D257" i="7"/>
  <c r="E257" i="7"/>
  <c r="J257" i="7"/>
  <c r="C257" i="7"/>
  <c r="L256" i="7"/>
  <c r="U299" i="19" l="1"/>
  <c r="L300" i="19"/>
  <c r="M300" i="19"/>
  <c r="E301" i="19"/>
  <c r="G301" i="19"/>
  <c r="I301" i="19"/>
  <c r="Q301" i="19"/>
  <c r="B302" i="19"/>
  <c r="C301" i="19"/>
  <c r="D301" i="19"/>
  <c r="F301" i="19"/>
  <c r="H301" i="19"/>
  <c r="J301" i="19"/>
  <c r="K301" i="19"/>
  <c r="R299" i="19"/>
  <c r="X299" i="19"/>
  <c r="Y299" i="19" s="1"/>
  <c r="V299" i="19"/>
  <c r="Y254" i="7"/>
  <c r="V256" i="7"/>
  <c r="U256" i="7"/>
  <c r="R256" i="7"/>
  <c r="X255" i="7"/>
  <c r="B299" i="7"/>
  <c r="Q299" i="7" s="1"/>
  <c r="M257" i="7"/>
  <c r="L257" i="7"/>
  <c r="I258" i="7"/>
  <c r="G258" i="7"/>
  <c r="E258" i="7"/>
  <c r="J258" i="7"/>
  <c r="C258" i="7"/>
  <c r="F258" i="7"/>
  <c r="D258" i="7"/>
  <c r="H258" i="7"/>
  <c r="K258" i="7"/>
  <c r="U300" i="19" l="1"/>
  <c r="L301" i="19"/>
  <c r="M301" i="19"/>
  <c r="E302" i="19"/>
  <c r="G302" i="19"/>
  <c r="I302" i="19"/>
  <c r="Q302" i="19"/>
  <c r="B303" i="19"/>
  <c r="C302" i="19"/>
  <c r="D302" i="19"/>
  <c r="F302" i="19"/>
  <c r="H302" i="19"/>
  <c r="J302" i="19"/>
  <c r="K302" i="19"/>
  <c r="R300" i="19"/>
  <c r="X300" i="19"/>
  <c r="Y300" i="19" s="1"/>
  <c r="V300" i="19"/>
  <c r="Y255" i="7"/>
  <c r="V257" i="7"/>
  <c r="U257" i="7"/>
  <c r="R257" i="7"/>
  <c r="X256" i="7"/>
  <c r="B300" i="7"/>
  <c r="Q300" i="7" s="1"/>
  <c r="M258" i="7"/>
  <c r="L258" i="7"/>
  <c r="I259" i="7"/>
  <c r="F259" i="7"/>
  <c r="G259" i="7"/>
  <c r="D259" i="7"/>
  <c r="J259" i="7"/>
  <c r="E259" i="7"/>
  <c r="C259" i="7"/>
  <c r="K259" i="7"/>
  <c r="H259" i="7"/>
  <c r="U301" i="19" l="1"/>
  <c r="L302" i="19"/>
  <c r="M302" i="19"/>
  <c r="E303" i="19"/>
  <c r="G303" i="19"/>
  <c r="I303" i="19"/>
  <c r="Q303" i="19"/>
  <c r="B304" i="19"/>
  <c r="C303" i="19"/>
  <c r="D303" i="19"/>
  <c r="F303" i="19"/>
  <c r="H303" i="19"/>
  <c r="J303" i="19"/>
  <c r="K303" i="19"/>
  <c r="R301" i="19"/>
  <c r="X301" i="19"/>
  <c r="Y301" i="19" s="1"/>
  <c r="V301" i="19"/>
  <c r="Y256" i="7"/>
  <c r="V258" i="7"/>
  <c r="U258" i="7"/>
  <c r="R258" i="7"/>
  <c r="X257" i="7"/>
  <c r="B301" i="7"/>
  <c r="Q301" i="7" s="1"/>
  <c r="M259" i="7"/>
  <c r="I260" i="7"/>
  <c r="H260" i="7"/>
  <c r="E260" i="7"/>
  <c r="F260" i="7"/>
  <c r="K260" i="7"/>
  <c r="G260" i="7"/>
  <c r="C260" i="7"/>
  <c r="J260" i="7"/>
  <c r="D260" i="7"/>
  <c r="L259" i="7"/>
  <c r="U302" i="19" l="1"/>
  <c r="L303" i="19"/>
  <c r="M303" i="19"/>
  <c r="E304" i="19"/>
  <c r="G304" i="19"/>
  <c r="I304" i="19"/>
  <c r="Q304" i="19"/>
  <c r="B305" i="19"/>
  <c r="C304" i="19"/>
  <c r="D304" i="19"/>
  <c r="F304" i="19"/>
  <c r="H304" i="19"/>
  <c r="J304" i="19"/>
  <c r="K304" i="19"/>
  <c r="R302" i="19"/>
  <c r="X302" i="19"/>
  <c r="Y302" i="19" s="1"/>
  <c r="V302" i="19"/>
  <c r="Y257" i="7"/>
  <c r="V259" i="7"/>
  <c r="U259" i="7"/>
  <c r="R259" i="7"/>
  <c r="X258" i="7"/>
  <c r="B302" i="7"/>
  <c r="Q302" i="7" s="1"/>
  <c r="M260" i="7"/>
  <c r="L260" i="7"/>
  <c r="H261" i="7"/>
  <c r="G261" i="7"/>
  <c r="I261" i="7"/>
  <c r="E261" i="7"/>
  <c r="F261" i="7"/>
  <c r="K261" i="7"/>
  <c r="C261" i="7"/>
  <c r="J261" i="7"/>
  <c r="D261" i="7"/>
  <c r="U303" i="19" l="1"/>
  <c r="L304" i="19"/>
  <c r="M304" i="19"/>
  <c r="E305" i="19"/>
  <c r="G305" i="19"/>
  <c r="I305" i="19"/>
  <c r="Q305" i="19"/>
  <c r="B306" i="19"/>
  <c r="C305" i="19"/>
  <c r="D305" i="19"/>
  <c r="F305" i="19"/>
  <c r="H305" i="19"/>
  <c r="J305" i="19"/>
  <c r="K305" i="19"/>
  <c r="R303" i="19"/>
  <c r="X303" i="19"/>
  <c r="Y303" i="19" s="1"/>
  <c r="V303" i="19"/>
  <c r="Y258" i="7"/>
  <c r="V260" i="7"/>
  <c r="U260" i="7"/>
  <c r="R260" i="7"/>
  <c r="X259" i="7"/>
  <c r="B303" i="7"/>
  <c r="Q303" i="7" s="1"/>
  <c r="M261" i="7"/>
  <c r="H262" i="7"/>
  <c r="G262" i="7"/>
  <c r="I262" i="7"/>
  <c r="F262" i="7"/>
  <c r="J262" i="7"/>
  <c r="K262" i="7"/>
  <c r="D262" i="7"/>
  <c r="E262" i="7"/>
  <c r="C262" i="7"/>
  <c r="L261" i="7"/>
  <c r="U304" i="19" l="1"/>
  <c r="L305" i="19"/>
  <c r="M305" i="19"/>
  <c r="E306" i="19"/>
  <c r="G306" i="19"/>
  <c r="I306" i="19"/>
  <c r="Q306" i="19"/>
  <c r="B307" i="19"/>
  <c r="C306" i="19"/>
  <c r="D306" i="19"/>
  <c r="F306" i="19"/>
  <c r="H306" i="19"/>
  <c r="J306" i="19"/>
  <c r="K306" i="19"/>
  <c r="R304" i="19"/>
  <c r="X304" i="19"/>
  <c r="Y304" i="19" s="1"/>
  <c r="V304" i="19"/>
  <c r="Y259" i="7"/>
  <c r="V261" i="7"/>
  <c r="U261" i="7"/>
  <c r="R261" i="7"/>
  <c r="X260" i="7"/>
  <c r="B304" i="7"/>
  <c r="Q304" i="7" s="1"/>
  <c r="H303" i="7"/>
  <c r="J303" i="7"/>
  <c r="G303" i="7"/>
  <c r="D303" i="7"/>
  <c r="F303" i="7"/>
  <c r="K303" i="7"/>
  <c r="I303" i="7"/>
  <c r="E303" i="7"/>
  <c r="C303" i="7"/>
  <c r="M262" i="7"/>
  <c r="L262" i="7"/>
  <c r="I263" i="7"/>
  <c r="H263" i="7"/>
  <c r="F263" i="7"/>
  <c r="G263" i="7"/>
  <c r="D263" i="7"/>
  <c r="J263" i="7"/>
  <c r="K263" i="7"/>
  <c r="C263" i="7"/>
  <c r="E263" i="7"/>
  <c r="U305" i="19" l="1"/>
  <c r="L306" i="19"/>
  <c r="M306" i="19"/>
  <c r="E307" i="19"/>
  <c r="G307" i="19"/>
  <c r="I307" i="19"/>
  <c r="Q307" i="19"/>
  <c r="B308" i="19"/>
  <c r="C307" i="19"/>
  <c r="D307" i="19"/>
  <c r="F307" i="19"/>
  <c r="H307" i="19"/>
  <c r="J307" i="19"/>
  <c r="K307" i="19"/>
  <c r="R305" i="19"/>
  <c r="X305" i="19"/>
  <c r="Y305" i="19" s="1"/>
  <c r="V305" i="19"/>
  <c r="Y260" i="7"/>
  <c r="V262" i="7"/>
  <c r="U262" i="7"/>
  <c r="R262" i="7"/>
  <c r="X261" i="7"/>
  <c r="M303" i="7"/>
  <c r="L303" i="7"/>
  <c r="B305" i="7"/>
  <c r="Q305" i="7" s="1"/>
  <c r="K304" i="7"/>
  <c r="C304" i="7"/>
  <c r="J304" i="7"/>
  <c r="D304" i="7"/>
  <c r="I304" i="7"/>
  <c r="E304" i="7"/>
  <c r="G304" i="7"/>
  <c r="F304" i="7"/>
  <c r="H304" i="7"/>
  <c r="M263" i="7"/>
  <c r="L263" i="7"/>
  <c r="I264" i="7"/>
  <c r="H264" i="7"/>
  <c r="E264" i="7"/>
  <c r="K264" i="7"/>
  <c r="C264" i="7"/>
  <c r="G264" i="7"/>
  <c r="F264" i="7"/>
  <c r="J264" i="7"/>
  <c r="D264" i="7"/>
  <c r="U306" i="19" l="1"/>
  <c r="L307" i="19"/>
  <c r="M307" i="19"/>
  <c r="E308" i="19"/>
  <c r="G308" i="19"/>
  <c r="I308" i="19"/>
  <c r="Q308" i="19"/>
  <c r="B309" i="19"/>
  <c r="C308" i="19"/>
  <c r="D308" i="19"/>
  <c r="F308" i="19"/>
  <c r="H308" i="19"/>
  <c r="J308" i="19"/>
  <c r="K308" i="19"/>
  <c r="R306" i="19"/>
  <c r="X306" i="19"/>
  <c r="Y306" i="19" s="1"/>
  <c r="V306" i="19"/>
  <c r="Y261" i="7"/>
  <c r="V263" i="7"/>
  <c r="U263" i="7"/>
  <c r="V303" i="7"/>
  <c r="U303" i="7"/>
  <c r="R263" i="7"/>
  <c r="R303" i="7"/>
  <c r="X262" i="7"/>
  <c r="X303" i="7"/>
  <c r="M304" i="7"/>
  <c r="L304" i="7"/>
  <c r="B306" i="7"/>
  <c r="Q306" i="7" s="1"/>
  <c r="H305" i="7"/>
  <c r="J305" i="7"/>
  <c r="K305" i="7"/>
  <c r="I305" i="7"/>
  <c r="E305" i="7"/>
  <c r="G305" i="7"/>
  <c r="D305" i="7"/>
  <c r="F305" i="7"/>
  <c r="C305" i="7"/>
  <c r="M264" i="7"/>
  <c r="L264" i="7"/>
  <c r="H265" i="7"/>
  <c r="I265" i="7"/>
  <c r="G265" i="7"/>
  <c r="F265" i="7"/>
  <c r="E265" i="7"/>
  <c r="K265" i="7"/>
  <c r="J265" i="7"/>
  <c r="C265" i="7"/>
  <c r="D265" i="7"/>
  <c r="U307" i="19" l="1"/>
  <c r="L308" i="19"/>
  <c r="M308" i="19"/>
  <c r="E309" i="19"/>
  <c r="G309" i="19"/>
  <c r="I309" i="19"/>
  <c r="Q309" i="19"/>
  <c r="B310" i="19"/>
  <c r="C309" i="19"/>
  <c r="D309" i="19"/>
  <c r="F309" i="19"/>
  <c r="H309" i="19"/>
  <c r="J309" i="19"/>
  <c r="K309" i="19"/>
  <c r="R307" i="19"/>
  <c r="X307" i="19"/>
  <c r="Y307" i="19" s="1"/>
  <c r="V307" i="19"/>
  <c r="Y262" i="7"/>
  <c r="V264" i="7"/>
  <c r="U264" i="7"/>
  <c r="V304" i="7"/>
  <c r="U304" i="7"/>
  <c r="R264" i="7"/>
  <c r="R304" i="7"/>
  <c r="X263" i="7"/>
  <c r="X304" i="7"/>
  <c r="L305" i="7"/>
  <c r="M305" i="7"/>
  <c r="B307" i="7"/>
  <c r="Q307" i="7" s="1"/>
  <c r="K306" i="7"/>
  <c r="C306" i="7"/>
  <c r="J306" i="7"/>
  <c r="G306" i="7"/>
  <c r="F306" i="7"/>
  <c r="D306" i="7"/>
  <c r="I306" i="7"/>
  <c r="E306" i="7"/>
  <c r="H306" i="7"/>
  <c r="M265" i="7"/>
  <c r="L265" i="7"/>
  <c r="H266" i="7"/>
  <c r="I266" i="7"/>
  <c r="G266" i="7"/>
  <c r="E266" i="7"/>
  <c r="F266" i="7"/>
  <c r="K266" i="7"/>
  <c r="J266" i="7"/>
  <c r="C266" i="7"/>
  <c r="D266" i="7"/>
  <c r="U308" i="19" l="1"/>
  <c r="L309" i="19"/>
  <c r="M309" i="19"/>
  <c r="E310" i="19"/>
  <c r="G310" i="19"/>
  <c r="I310" i="19"/>
  <c r="Q310" i="19"/>
  <c r="B311" i="19"/>
  <c r="C310" i="19"/>
  <c r="D310" i="19"/>
  <c r="F310" i="19"/>
  <c r="H310" i="19"/>
  <c r="J310" i="19"/>
  <c r="K310" i="19"/>
  <c r="R308" i="19"/>
  <c r="X308" i="19"/>
  <c r="Y308" i="19" s="1"/>
  <c r="V308" i="19"/>
  <c r="Y263" i="7"/>
  <c r="V265" i="7"/>
  <c r="U265" i="7"/>
  <c r="V305" i="7"/>
  <c r="U305" i="7"/>
  <c r="R265" i="7"/>
  <c r="R305" i="7"/>
  <c r="X264" i="7"/>
  <c r="X305" i="7"/>
  <c r="L306" i="7"/>
  <c r="M306" i="7"/>
  <c r="B308" i="7"/>
  <c r="Q308" i="7" s="1"/>
  <c r="C307" i="7"/>
  <c r="K307" i="7"/>
  <c r="D307" i="7"/>
  <c r="G307" i="7"/>
  <c r="E307" i="7"/>
  <c r="J307" i="7"/>
  <c r="I307" i="7"/>
  <c r="F307" i="7"/>
  <c r="H307" i="7"/>
  <c r="M266" i="7"/>
  <c r="L266" i="7"/>
  <c r="I267" i="7"/>
  <c r="H267" i="7"/>
  <c r="F267" i="7"/>
  <c r="G267" i="7"/>
  <c r="D267" i="7"/>
  <c r="J267" i="7"/>
  <c r="E267" i="7"/>
  <c r="K267" i="7"/>
  <c r="C267" i="7"/>
  <c r="U309" i="19" l="1"/>
  <c r="L310" i="19"/>
  <c r="M310" i="19"/>
  <c r="E311" i="19"/>
  <c r="G311" i="19"/>
  <c r="I311" i="19"/>
  <c r="Q311" i="19"/>
  <c r="B312" i="19"/>
  <c r="C311" i="19"/>
  <c r="D311" i="19"/>
  <c r="F311" i="19"/>
  <c r="H311" i="19"/>
  <c r="J311" i="19"/>
  <c r="K311" i="19"/>
  <c r="R309" i="19"/>
  <c r="X309" i="19"/>
  <c r="Y309" i="19" s="1"/>
  <c r="V309" i="19"/>
  <c r="Y264" i="7"/>
  <c r="V266" i="7"/>
  <c r="U266" i="7"/>
  <c r="V306" i="7"/>
  <c r="U306" i="7"/>
  <c r="R266" i="7"/>
  <c r="R306" i="7"/>
  <c r="X265" i="7"/>
  <c r="L307" i="7"/>
  <c r="M307" i="7"/>
  <c r="B309" i="7"/>
  <c r="Q309" i="7" s="1"/>
  <c r="J308" i="7"/>
  <c r="H308" i="7"/>
  <c r="K308" i="7"/>
  <c r="I308" i="7"/>
  <c r="D308" i="7"/>
  <c r="F308" i="7"/>
  <c r="G308" i="7"/>
  <c r="E308" i="7"/>
  <c r="C308" i="7"/>
  <c r="X306" i="7"/>
  <c r="M267" i="7"/>
  <c r="L267" i="7"/>
  <c r="I268" i="7"/>
  <c r="E268" i="7"/>
  <c r="H268" i="7"/>
  <c r="K268" i="7"/>
  <c r="G268" i="7"/>
  <c r="C268" i="7"/>
  <c r="D268" i="7"/>
  <c r="F268" i="7"/>
  <c r="J268" i="7"/>
  <c r="U310" i="19" l="1"/>
  <c r="L311" i="19"/>
  <c r="M311" i="19"/>
  <c r="E312" i="19"/>
  <c r="G312" i="19"/>
  <c r="I312" i="19"/>
  <c r="Q312" i="19"/>
  <c r="B313" i="19"/>
  <c r="C312" i="19"/>
  <c r="D312" i="19"/>
  <c r="F312" i="19"/>
  <c r="H312" i="19"/>
  <c r="J312" i="19"/>
  <c r="K312" i="19"/>
  <c r="R310" i="19"/>
  <c r="X310" i="19"/>
  <c r="Y310" i="19" s="1"/>
  <c r="V310" i="19"/>
  <c r="Y265" i="7"/>
  <c r="V267" i="7"/>
  <c r="U267" i="7"/>
  <c r="V307" i="7"/>
  <c r="U307" i="7"/>
  <c r="R267" i="7"/>
  <c r="R307" i="7"/>
  <c r="X266" i="7"/>
  <c r="M308" i="7"/>
  <c r="L308" i="7"/>
  <c r="B310" i="7"/>
  <c r="Q310" i="7" s="1"/>
  <c r="C309" i="7"/>
  <c r="K309" i="7"/>
  <c r="J309" i="7"/>
  <c r="I309" i="7"/>
  <c r="F309" i="7"/>
  <c r="D309" i="7"/>
  <c r="G309" i="7"/>
  <c r="E309" i="7"/>
  <c r="H309" i="7"/>
  <c r="X307" i="7"/>
  <c r="M268" i="7"/>
  <c r="H269" i="7"/>
  <c r="I269" i="7"/>
  <c r="G269" i="7"/>
  <c r="E269" i="7"/>
  <c r="C269" i="7"/>
  <c r="D269" i="7"/>
  <c r="K269" i="7"/>
  <c r="F269" i="7"/>
  <c r="J269" i="7"/>
  <c r="L268" i="7"/>
  <c r="U311" i="19" l="1"/>
  <c r="L312" i="19"/>
  <c r="M312" i="19"/>
  <c r="E313" i="19"/>
  <c r="G313" i="19"/>
  <c r="I313" i="19"/>
  <c r="Q313" i="19"/>
  <c r="B314" i="19"/>
  <c r="C313" i="19"/>
  <c r="D313" i="19"/>
  <c r="F313" i="19"/>
  <c r="H313" i="19"/>
  <c r="J313" i="19"/>
  <c r="K313" i="19"/>
  <c r="R311" i="19"/>
  <c r="X311" i="19"/>
  <c r="Y311" i="19" s="1"/>
  <c r="V311" i="19"/>
  <c r="Y266" i="7"/>
  <c r="V268" i="7"/>
  <c r="U268" i="7"/>
  <c r="V308" i="7"/>
  <c r="U308" i="7"/>
  <c r="R268" i="7"/>
  <c r="R308" i="7"/>
  <c r="X267" i="7"/>
  <c r="X308" i="7"/>
  <c r="M309" i="7"/>
  <c r="L309" i="7"/>
  <c r="B311" i="7"/>
  <c r="Q311" i="7" s="1"/>
  <c r="C310" i="7"/>
  <c r="K310" i="7"/>
  <c r="I310" i="7"/>
  <c r="F310" i="7"/>
  <c r="D310" i="7"/>
  <c r="G310" i="7"/>
  <c r="E310" i="7"/>
  <c r="H310" i="7"/>
  <c r="J310" i="7"/>
  <c r="M269" i="7"/>
  <c r="L269" i="7"/>
  <c r="I270" i="7"/>
  <c r="G270" i="7"/>
  <c r="F270" i="7"/>
  <c r="H270" i="7"/>
  <c r="J270" i="7"/>
  <c r="E270" i="7"/>
  <c r="C270" i="7"/>
  <c r="D270" i="7"/>
  <c r="K270" i="7"/>
  <c r="U312" i="19" l="1"/>
  <c r="L313" i="19"/>
  <c r="M313" i="19"/>
  <c r="E314" i="19"/>
  <c r="G314" i="19"/>
  <c r="I314" i="19"/>
  <c r="Q314" i="19"/>
  <c r="B315" i="19"/>
  <c r="C314" i="19"/>
  <c r="D314" i="19"/>
  <c r="F314" i="19"/>
  <c r="H314" i="19"/>
  <c r="J314" i="19"/>
  <c r="K314" i="19"/>
  <c r="R312" i="19"/>
  <c r="X312" i="19"/>
  <c r="Y312" i="19" s="1"/>
  <c r="V312" i="19"/>
  <c r="Y267" i="7"/>
  <c r="V269" i="7"/>
  <c r="U269" i="7"/>
  <c r="V309" i="7"/>
  <c r="U309" i="7"/>
  <c r="R269" i="7"/>
  <c r="R309" i="7"/>
  <c r="X268" i="7"/>
  <c r="L310" i="7"/>
  <c r="M310" i="7"/>
  <c r="B312" i="7"/>
  <c r="Q312" i="7" s="1"/>
  <c r="H311" i="7"/>
  <c r="J311" i="7"/>
  <c r="G311" i="7"/>
  <c r="E311" i="7"/>
  <c r="I311" i="7"/>
  <c r="D311" i="7"/>
  <c r="F311" i="7"/>
  <c r="K311" i="7"/>
  <c r="C311" i="7"/>
  <c r="X309" i="7"/>
  <c r="M270" i="7"/>
  <c r="I271" i="7"/>
  <c r="H271" i="7"/>
  <c r="F271" i="7"/>
  <c r="E271" i="7"/>
  <c r="K271" i="7"/>
  <c r="D271" i="7"/>
  <c r="J271" i="7"/>
  <c r="G271" i="7"/>
  <c r="C271" i="7"/>
  <c r="L270" i="7"/>
  <c r="U313" i="19" l="1"/>
  <c r="L314" i="19"/>
  <c r="M314" i="19"/>
  <c r="E315" i="19"/>
  <c r="G315" i="19"/>
  <c r="I315" i="19"/>
  <c r="Q315" i="19"/>
  <c r="B316" i="19"/>
  <c r="C315" i="19"/>
  <c r="D315" i="19"/>
  <c r="F315" i="19"/>
  <c r="H315" i="19"/>
  <c r="J315" i="19"/>
  <c r="K315" i="19"/>
  <c r="R313" i="19"/>
  <c r="X313" i="19"/>
  <c r="Y313" i="19" s="1"/>
  <c r="V313" i="19"/>
  <c r="Y268" i="7"/>
  <c r="V270" i="7"/>
  <c r="U270" i="7"/>
  <c r="V310" i="7"/>
  <c r="U310" i="7"/>
  <c r="R270" i="7"/>
  <c r="R310" i="7"/>
  <c r="X269" i="7"/>
  <c r="M311" i="7"/>
  <c r="L311" i="7"/>
  <c r="B313" i="7"/>
  <c r="Q313" i="7" s="1"/>
  <c r="C312" i="7"/>
  <c r="K312" i="7"/>
  <c r="D312" i="7"/>
  <c r="G312" i="7"/>
  <c r="E312" i="7"/>
  <c r="I312" i="7"/>
  <c r="F312" i="7"/>
  <c r="H312" i="7"/>
  <c r="J312" i="7"/>
  <c r="X310" i="7"/>
  <c r="M271" i="7"/>
  <c r="L271" i="7"/>
  <c r="I272" i="7"/>
  <c r="H272" i="7"/>
  <c r="E272" i="7"/>
  <c r="K272" i="7"/>
  <c r="F272" i="7"/>
  <c r="C272" i="7"/>
  <c r="J272" i="7"/>
  <c r="G272" i="7"/>
  <c r="D272" i="7"/>
  <c r="U314" i="19" l="1"/>
  <c r="L315" i="19"/>
  <c r="M315" i="19"/>
  <c r="E316" i="19"/>
  <c r="G316" i="19"/>
  <c r="I316" i="19"/>
  <c r="Q316" i="19"/>
  <c r="B317" i="19"/>
  <c r="C316" i="19"/>
  <c r="D316" i="19"/>
  <c r="F316" i="19"/>
  <c r="H316" i="19"/>
  <c r="J316" i="19"/>
  <c r="K316" i="19"/>
  <c r="R314" i="19"/>
  <c r="X314" i="19"/>
  <c r="Y314" i="19" s="1"/>
  <c r="V314" i="19"/>
  <c r="Y269" i="7"/>
  <c r="V271" i="7"/>
  <c r="U271" i="7"/>
  <c r="V311" i="7"/>
  <c r="U311" i="7"/>
  <c r="R271" i="7"/>
  <c r="R311" i="7"/>
  <c r="X270" i="7"/>
  <c r="X311" i="7"/>
  <c r="M312" i="7"/>
  <c r="L312" i="7"/>
  <c r="B314" i="7"/>
  <c r="Q314" i="7" s="1"/>
  <c r="J313" i="7"/>
  <c r="H313" i="7"/>
  <c r="I313" i="7"/>
  <c r="D313" i="7"/>
  <c r="F313" i="7"/>
  <c r="G313" i="7"/>
  <c r="E313" i="7"/>
  <c r="K313" i="7"/>
  <c r="C313" i="7"/>
  <c r="M272" i="7"/>
  <c r="H273" i="7"/>
  <c r="I273" i="7"/>
  <c r="G273" i="7"/>
  <c r="F273" i="7"/>
  <c r="E273" i="7"/>
  <c r="K273" i="7"/>
  <c r="D273" i="7"/>
  <c r="J273" i="7"/>
  <c r="C273" i="7"/>
  <c r="L272" i="7"/>
  <c r="U315" i="19" l="1"/>
  <c r="L316" i="19"/>
  <c r="M316" i="19"/>
  <c r="E317" i="19"/>
  <c r="G317" i="19"/>
  <c r="I317" i="19"/>
  <c r="Q317" i="19"/>
  <c r="B318" i="19"/>
  <c r="C317" i="19"/>
  <c r="D317" i="19"/>
  <c r="F317" i="19"/>
  <c r="H317" i="19"/>
  <c r="J317" i="19"/>
  <c r="K317" i="19"/>
  <c r="R315" i="19"/>
  <c r="X315" i="19"/>
  <c r="Y315" i="19" s="1"/>
  <c r="V315" i="19"/>
  <c r="Y270" i="7"/>
  <c r="V272" i="7"/>
  <c r="U272" i="7"/>
  <c r="V312" i="7"/>
  <c r="U312" i="7"/>
  <c r="R272" i="7"/>
  <c r="R312" i="7"/>
  <c r="X271" i="7"/>
  <c r="X312" i="7"/>
  <c r="L313" i="7"/>
  <c r="M313" i="7"/>
  <c r="B315" i="7"/>
  <c r="Q315" i="7" s="1"/>
  <c r="C314" i="7"/>
  <c r="K314" i="7"/>
  <c r="I314" i="7"/>
  <c r="F314" i="7"/>
  <c r="D314" i="7"/>
  <c r="G314" i="7"/>
  <c r="E314" i="7"/>
  <c r="H314" i="7"/>
  <c r="J314" i="7"/>
  <c r="M273" i="7"/>
  <c r="L273" i="7"/>
  <c r="I274" i="7"/>
  <c r="H274" i="7"/>
  <c r="G274" i="7"/>
  <c r="J274" i="7"/>
  <c r="F274" i="7"/>
  <c r="E274" i="7"/>
  <c r="K274" i="7"/>
  <c r="C274" i="7"/>
  <c r="D274" i="7"/>
  <c r="U316" i="19" l="1"/>
  <c r="L317" i="19"/>
  <c r="M317" i="19"/>
  <c r="E318" i="19"/>
  <c r="G318" i="19"/>
  <c r="I318" i="19"/>
  <c r="Q318" i="19"/>
  <c r="B319" i="19"/>
  <c r="C318" i="19"/>
  <c r="D318" i="19"/>
  <c r="F318" i="19"/>
  <c r="H318" i="19"/>
  <c r="J318" i="19"/>
  <c r="K318" i="19"/>
  <c r="R316" i="19"/>
  <c r="X316" i="19"/>
  <c r="Y316" i="19" s="1"/>
  <c r="V316" i="19"/>
  <c r="Y271" i="7"/>
  <c r="V273" i="7"/>
  <c r="U273" i="7"/>
  <c r="V313" i="7"/>
  <c r="U313" i="7"/>
  <c r="R273" i="7"/>
  <c r="R313" i="7"/>
  <c r="X272" i="7"/>
  <c r="L314" i="7"/>
  <c r="M314" i="7"/>
  <c r="B316" i="7"/>
  <c r="Q316" i="7" s="1"/>
  <c r="H315" i="7"/>
  <c r="J315" i="7"/>
  <c r="G315" i="7"/>
  <c r="E315" i="7"/>
  <c r="I315" i="7"/>
  <c r="D315" i="7"/>
  <c r="F315" i="7"/>
  <c r="K315" i="7"/>
  <c r="C315" i="7"/>
  <c r="X313" i="7"/>
  <c r="M274" i="7"/>
  <c r="I275" i="7"/>
  <c r="H275" i="7"/>
  <c r="F275" i="7"/>
  <c r="G275" i="7"/>
  <c r="D275" i="7"/>
  <c r="J275" i="7"/>
  <c r="K275" i="7"/>
  <c r="C275" i="7"/>
  <c r="E275" i="7"/>
  <c r="L274" i="7"/>
  <c r="U317" i="19" l="1"/>
  <c r="L318" i="19"/>
  <c r="M318" i="19"/>
  <c r="E319" i="19"/>
  <c r="G319" i="19"/>
  <c r="I319" i="19"/>
  <c r="Q319" i="19"/>
  <c r="B320" i="19"/>
  <c r="C319" i="19"/>
  <c r="D319" i="19"/>
  <c r="F319" i="19"/>
  <c r="H319" i="19"/>
  <c r="J319" i="19"/>
  <c r="K319" i="19"/>
  <c r="R317" i="19"/>
  <c r="X317" i="19"/>
  <c r="Y317" i="19" s="1"/>
  <c r="V317" i="19"/>
  <c r="Y272" i="7"/>
  <c r="V274" i="7"/>
  <c r="U274" i="7"/>
  <c r="V314" i="7"/>
  <c r="U314" i="7"/>
  <c r="R274" i="7"/>
  <c r="R314" i="7"/>
  <c r="X273" i="7"/>
  <c r="M315" i="7"/>
  <c r="L315" i="7"/>
  <c r="B317" i="7"/>
  <c r="Q317" i="7" s="1"/>
  <c r="C316" i="7"/>
  <c r="K316" i="7"/>
  <c r="D316" i="7"/>
  <c r="G316" i="7"/>
  <c r="E316" i="7"/>
  <c r="I316" i="7"/>
  <c r="F316" i="7"/>
  <c r="H316" i="7"/>
  <c r="J316" i="7"/>
  <c r="X314" i="7"/>
  <c r="M275" i="7"/>
  <c r="L275" i="7"/>
  <c r="I276" i="7"/>
  <c r="H276" i="7"/>
  <c r="E276" i="7"/>
  <c r="F276" i="7"/>
  <c r="K276" i="7"/>
  <c r="G276" i="7"/>
  <c r="C276" i="7"/>
  <c r="J276" i="7"/>
  <c r="D276" i="7"/>
  <c r="U318" i="19" l="1"/>
  <c r="L319" i="19"/>
  <c r="M319" i="19"/>
  <c r="E320" i="19"/>
  <c r="G320" i="19"/>
  <c r="I320" i="19"/>
  <c r="Q320" i="19"/>
  <c r="B321" i="19"/>
  <c r="C320" i="19"/>
  <c r="D320" i="19"/>
  <c r="F320" i="19"/>
  <c r="H320" i="19"/>
  <c r="J320" i="19"/>
  <c r="K320" i="19"/>
  <c r="R318" i="19"/>
  <c r="X318" i="19"/>
  <c r="Y318" i="19" s="1"/>
  <c r="V318" i="19"/>
  <c r="Y273" i="7"/>
  <c r="V275" i="7"/>
  <c r="U275" i="7"/>
  <c r="V315" i="7"/>
  <c r="U315" i="7"/>
  <c r="R275" i="7"/>
  <c r="R315" i="7"/>
  <c r="X274" i="7"/>
  <c r="X315" i="7"/>
  <c r="M316" i="7"/>
  <c r="L316" i="7"/>
  <c r="B318" i="7"/>
  <c r="Q318" i="7" s="1"/>
  <c r="J317" i="7"/>
  <c r="H317" i="7"/>
  <c r="I317" i="7"/>
  <c r="D317" i="7"/>
  <c r="F317" i="7"/>
  <c r="G317" i="7"/>
  <c r="E317" i="7"/>
  <c r="K317" i="7"/>
  <c r="C317" i="7"/>
  <c r="M276" i="7"/>
  <c r="H277" i="7"/>
  <c r="G277" i="7"/>
  <c r="E277" i="7"/>
  <c r="F277" i="7"/>
  <c r="I277" i="7"/>
  <c r="K277" i="7"/>
  <c r="C277" i="7"/>
  <c r="J277" i="7"/>
  <c r="D277" i="7"/>
  <c r="L276" i="7"/>
  <c r="U319" i="19" l="1"/>
  <c r="L320" i="19"/>
  <c r="M320" i="19"/>
  <c r="E321" i="19"/>
  <c r="G321" i="19"/>
  <c r="I321" i="19"/>
  <c r="Q321" i="19"/>
  <c r="B322" i="19"/>
  <c r="C321" i="19"/>
  <c r="D321" i="19"/>
  <c r="F321" i="19"/>
  <c r="H321" i="19"/>
  <c r="J321" i="19"/>
  <c r="K321" i="19"/>
  <c r="R319" i="19"/>
  <c r="X319" i="19"/>
  <c r="Y319" i="19" s="1"/>
  <c r="V319" i="19"/>
  <c r="Y274" i="7"/>
  <c r="V276" i="7"/>
  <c r="U276" i="7"/>
  <c r="V316" i="7"/>
  <c r="U316" i="7"/>
  <c r="R276" i="7"/>
  <c r="R316" i="7"/>
  <c r="X275" i="7"/>
  <c r="X316" i="7"/>
  <c r="L317" i="7"/>
  <c r="M317" i="7"/>
  <c r="B319" i="7"/>
  <c r="Q319" i="7" s="1"/>
  <c r="C318" i="7"/>
  <c r="K318" i="7"/>
  <c r="I318" i="7"/>
  <c r="F318" i="7"/>
  <c r="D318" i="7"/>
  <c r="G318" i="7"/>
  <c r="E318" i="7"/>
  <c r="H318" i="7"/>
  <c r="J318" i="7"/>
  <c r="M277" i="7"/>
  <c r="L277" i="7"/>
  <c r="H278" i="7"/>
  <c r="G278" i="7"/>
  <c r="J278" i="7"/>
  <c r="I278" i="7"/>
  <c r="K278" i="7"/>
  <c r="F278" i="7"/>
  <c r="D278" i="7"/>
  <c r="E278" i="7"/>
  <c r="C278" i="7"/>
  <c r="U320" i="19" l="1"/>
  <c r="L321" i="19"/>
  <c r="M321" i="19"/>
  <c r="E322" i="19"/>
  <c r="G322" i="19"/>
  <c r="I322" i="19"/>
  <c r="Q322" i="19"/>
  <c r="B323" i="19"/>
  <c r="C322" i="19"/>
  <c r="D322" i="19"/>
  <c r="F322" i="19"/>
  <c r="H322" i="19"/>
  <c r="J322" i="19"/>
  <c r="K322" i="19"/>
  <c r="R320" i="19"/>
  <c r="X320" i="19"/>
  <c r="Y320" i="19" s="1"/>
  <c r="V320" i="19"/>
  <c r="Y275" i="7"/>
  <c r="V277" i="7"/>
  <c r="U277" i="7"/>
  <c r="V317" i="7"/>
  <c r="U317" i="7"/>
  <c r="R277" i="7"/>
  <c r="R317" i="7"/>
  <c r="X276" i="7"/>
  <c r="L318" i="7"/>
  <c r="M318" i="7"/>
  <c r="B320" i="7"/>
  <c r="Q320" i="7" s="1"/>
  <c r="J319" i="7"/>
  <c r="H319" i="7"/>
  <c r="G319" i="7"/>
  <c r="E319" i="7"/>
  <c r="I319" i="7"/>
  <c r="D319" i="7"/>
  <c r="F319" i="7"/>
  <c r="K319" i="7"/>
  <c r="C319" i="7"/>
  <c r="X317" i="7"/>
  <c r="M278" i="7"/>
  <c r="L278" i="7"/>
  <c r="I279" i="7"/>
  <c r="F279" i="7"/>
  <c r="H279" i="7"/>
  <c r="G279" i="7"/>
  <c r="E279" i="7"/>
  <c r="D279" i="7"/>
  <c r="J279" i="7"/>
  <c r="C279" i="7"/>
  <c r="K279" i="7"/>
  <c r="U321" i="19" l="1"/>
  <c r="L322" i="19"/>
  <c r="M322" i="19"/>
  <c r="E323" i="19"/>
  <c r="G323" i="19"/>
  <c r="I323" i="19"/>
  <c r="Q323" i="19"/>
  <c r="B324" i="19"/>
  <c r="C323" i="19"/>
  <c r="D323" i="19"/>
  <c r="F323" i="19"/>
  <c r="H323" i="19"/>
  <c r="J323" i="19"/>
  <c r="K323" i="19"/>
  <c r="R321" i="19"/>
  <c r="X321" i="19"/>
  <c r="Y321" i="19" s="1"/>
  <c r="V321" i="19"/>
  <c r="Y276" i="7"/>
  <c r="V278" i="7"/>
  <c r="U278" i="7"/>
  <c r="V318" i="7"/>
  <c r="U318" i="7"/>
  <c r="R278" i="7"/>
  <c r="R318" i="7"/>
  <c r="X277" i="7"/>
  <c r="M319" i="7"/>
  <c r="L319" i="7"/>
  <c r="B321" i="7"/>
  <c r="Q321" i="7" s="1"/>
  <c r="C320" i="7"/>
  <c r="K320" i="7"/>
  <c r="D320" i="7"/>
  <c r="G320" i="7"/>
  <c r="E320" i="7"/>
  <c r="I320" i="7"/>
  <c r="F320" i="7"/>
  <c r="H320" i="7"/>
  <c r="J320" i="7"/>
  <c r="X318" i="7"/>
  <c r="M279" i="7"/>
  <c r="L279" i="7"/>
  <c r="I280" i="7"/>
  <c r="K280" i="7"/>
  <c r="C280" i="7"/>
  <c r="H280" i="7"/>
  <c r="G280" i="7"/>
  <c r="E280" i="7"/>
  <c r="J280" i="7"/>
  <c r="F280" i="7"/>
  <c r="D280" i="7"/>
  <c r="U322" i="19" l="1"/>
  <c r="L323" i="19"/>
  <c r="M323" i="19"/>
  <c r="E324" i="19"/>
  <c r="G324" i="19"/>
  <c r="I324" i="19"/>
  <c r="Q324" i="19"/>
  <c r="B325" i="19"/>
  <c r="C324" i="19"/>
  <c r="D324" i="19"/>
  <c r="F324" i="19"/>
  <c r="H324" i="19"/>
  <c r="J324" i="19"/>
  <c r="K324" i="19"/>
  <c r="R322" i="19"/>
  <c r="X322" i="19"/>
  <c r="Y322" i="19" s="1"/>
  <c r="V322" i="19"/>
  <c r="Y277" i="7"/>
  <c r="V279" i="7"/>
  <c r="U279" i="7"/>
  <c r="V319" i="7"/>
  <c r="U319" i="7"/>
  <c r="R279" i="7"/>
  <c r="R319" i="7"/>
  <c r="X278" i="7"/>
  <c r="X319" i="7"/>
  <c r="M320" i="7"/>
  <c r="L320" i="7"/>
  <c r="B322" i="7"/>
  <c r="Q322" i="7" s="1"/>
  <c r="J321" i="7"/>
  <c r="H321" i="7"/>
  <c r="I321" i="7"/>
  <c r="D321" i="7"/>
  <c r="F321" i="7"/>
  <c r="G321" i="7"/>
  <c r="E321" i="7"/>
  <c r="K321" i="7"/>
  <c r="C321" i="7"/>
  <c r="M280" i="7"/>
  <c r="L280" i="7"/>
  <c r="H281" i="7"/>
  <c r="I281" i="7"/>
  <c r="G281" i="7"/>
  <c r="F281" i="7"/>
  <c r="E281" i="7"/>
  <c r="J281" i="7"/>
  <c r="C281" i="7"/>
  <c r="D281" i="7"/>
  <c r="K281" i="7"/>
  <c r="U323" i="19" l="1"/>
  <c r="L324" i="19"/>
  <c r="M324" i="19"/>
  <c r="E325" i="19"/>
  <c r="G325" i="19"/>
  <c r="I325" i="19"/>
  <c r="Q325" i="19"/>
  <c r="B326" i="19"/>
  <c r="C325" i="19"/>
  <c r="D325" i="19"/>
  <c r="F325" i="19"/>
  <c r="H325" i="19"/>
  <c r="J325" i="19"/>
  <c r="K325" i="19"/>
  <c r="R323" i="19"/>
  <c r="X323" i="19"/>
  <c r="Y323" i="19" s="1"/>
  <c r="V323" i="19"/>
  <c r="Y278" i="7"/>
  <c r="V280" i="7"/>
  <c r="U280" i="7"/>
  <c r="V320" i="7"/>
  <c r="U320" i="7"/>
  <c r="R280" i="7"/>
  <c r="R320" i="7"/>
  <c r="X279" i="7"/>
  <c r="X320" i="7"/>
  <c r="L321" i="7"/>
  <c r="M321" i="7"/>
  <c r="B323" i="7"/>
  <c r="Q323" i="7" s="1"/>
  <c r="C322" i="7"/>
  <c r="K322" i="7"/>
  <c r="I322" i="7"/>
  <c r="F322" i="7"/>
  <c r="D322" i="7"/>
  <c r="G322" i="7"/>
  <c r="E322" i="7"/>
  <c r="H322" i="7"/>
  <c r="J322" i="7"/>
  <c r="M281" i="7"/>
  <c r="H282" i="7"/>
  <c r="I282" i="7"/>
  <c r="G282" i="7"/>
  <c r="F282" i="7"/>
  <c r="K282" i="7"/>
  <c r="J282" i="7"/>
  <c r="E282" i="7"/>
  <c r="C282" i="7"/>
  <c r="D282" i="7"/>
  <c r="L281" i="7"/>
  <c r="U324" i="19" l="1"/>
  <c r="L325" i="19"/>
  <c r="M325" i="19"/>
  <c r="E326" i="19"/>
  <c r="G326" i="19"/>
  <c r="I326" i="19"/>
  <c r="Q326" i="19"/>
  <c r="B327" i="19"/>
  <c r="C326" i="19"/>
  <c r="D326" i="19"/>
  <c r="F326" i="19"/>
  <c r="H326" i="19"/>
  <c r="J326" i="19"/>
  <c r="K326" i="19"/>
  <c r="R324" i="19"/>
  <c r="X324" i="19"/>
  <c r="Y324" i="19" s="1"/>
  <c r="V324" i="19"/>
  <c r="Y279" i="7"/>
  <c r="V281" i="7"/>
  <c r="U281" i="7"/>
  <c r="V321" i="7"/>
  <c r="U321" i="7"/>
  <c r="R281" i="7"/>
  <c r="R321" i="7"/>
  <c r="X280" i="7"/>
  <c r="L322" i="7"/>
  <c r="M322" i="7"/>
  <c r="B324" i="7"/>
  <c r="Q324" i="7" s="1"/>
  <c r="J323" i="7"/>
  <c r="H323" i="7"/>
  <c r="G323" i="7"/>
  <c r="E323" i="7"/>
  <c r="I323" i="7"/>
  <c r="D323" i="7"/>
  <c r="F323" i="7"/>
  <c r="K323" i="7"/>
  <c r="C323" i="7"/>
  <c r="X321" i="7"/>
  <c r="M282" i="7"/>
  <c r="L282" i="7"/>
  <c r="I283" i="7"/>
  <c r="H283" i="7"/>
  <c r="F283" i="7"/>
  <c r="G283" i="7"/>
  <c r="D283" i="7"/>
  <c r="J283" i="7"/>
  <c r="K283" i="7"/>
  <c r="E283" i="7"/>
  <c r="C283" i="7"/>
  <c r="U325" i="19" l="1"/>
  <c r="L326" i="19"/>
  <c r="M326" i="19"/>
  <c r="E327" i="19"/>
  <c r="G327" i="19"/>
  <c r="I327" i="19"/>
  <c r="Q327" i="19"/>
  <c r="B328" i="19"/>
  <c r="C327" i="19"/>
  <c r="D327" i="19"/>
  <c r="F327" i="19"/>
  <c r="H327" i="19"/>
  <c r="J327" i="19"/>
  <c r="K327" i="19"/>
  <c r="R325" i="19"/>
  <c r="X325" i="19"/>
  <c r="Y325" i="19" s="1"/>
  <c r="V325" i="19"/>
  <c r="Y280" i="7"/>
  <c r="V282" i="7"/>
  <c r="U282" i="7"/>
  <c r="V322" i="7"/>
  <c r="U322" i="7"/>
  <c r="R282" i="7"/>
  <c r="R322" i="7"/>
  <c r="X281" i="7"/>
  <c r="M323" i="7"/>
  <c r="L323" i="7"/>
  <c r="B325" i="7"/>
  <c r="Q325" i="7" s="1"/>
  <c r="I324" i="7"/>
  <c r="J324" i="7"/>
  <c r="D324" i="7"/>
  <c r="G324" i="7"/>
  <c r="F324" i="7"/>
  <c r="E324" i="7"/>
  <c r="H324" i="7"/>
  <c r="K324" i="7"/>
  <c r="C324" i="7"/>
  <c r="X322" i="7"/>
  <c r="M283" i="7"/>
  <c r="L283" i="7"/>
  <c r="I284" i="7"/>
  <c r="H284" i="7"/>
  <c r="K284" i="7"/>
  <c r="G284" i="7"/>
  <c r="F284" i="7"/>
  <c r="E284" i="7"/>
  <c r="C284" i="7"/>
  <c r="D284" i="7"/>
  <c r="J284" i="7"/>
  <c r="U326" i="19" l="1"/>
  <c r="L327" i="19"/>
  <c r="M327" i="19"/>
  <c r="E328" i="19"/>
  <c r="G328" i="19"/>
  <c r="I328" i="19"/>
  <c r="Q328" i="19"/>
  <c r="B329" i="19"/>
  <c r="C328" i="19"/>
  <c r="D328" i="19"/>
  <c r="F328" i="19"/>
  <c r="H328" i="19"/>
  <c r="J328" i="19"/>
  <c r="K328" i="19"/>
  <c r="R326" i="19"/>
  <c r="X326" i="19"/>
  <c r="Y326" i="19" s="1"/>
  <c r="V326" i="19"/>
  <c r="Y281" i="7"/>
  <c r="V283" i="7"/>
  <c r="U283" i="7"/>
  <c r="V323" i="7"/>
  <c r="U323" i="7"/>
  <c r="R283" i="7"/>
  <c r="R323" i="7"/>
  <c r="X282" i="7"/>
  <c r="X323" i="7"/>
  <c r="L324" i="7"/>
  <c r="M324" i="7"/>
  <c r="B326" i="7"/>
  <c r="Q326" i="7" s="1"/>
  <c r="G325" i="7"/>
  <c r="E325" i="7"/>
  <c r="F325" i="7"/>
  <c r="I325" i="7"/>
  <c r="D325" i="7"/>
  <c r="K325" i="7"/>
  <c r="H325" i="7"/>
  <c r="J325" i="7"/>
  <c r="C325" i="7"/>
  <c r="M284" i="7"/>
  <c r="H285" i="7"/>
  <c r="I285" i="7"/>
  <c r="G285" i="7"/>
  <c r="E285" i="7"/>
  <c r="F285" i="7"/>
  <c r="K285" i="7"/>
  <c r="C285" i="7"/>
  <c r="D285" i="7"/>
  <c r="J285" i="7"/>
  <c r="L284" i="7"/>
  <c r="U327" i="19" l="1"/>
  <c r="L328" i="19"/>
  <c r="M328" i="19"/>
  <c r="E329" i="19"/>
  <c r="G329" i="19"/>
  <c r="I329" i="19"/>
  <c r="Q329" i="19"/>
  <c r="B330" i="19"/>
  <c r="C329" i="19"/>
  <c r="D329" i="19"/>
  <c r="F329" i="19"/>
  <c r="H329" i="19"/>
  <c r="J329" i="19"/>
  <c r="K329" i="19"/>
  <c r="R327" i="19"/>
  <c r="X327" i="19"/>
  <c r="Y327" i="19" s="1"/>
  <c r="V327" i="19"/>
  <c r="Y282" i="7"/>
  <c r="V284" i="7"/>
  <c r="U284" i="7"/>
  <c r="V324" i="7"/>
  <c r="U324" i="7"/>
  <c r="R284" i="7"/>
  <c r="R324" i="7"/>
  <c r="X283" i="7"/>
  <c r="L325" i="7"/>
  <c r="M325" i="7"/>
  <c r="B327" i="7"/>
  <c r="Q327" i="7" s="1"/>
  <c r="D326" i="7"/>
  <c r="G326" i="7"/>
  <c r="F326" i="7"/>
  <c r="E326" i="7"/>
  <c r="J326" i="7"/>
  <c r="I326" i="7"/>
  <c r="K326" i="7"/>
  <c r="C326" i="7"/>
  <c r="H326" i="7"/>
  <c r="X324" i="7"/>
  <c r="M285" i="7"/>
  <c r="L285" i="7"/>
  <c r="I286" i="7"/>
  <c r="H286" i="7"/>
  <c r="G286" i="7"/>
  <c r="F286" i="7"/>
  <c r="J286" i="7"/>
  <c r="E286" i="7"/>
  <c r="K286" i="7"/>
  <c r="C286" i="7"/>
  <c r="D286" i="7"/>
  <c r="U328" i="19" l="1"/>
  <c r="L329" i="19"/>
  <c r="M329" i="19"/>
  <c r="E330" i="19"/>
  <c r="G330" i="19"/>
  <c r="I330" i="19"/>
  <c r="Q330" i="19"/>
  <c r="B331" i="19"/>
  <c r="C330" i="19"/>
  <c r="D330" i="19"/>
  <c r="F330" i="19"/>
  <c r="H330" i="19"/>
  <c r="J330" i="19"/>
  <c r="K330" i="19"/>
  <c r="R328" i="19"/>
  <c r="X328" i="19"/>
  <c r="Y328" i="19" s="1"/>
  <c r="V328" i="19"/>
  <c r="Y283" i="7"/>
  <c r="V285" i="7"/>
  <c r="U285" i="7"/>
  <c r="V325" i="7"/>
  <c r="U325" i="7"/>
  <c r="R285" i="7"/>
  <c r="R325" i="7"/>
  <c r="X284" i="7"/>
  <c r="M326" i="7"/>
  <c r="L326" i="7"/>
  <c r="B328" i="7"/>
  <c r="Q328" i="7" s="1"/>
  <c r="I327" i="7"/>
  <c r="D327" i="7"/>
  <c r="G327" i="7"/>
  <c r="E327" i="7"/>
  <c r="F327" i="7"/>
  <c r="K327" i="7"/>
  <c r="H327" i="7"/>
  <c r="C327" i="7"/>
  <c r="J327" i="7"/>
  <c r="X325" i="7"/>
  <c r="M286" i="7"/>
  <c r="L286" i="7"/>
  <c r="I287" i="7"/>
  <c r="H287" i="7"/>
  <c r="F287" i="7"/>
  <c r="K287" i="7"/>
  <c r="D287" i="7"/>
  <c r="J287" i="7"/>
  <c r="C287" i="7"/>
  <c r="G287" i="7"/>
  <c r="E287" i="7"/>
  <c r="U329" i="19" l="1"/>
  <c r="L330" i="19"/>
  <c r="M330" i="19"/>
  <c r="E331" i="19"/>
  <c r="G331" i="19"/>
  <c r="I331" i="19"/>
  <c r="Q331" i="19"/>
  <c r="B332" i="19"/>
  <c r="C331" i="19"/>
  <c r="D331" i="19"/>
  <c r="F331" i="19"/>
  <c r="H331" i="19"/>
  <c r="J331" i="19"/>
  <c r="K331" i="19"/>
  <c r="R329" i="19"/>
  <c r="X329" i="19"/>
  <c r="Y329" i="19" s="1"/>
  <c r="V329" i="19"/>
  <c r="Y284" i="7"/>
  <c r="V286" i="7"/>
  <c r="U286" i="7"/>
  <c r="V326" i="7"/>
  <c r="U326" i="7"/>
  <c r="R286" i="7"/>
  <c r="R326" i="7"/>
  <c r="X285" i="7"/>
  <c r="X326" i="7"/>
  <c r="M327" i="7"/>
  <c r="L327" i="7"/>
  <c r="B329" i="7"/>
  <c r="Q329" i="7" s="1"/>
  <c r="I328" i="7"/>
  <c r="J328" i="7"/>
  <c r="D328" i="7"/>
  <c r="G328" i="7"/>
  <c r="F328" i="7"/>
  <c r="E328" i="7"/>
  <c r="H328" i="7"/>
  <c r="K328" i="7"/>
  <c r="C328" i="7"/>
  <c r="M287" i="7"/>
  <c r="I288" i="7"/>
  <c r="H288" i="7"/>
  <c r="K288" i="7"/>
  <c r="F288" i="7"/>
  <c r="C288" i="7"/>
  <c r="J288" i="7"/>
  <c r="E288" i="7"/>
  <c r="D288" i="7"/>
  <c r="G288" i="7"/>
  <c r="L287" i="7"/>
  <c r="U330" i="19" l="1"/>
  <c r="L331" i="19"/>
  <c r="M331" i="19"/>
  <c r="E332" i="19"/>
  <c r="G332" i="19"/>
  <c r="I332" i="19"/>
  <c r="Q332" i="19"/>
  <c r="B333" i="19"/>
  <c r="C332" i="19"/>
  <c r="D332" i="19"/>
  <c r="F332" i="19"/>
  <c r="H332" i="19"/>
  <c r="J332" i="19"/>
  <c r="K332" i="19"/>
  <c r="R330" i="19"/>
  <c r="X330" i="19"/>
  <c r="Y330" i="19" s="1"/>
  <c r="V330" i="19"/>
  <c r="Y285" i="7"/>
  <c r="V287" i="7"/>
  <c r="U287" i="7"/>
  <c r="V327" i="7"/>
  <c r="U327" i="7"/>
  <c r="R287" i="7"/>
  <c r="R327" i="7"/>
  <c r="X286" i="7"/>
  <c r="X327" i="7"/>
  <c r="L328" i="7"/>
  <c r="M328" i="7"/>
  <c r="B330" i="7"/>
  <c r="Q330" i="7" s="1"/>
  <c r="G329" i="7"/>
  <c r="E329" i="7"/>
  <c r="F329" i="7"/>
  <c r="I329" i="7"/>
  <c r="D329" i="7"/>
  <c r="H329" i="7"/>
  <c r="K329" i="7"/>
  <c r="J329" i="7"/>
  <c r="C329" i="7"/>
  <c r="M288" i="7"/>
  <c r="L288" i="7"/>
  <c r="I289" i="7"/>
  <c r="G289" i="7"/>
  <c r="H289" i="7"/>
  <c r="E289" i="7"/>
  <c r="K289" i="7"/>
  <c r="D289" i="7"/>
  <c r="J289" i="7"/>
  <c r="F289" i="7"/>
  <c r="C289" i="7"/>
  <c r="U331" i="19" l="1"/>
  <c r="L332" i="19"/>
  <c r="M332" i="19"/>
  <c r="E333" i="19"/>
  <c r="G333" i="19"/>
  <c r="I333" i="19"/>
  <c r="Q333" i="19"/>
  <c r="C333" i="19"/>
  <c r="D333" i="19"/>
  <c r="F333" i="19"/>
  <c r="H333" i="19"/>
  <c r="J333" i="19"/>
  <c r="K333" i="19"/>
  <c r="R331" i="19"/>
  <c r="X331" i="19"/>
  <c r="Y331" i="19" s="1"/>
  <c r="V331" i="19"/>
  <c r="Y286" i="7"/>
  <c r="V288" i="7"/>
  <c r="U288" i="7"/>
  <c r="V328" i="7"/>
  <c r="U328" i="7"/>
  <c r="R288" i="7"/>
  <c r="R328" i="7"/>
  <c r="X287" i="7"/>
  <c r="L329" i="7"/>
  <c r="M329" i="7"/>
  <c r="B331" i="7"/>
  <c r="Q331" i="7" s="1"/>
  <c r="D330" i="7"/>
  <c r="G330" i="7"/>
  <c r="F330" i="7"/>
  <c r="E330" i="7"/>
  <c r="J330" i="7"/>
  <c r="I330" i="7"/>
  <c r="K330" i="7"/>
  <c r="C330" i="7"/>
  <c r="H330" i="7"/>
  <c r="X328" i="7"/>
  <c r="M289" i="7"/>
  <c r="L289" i="7"/>
  <c r="I290" i="7"/>
  <c r="G290" i="7"/>
  <c r="H290" i="7"/>
  <c r="E290" i="7"/>
  <c r="J290" i="7"/>
  <c r="C290" i="7"/>
  <c r="D290" i="7"/>
  <c r="K290" i="7"/>
  <c r="F290" i="7"/>
  <c r="U332" i="19" l="1"/>
  <c r="L333" i="19"/>
  <c r="M333" i="19"/>
  <c r="R332" i="19"/>
  <c r="X332" i="19"/>
  <c r="Y332" i="19" s="1"/>
  <c r="V332" i="19"/>
  <c r="Y287" i="7"/>
  <c r="V289" i="7"/>
  <c r="U289" i="7"/>
  <c r="V329" i="7"/>
  <c r="U329" i="7"/>
  <c r="R289" i="7"/>
  <c r="R329" i="7"/>
  <c r="X288" i="7"/>
  <c r="M330" i="7"/>
  <c r="L330" i="7"/>
  <c r="B332" i="7"/>
  <c r="Q332" i="7" s="1"/>
  <c r="I331" i="7"/>
  <c r="D331" i="7"/>
  <c r="G331" i="7"/>
  <c r="E331" i="7"/>
  <c r="F331" i="7"/>
  <c r="K331" i="7"/>
  <c r="H331" i="7"/>
  <c r="C331" i="7"/>
  <c r="J331" i="7"/>
  <c r="X329" i="7"/>
  <c r="M290" i="7"/>
  <c r="I291" i="7"/>
  <c r="H291" i="7"/>
  <c r="F291" i="7"/>
  <c r="G291" i="7"/>
  <c r="D291" i="7"/>
  <c r="J291" i="7"/>
  <c r="E291" i="7"/>
  <c r="C291" i="7"/>
  <c r="K291" i="7"/>
  <c r="L290" i="7"/>
  <c r="U333" i="19" l="1"/>
  <c r="R333" i="19"/>
  <c r="X333" i="19"/>
  <c r="Y333" i="19" s="1"/>
  <c r="V333" i="19"/>
  <c r="Y288" i="7"/>
  <c r="V290" i="7"/>
  <c r="U290" i="7"/>
  <c r="V330" i="7"/>
  <c r="U330" i="7"/>
  <c r="R290" i="7"/>
  <c r="R330" i="7"/>
  <c r="X289" i="7"/>
  <c r="X330" i="7"/>
  <c r="L331" i="7"/>
  <c r="M331" i="7"/>
  <c r="B333" i="7"/>
  <c r="Q333" i="7" s="1"/>
  <c r="I332" i="7"/>
  <c r="J332" i="7"/>
  <c r="D332" i="7"/>
  <c r="G332" i="7"/>
  <c r="F332" i="7"/>
  <c r="E332" i="7"/>
  <c r="H332" i="7"/>
  <c r="K332" i="7"/>
  <c r="C332" i="7"/>
  <c r="M291" i="7"/>
  <c r="L291" i="7"/>
  <c r="I292" i="7"/>
  <c r="H292" i="7"/>
  <c r="F292" i="7"/>
  <c r="K292" i="7"/>
  <c r="G292" i="7"/>
  <c r="C292" i="7"/>
  <c r="E292" i="7"/>
  <c r="J292" i="7"/>
  <c r="D292" i="7"/>
  <c r="Y289" i="7" l="1"/>
  <c r="V291" i="7"/>
  <c r="U291" i="7"/>
  <c r="V331" i="7"/>
  <c r="U331" i="7"/>
  <c r="R291" i="7"/>
  <c r="R331" i="7"/>
  <c r="X290" i="7"/>
  <c r="L332" i="7"/>
  <c r="M332" i="7"/>
  <c r="G333" i="7"/>
  <c r="E333" i="7"/>
  <c r="F333" i="7"/>
  <c r="I333" i="7"/>
  <c r="D333" i="7"/>
  <c r="H333" i="7"/>
  <c r="K333" i="7"/>
  <c r="J333" i="7"/>
  <c r="C333" i="7"/>
  <c r="X331" i="7"/>
  <c r="M292" i="7"/>
  <c r="H293" i="7"/>
  <c r="G293" i="7"/>
  <c r="I293" i="7"/>
  <c r="E293" i="7"/>
  <c r="F293" i="7"/>
  <c r="K293" i="7"/>
  <c r="C293" i="7"/>
  <c r="J293" i="7"/>
  <c r="D293" i="7"/>
  <c r="L292" i="7"/>
  <c r="Y290" i="7" l="1"/>
  <c r="V292" i="7"/>
  <c r="U292" i="7"/>
  <c r="V332" i="7"/>
  <c r="U332" i="7"/>
  <c r="R292" i="7"/>
  <c r="R332" i="7"/>
  <c r="X291" i="7"/>
  <c r="L333" i="7"/>
  <c r="M333" i="7"/>
  <c r="X332" i="7"/>
  <c r="M293" i="7"/>
  <c r="L293" i="7"/>
  <c r="H294" i="7"/>
  <c r="G294" i="7"/>
  <c r="I294" i="7"/>
  <c r="F294" i="7"/>
  <c r="J294" i="7"/>
  <c r="K294" i="7"/>
  <c r="D294" i="7"/>
  <c r="E294" i="7"/>
  <c r="C294" i="7"/>
  <c r="Y291" i="7" l="1"/>
  <c r="V293" i="7"/>
  <c r="U293" i="7"/>
  <c r="V333" i="7"/>
  <c r="U333" i="7"/>
  <c r="R293" i="7"/>
  <c r="R333" i="7"/>
  <c r="X292" i="7"/>
  <c r="X333" i="7"/>
  <c r="M294" i="7"/>
  <c r="L294" i="7"/>
  <c r="I295" i="7"/>
  <c r="H295" i="7"/>
  <c r="F295" i="7"/>
  <c r="G295" i="7"/>
  <c r="E295" i="7"/>
  <c r="D295" i="7"/>
  <c r="J295" i="7"/>
  <c r="K295" i="7"/>
  <c r="C295" i="7"/>
  <c r="Y292" i="7" l="1"/>
  <c r="V294" i="7"/>
  <c r="U294" i="7"/>
  <c r="R294" i="7"/>
  <c r="X293" i="7"/>
  <c r="M295" i="7"/>
  <c r="I296" i="7"/>
  <c r="H296" i="7"/>
  <c r="K296" i="7"/>
  <c r="C296" i="7"/>
  <c r="G296" i="7"/>
  <c r="F296" i="7"/>
  <c r="E296" i="7"/>
  <c r="J296" i="7"/>
  <c r="D296" i="7"/>
  <c r="L295" i="7"/>
  <c r="Y293" i="7" l="1"/>
  <c r="V295" i="7"/>
  <c r="U295" i="7"/>
  <c r="R295" i="7"/>
  <c r="X294" i="7"/>
  <c r="M296" i="7"/>
  <c r="L296" i="7"/>
  <c r="I297" i="7"/>
  <c r="G297" i="7"/>
  <c r="F297" i="7"/>
  <c r="E297" i="7"/>
  <c r="H297" i="7"/>
  <c r="K297" i="7"/>
  <c r="J297" i="7"/>
  <c r="C297" i="7"/>
  <c r="D297" i="7"/>
  <c r="Y294" i="7" l="1"/>
  <c r="V296" i="7"/>
  <c r="U296" i="7"/>
  <c r="R296" i="7"/>
  <c r="X295" i="7"/>
  <c r="M297" i="7"/>
  <c r="L297" i="7"/>
  <c r="I298" i="7"/>
  <c r="G298" i="7"/>
  <c r="F298" i="7"/>
  <c r="K298" i="7"/>
  <c r="J298" i="7"/>
  <c r="H298" i="7"/>
  <c r="E298" i="7"/>
  <c r="C298" i="7"/>
  <c r="D298" i="7"/>
  <c r="Y295" i="7" l="1"/>
  <c r="V297" i="7"/>
  <c r="U297" i="7"/>
  <c r="R297" i="7"/>
  <c r="X296" i="7"/>
  <c r="M298" i="7"/>
  <c r="L298" i="7"/>
  <c r="I299" i="7"/>
  <c r="H299" i="7"/>
  <c r="F299" i="7"/>
  <c r="G299" i="7"/>
  <c r="D299" i="7"/>
  <c r="J299" i="7"/>
  <c r="K299" i="7"/>
  <c r="C299" i="7"/>
  <c r="E299" i="7"/>
  <c r="Y296" i="7" l="1"/>
  <c r="V298" i="7"/>
  <c r="U298" i="7"/>
  <c r="R298" i="7"/>
  <c r="X297" i="7"/>
  <c r="M299" i="7"/>
  <c r="L299" i="7"/>
  <c r="I300" i="7"/>
  <c r="H300" i="7"/>
  <c r="K300" i="7"/>
  <c r="G300" i="7"/>
  <c r="E300" i="7"/>
  <c r="C300" i="7"/>
  <c r="F300" i="7"/>
  <c r="D300" i="7"/>
  <c r="J300" i="7"/>
  <c r="Y297" i="7" l="1"/>
  <c r="V299" i="7"/>
  <c r="U299" i="7"/>
  <c r="R299" i="7"/>
  <c r="X298" i="7"/>
  <c r="M300" i="7"/>
  <c r="I301" i="7"/>
  <c r="H301" i="7"/>
  <c r="G301" i="7"/>
  <c r="E301" i="7"/>
  <c r="C301" i="7"/>
  <c r="F301" i="7"/>
  <c r="D301" i="7"/>
  <c r="K301" i="7"/>
  <c r="J301" i="7"/>
  <c r="L300" i="7"/>
  <c r="Y298" i="7" l="1"/>
  <c r="V300" i="7"/>
  <c r="U300" i="7"/>
  <c r="R300" i="7"/>
  <c r="X299" i="7"/>
  <c r="M301" i="7"/>
  <c r="L301" i="7"/>
  <c r="I302" i="7"/>
  <c r="H302" i="7"/>
  <c r="G302" i="7"/>
  <c r="F302" i="7"/>
  <c r="J302" i="7"/>
  <c r="E302" i="7"/>
  <c r="C302" i="7"/>
  <c r="D302" i="7"/>
  <c r="K302" i="7"/>
  <c r="Y299" i="7" l="1"/>
  <c r="V301" i="7"/>
  <c r="U301" i="7"/>
  <c r="R301" i="7"/>
  <c r="X300" i="7"/>
  <c r="M302" i="7"/>
  <c r="L302" i="7"/>
  <c r="Y300" i="7" l="1"/>
  <c r="V302" i="7"/>
  <c r="U302" i="7"/>
  <c r="R302" i="7"/>
  <c r="X301" i="7"/>
  <c r="Y301" i="7" l="1"/>
  <c r="X302" i="7"/>
  <c r="Y302" i="7" l="1"/>
  <c r="Y303" i="7" s="1"/>
  <c r="Y304" i="7" s="1"/>
  <c r="Y305" i="7" s="1"/>
  <c r="Y306" i="7" s="1"/>
  <c r="Y307" i="7" s="1"/>
  <c r="Y308" i="7" s="1"/>
  <c r="Y309" i="7" s="1"/>
  <c r="Y310" i="7" s="1"/>
  <c r="Y311" i="7" s="1"/>
  <c r="Y312" i="7" s="1"/>
  <c r="Y313" i="7" s="1"/>
  <c r="Y314" i="7" s="1"/>
  <c r="Y315" i="7" s="1"/>
  <c r="Y316" i="7" s="1"/>
  <c r="Y317" i="7" s="1"/>
  <c r="Y318" i="7" s="1"/>
  <c r="Y319" i="7" s="1"/>
  <c r="Y320" i="7" s="1"/>
  <c r="Y321" i="7" s="1"/>
  <c r="Y322" i="7" s="1"/>
  <c r="Y323" i="7" s="1"/>
  <c r="Y324" i="7" s="1"/>
  <c r="Y325" i="7" s="1"/>
  <c r="Y326" i="7" s="1"/>
  <c r="Y327" i="7" s="1"/>
  <c r="Y328" i="7" s="1"/>
  <c r="Y329" i="7" s="1"/>
  <c r="Y330" i="7" s="1"/>
  <c r="Y331" i="7" s="1"/>
  <c r="Y332" i="7" s="1"/>
  <c r="Y333" i="7" s="1"/>
  <c r="C21" i="19" l="1"/>
  <c r="C2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López Pineda</author>
  </authors>
  <commentList>
    <comment ref="O5" authorId="0" shapeId="0" xr:uid="{7C924A2E-3DD2-42F6-AB71-929C0D002B15}">
      <text>
        <r>
          <rPr>
            <sz val="9"/>
            <color indexed="81"/>
            <rFont val="Tahoma"/>
            <family val="2"/>
          </rPr>
          <t>Hay que actualizarla a mano</t>
        </r>
      </text>
    </comment>
    <comment ref="C21" authorId="0" shapeId="0" xr:uid="{A970EBE3-EF7C-4EA1-9B24-7FBDBA4F7A85}">
      <text>
        <r>
          <rPr>
            <sz val="9"/>
            <color indexed="81"/>
            <rFont val="Tahoma"/>
            <family val="2"/>
          </rPr>
          <t>Hay que actualizar el casillero cada vez que se modifiquen
 los espesores del terreno</t>
        </r>
      </text>
    </comment>
    <comment ref="P53" authorId="0" shapeId="0" xr:uid="{25E50180-7FE5-4CD3-BBE0-922257925144}">
      <text>
        <r>
          <rPr>
            <sz val="9"/>
            <color indexed="81"/>
            <rFont val="Tahoma"/>
            <family val="2"/>
          </rPr>
          <t>Aquí se coloca el peso específico efectivo</t>
        </r>
      </text>
    </comment>
    <comment ref="U5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Asiento en cada segmento de los estratos considerados
</t>
        </r>
      </text>
    </comment>
    <comment ref="V53" authorId="0" shapeId="0" xr:uid="{BD8A6536-5EC1-4D46-B60F-7A9D511CA665}">
      <text>
        <r>
          <rPr>
            <sz val="9"/>
            <color indexed="81"/>
            <rFont val="Tahoma"/>
            <family val="2"/>
          </rPr>
          <t xml:space="preserve">Asiento en cada segmento de los estratos considerados
</t>
        </r>
      </text>
    </comment>
    <comment ref="X53" authorId="0" shapeId="0" xr:uid="{949B27CB-4951-4FC5-9DC2-837310723F59}">
      <text>
        <r>
          <rPr>
            <sz val="9"/>
            <color indexed="81"/>
            <rFont val="Tahoma"/>
            <family val="2"/>
          </rPr>
          <t xml:space="preserve">Asiento en cada segmento de los estratos considerados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López Pineda</author>
  </authors>
  <commentList>
    <comment ref="O5" authorId="0" shapeId="0" xr:uid="{48DD6722-FA1E-4D61-A62C-2BEFC9C15076}">
      <text>
        <r>
          <rPr>
            <sz val="9"/>
            <color indexed="81"/>
            <rFont val="Tahoma"/>
            <family val="2"/>
          </rPr>
          <t>Hay que actualizarla a mano</t>
        </r>
      </text>
    </comment>
    <comment ref="C21" authorId="0" shapeId="0" xr:uid="{50F92735-6393-4F93-9C1E-CECB9E47566D}">
      <text>
        <r>
          <rPr>
            <sz val="9"/>
            <color indexed="81"/>
            <rFont val="Tahoma"/>
            <family val="2"/>
          </rPr>
          <t>Hay que actualizar el casillero cada vez que se modifiquen
 los espesores del terreno</t>
        </r>
      </text>
    </comment>
    <comment ref="P53" authorId="0" shapeId="0" xr:uid="{A7C7E53B-2279-4D87-A978-049C2763241B}">
      <text>
        <r>
          <rPr>
            <sz val="9"/>
            <color indexed="81"/>
            <rFont val="Tahoma"/>
            <family val="2"/>
          </rPr>
          <t>Aquí se coloca el peso específico efectivo</t>
        </r>
      </text>
    </comment>
    <comment ref="U53" authorId="0" shapeId="0" xr:uid="{1D4972EF-BD52-491F-8200-BD86AFE4E782}">
      <text>
        <r>
          <rPr>
            <sz val="9"/>
            <color indexed="81"/>
            <rFont val="Tahoma"/>
            <family val="2"/>
          </rPr>
          <t xml:space="preserve">Asiento en cada segmento de los estratos considerados
</t>
        </r>
      </text>
    </comment>
    <comment ref="V53" authorId="0" shapeId="0" xr:uid="{393EA102-AFC0-4361-B52B-53DDD258C26E}">
      <text>
        <r>
          <rPr>
            <sz val="9"/>
            <color indexed="81"/>
            <rFont val="Tahoma"/>
            <family val="2"/>
          </rPr>
          <t xml:space="preserve">Asiento en cada segmento de los estratos considerados
</t>
        </r>
      </text>
    </comment>
    <comment ref="X53" authorId="0" shapeId="0" xr:uid="{5FC508AA-BB1E-49C7-9BFA-DB49E93372EA}">
      <text>
        <r>
          <rPr>
            <sz val="9"/>
            <color indexed="81"/>
            <rFont val="Tahoma"/>
            <family val="2"/>
          </rPr>
          <t xml:space="preserve">Asiento en cada segmento de los estratos considerados
</t>
        </r>
      </text>
    </comment>
  </commentList>
</comments>
</file>

<file path=xl/sharedStrings.xml><?xml version="1.0" encoding="utf-8"?>
<sst xmlns="http://schemas.openxmlformats.org/spreadsheetml/2006/main" count="215" uniqueCount="110">
  <si>
    <t>Datos</t>
  </si>
  <si>
    <t>g</t>
  </si>
  <si>
    <t>m</t>
  </si>
  <si>
    <t>kPa</t>
  </si>
  <si>
    <t>z[m]</t>
  </si>
  <si>
    <t>Carga del terraplén</t>
  </si>
  <si>
    <t>Altura de terraplen</t>
  </si>
  <si>
    <t>Peso específico del relleno</t>
  </si>
  <si>
    <t>cm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</si>
  <si>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</si>
  <si>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Derrame de media sección</t>
  </si>
  <si>
    <t>Espesor segmento de cada estrato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</si>
  <si>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</si>
  <si>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v</t>
    </r>
  </si>
  <si>
    <t>Valor</t>
  </si>
  <si>
    <t>Unidades</t>
  </si>
  <si>
    <t>Descripción</t>
  </si>
  <si>
    <t>n</t>
  </si>
  <si>
    <t>TABLA DE CÁLCULOS REALIZADOS</t>
  </si>
  <si>
    <t>b</t>
  </si>
  <si>
    <t>a</t>
  </si>
  <si>
    <t>r1A</t>
  </si>
  <si>
    <r>
      <t>b</t>
    </r>
    <r>
      <rPr>
        <b/>
        <sz val="11"/>
        <color theme="1"/>
        <rFont val="Calibri"/>
        <family val="2"/>
        <scheme val="minor"/>
      </rPr>
      <t>A</t>
    </r>
  </si>
  <si>
    <r>
      <t>b</t>
    </r>
    <r>
      <rPr>
        <b/>
        <sz val="11"/>
        <color theme="1"/>
        <rFont val="Calibri"/>
        <family val="2"/>
        <scheme val="minor"/>
      </rPr>
      <t>B</t>
    </r>
  </si>
  <si>
    <r>
      <t>a</t>
    </r>
    <r>
      <rPr>
        <b/>
        <sz val="11"/>
        <color theme="1"/>
        <rFont val="Calibri"/>
        <family val="2"/>
        <scheme val="minor"/>
      </rPr>
      <t>A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</si>
  <si>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B</t>
    </r>
  </si>
  <si>
    <t>roA</t>
  </si>
  <si>
    <t>roB</t>
  </si>
  <si>
    <t>r1B</t>
  </si>
  <si>
    <t>r22</t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</si>
  <si>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[Kpa] 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</si>
  <si>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[Kpa] </t>
    </r>
  </si>
  <si>
    <t>h</t>
  </si>
  <si>
    <t>x</t>
  </si>
  <si>
    <t>prof. Rec</t>
  </si>
  <si>
    <t>E[KPa]</t>
  </si>
  <si>
    <t>Ancho de media base+ derrame</t>
  </si>
  <si>
    <t>Profundidad recomendada de cálculo</t>
  </si>
  <si>
    <t>Cc</t>
  </si>
  <si>
    <t>e</t>
  </si>
  <si>
    <t>Coeficiente de Compresibilidad</t>
  </si>
  <si>
    <t>Hi</t>
  </si>
  <si>
    <t>Espesor de cada estrato</t>
  </si>
  <si>
    <t>s</t>
  </si>
  <si>
    <t>Incremento de tensiones</t>
  </si>
  <si>
    <t>Índice de poros</t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</si>
  <si>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z0</t>
    </r>
    <r>
      <rPr>
        <b/>
        <sz val="11"/>
        <color theme="1"/>
        <rFont val="Calibri"/>
        <family val="2"/>
        <scheme val="minor"/>
      </rPr>
      <t xml:space="preserve">'[Kpa] </t>
    </r>
  </si>
  <si>
    <t>Elásticos</t>
  </si>
  <si>
    <t>Consolidación</t>
  </si>
  <si>
    <t>Selección del tipo de asientos a calcular</t>
  </si>
  <si>
    <t>Tipo</t>
  </si>
  <si>
    <t>Asiento</t>
  </si>
  <si>
    <t>Suma asientos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</si>
  <si>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ie</t>
    </r>
    <r>
      <rPr>
        <b/>
        <sz val="11"/>
        <color theme="1"/>
        <rFont val="Calibri"/>
        <family val="2"/>
        <scheme val="minor"/>
      </rPr>
      <t>[cm]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</si>
  <si>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ic</t>
    </r>
    <r>
      <rPr>
        <b/>
        <sz val="11"/>
        <color theme="1"/>
        <rFont val="Calibri"/>
        <family val="2"/>
        <scheme val="minor"/>
      </rPr>
      <t>[cm]</t>
    </r>
  </si>
  <si>
    <t>Si[cm]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</si>
  <si>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Si [cm]</t>
    </r>
  </si>
  <si>
    <r>
      <t>g</t>
    </r>
    <r>
      <rPr>
        <b/>
        <sz val="11"/>
        <color theme="1"/>
        <rFont val="Calibri"/>
        <family val="2"/>
      </rPr>
      <t>'[KN/m</t>
    </r>
    <r>
      <rPr>
        <b/>
        <vertAlign val="super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>]</t>
    </r>
  </si>
  <si>
    <t>Identificación de unidades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</si>
  <si>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1"/>
        <charset val="2"/>
        <scheme val="minor"/>
      </rPr>
      <t xml:space="preserve">z / sz0' </t>
    </r>
  </si>
  <si>
    <t>S consolidación</t>
  </si>
  <si>
    <t>S elásticos</t>
  </si>
  <si>
    <t>UG-02</t>
  </si>
  <si>
    <t>x[m]</t>
  </si>
  <si>
    <t>s[cm]</t>
  </si>
  <si>
    <t xml:space="preserve">Asiento </t>
  </si>
  <si>
    <t xml:space="preserve">Realiza el cálculo del asiento en el cuerpo del terraplen debido a su peso </t>
  </si>
  <si>
    <t>%</t>
  </si>
  <si>
    <t>Ver tabla adjunta</t>
  </si>
  <si>
    <t>CÁLCULO  DE ASIENTOS EN EL RELLENO DEL TERRAPLÉN</t>
  </si>
  <si>
    <t>SEGÚN G.C.O.C</t>
  </si>
  <si>
    <t>Realiza el cálculo con respecto al extremo del terraplén (de todo el terraplen)</t>
  </si>
  <si>
    <t>Distancia desde el borde exterior del terraplén al centro</t>
  </si>
  <si>
    <t>h (m)</t>
  </si>
  <si>
    <t>s (cm)</t>
  </si>
  <si>
    <t>PARA EL CÁLCULO DE ASIENTOS SE CONSIDERA EFECTO TRIDIMENSIONAL DE TENSIONES)</t>
  </si>
  <si>
    <t>UG-03</t>
  </si>
  <si>
    <t>Distancia desde el borde exterior (m)/ Asientos (cm)</t>
  </si>
  <si>
    <t xml:space="preserve">CÁLCULO  DE ASIENTOS ELÁSTICOS / CONSOLIDACIÓN TERRAPLÉN  ALTURA DE </t>
  </si>
  <si>
    <t>Fuerza vertical y asiento bajo el eje de un terraplén</t>
  </si>
  <si>
    <t>J. Orós &amp; A. Cuenca, 2008</t>
  </si>
  <si>
    <t>DATOS</t>
  </si>
  <si>
    <t>CÁLCULOS</t>
  </si>
  <si>
    <t>Altura del terraplén  (m)</t>
  </si>
  <si>
    <t>H</t>
  </si>
  <si>
    <t>z</t>
  </si>
  <si>
    <t>a 1</t>
  </si>
  <si>
    <t>a 2</t>
  </si>
  <si>
    <r>
      <t>E</t>
    </r>
    <r>
      <rPr>
        <b/>
        <vertAlign val="subscript"/>
        <sz val="10"/>
        <rFont val="Arial"/>
        <family val="2"/>
      </rPr>
      <t>D</t>
    </r>
  </si>
  <si>
    <r>
      <t>s</t>
    </r>
    <r>
      <rPr>
        <b/>
        <vertAlign val="subscript"/>
        <sz val="10"/>
        <rFont val="Symbol"/>
        <family val="1"/>
        <charset val="2"/>
      </rPr>
      <t xml:space="preserve"> </t>
    </r>
    <r>
      <rPr>
        <b/>
        <vertAlign val="subscript"/>
        <sz val="10"/>
        <rFont val="Arial"/>
        <family val="2"/>
      </rPr>
      <t>0</t>
    </r>
  </si>
  <si>
    <r>
      <t>s</t>
    </r>
    <r>
      <rPr>
        <b/>
        <vertAlign val="subscript"/>
        <sz val="10"/>
        <rFont val="Arial"/>
        <family val="2"/>
      </rPr>
      <t>z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s</t>
    </r>
    <r>
      <rPr>
        <b/>
        <vertAlign val="subscript"/>
        <sz val="10"/>
        <rFont val="Arial"/>
        <family val="2"/>
      </rPr>
      <t>0</t>
    </r>
  </si>
  <si>
    <r>
      <t>s</t>
    </r>
    <r>
      <rPr>
        <b/>
        <vertAlign val="subscript"/>
        <sz val="10"/>
        <rFont val="Symbol"/>
        <family val="1"/>
        <charset val="2"/>
      </rPr>
      <t xml:space="preserve"> </t>
    </r>
    <r>
      <rPr>
        <b/>
        <vertAlign val="subscript"/>
        <sz val="10"/>
        <rFont val="Arial"/>
        <family val="2"/>
      </rPr>
      <t>z</t>
    </r>
  </si>
  <si>
    <r>
      <t>S</t>
    </r>
    <r>
      <rPr>
        <b/>
        <vertAlign val="subscript"/>
        <sz val="10"/>
        <rFont val="Arial"/>
        <family val="2"/>
      </rPr>
      <t>i</t>
    </r>
  </si>
  <si>
    <t>Metros</t>
  </si>
  <si>
    <r>
      <t>kN/m</t>
    </r>
    <r>
      <rPr>
        <vertAlign val="superscript"/>
        <sz val="10"/>
        <rFont val="Arial"/>
        <family val="2"/>
      </rPr>
      <t>3</t>
    </r>
  </si>
  <si>
    <t>Mpa</t>
  </si>
  <si>
    <r>
      <t>P. Esp. Ap. del terraplén (kN/m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</t>
    </r>
  </si>
  <si>
    <t>Semiancho de coronación  (m)</t>
  </si>
  <si>
    <t>B1</t>
  </si>
  <si>
    <t>Derrame lateral  (m)</t>
  </si>
  <si>
    <t>B2</t>
  </si>
  <si>
    <t>RESULTADO</t>
  </si>
  <si>
    <t>Asiento total  (cm) :</t>
  </si>
  <si>
    <t>INFORMACIÓN</t>
  </si>
  <si>
    <t>Introducir en las columnas G y H el</t>
  </si>
  <si>
    <t>P. Esp. Aparente y el Módulo de</t>
  </si>
  <si>
    <t>Deformación para cada capa de</t>
  </si>
  <si>
    <t>suelo.</t>
  </si>
  <si>
    <t>Si la profundidad de influencia es</t>
  </si>
  <si>
    <t>superior a 33 m, corregir en B21.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</si>
</sst>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000"/>
    <numFmt numFmtId="167" formatCode="0.0"/>
    <numFmt numFmtId="168" formatCode="0.0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1"/>
      <charset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Symbol"/>
      <family val="1"/>
      <charset val="2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/>
    <xf numFmtId="0" fontId="1" fillId="0" borderId="0" xfId="0" applyFont="1" applyAlignment="1">
      <alignment horizontal="left"/>
    </xf>
    <xf numFmtId="0" fontId="0" fillId="3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3" borderId="1" xfId="0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1" fillId="0" borderId="0" xfId="0" applyFont="1"/>
    <xf numFmtId="0" fontId="0" fillId="5" borderId="1" xfId="0" applyFill="1" applyBorder="1"/>
    <xf numFmtId="2" fontId="0" fillId="7" borderId="0" xfId="0" applyNumberFormat="1" applyFill="1" applyAlignment="1">
      <alignment horizontal="center"/>
    </xf>
    <xf numFmtId="0" fontId="1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8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2" fillId="0" borderId="2" xfId="1" applyBorder="1"/>
    <xf numFmtId="0" fontId="12" fillId="0" borderId="3" xfId="1" applyBorder="1" applyAlignment="1">
      <alignment horizontal="center"/>
    </xf>
    <xf numFmtId="1" fontId="12" fillId="0" borderId="3" xfId="1" applyNumberFormat="1" applyBorder="1" applyAlignment="1">
      <alignment horizontal="center"/>
    </xf>
    <xf numFmtId="2" fontId="12" fillId="0" borderId="3" xfId="1" applyNumberFormat="1" applyBorder="1" applyAlignment="1">
      <alignment horizontal="center"/>
    </xf>
    <xf numFmtId="2" fontId="12" fillId="0" borderId="4" xfId="1" applyNumberFormat="1" applyBorder="1" applyAlignment="1">
      <alignment horizontal="center"/>
    </xf>
    <xf numFmtId="0" fontId="12" fillId="0" borderId="0" xfId="1"/>
    <xf numFmtId="0" fontId="12" fillId="0" borderId="5" xfId="1" applyBorder="1"/>
    <xf numFmtId="0" fontId="12" fillId="0" borderId="0" xfId="1" applyAlignment="1">
      <alignment horizontal="center"/>
    </xf>
    <xf numFmtId="1" fontId="12" fillId="0" borderId="0" xfId="1" applyNumberFormat="1" applyAlignment="1">
      <alignment horizontal="center"/>
    </xf>
    <xf numFmtId="2" fontId="12" fillId="0" borderId="0" xfId="1" applyNumberFormat="1" applyAlignment="1">
      <alignment horizontal="center"/>
    </xf>
    <xf numFmtId="2" fontId="12" fillId="0" borderId="6" xfId="1" applyNumberForma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6" xfId="1" applyFont="1" applyBorder="1" applyAlignment="1">
      <alignment horizontal="center"/>
    </xf>
    <xf numFmtId="0" fontId="12" fillId="0" borderId="5" xfId="1" applyBorder="1" applyAlignment="1">
      <alignment horizontal="center"/>
    </xf>
    <xf numFmtId="0" fontId="12" fillId="0" borderId="0" xfId="1" applyAlignment="1">
      <alignment horizontal="center"/>
    </xf>
    <xf numFmtId="0" fontId="12" fillId="0" borderId="6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1" fontId="12" fillId="0" borderId="8" xfId="1" applyNumberFormat="1" applyBorder="1" applyAlignment="1">
      <alignment horizontal="center"/>
    </xf>
    <xf numFmtId="2" fontId="12" fillId="0" borderId="8" xfId="1" applyNumberFormat="1" applyBorder="1" applyAlignment="1">
      <alignment horizontal="center"/>
    </xf>
    <xf numFmtId="2" fontId="12" fillId="0" borderId="9" xfId="1" applyNumberFormat="1" applyBorder="1" applyAlignment="1">
      <alignment horizontal="center"/>
    </xf>
    <xf numFmtId="0" fontId="12" fillId="0" borderId="5" xfId="1" applyBorder="1" applyAlignment="1">
      <alignment horizontal="center"/>
    </xf>
    <xf numFmtId="0" fontId="12" fillId="0" borderId="10" xfId="1" applyBorder="1" applyAlignment="1">
      <alignment horizontal="center"/>
    </xf>
    <xf numFmtId="0" fontId="12" fillId="0" borderId="11" xfId="1" applyBorder="1" applyAlignment="1">
      <alignment horizontal="center"/>
    </xf>
    <xf numFmtId="0" fontId="12" fillId="0" borderId="12" xfId="1" applyBorder="1" applyAlignment="1">
      <alignment horizontal="center"/>
    </xf>
    <xf numFmtId="1" fontId="12" fillId="0" borderId="10" xfId="1" applyNumberFormat="1" applyBorder="1" applyAlignment="1">
      <alignment horizontal="center"/>
    </xf>
    <xf numFmtId="2" fontId="12" fillId="0" borderId="10" xfId="1" applyNumberFormat="1" applyBorder="1" applyAlignment="1">
      <alignment horizontal="center"/>
    </xf>
    <xf numFmtId="2" fontId="12" fillId="0" borderId="13" xfId="1" applyNumberFormat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4" fillId="0" borderId="14" xfId="1" applyFont="1" applyBorder="1" applyAlignment="1">
      <alignment horizontal="center"/>
    </xf>
    <xf numFmtId="0" fontId="14" fillId="0" borderId="15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12" fillId="0" borderId="14" xfId="1" applyBorder="1" applyAlignment="1">
      <alignment horizontal="center"/>
    </xf>
    <xf numFmtId="0" fontId="12" fillId="0" borderId="16" xfId="1" applyBorder="1" applyAlignment="1">
      <alignment horizontal="center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4" xfId="1" applyFont="1" applyBorder="1" applyAlignment="1">
      <alignment horizontal="center"/>
    </xf>
    <xf numFmtId="0" fontId="15" fillId="0" borderId="17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14" fillId="0" borderId="17" xfId="1" applyFont="1" applyBorder="1" applyAlignment="1">
      <alignment horizontal="center"/>
    </xf>
    <xf numFmtId="1" fontId="17" fillId="0" borderId="17" xfId="1" applyNumberFormat="1" applyFont="1" applyBorder="1" applyAlignment="1">
      <alignment horizontal="center"/>
    </xf>
    <xf numFmtId="2" fontId="17" fillId="0" borderId="17" xfId="1" applyNumberFormat="1" applyFont="1" applyBorder="1" applyAlignment="1">
      <alignment horizontal="center"/>
    </xf>
    <xf numFmtId="2" fontId="14" fillId="0" borderId="18" xfId="1" applyNumberFormat="1" applyFont="1" applyBorder="1" applyAlignment="1">
      <alignment horizontal="center"/>
    </xf>
    <xf numFmtId="0" fontId="19" fillId="0" borderId="19" xfId="1" applyFont="1" applyBorder="1" applyAlignment="1">
      <alignment horizontal="center"/>
    </xf>
    <xf numFmtId="0" fontId="15" fillId="0" borderId="19" xfId="1" applyFont="1" applyBorder="1" applyAlignment="1">
      <alignment horizontal="center"/>
    </xf>
    <xf numFmtId="0" fontId="12" fillId="0" borderId="19" xfId="1" applyBorder="1" applyAlignment="1">
      <alignment horizontal="center"/>
    </xf>
    <xf numFmtId="1" fontId="19" fillId="0" borderId="19" xfId="1" applyNumberFormat="1" applyFont="1" applyBorder="1" applyAlignment="1">
      <alignment horizontal="center"/>
    </xf>
    <xf numFmtId="2" fontId="15" fillId="0" borderId="19" xfId="1" applyNumberFormat="1" applyFont="1" applyBorder="1" applyAlignment="1">
      <alignment horizontal="center"/>
    </xf>
    <xf numFmtId="2" fontId="12" fillId="0" borderId="20" xfId="1" applyNumberForma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2" fillId="0" borderId="17" xfId="1" applyBorder="1" applyAlignment="1">
      <alignment horizontal="center"/>
    </xf>
    <xf numFmtId="1" fontId="15" fillId="0" borderId="17" xfId="1" applyNumberFormat="1" applyFont="1" applyBorder="1" applyAlignment="1">
      <alignment horizontal="center"/>
    </xf>
    <xf numFmtId="2" fontId="15" fillId="0" borderId="17" xfId="1" applyNumberFormat="1" applyFont="1" applyBorder="1" applyAlignment="1">
      <alignment horizontal="center"/>
    </xf>
    <xf numFmtId="1" fontId="19" fillId="0" borderId="17" xfId="1" applyNumberFormat="1" applyFont="1" applyBorder="1" applyAlignment="1">
      <alignment horizontal="center"/>
    </xf>
    <xf numFmtId="2" fontId="12" fillId="0" borderId="18" xfId="1" applyNumberFormat="1" applyBorder="1" applyAlignment="1">
      <alignment horizontal="center"/>
    </xf>
    <xf numFmtId="0" fontId="19" fillId="0" borderId="5" xfId="1" applyFont="1" applyBorder="1"/>
    <xf numFmtId="0" fontId="19" fillId="0" borderId="0" xfId="1" applyFont="1" applyAlignment="1">
      <alignment horizontal="center"/>
    </xf>
    <xf numFmtId="0" fontId="19" fillId="0" borderId="14" xfId="1" applyFont="1" applyBorder="1" applyAlignment="1" applyProtection="1">
      <alignment horizontal="center"/>
      <protection locked="0"/>
    </xf>
    <xf numFmtId="0" fontId="19" fillId="0" borderId="17" xfId="1" applyFont="1" applyBorder="1" applyAlignment="1" applyProtection="1">
      <alignment horizontal="center"/>
      <protection locked="0"/>
    </xf>
    <xf numFmtId="0" fontId="12" fillId="0" borderId="17" xfId="1" applyBorder="1" applyAlignment="1" applyProtection="1">
      <alignment horizontal="center"/>
      <protection locked="0"/>
    </xf>
    <xf numFmtId="2" fontId="19" fillId="0" borderId="17" xfId="1" applyNumberFormat="1" applyFont="1" applyBorder="1" applyAlignment="1">
      <alignment horizontal="center"/>
    </xf>
    <xf numFmtId="1" fontId="14" fillId="0" borderId="17" xfId="1" applyNumberFormat="1" applyFont="1" applyBorder="1" applyAlignment="1">
      <alignment horizontal="center"/>
    </xf>
    <xf numFmtId="0" fontId="12" fillId="0" borderId="7" xfId="1" applyBorder="1"/>
    <xf numFmtId="0" fontId="14" fillId="0" borderId="21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4" fillId="0" borderId="5" xfId="1" applyFont="1" applyBorder="1" applyAlignment="1">
      <alignment horizontal="right"/>
    </xf>
    <xf numFmtId="167" fontId="14" fillId="0" borderId="0" xfId="1" applyNumberFormat="1" applyFont="1" applyAlignment="1">
      <alignment horizontal="center"/>
    </xf>
    <xf numFmtId="0" fontId="12" fillId="0" borderId="21" xfId="1" applyBorder="1" applyAlignment="1">
      <alignment horizontal="center"/>
    </xf>
    <xf numFmtId="0" fontId="21" fillId="0" borderId="5" xfId="1" applyFont="1" applyBorder="1"/>
    <xf numFmtId="168" fontId="14" fillId="0" borderId="0" xfId="1" applyNumberFormat="1" applyFont="1" applyAlignment="1">
      <alignment horizontal="center"/>
    </xf>
    <xf numFmtId="0" fontId="12" fillId="0" borderId="22" xfId="1" applyBorder="1"/>
    <xf numFmtId="0" fontId="12" fillId="0" borderId="23" xfId="1" applyBorder="1" applyAlignment="1">
      <alignment horizontal="center"/>
    </xf>
    <xf numFmtId="0" fontId="12" fillId="0" borderId="24" xfId="1" applyBorder="1" applyAlignment="1">
      <alignment horizontal="center"/>
    </xf>
    <xf numFmtId="1" fontId="12" fillId="0" borderId="24" xfId="1" applyNumberFormat="1" applyBorder="1" applyAlignment="1">
      <alignment horizontal="center"/>
    </xf>
    <xf numFmtId="1" fontId="14" fillId="0" borderId="24" xfId="1" applyNumberFormat="1" applyFont="1" applyBorder="1" applyAlignment="1">
      <alignment horizontal="center"/>
    </xf>
    <xf numFmtId="2" fontId="14" fillId="0" borderId="24" xfId="1" applyNumberFormat="1" applyFont="1" applyBorder="1" applyAlignment="1">
      <alignment horizontal="center"/>
    </xf>
    <xf numFmtId="2" fontId="12" fillId="0" borderId="25" xfId="1" applyNumberFormat="1" applyBorder="1" applyAlignment="1">
      <alignment horizontal="center"/>
    </xf>
    <xf numFmtId="1" fontId="14" fillId="0" borderId="0" xfId="1" applyNumberFormat="1" applyFont="1" applyAlignment="1">
      <alignment horizontal="center"/>
    </xf>
    <xf numFmtId="2" fontId="14" fillId="0" borderId="0" xfId="1" applyNumberFormat="1" applyFont="1" applyAlignment="1">
      <alignment horizontal="center"/>
    </xf>
    <xf numFmtId="2" fontId="0" fillId="2" borderId="1" xfId="0" applyNumberFormat="1" applyFill="1" applyBorder="1"/>
    <xf numFmtId="2" fontId="0" fillId="8" borderId="0" xfId="0" applyNumberFormat="1" applyFill="1" applyAlignment="1">
      <alignment horizontal="center"/>
    </xf>
  </cellXfs>
  <cellStyles count="2">
    <cellStyle name="Normal" xfId="0" builtinId="0"/>
    <cellStyle name="Normal 2" xfId="1" xr:uid="{A944CF04-926C-4A98-9A70-F8F27210A5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Asiento/altura</a:t>
            </a:r>
            <a:r>
              <a:rPr lang="es-ES" sz="1200" baseline="0"/>
              <a:t> terraplén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Cuerpo_Terraplen!$B$27:$B$34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</c:numCache>
            </c:numRef>
          </c:xVal>
          <c:yVal>
            <c:numRef>
              <c:f>Cuerpo_Terraplen!$C$27:$C$34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D-4921-AABA-1718414C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65016"/>
        <c:axId val="602165736"/>
      </c:scatterChart>
      <c:valAx>
        <c:axId val="602165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</a:t>
                </a:r>
                <a:r>
                  <a:rPr lang="es-ES" baseline="0"/>
                  <a:t>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165736"/>
        <c:crosses val="autoZero"/>
        <c:crossBetween val="midCat"/>
      </c:valAx>
      <c:valAx>
        <c:axId val="6021657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</a:t>
                </a:r>
                <a:r>
                  <a:rPr lang="es-ES" baseline="0"/>
                  <a:t> (cm)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16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Asientos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'Asiento 3D'!$P$8:$P$17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20.72</c:v>
                </c:pt>
              </c:numCache>
            </c:numRef>
          </c:xVal>
          <c:yVal>
            <c:numRef>
              <c:f>'Asiento 3D'!$Q$8:$Q$17</c:f>
              <c:numCache>
                <c:formatCode>General</c:formatCode>
                <c:ptCount val="10"/>
                <c:pt idx="0">
                  <c:v>0.75</c:v>
                </c:pt>
                <c:pt idx="1">
                  <c:v>1.33</c:v>
                </c:pt>
                <c:pt idx="2">
                  <c:v>2.0299999999999998</c:v>
                </c:pt>
                <c:pt idx="3">
                  <c:v>2.78</c:v>
                </c:pt>
                <c:pt idx="4">
                  <c:v>3.55</c:v>
                </c:pt>
                <c:pt idx="5">
                  <c:v>4.3</c:v>
                </c:pt>
                <c:pt idx="6">
                  <c:v>5</c:v>
                </c:pt>
                <c:pt idx="7">
                  <c:v>5.61</c:v>
                </c:pt>
                <c:pt idx="8">
                  <c:v>6</c:v>
                </c:pt>
                <c:pt idx="9">
                  <c:v>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8-4588-873D-A1DA503D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19208"/>
        <c:axId val="602319928"/>
      </c:scatterChart>
      <c:valAx>
        <c:axId val="602319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  <a:r>
                  <a:rPr lang="es-ES" baseline="0"/>
                  <a:t> desde el borde exterior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319928"/>
        <c:crosses val="autoZero"/>
        <c:crossBetween val="midCat"/>
      </c:valAx>
      <c:valAx>
        <c:axId val="6023199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Asientos</a:t>
                </a:r>
                <a:r>
                  <a:rPr lang="es-ES" baseline="0"/>
                  <a:t> (cm)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31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Asientos</a:t>
            </a:r>
            <a:r>
              <a:rPr lang="es-ES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'Asiento 1D'!$P$8:$P$17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20.72</c:v>
                </c:pt>
              </c:numCache>
            </c:numRef>
          </c:xVal>
          <c:yVal>
            <c:numRef>
              <c:f>'Asiento 1D'!$Q$8:$Q$17</c:f>
              <c:numCache>
                <c:formatCode>General</c:formatCode>
                <c:ptCount val="10"/>
                <c:pt idx="0">
                  <c:v>1.99</c:v>
                </c:pt>
                <c:pt idx="1">
                  <c:v>2.66</c:v>
                </c:pt>
                <c:pt idx="2">
                  <c:v>3.45</c:v>
                </c:pt>
                <c:pt idx="3">
                  <c:v>4.28</c:v>
                </c:pt>
                <c:pt idx="4">
                  <c:v>5.13</c:v>
                </c:pt>
                <c:pt idx="5">
                  <c:v>5.96</c:v>
                </c:pt>
                <c:pt idx="6">
                  <c:v>6.73</c:v>
                </c:pt>
                <c:pt idx="7">
                  <c:v>7.39</c:v>
                </c:pt>
                <c:pt idx="8">
                  <c:v>7.82</c:v>
                </c:pt>
                <c:pt idx="9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A-4ACC-AA13-727792F2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19208"/>
        <c:axId val="602319928"/>
      </c:scatterChart>
      <c:valAx>
        <c:axId val="602319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  <a:r>
                  <a:rPr lang="es-ES" baseline="0"/>
                  <a:t> desde el borde exterior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319928"/>
        <c:crosses val="autoZero"/>
        <c:crossBetween val="midCat"/>
      </c:valAx>
      <c:valAx>
        <c:axId val="6023199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Asientos</a:t>
                </a:r>
                <a:r>
                  <a:rPr lang="es-ES" baseline="0"/>
                  <a:t> (cm)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231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142959</xdr:rowOff>
    </xdr:from>
    <xdr:to>
      <xdr:col>6</xdr:col>
      <xdr:colOff>581025</xdr:colOff>
      <xdr:row>20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569FEC-874C-C817-DE73-804BEA013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509"/>
          <a:ext cx="5153025" cy="1504866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25</xdr:row>
      <xdr:rowOff>61912</xdr:rowOff>
    </xdr:from>
    <xdr:to>
      <xdr:col>9</xdr:col>
      <xdr:colOff>228600</xdr:colOff>
      <xdr:row>39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EA7063-B307-933D-E1B6-FF7358973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347133</xdr:colOff>
      <xdr:row>25</xdr:row>
      <xdr:rowOff>95250</xdr:rowOff>
    </xdr:from>
    <xdr:ext cx="265324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6 CuadroTexto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09133" y="4219575"/>
              <a:ext cx="265324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1">
                        <a:latin typeface="Cambria Math"/>
                      </a:rPr>
                      <m:t>𝑪𝒂𝒍𝒄𝒖𝒍𝒐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𝒅𝒆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𝒂𝒔𝒊𝒆𝒏𝒕𝒐𝒔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𝒆𝒍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𝒔𝒕𝒊𝒄𝒐𝒔</m:t>
                    </m:r>
                    <m:r>
                      <a:rPr lang="es-ES" sz="1400" b="1" i="1">
                        <a:latin typeface="Cambria Math"/>
                      </a:rPr>
                      <m:t>:</m:t>
                    </m:r>
                  </m:oMath>
                </m:oMathPara>
              </a14:m>
              <a:endParaRPr lang="es-ES" sz="1400" b="1"/>
            </a:p>
          </xdr:txBody>
        </xdr:sp>
      </mc:Choice>
      <mc:Fallback xmlns="">
        <xdr:sp macro="" textlink="">
          <xdr:nvSpPr>
            <xdr:cNvPr id="7" name="6 CuadroTexto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09133" y="4219575"/>
              <a:ext cx="265324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400" b="1" i="0">
                  <a:latin typeface="Cambria Math"/>
                </a:rPr>
                <a:t>𝑪𝒂𝒍𝒄𝒖𝒍𝒐 𝒅𝒆 𝒂𝒔𝒊𝒆𝒏𝒕𝒐𝒔</a:t>
              </a:r>
              <a:r>
                <a:rPr lang="es-ES" sz="1400" b="1" i="0">
                  <a:latin typeface="Cambria Math" panose="02040503050406030204" pitchFamily="18" charset="0"/>
                </a:rPr>
                <a:t> 𝒆𝒍á𝒔𝒕𝒊𝒄𝒐𝒔</a:t>
              </a:r>
              <a:r>
                <a:rPr lang="es-ES" sz="1400" b="1" i="0">
                  <a:latin typeface="Cambria Math"/>
                </a:rPr>
                <a:t>:</a:t>
              </a:r>
              <a:endParaRPr lang="es-ES" sz="1400" b="1"/>
            </a:p>
          </xdr:txBody>
        </xdr:sp>
      </mc:Fallback>
    </mc:AlternateContent>
    <xdr:clientData/>
  </xdr:oneCellAnchor>
  <xdr:twoCellAnchor editAs="oneCell">
    <xdr:from>
      <xdr:col>8</xdr:col>
      <xdr:colOff>723897</xdr:colOff>
      <xdr:row>3</xdr:row>
      <xdr:rowOff>26193</xdr:rowOff>
    </xdr:from>
    <xdr:to>
      <xdr:col>13</xdr:col>
      <xdr:colOff>713987</xdr:colOff>
      <xdr:row>16</xdr:row>
      <xdr:rowOff>47625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2F27124-FEC6-4132-AE6C-0655CBACC7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907"/>
        <a:stretch/>
      </xdr:blipFill>
      <xdr:spPr>
        <a:xfrm>
          <a:off x="7188991" y="704849"/>
          <a:ext cx="3990590" cy="2533651"/>
        </a:xfrm>
        <a:prstGeom prst="rect">
          <a:avLst/>
        </a:prstGeom>
      </xdr:spPr>
    </xdr:pic>
    <xdr:clientData/>
  </xdr:twoCellAnchor>
  <xdr:oneCellAnchor>
    <xdr:from>
      <xdr:col>8</xdr:col>
      <xdr:colOff>514350</xdr:colOff>
      <xdr:row>28</xdr:row>
      <xdr:rowOff>66675</xdr:rowOff>
    </xdr:from>
    <xdr:ext cx="3429000" cy="6276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5 CuadroTexto">
              <a:extLst>
                <a:ext uri="{FF2B5EF4-FFF2-40B4-BE49-F238E27FC236}">
                  <a16:creationId xmlns:a16="http://schemas.microsoft.com/office/drawing/2014/main" id="{21F81F92-E141-4A6E-AD41-8606DFAE12ED}"/>
                </a:ext>
              </a:extLst>
            </xdr:cNvPr>
            <xdr:cNvSpPr txBox="1"/>
          </xdr:nvSpPr>
          <xdr:spPr>
            <a:xfrm>
              <a:off x="6210300" y="4762500"/>
              <a:ext cx="3429000" cy="627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𝒆</m:t>
                        </m:r>
                      </m:sub>
                    </m:sSub>
                    <m:r>
                      <a:rPr lang="es-ES" sz="1400" b="1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𝑪</m:t>
                                </m:r>
                              </m:e>
                              <m:sub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𝒄𝒊</m:t>
                                </m:r>
                              </m:sub>
                            </m:sSub>
                          </m:num>
                          <m:den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𝒆</m:t>
                            </m:r>
                          </m:den>
                        </m:f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𝑯</m:t>
                            </m:r>
                          </m:e>
                          <m:sub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𝒍𝒐𝒈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𝝈</m:t>
                                    </m:r>
                                  </m:e>
                                  <m:sub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𝟎</m:t>
                                    </m:r>
                                  </m:sub>
                                </m:sSub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𝚫</m:t>
                                </m:r>
                                <m:sSub>
                                  <m:sSub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𝝄</m:t>
                                    </m:r>
                                  </m:e>
                                  <m:sub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𝟎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𝝈</m:t>
                                    </m:r>
                                  </m:e>
                                  <m:sub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𝟎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m:rPr>
                            <m:nor/>
                          </m:rPr>
                          <a:rPr lang="es-ES" sz="1400">
                            <a:effectLst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s-ES" sz="1400" b="1"/>
            </a:p>
          </xdr:txBody>
        </xdr:sp>
      </mc:Choice>
      <mc:Fallback xmlns="">
        <xdr:sp macro="" textlink="">
          <xdr:nvSpPr>
            <xdr:cNvPr id="11" name="5 CuadroTexto">
              <a:extLst>
                <a:ext uri="{FF2B5EF4-FFF2-40B4-BE49-F238E27FC236}">
                  <a16:creationId xmlns:a16="http://schemas.microsoft.com/office/drawing/2014/main" id="{21F81F92-E141-4A6E-AD41-8606DFAE12ED}"/>
                </a:ext>
              </a:extLst>
            </xdr:cNvPr>
            <xdr:cNvSpPr txBox="1"/>
          </xdr:nvSpPr>
          <xdr:spPr>
            <a:xfrm>
              <a:off x="6210300" y="4762500"/>
              <a:ext cx="3429000" cy="627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𝑺_𝒆</a:t>
              </a:r>
              <a:r>
                <a:rPr lang="es-ES" sz="1400" b="1" i="0">
                  <a:latin typeface="Cambria Math"/>
                </a:rPr>
                <a:t>=</a:t>
              </a:r>
              <a:r>
                <a:rPr lang="es-ES" sz="1400" b="1" i="0">
                  <a:latin typeface="Cambria Math" panose="02040503050406030204" pitchFamily="18" charset="0"/>
                </a:rPr>
                <a:t>∑</a:t>
              </a:r>
              <a:r>
                <a:rPr lang="es-ES" sz="1400" b="1" i="0">
                  <a:effectLst/>
                  <a:latin typeface="Cambria Math" panose="02040503050406030204" pitchFamily="18" charset="0"/>
                </a:rPr>
                <a:t>▒〖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𝑪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𝒄𝒊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𝟏+𝒆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 𝑯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𝒊 𝒍𝒐𝒈 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𝝈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𝟎+𝚫𝝄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𝟎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𝝈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𝟎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ES" sz="1400" i="0">
                  <a:effectLst/>
                </a:rPr>
                <a:t> </a:t>
              </a:r>
              <a:r>
                <a:rPr lang="es-ES" sz="1400" b="1" i="0">
                  <a:effectLst/>
                  <a:latin typeface="Cambria Math" panose="02040503050406030204" pitchFamily="18" charset="0"/>
                </a:rPr>
                <a:t>" 〗</a:t>
              </a:r>
              <a:endParaRPr lang="es-ES" sz="1400" b="1"/>
            </a:p>
          </xdr:txBody>
        </xdr:sp>
      </mc:Fallback>
    </mc:AlternateContent>
    <xdr:clientData/>
  </xdr:oneCellAnchor>
  <xdr:oneCellAnchor>
    <xdr:from>
      <xdr:col>9</xdr:col>
      <xdr:colOff>114299</xdr:colOff>
      <xdr:row>25</xdr:row>
      <xdr:rowOff>95249</xdr:rowOff>
    </xdr:from>
    <xdr:ext cx="3686175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6 CuadroTexto">
              <a:extLst>
                <a:ext uri="{FF2B5EF4-FFF2-40B4-BE49-F238E27FC236}">
                  <a16:creationId xmlns:a16="http://schemas.microsoft.com/office/drawing/2014/main" id="{3EB6C639-BB81-4C8E-9E2B-605A425FE2DB}"/>
                </a:ext>
              </a:extLst>
            </xdr:cNvPr>
            <xdr:cNvSpPr txBox="1"/>
          </xdr:nvSpPr>
          <xdr:spPr>
            <a:xfrm>
              <a:off x="6572249" y="4219574"/>
              <a:ext cx="36861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1">
                        <a:latin typeface="Cambria Math"/>
                      </a:rPr>
                      <m:t>𝑪𝒂𝒍𝒄𝒖𝒍𝒐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𝒅𝒆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𝒂𝒔𝒊𝒆𝒏𝒕𝒐𝒔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𝒑𝒐𝒓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𝒄𝒐𝒏𝒔𝒐𝒍𝒊𝒅𝒂𝒄𝒊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ES" sz="1400" b="1" i="1">
                        <a:latin typeface="Cambria Math"/>
                      </a:rPr>
                      <m:t>:</m:t>
                    </m:r>
                  </m:oMath>
                </m:oMathPara>
              </a14:m>
              <a:endParaRPr lang="es-ES" sz="1400" b="1"/>
            </a:p>
          </xdr:txBody>
        </xdr:sp>
      </mc:Choice>
      <mc:Fallback xmlns="">
        <xdr:sp macro="" textlink="">
          <xdr:nvSpPr>
            <xdr:cNvPr id="12" name="6 CuadroTexto">
              <a:extLst>
                <a:ext uri="{FF2B5EF4-FFF2-40B4-BE49-F238E27FC236}">
                  <a16:creationId xmlns:a16="http://schemas.microsoft.com/office/drawing/2014/main" id="{3EB6C639-BB81-4C8E-9E2B-605A425FE2DB}"/>
                </a:ext>
              </a:extLst>
            </xdr:cNvPr>
            <xdr:cNvSpPr txBox="1"/>
          </xdr:nvSpPr>
          <xdr:spPr>
            <a:xfrm>
              <a:off x="6572249" y="4219574"/>
              <a:ext cx="36861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400" b="1" i="0">
                  <a:latin typeface="Cambria Math"/>
                </a:rPr>
                <a:t>𝑪𝒂𝒍𝒄𝒖𝒍𝒐 𝒅𝒆 𝒂𝒔𝒊𝒆𝒏𝒕𝒐𝒔</a:t>
              </a:r>
              <a:r>
                <a:rPr lang="es-ES" sz="1400" b="1" i="0">
                  <a:latin typeface="Cambria Math" panose="02040503050406030204" pitchFamily="18" charset="0"/>
                </a:rPr>
                <a:t> 𝒑𝒐𝒓 𝒄𝒐𝒏𝒔𝒐𝒍𝒊𝒅𝒂𝒄𝒊ó𝒏</a:t>
              </a:r>
              <a:r>
                <a:rPr lang="es-ES" sz="1400" b="1" i="0">
                  <a:latin typeface="Cambria Math"/>
                </a:rPr>
                <a:t>:</a:t>
              </a:r>
              <a:endParaRPr lang="es-ES" sz="1400" b="1"/>
            </a:p>
          </xdr:txBody>
        </xdr:sp>
      </mc:Fallback>
    </mc:AlternateContent>
    <xdr:clientData/>
  </xdr:oneCellAnchor>
  <xdr:twoCellAnchor>
    <xdr:from>
      <xdr:col>1</xdr:col>
      <xdr:colOff>357189</xdr:colOff>
      <xdr:row>27</xdr:row>
      <xdr:rowOff>146648</xdr:rowOff>
    </xdr:from>
    <xdr:to>
      <xdr:col>8</xdr:col>
      <xdr:colOff>371475</xdr:colOff>
      <xdr:row>47</xdr:row>
      <xdr:rowOff>47626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7862EE0C-98ED-410C-A9C4-F675001C9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189" y="5504461"/>
          <a:ext cx="5717380" cy="3710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696515</xdr:colOff>
      <xdr:row>19</xdr:row>
      <xdr:rowOff>146445</xdr:rowOff>
    </xdr:from>
    <xdr:to>
      <xdr:col>25</xdr:col>
      <xdr:colOff>178594</xdr:colOff>
      <xdr:row>36</xdr:row>
      <xdr:rowOff>154780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AC868E-F3F9-6FA3-F64C-161A1546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347133</xdr:colOff>
      <xdr:row>25</xdr:row>
      <xdr:rowOff>95250</xdr:rowOff>
    </xdr:from>
    <xdr:ext cx="2653242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6 CuadroTexto">
              <a:extLst>
                <a:ext uri="{FF2B5EF4-FFF2-40B4-BE49-F238E27FC236}">
                  <a16:creationId xmlns:a16="http://schemas.microsoft.com/office/drawing/2014/main" id="{F9F8CBEF-B50A-4DFB-8E84-EDE53C478298}"/>
                </a:ext>
              </a:extLst>
            </xdr:cNvPr>
            <xdr:cNvSpPr txBox="1"/>
          </xdr:nvSpPr>
          <xdr:spPr>
            <a:xfrm>
              <a:off x="1871133" y="5076825"/>
              <a:ext cx="265324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1">
                        <a:latin typeface="Cambria Math"/>
                      </a:rPr>
                      <m:t>𝑪𝒂𝒍𝒄𝒖𝒍𝒐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𝒅𝒆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𝒂𝒔𝒊𝒆𝒏𝒕𝒐𝒔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𝒆𝒍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𝒔𝒕𝒊𝒄𝒐𝒔</m:t>
                    </m:r>
                    <m:r>
                      <a:rPr lang="es-ES" sz="1400" b="1" i="1">
                        <a:latin typeface="Cambria Math"/>
                      </a:rPr>
                      <m:t>:</m:t>
                    </m:r>
                  </m:oMath>
                </m:oMathPara>
              </a14:m>
              <a:endParaRPr lang="es-ES" sz="1400" b="1"/>
            </a:p>
          </xdr:txBody>
        </xdr:sp>
      </mc:Choice>
      <mc:Fallback>
        <xdr:sp macro="" textlink="">
          <xdr:nvSpPr>
            <xdr:cNvPr id="2" name="6 CuadroTexto">
              <a:extLst>
                <a:ext uri="{FF2B5EF4-FFF2-40B4-BE49-F238E27FC236}">
                  <a16:creationId xmlns:a16="http://schemas.microsoft.com/office/drawing/2014/main" id="{F9F8CBEF-B50A-4DFB-8E84-EDE53C478298}"/>
                </a:ext>
              </a:extLst>
            </xdr:cNvPr>
            <xdr:cNvSpPr txBox="1"/>
          </xdr:nvSpPr>
          <xdr:spPr>
            <a:xfrm>
              <a:off x="1871133" y="5076825"/>
              <a:ext cx="265324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400" b="1" i="0">
                  <a:latin typeface="Cambria Math"/>
                </a:rPr>
                <a:t>𝑪𝒂𝒍𝒄𝒖𝒍𝒐 𝒅𝒆 𝒂𝒔𝒊𝒆𝒏𝒕𝒐𝒔</a:t>
              </a:r>
              <a:r>
                <a:rPr lang="es-ES" sz="1400" b="1" i="0">
                  <a:latin typeface="Cambria Math" panose="02040503050406030204" pitchFamily="18" charset="0"/>
                </a:rPr>
                <a:t> 𝒆𝒍á𝒔𝒕𝒊𝒄𝒐𝒔</a:t>
              </a:r>
              <a:r>
                <a:rPr lang="es-ES" sz="1400" b="1" i="0">
                  <a:latin typeface="Cambria Math"/>
                </a:rPr>
                <a:t>:</a:t>
              </a:r>
              <a:endParaRPr lang="es-ES" sz="1400" b="1"/>
            </a:p>
          </xdr:txBody>
        </xdr:sp>
      </mc:Fallback>
    </mc:AlternateContent>
    <xdr:clientData/>
  </xdr:oneCellAnchor>
  <xdr:twoCellAnchor editAs="oneCell">
    <xdr:from>
      <xdr:col>8</xdr:col>
      <xdr:colOff>723897</xdr:colOff>
      <xdr:row>3</xdr:row>
      <xdr:rowOff>26193</xdr:rowOff>
    </xdr:from>
    <xdr:to>
      <xdr:col>13</xdr:col>
      <xdr:colOff>713987</xdr:colOff>
      <xdr:row>16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26D291-D027-4257-81DE-83451722B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907"/>
        <a:stretch/>
      </xdr:blipFill>
      <xdr:spPr>
        <a:xfrm>
          <a:off x="7181847" y="702468"/>
          <a:ext cx="3990590" cy="2536032"/>
        </a:xfrm>
        <a:prstGeom prst="rect">
          <a:avLst/>
        </a:prstGeom>
      </xdr:spPr>
    </xdr:pic>
    <xdr:clientData/>
  </xdr:twoCellAnchor>
  <xdr:oneCellAnchor>
    <xdr:from>
      <xdr:col>8</xdr:col>
      <xdr:colOff>514350</xdr:colOff>
      <xdr:row>28</xdr:row>
      <xdr:rowOff>66675</xdr:rowOff>
    </xdr:from>
    <xdr:ext cx="3429000" cy="6276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5 CuadroTexto">
              <a:extLst>
                <a:ext uri="{FF2B5EF4-FFF2-40B4-BE49-F238E27FC236}">
                  <a16:creationId xmlns:a16="http://schemas.microsoft.com/office/drawing/2014/main" id="{5341216E-E7F3-4179-83B4-C1654D4FCDB9}"/>
                </a:ext>
              </a:extLst>
            </xdr:cNvPr>
            <xdr:cNvSpPr txBox="1"/>
          </xdr:nvSpPr>
          <xdr:spPr>
            <a:xfrm>
              <a:off x="6972300" y="5619750"/>
              <a:ext cx="3429000" cy="627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𝒆</m:t>
                        </m:r>
                      </m:sub>
                    </m:sSub>
                    <m:r>
                      <a:rPr lang="es-ES" sz="1400" b="1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𝑪</m:t>
                                </m:r>
                              </m:e>
                              <m:sub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𝒄𝒊</m:t>
                                </m:r>
                              </m:sub>
                            </m:sSub>
                          </m:num>
                          <m:den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𝒆</m:t>
                            </m:r>
                          </m:den>
                        </m:f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𝑯</m:t>
                            </m:r>
                          </m:e>
                          <m:sub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𝒍𝒐𝒈</m:t>
                        </m:r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𝝈</m:t>
                                    </m:r>
                                  </m:e>
                                  <m:sub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𝟎</m:t>
                                    </m:r>
                                  </m:sub>
                                </m:sSub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𝚫</m:t>
                                </m:r>
                                <m:sSub>
                                  <m:sSub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𝝄</m:t>
                                    </m:r>
                                  </m:e>
                                  <m:sub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𝟎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𝝈</m:t>
                                    </m:r>
                                  </m:e>
                                  <m:sub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𝟎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m:rPr>
                            <m:nor/>
                          </m:rPr>
                          <a:rPr lang="es-ES" sz="1400">
                            <a:effectLst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s-ES" sz="1400" b="1"/>
            </a:p>
          </xdr:txBody>
        </xdr:sp>
      </mc:Choice>
      <mc:Fallback>
        <xdr:sp macro="" textlink="">
          <xdr:nvSpPr>
            <xdr:cNvPr id="4" name="5 CuadroTexto">
              <a:extLst>
                <a:ext uri="{FF2B5EF4-FFF2-40B4-BE49-F238E27FC236}">
                  <a16:creationId xmlns:a16="http://schemas.microsoft.com/office/drawing/2014/main" id="{5341216E-E7F3-4179-83B4-C1654D4FCDB9}"/>
                </a:ext>
              </a:extLst>
            </xdr:cNvPr>
            <xdr:cNvSpPr txBox="1"/>
          </xdr:nvSpPr>
          <xdr:spPr>
            <a:xfrm>
              <a:off x="6972300" y="5619750"/>
              <a:ext cx="3429000" cy="6276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𝑺_𝒆</a:t>
              </a:r>
              <a:r>
                <a:rPr lang="es-ES" sz="1400" b="1" i="0">
                  <a:latin typeface="Cambria Math"/>
                </a:rPr>
                <a:t>=</a:t>
              </a:r>
              <a:r>
                <a:rPr lang="es-ES" sz="1400" b="1" i="0">
                  <a:latin typeface="Cambria Math" panose="02040503050406030204" pitchFamily="18" charset="0"/>
                </a:rPr>
                <a:t>∑</a:t>
              </a:r>
              <a:r>
                <a:rPr lang="es-ES" sz="1400" b="1" i="0">
                  <a:effectLst/>
                  <a:latin typeface="Cambria Math" panose="02040503050406030204" pitchFamily="18" charset="0"/>
                </a:rPr>
                <a:t>▒〖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𝑪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𝒄𝒊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𝟏+𝒆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 𝑯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𝒊 𝒍𝒐𝒈 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𝝈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𝟎+𝚫𝝄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𝟎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𝝈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𝟎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ES" sz="1400" i="0">
                  <a:effectLst/>
                </a:rPr>
                <a:t> </a:t>
              </a:r>
              <a:r>
                <a:rPr lang="es-ES" sz="1400" b="1" i="0">
                  <a:effectLst/>
                  <a:latin typeface="Cambria Math" panose="02040503050406030204" pitchFamily="18" charset="0"/>
                </a:rPr>
                <a:t>" 〗</a:t>
              </a:r>
              <a:endParaRPr lang="es-ES" sz="1400" b="1"/>
            </a:p>
          </xdr:txBody>
        </xdr:sp>
      </mc:Fallback>
    </mc:AlternateContent>
    <xdr:clientData/>
  </xdr:oneCellAnchor>
  <xdr:oneCellAnchor>
    <xdr:from>
      <xdr:col>9</xdr:col>
      <xdr:colOff>114299</xdr:colOff>
      <xdr:row>25</xdr:row>
      <xdr:rowOff>95249</xdr:rowOff>
    </xdr:from>
    <xdr:ext cx="3686175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6 CuadroTexto">
              <a:extLst>
                <a:ext uri="{FF2B5EF4-FFF2-40B4-BE49-F238E27FC236}">
                  <a16:creationId xmlns:a16="http://schemas.microsoft.com/office/drawing/2014/main" id="{2555202E-AA35-4D76-8C96-BCE38A69EB31}"/>
                </a:ext>
              </a:extLst>
            </xdr:cNvPr>
            <xdr:cNvSpPr txBox="1"/>
          </xdr:nvSpPr>
          <xdr:spPr>
            <a:xfrm>
              <a:off x="7334249" y="5076824"/>
              <a:ext cx="36861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1">
                        <a:latin typeface="Cambria Math"/>
                      </a:rPr>
                      <m:t>𝑪𝒂𝒍𝒄𝒖𝒍𝒐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𝒅𝒆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𝒂𝒔𝒊𝒆𝒏𝒕𝒐𝒔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𝒑𝒐𝒓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𝒄𝒐𝒏𝒔𝒐𝒍𝒊𝒅𝒂𝒄𝒊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𝒏</m:t>
                    </m:r>
                    <m:r>
                      <a:rPr lang="es-ES" sz="1400" b="1" i="1">
                        <a:latin typeface="Cambria Math"/>
                      </a:rPr>
                      <m:t>:</m:t>
                    </m:r>
                  </m:oMath>
                </m:oMathPara>
              </a14:m>
              <a:endParaRPr lang="es-ES" sz="1400" b="1"/>
            </a:p>
          </xdr:txBody>
        </xdr:sp>
      </mc:Choice>
      <mc:Fallback>
        <xdr:sp macro="" textlink="">
          <xdr:nvSpPr>
            <xdr:cNvPr id="5" name="6 CuadroTexto">
              <a:extLst>
                <a:ext uri="{FF2B5EF4-FFF2-40B4-BE49-F238E27FC236}">
                  <a16:creationId xmlns:a16="http://schemas.microsoft.com/office/drawing/2014/main" id="{2555202E-AA35-4D76-8C96-BCE38A69EB31}"/>
                </a:ext>
              </a:extLst>
            </xdr:cNvPr>
            <xdr:cNvSpPr txBox="1"/>
          </xdr:nvSpPr>
          <xdr:spPr>
            <a:xfrm>
              <a:off x="7334249" y="5076824"/>
              <a:ext cx="3686175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400" b="1" i="0">
                  <a:latin typeface="Cambria Math"/>
                </a:rPr>
                <a:t>𝑪𝒂𝒍𝒄𝒖𝒍𝒐 𝒅𝒆 𝒂𝒔𝒊𝒆𝒏𝒕𝒐𝒔</a:t>
              </a:r>
              <a:r>
                <a:rPr lang="es-ES" sz="1400" b="1" i="0">
                  <a:latin typeface="Cambria Math" panose="02040503050406030204" pitchFamily="18" charset="0"/>
                </a:rPr>
                <a:t> 𝒑𝒐𝒓 𝒄𝒐𝒏𝒔𝒐𝒍𝒊𝒅𝒂𝒄𝒊ó𝒏</a:t>
              </a:r>
              <a:r>
                <a:rPr lang="es-ES" sz="1400" b="1" i="0">
                  <a:latin typeface="Cambria Math"/>
                </a:rPr>
                <a:t>:</a:t>
              </a:r>
              <a:endParaRPr lang="es-ES" sz="1400" b="1"/>
            </a:p>
          </xdr:txBody>
        </xdr:sp>
      </mc:Fallback>
    </mc:AlternateContent>
    <xdr:clientData/>
  </xdr:oneCellAnchor>
  <xdr:twoCellAnchor>
    <xdr:from>
      <xdr:col>1</xdr:col>
      <xdr:colOff>357189</xdr:colOff>
      <xdr:row>27</xdr:row>
      <xdr:rowOff>146648</xdr:rowOff>
    </xdr:from>
    <xdr:to>
      <xdr:col>8</xdr:col>
      <xdr:colOff>371475</xdr:colOff>
      <xdr:row>47</xdr:row>
      <xdr:rowOff>47626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FB93DD77-8492-4E5C-9985-BEC057254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189" y="5509223"/>
          <a:ext cx="5710236" cy="3710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696515</xdr:colOff>
      <xdr:row>19</xdr:row>
      <xdr:rowOff>146445</xdr:rowOff>
    </xdr:from>
    <xdr:to>
      <xdr:col>25</xdr:col>
      <xdr:colOff>178594</xdr:colOff>
      <xdr:row>36</xdr:row>
      <xdr:rowOff>154780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2E3E94-56BF-4518-9EF2-F5692343F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9</xdr:row>
      <xdr:rowOff>0</xdr:rowOff>
    </xdr:from>
    <xdr:to>
      <xdr:col>7</xdr:col>
      <xdr:colOff>238125</xdr:colOff>
      <xdr:row>9</xdr:row>
      <xdr:rowOff>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47429695-EB03-4B35-9B80-2B3408344122}"/>
            </a:ext>
          </a:extLst>
        </xdr:cNvPr>
        <xdr:cNvSpPr>
          <a:spLocks noChangeShapeType="1"/>
        </xdr:cNvSpPr>
      </xdr:nvSpPr>
      <xdr:spPr bwMode="auto">
        <a:xfrm>
          <a:off x="5810250" y="148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25</xdr:row>
          <xdr:rowOff>9525</xdr:rowOff>
        </xdr:from>
        <xdr:to>
          <xdr:col>2</xdr:col>
          <xdr:colOff>409575</xdr:colOff>
          <xdr:row>35</xdr:row>
          <xdr:rowOff>9525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94B32461-7EB7-4247-80BB-61B6B2938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00F0-9BC8-42EC-BD89-9EE35196DC84}">
  <dimension ref="A2:D34"/>
  <sheetViews>
    <sheetView workbookViewId="0">
      <selection activeCell="K11" sqref="K11"/>
    </sheetView>
  </sheetViews>
  <sheetFormatPr baseColWidth="10" defaultRowHeight="15"/>
  <sheetData>
    <row r="2" spans="1:4" ht="23.25">
      <c r="A2" s="25" t="s">
        <v>69</v>
      </c>
    </row>
    <row r="3" spans="1:4" ht="23.25">
      <c r="A3" s="25" t="s">
        <v>70</v>
      </c>
    </row>
    <row r="5" spans="1:4">
      <c r="A5" t="s">
        <v>66</v>
      </c>
    </row>
    <row r="7" spans="1:4">
      <c r="A7" s="1" t="s">
        <v>0</v>
      </c>
      <c r="B7" t="s">
        <v>14</v>
      </c>
      <c r="C7" t="s">
        <v>15</v>
      </c>
      <c r="D7" t="s">
        <v>16</v>
      </c>
    </row>
    <row r="9" spans="1:4">
      <c r="A9" s="1" t="s">
        <v>32</v>
      </c>
      <c r="B9" s="6">
        <v>14.9</v>
      </c>
      <c r="C9" s="9" t="s">
        <v>2</v>
      </c>
      <c r="D9" t="s">
        <v>6</v>
      </c>
    </row>
    <row r="10" spans="1:4">
      <c r="A10" s="2" t="s">
        <v>20</v>
      </c>
      <c r="B10" s="6">
        <v>0.5</v>
      </c>
      <c r="C10" s="9" t="s">
        <v>67</v>
      </c>
      <c r="D10" t="s">
        <v>68</v>
      </c>
    </row>
    <row r="11" spans="1:4">
      <c r="A11" s="1" t="s">
        <v>74</v>
      </c>
      <c r="B11" s="37">
        <f>B9*B10</f>
        <v>7.45</v>
      </c>
      <c r="C11" s="9" t="s">
        <v>8</v>
      </c>
    </row>
    <row r="23" spans="1:3">
      <c r="A23" s="1"/>
    </row>
    <row r="26" spans="1:3">
      <c r="B26" s="32" t="s">
        <v>73</v>
      </c>
      <c r="C26" s="32" t="s">
        <v>74</v>
      </c>
    </row>
    <row r="27" spans="1:3">
      <c r="B27" s="30">
        <v>2</v>
      </c>
      <c r="C27" s="34">
        <f>B27*$B$10</f>
        <v>1</v>
      </c>
    </row>
    <row r="28" spans="1:3">
      <c r="B28" s="30">
        <v>4</v>
      </c>
      <c r="C28" s="34">
        <f t="shared" ref="C28:C34" si="0">B28*$B$10</f>
        <v>2</v>
      </c>
    </row>
    <row r="29" spans="1:3">
      <c r="B29" s="30">
        <v>4</v>
      </c>
      <c r="C29" s="34">
        <f t="shared" si="0"/>
        <v>2</v>
      </c>
    </row>
    <row r="30" spans="1:3">
      <c r="B30" s="30">
        <v>6</v>
      </c>
      <c r="C30" s="34">
        <f t="shared" si="0"/>
        <v>3</v>
      </c>
    </row>
    <row r="31" spans="1:3">
      <c r="B31" s="30">
        <v>8</v>
      </c>
      <c r="C31" s="34">
        <f t="shared" si="0"/>
        <v>4</v>
      </c>
    </row>
    <row r="32" spans="1:3">
      <c r="B32" s="30">
        <v>10</v>
      </c>
      <c r="C32" s="34">
        <f t="shared" si="0"/>
        <v>5</v>
      </c>
    </row>
    <row r="33" spans="2:3">
      <c r="B33" s="30">
        <v>12</v>
      </c>
      <c r="C33" s="34">
        <f t="shared" si="0"/>
        <v>6</v>
      </c>
    </row>
    <row r="34" spans="2:3">
      <c r="B34" s="30">
        <v>10</v>
      </c>
      <c r="C34" s="34">
        <f t="shared" si="0"/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pageSetUpPr fitToPage="1"/>
  </sheetPr>
  <dimension ref="B2:Z333"/>
  <sheetViews>
    <sheetView showGridLines="0" zoomScale="80" zoomScaleNormal="80" workbookViewId="0">
      <selection activeCell="Q18" sqref="Q18"/>
    </sheetView>
  </sheetViews>
  <sheetFormatPr baseColWidth="10" defaultRowHeight="15"/>
  <cols>
    <col min="3" max="3" width="12.7109375" customWidth="1"/>
    <col min="4" max="4" width="13.85546875" customWidth="1"/>
    <col min="5" max="5" width="13.140625" customWidth="1"/>
    <col min="6" max="10" width="11.42578125" customWidth="1"/>
    <col min="11" max="11" width="14.28515625" customWidth="1"/>
    <col min="12" max="12" width="11.42578125" customWidth="1"/>
    <col min="15" max="18" width="11.42578125" style="9"/>
    <col min="19" max="20" width="0" style="9" hidden="1" customWidth="1"/>
    <col min="21" max="21" width="17" bestFit="1" customWidth="1"/>
    <col min="22" max="22" width="19.7109375" hidden="1" customWidth="1"/>
    <col min="23" max="23" width="4.85546875" bestFit="1" customWidth="1"/>
    <col min="24" max="24" width="17" customWidth="1"/>
    <col min="25" max="25" width="18.28515625" bestFit="1" customWidth="1"/>
  </cols>
  <sheetData>
    <row r="2" spans="2:18" ht="23.25">
      <c r="B2" s="25" t="s">
        <v>78</v>
      </c>
      <c r="L2" s="28">
        <f>C8</f>
        <v>9.81</v>
      </c>
      <c r="M2" s="25" t="s">
        <v>2</v>
      </c>
    </row>
    <row r="4" spans="2:18">
      <c r="B4" t="s">
        <v>71</v>
      </c>
    </row>
    <row r="5" spans="2:18">
      <c r="O5" s="36" t="s">
        <v>77</v>
      </c>
      <c r="P5" s="36"/>
      <c r="Q5" s="36"/>
      <c r="R5" s="36"/>
    </row>
    <row r="6" spans="2:18">
      <c r="B6" s="1" t="s">
        <v>0</v>
      </c>
      <c r="C6" t="s">
        <v>14</v>
      </c>
      <c r="D6" t="s">
        <v>15</v>
      </c>
      <c r="E6" t="s">
        <v>16</v>
      </c>
    </row>
    <row r="7" spans="2:18">
      <c r="P7" s="31" t="s">
        <v>63</v>
      </c>
      <c r="Q7" s="31" t="s">
        <v>64</v>
      </c>
    </row>
    <row r="8" spans="2:18">
      <c r="B8" s="1" t="s">
        <v>32</v>
      </c>
      <c r="C8" s="6">
        <v>9.81</v>
      </c>
      <c r="D8" s="9" t="s">
        <v>2</v>
      </c>
      <c r="E8" t="s">
        <v>6</v>
      </c>
      <c r="P8" s="30">
        <v>0</v>
      </c>
      <c r="Q8" s="30">
        <v>0.75</v>
      </c>
    </row>
    <row r="9" spans="2:18">
      <c r="B9" s="1" t="s">
        <v>19</v>
      </c>
      <c r="C9" s="118">
        <f>12*0.5+3*C8/2</f>
        <v>20.715</v>
      </c>
      <c r="D9" s="9" t="s">
        <v>2</v>
      </c>
      <c r="E9" t="s">
        <v>36</v>
      </c>
      <c r="P9" s="30">
        <v>2</v>
      </c>
      <c r="Q9" s="30">
        <v>1.33</v>
      </c>
    </row>
    <row r="10" spans="2:18">
      <c r="B10" s="1" t="s">
        <v>20</v>
      </c>
      <c r="C10" s="118">
        <f>3*C8/2</f>
        <v>14.715</v>
      </c>
      <c r="D10" s="9" t="s">
        <v>2</v>
      </c>
      <c r="E10" t="s">
        <v>10</v>
      </c>
      <c r="P10" s="30">
        <v>4</v>
      </c>
      <c r="Q10" s="30">
        <v>2.0299999999999998</v>
      </c>
    </row>
    <row r="11" spans="2:18" ht="18">
      <c r="B11" s="1" t="s">
        <v>9</v>
      </c>
      <c r="C11" s="6">
        <v>0.1</v>
      </c>
      <c r="D11" s="9" t="s">
        <v>2</v>
      </c>
      <c r="E11" t="s">
        <v>11</v>
      </c>
      <c r="P11" s="30">
        <v>6</v>
      </c>
      <c r="Q11" s="30">
        <v>2.78</v>
      </c>
    </row>
    <row r="12" spans="2:18">
      <c r="B12" s="2" t="s">
        <v>1</v>
      </c>
      <c r="C12" s="6">
        <v>18</v>
      </c>
      <c r="D12" s="9" t="s">
        <v>3</v>
      </c>
      <c r="E12" t="s">
        <v>7</v>
      </c>
      <c r="P12" s="30">
        <v>8</v>
      </c>
      <c r="Q12" s="30">
        <v>3.55</v>
      </c>
    </row>
    <row r="13" spans="2:18">
      <c r="P13" s="30">
        <v>10</v>
      </c>
      <c r="Q13" s="30">
        <v>4.3</v>
      </c>
    </row>
    <row r="14" spans="2:18">
      <c r="B14" s="2"/>
      <c r="D14" s="9"/>
      <c r="P14" s="30">
        <v>12</v>
      </c>
      <c r="Q14" s="30">
        <v>5</v>
      </c>
    </row>
    <row r="15" spans="2:18">
      <c r="B15" s="14" t="s">
        <v>33</v>
      </c>
      <c r="C15" s="8">
        <v>20.72</v>
      </c>
      <c r="D15" s="9" t="s">
        <v>2</v>
      </c>
      <c r="E15" t="s">
        <v>72</v>
      </c>
      <c r="P15" s="30">
        <v>14</v>
      </c>
      <c r="Q15" s="30">
        <v>5.61</v>
      </c>
    </row>
    <row r="16" spans="2:18">
      <c r="D16" s="9"/>
      <c r="P16" s="30">
        <v>16</v>
      </c>
      <c r="Q16" s="30">
        <v>6</v>
      </c>
    </row>
    <row r="17" spans="2:17">
      <c r="D17" s="9"/>
      <c r="P17" s="30">
        <v>20.72</v>
      </c>
      <c r="Q17" s="30">
        <v>6.29</v>
      </c>
    </row>
    <row r="18" spans="2:17">
      <c r="B18" s="1"/>
    </row>
    <row r="19" spans="2:17">
      <c r="B19" t="s">
        <v>34</v>
      </c>
      <c r="C19" s="8">
        <f>(b-a)*2</f>
        <v>12</v>
      </c>
      <c r="D19" s="9" t="s">
        <v>2</v>
      </c>
      <c r="E19" t="s">
        <v>37</v>
      </c>
      <c r="K19" s="1" t="s">
        <v>58</v>
      </c>
    </row>
    <row r="20" spans="2:17" ht="18">
      <c r="B20" s="1" t="s">
        <v>13</v>
      </c>
      <c r="C20" s="8">
        <f>C8*C12</f>
        <v>176.58</v>
      </c>
      <c r="D20" s="9" t="s">
        <v>3</v>
      </c>
      <c r="E20" t="s">
        <v>5</v>
      </c>
    </row>
    <row r="21" spans="2:17" ht="18">
      <c r="B21" s="7" t="s">
        <v>12</v>
      </c>
      <c r="C21" s="18">
        <f>SUM(X54:X333)</f>
        <v>6.2893930217376672</v>
      </c>
      <c r="D21" s="9" t="s">
        <v>8</v>
      </c>
      <c r="E21" t="s">
        <v>65</v>
      </c>
    </row>
    <row r="22" spans="2:17">
      <c r="K22" s="26"/>
      <c r="L22" t="s">
        <v>62</v>
      </c>
    </row>
    <row r="23" spans="2:17">
      <c r="K23" s="35"/>
      <c r="L23" t="s">
        <v>76</v>
      </c>
    </row>
    <row r="25" spans="2:17">
      <c r="B25" s="7"/>
    </row>
    <row r="26" spans="2:17">
      <c r="B26" s="7"/>
    </row>
    <row r="27" spans="2:17">
      <c r="B27" s="7"/>
    </row>
    <row r="28" spans="2:17">
      <c r="B28" s="7"/>
    </row>
    <row r="29" spans="2:17">
      <c r="B29" s="7"/>
    </row>
    <row r="30" spans="2:17">
      <c r="B30" s="7"/>
    </row>
    <row r="31" spans="2:17">
      <c r="B31" s="7"/>
    </row>
    <row r="32" spans="2:17">
      <c r="B32" s="7"/>
    </row>
    <row r="33" spans="2:12">
      <c r="B33" s="7"/>
      <c r="D33" s="1"/>
    </row>
    <row r="34" spans="2:12">
      <c r="B34" s="7"/>
      <c r="D34" s="2"/>
    </row>
    <row r="35" spans="2:12">
      <c r="B35" s="7"/>
      <c r="D35" s="1"/>
      <c r="J35" s="9" t="s">
        <v>38</v>
      </c>
      <c r="K35" t="s">
        <v>40</v>
      </c>
    </row>
    <row r="36" spans="2:12">
      <c r="B36" s="7"/>
      <c r="D36" s="2"/>
      <c r="J36" s="9" t="s">
        <v>41</v>
      </c>
      <c r="K36" t="s">
        <v>42</v>
      </c>
    </row>
    <row r="37" spans="2:12">
      <c r="B37" s="7"/>
      <c r="D37" s="2"/>
      <c r="J37" s="20" t="s">
        <v>43</v>
      </c>
      <c r="K37" t="s">
        <v>44</v>
      </c>
    </row>
    <row r="38" spans="2:12">
      <c r="B38" s="7"/>
      <c r="D38" s="2"/>
      <c r="J38" s="9" t="s">
        <v>39</v>
      </c>
      <c r="K38" t="s">
        <v>45</v>
      </c>
    </row>
    <row r="39" spans="2:12">
      <c r="B39" s="7"/>
      <c r="D39" s="2"/>
    </row>
    <row r="40" spans="2:12">
      <c r="B40" s="7"/>
      <c r="D40" s="2"/>
    </row>
    <row r="41" spans="2:12">
      <c r="B41" s="7"/>
      <c r="D41" s="2"/>
    </row>
    <row r="42" spans="2:12">
      <c r="B42" s="7"/>
      <c r="D42" s="2"/>
      <c r="K42" t="s">
        <v>49</v>
      </c>
    </row>
    <row r="43" spans="2:12">
      <c r="B43" s="7"/>
      <c r="D43" s="2"/>
      <c r="K43" s="22">
        <v>1</v>
      </c>
      <c r="L43" s="1" t="s">
        <v>47</v>
      </c>
    </row>
    <row r="44" spans="2:12">
      <c r="B44" s="7"/>
      <c r="D44" s="2"/>
      <c r="K44" s="22">
        <v>2</v>
      </c>
      <c r="L44" s="1" t="s">
        <v>48</v>
      </c>
    </row>
    <row r="45" spans="2:12">
      <c r="B45" s="7"/>
      <c r="D45" s="2"/>
    </row>
    <row r="46" spans="2:12">
      <c r="B46" s="7"/>
      <c r="D46" s="2"/>
    </row>
    <row r="47" spans="2:12">
      <c r="B47" s="7"/>
      <c r="D47" s="2"/>
    </row>
    <row r="48" spans="2:12">
      <c r="B48" s="7"/>
      <c r="D48" s="2"/>
    </row>
    <row r="49" spans="2:25">
      <c r="B49" s="7"/>
      <c r="D49" s="2"/>
      <c r="K49" s="1" t="s">
        <v>75</v>
      </c>
    </row>
    <row r="50" spans="2:25" ht="18.75">
      <c r="B50" s="19" t="s">
        <v>18</v>
      </c>
    </row>
    <row r="52" spans="2:25">
      <c r="U52" s="23" t="s">
        <v>61</v>
      </c>
      <c r="V52" s="23" t="s">
        <v>60</v>
      </c>
      <c r="W52" s="1"/>
      <c r="X52" s="23" t="s">
        <v>51</v>
      </c>
      <c r="Y52" s="23" t="s">
        <v>52</v>
      </c>
    </row>
    <row r="53" spans="2:25" ht="18">
      <c r="B53" s="10" t="s">
        <v>4</v>
      </c>
      <c r="C53" s="12" t="s">
        <v>22</v>
      </c>
      <c r="D53" s="12" t="s">
        <v>23</v>
      </c>
      <c r="E53" s="12" t="s">
        <v>24</v>
      </c>
      <c r="F53" s="13" t="s">
        <v>25</v>
      </c>
      <c r="G53" s="11" t="s">
        <v>26</v>
      </c>
      <c r="H53" s="11" t="s">
        <v>27</v>
      </c>
      <c r="I53" s="11" t="s">
        <v>21</v>
      </c>
      <c r="J53" s="11" t="s">
        <v>28</v>
      </c>
      <c r="K53" s="11" t="s">
        <v>29</v>
      </c>
      <c r="L53" s="13" t="s">
        <v>30</v>
      </c>
      <c r="M53" s="13" t="s">
        <v>31</v>
      </c>
      <c r="N53" s="11" t="s">
        <v>35</v>
      </c>
      <c r="O53" s="12" t="s">
        <v>17</v>
      </c>
      <c r="P53" s="12" t="s">
        <v>57</v>
      </c>
      <c r="Q53" s="13" t="s">
        <v>46</v>
      </c>
      <c r="R53" s="13" t="s">
        <v>59</v>
      </c>
      <c r="S53" s="10" t="s">
        <v>38</v>
      </c>
      <c r="T53" s="10" t="s">
        <v>39</v>
      </c>
      <c r="U53" s="11" t="s">
        <v>53</v>
      </c>
      <c r="V53" s="11" t="s">
        <v>54</v>
      </c>
      <c r="W53" s="11" t="s">
        <v>50</v>
      </c>
      <c r="X53" s="11" t="s">
        <v>55</v>
      </c>
      <c r="Y53" s="13" t="s">
        <v>56</v>
      </c>
    </row>
    <row r="54" spans="2:25">
      <c r="B54" s="27">
        <f>C11</f>
        <v>0.1</v>
      </c>
      <c r="C54" s="4">
        <f t="shared" ref="C54:C117" si="0">ATAN((b-x)/B54)+ATAN((x-a)/B54)</f>
        <v>1.50418668083294</v>
      </c>
      <c r="D54" s="3">
        <f t="shared" ref="D54:D117" si="1">ATAN((x-b)/B54)+ATAN((2*b-x-a)/B54)</f>
        <v>1.6040757021936622</v>
      </c>
      <c r="E54" s="3">
        <f t="shared" ref="E54:E117" si="2">ATAN((a-x)/B54)+ATAN(x/B54)</f>
        <v>1.1825032885471209E-2</v>
      </c>
      <c r="F54" s="3">
        <f t="shared" ref="F54:F117" si="3">ATAN((a-2*b+x)/B54)+ATAN((2*b-x)/B54)</f>
        <v>1.1850472624646446E-2</v>
      </c>
      <c r="G54" s="3">
        <f t="shared" ref="G54:G117" si="4">SQRT(x^2+B54^2)</f>
        <v>20.720241311336117</v>
      </c>
      <c r="H54" s="3">
        <f t="shared" ref="H54:H117" si="5">SQRT((2*b-x)^2+B54^2)</f>
        <v>20.710241427853997</v>
      </c>
      <c r="I54" s="3">
        <f t="shared" ref="I54:I117" si="6">SQRT((x-a)^2+B54^2)</f>
        <v>6.0058325817491776</v>
      </c>
      <c r="J54" s="3">
        <f t="shared" ref="J54:J117" si="7">SQRT((2*b-x-a)^2+B54^2)</f>
        <v>5.9958339703497474</v>
      </c>
      <c r="K54" s="3">
        <f t="shared" ref="K54:K117" si="8">(b-x)^2+B54^2</f>
        <v>1.0024999999999992E-2</v>
      </c>
      <c r="L54" s="29">
        <f t="shared" ref="L54:L117" si="9">(C54+x*E54/a-B54*(x-b)/K54+D54+(2*b-x)*F54/$C$10-B54*(b-x)/K54)*q/PI()</f>
        <v>176.5799352103376</v>
      </c>
      <c r="M54" s="5">
        <f t="shared" ref="M54:M117" si="10">(q/PI())*(C54+x*E54/a+B54*(x-b)/K54+2*B54*LN(I54/G54)/a+D54+(2*b-x)*F54/a+B54*(b-x)/K54+2*B54*LN(J54/H54)/a)</f>
        <v>174.6869258847243</v>
      </c>
      <c r="N54" s="9">
        <v>40000</v>
      </c>
      <c r="O54" s="9">
        <v>0.3</v>
      </c>
      <c r="P54" s="9">
        <v>19.5</v>
      </c>
      <c r="Q54" s="5">
        <f>P54*B54</f>
        <v>1.9500000000000002</v>
      </c>
      <c r="R54" s="5">
        <f>L54/Q54</f>
        <v>90.55381292837825</v>
      </c>
      <c r="S54" s="9">
        <v>0.21</v>
      </c>
      <c r="T54" s="9">
        <v>0.9</v>
      </c>
      <c r="U54" s="3">
        <f>100*B54*(L54-2*O54*M54)/N54</f>
        <v>1.7941944919875753E-2</v>
      </c>
      <c r="V54" s="3">
        <f>100*(S54/(1+T54))*B54*LOG10((Q54+L54)/Q54)</f>
        <v>2.1681686924362005</v>
      </c>
      <c r="W54" s="21">
        <v>1</v>
      </c>
      <c r="X54" s="24">
        <f>IF(W54=1,U54,V54)</f>
        <v>1.7941944919875753E-2</v>
      </c>
      <c r="Y54" s="3">
        <f>X54</f>
        <v>1.7941944919875753E-2</v>
      </c>
    </row>
    <row r="55" spans="2:25">
      <c r="B55" s="27">
        <f t="shared" ref="B55:B118" si="11">B54+$C$11</f>
        <v>0.2</v>
      </c>
      <c r="C55" s="4">
        <f t="shared" si="0"/>
        <v>1.5125082611679794</v>
      </c>
      <c r="D55" s="3">
        <f t="shared" si="1"/>
        <v>1.5624423544717005</v>
      </c>
      <c r="E55" s="3">
        <f t="shared" si="2"/>
        <v>2.3641062116542599E-2</v>
      </c>
      <c r="F55" s="3">
        <f t="shared" si="3"/>
        <v>2.3691895688523257E-2</v>
      </c>
      <c r="G55" s="3">
        <f t="shared" si="4"/>
        <v>20.72096522848296</v>
      </c>
      <c r="H55" s="3">
        <f t="shared" si="5"/>
        <v>20.710965694530035</v>
      </c>
      <c r="I55" s="3">
        <f t="shared" si="6"/>
        <v>6.0083296347653885</v>
      </c>
      <c r="J55" s="3">
        <f t="shared" si="7"/>
        <v>5.998335185699446</v>
      </c>
      <c r="K55" s="3">
        <f t="shared" si="8"/>
        <v>4.0024999999999998E-2</v>
      </c>
      <c r="L55" s="29">
        <f t="shared" si="9"/>
        <v>176.57948196337287</v>
      </c>
      <c r="M55" s="5">
        <f t="shared" si="10"/>
        <v>172.79462885945236</v>
      </c>
      <c r="N55" s="9">
        <v>40000</v>
      </c>
      <c r="O55" s="9">
        <v>0.3</v>
      </c>
      <c r="P55" s="9">
        <v>19.5</v>
      </c>
      <c r="Q55" s="5">
        <f>(B55-B54)*P55+Q54</f>
        <v>3.9000000000000004</v>
      </c>
      <c r="R55" s="5">
        <f t="shared" ref="R55:R118" si="12">L55/Q55</f>
        <v>45.276790247018681</v>
      </c>
      <c r="S55" s="9">
        <v>0.21</v>
      </c>
      <c r="T55" s="9">
        <v>0.9</v>
      </c>
      <c r="U55" s="3">
        <f>100*(B55-B54)*(L55-2*O55*M55)/N55</f>
        <v>1.8225676161925365E-2</v>
      </c>
      <c r="V55" s="3">
        <f>100*(S55/(1+T55))*(B55-B54)*LOG10((Q55+L55)/Q55)</f>
        <v>1.840664621203312</v>
      </c>
      <c r="W55" s="21">
        <v>1</v>
      </c>
      <c r="X55" s="24">
        <f t="shared" ref="X55:X118" si="13">IF(W55=1,U55,V55)</f>
        <v>1.8225676161925365E-2</v>
      </c>
      <c r="Y55" s="3">
        <f>X55+Y54</f>
        <v>3.6167621081801118E-2</v>
      </c>
    </row>
    <row r="56" spans="2:25">
      <c r="B56" s="27">
        <f t="shared" si="11"/>
        <v>0.30000000000000004</v>
      </c>
      <c r="C56" s="4">
        <f t="shared" si="0"/>
        <v>1.5042143355981952</v>
      </c>
      <c r="D56" s="3">
        <f t="shared" si="1"/>
        <v>1.537461457449145</v>
      </c>
      <c r="E56" s="3">
        <f t="shared" si="2"/>
        <v>3.5439114626860446E-2</v>
      </c>
      <c r="F56" s="3">
        <f t="shared" si="3"/>
        <v>3.5515250474959181E-2</v>
      </c>
      <c r="G56" s="3">
        <f t="shared" si="4"/>
        <v>20.722171700861857</v>
      </c>
      <c r="H56" s="3">
        <f t="shared" si="5"/>
        <v>20.712172749376151</v>
      </c>
      <c r="I56" s="3">
        <f t="shared" si="6"/>
        <v>6.0124890852291779</v>
      </c>
      <c r="J56" s="3">
        <f t="shared" si="7"/>
        <v>6.0025015618490274</v>
      </c>
      <c r="K56" s="3">
        <f t="shared" si="8"/>
        <v>9.0025000000000008E-2</v>
      </c>
      <c r="L56" s="29">
        <f t="shared" si="9"/>
        <v>176.57825320264848</v>
      </c>
      <c r="M56" s="5">
        <f t="shared" si="10"/>
        <v>170.90388391226836</v>
      </c>
      <c r="N56" s="9">
        <v>40000</v>
      </c>
      <c r="O56" s="9">
        <v>0.3</v>
      </c>
      <c r="P56" s="9">
        <v>19.5</v>
      </c>
      <c r="Q56" s="5">
        <f t="shared" ref="Q56:Q119" si="14">(B56-B55)*P56+Q55</f>
        <v>5.8500000000000014</v>
      </c>
      <c r="R56" s="5">
        <f t="shared" si="12"/>
        <v>30.184316786777512</v>
      </c>
      <c r="S56" s="9">
        <v>0.21</v>
      </c>
      <c r="T56" s="9">
        <v>0.9</v>
      </c>
      <c r="U56" s="3">
        <f t="shared" ref="U56:U119" si="15">100*(B56-B55)*(L56-2*O56*M56)/N56</f>
        <v>1.8508980713821874E-2</v>
      </c>
      <c r="V56" s="3">
        <f t="shared" ref="V56:V119" si="16">100*(S56/(1+T56))*(B56-B55)*LOG10((Q56+L56)/Q56)</f>
        <v>1.6511926792298592</v>
      </c>
      <c r="W56" s="21">
        <v>1</v>
      </c>
      <c r="X56" s="24">
        <f t="shared" si="13"/>
        <v>1.8508980713821874E-2</v>
      </c>
      <c r="Y56" s="3">
        <f t="shared" ref="Y56:Y119" si="17">X56+Y55</f>
        <v>5.4676601795622989E-2</v>
      </c>
    </row>
    <row r="57" spans="2:25">
      <c r="B57" s="27">
        <f t="shared" si="11"/>
        <v>0.4</v>
      </c>
      <c r="C57" s="4">
        <f t="shared" si="0"/>
        <v>1.4917840778847085</v>
      </c>
      <c r="D57" s="3">
        <f t="shared" si="1"/>
        <v>1.5166721563783723</v>
      </c>
      <c r="E57" s="3">
        <f t="shared" si="2"/>
        <v>4.7210278272145745E-2</v>
      </c>
      <c r="F57" s="3">
        <f t="shared" si="3"/>
        <v>4.7311579698491535E-2</v>
      </c>
      <c r="G57" s="3">
        <f t="shared" si="4"/>
        <v>20.723860644194652</v>
      </c>
      <c r="H57" s="3">
        <f t="shared" si="5"/>
        <v>20.713862507992083</v>
      </c>
      <c r="I57" s="3">
        <f t="shared" si="6"/>
        <v>6.0183074863286929</v>
      </c>
      <c r="J57" s="3">
        <f t="shared" si="7"/>
        <v>6.0083296347653903</v>
      </c>
      <c r="K57" s="3">
        <f t="shared" si="8"/>
        <v>0.16002500000000003</v>
      </c>
      <c r="L57" s="29">
        <f t="shared" si="9"/>
        <v>176.57586466168979</v>
      </c>
      <c r="M57" s="5">
        <f t="shared" si="10"/>
        <v>169.0154618430326</v>
      </c>
      <c r="N57" s="9">
        <v>40000</v>
      </c>
      <c r="O57" s="9">
        <v>0.3</v>
      </c>
      <c r="P57" s="9">
        <v>19.5</v>
      </c>
      <c r="Q57" s="5">
        <f t="shared" si="14"/>
        <v>7.8000000000000007</v>
      </c>
      <c r="R57" s="5">
        <f t="shared" si="12"/>
        <v>22.637931366883304</v>
      </c>
      <c r="S57" s="9">
        <v>0.21</v>
      </c>
      <c r="T57" s="9">
        <v>0.9</v>
      </c>
      <c r="U57" s="3">
        <f t="shared" si="15"/>
        <v>1.8791646888967558E-2</v>
      </c>
      <c r="V57" s="3">
        <f t="shared" si="16"/>
        <v>1.5181999375793491</v>
      </c>
      <c r="W57" s="21">
        <v>1</v>
      </c>
      <c r="X57" s="24">
        <f t="shared" si="13"/>
        <v>1.8791646888967558E-2</v>
      </c>
      <c r="Y57" s="3">
        <f t="shared" si="17"/>
        <v>7.3468248684590551E-2</v>
      </c>
    </row>
    <row r="58" spans="2:25">
      <c r="B58" s="27">
        <f t="shared" si="11"/>
        <v>0.5</v>
      </c>
      <c r="C58" s="4">
        <f t="shared" si="0"/>
        <v>1.477724336709209</v>
      </c>
      <c r="D58" s="3">
        <f t="shared" si="1"/>
        <v>1.4975857389538025</v>
      </c>
      <c r="E58" s="3">
        <f t="shared" si="2"/>
        <v>5.8945731660116296E-2</v>
      </c>
      <c r="F58" s="3">
        <f t="shared" si="3"/>
        <v>5.907201758197056E-2</v>
      </c>
      <c r="G58" s="3">
        <f t="shared" si="4"/>
        <v>20.72603194053314</v>
      </c>
      <c r="H58" s="3">
        <f t="shared" si="5"/>
        <v>20.716034852258769</v>
      </c>
      <c r="I58" s="3">
        <f t="shared" si="6"/>
        <v>6.0257800324937181</v>
      </c>
      <c r="J58" s="3">
        <f t="shared" si="7"/>
        <v>6.0158145749349696</v>
      </c>
      <c r="K58" s="3">
        <f t="shared" si="8"/>
        <v>0.250025</v>
      </c>
      <c r="L58" s="29">
        <f t="shared" si="9"/>
        <v>176.57193622991213</v>
      </c>
      <c r="M58" s="5">
        <f t="shared" si="10"/>
        <v>167.13012720807987</v>
      </c>
      <c r="N58" s="9">
        <v>40000</v>
      </c>
      <c r="O58" s="9">
        <v>0.3</v>
      </c>
      <c r="P58" s="9">
        <v>19.5</v>
      </c>
      <c r="Q58" s="5">
        <f t="shared" si="14"/>
        <v>9.75</v>
      </c>
      <c r="R58" s="5">
        <f t="shared" si="12"/>
        <v>18.109942177426884</v>
      </c>
      <c r="S58" s="9">
        <v>0.21</v>
      </c>
      <c r="T58" s="9">
        <v>0.9</v>
      </c>
      <c r="U58" s="3">
        <f t="shared" si="15"/>
        <v>1.9073464976266049E-2</v>
      </c>
      <c r="V58" s="3">
        <f t="shared" si="16"/>
        <v>1.4161287806569616</v>
      </c>
      <c r="W58" s="21">
        <v>1</v>
      </c>
      <c r="X58" s="24">
        <f t="shared" si="13"/>
        <v>1.9073464976266049E-2</v>
      </c>
      <c r="Y58" s="3">
        <f t="shared" si="17"/>
        <v>9.2541713660856603E-2</v>
      </c>
    </row>
    <row r="59" spans="2:25">
      <c r="B59" s="27">
        <f t="shared" si="11"/>
        <v>0.6</v>
      </c>
      <c r="C59" s="4">
        <f t="shared" si="0"/>
        <v>1.4628769740942462</v>
      </c>
      <c r="D59" s="3">
        <f t="shared" si="1"/>
        <v>1.4793782383609022</v>
      </c>
      <c r="E59" s="3">
        <f t="shared" si="2"/>
        <v>7.0636773233950345E-2</v>
      </c>
      <c r="F59" s="3">
        <f t="shared" si="3"/>
        <v>7.0787819178517841E-2</v>
      </c>
      <c r="G59" s="3">
        <f t="shared" si="4"/>
        <v>20.728685438300229</v>
      </c>
      <c r="H59" s="3">
        <f t="shared" si="5"/>
        <v>20.718689630379622</v>
      </c>
      <c r="I59" s="3">
        <f t="shared" si="6"/>
        <v>6.0349005791313566</v>
      </c>
      <c r="J59" s="3">
        <f t="shared" si="7"/>
        <v>6.024950207263128</v>
      </c>
      <c r="K59" s="3">
        <f t="shared" si="8"/>
        <v>0.36002499999999998</v>
      </c>
      <c r="L59" s="29">
        <f t="shared" si="9"/>
        <v>176.56609328412742</v>
      </c>
      <c r="M59" s="5">
        <f t="shared" si="10"/>
        <v>165.24863631086242</v>
      </c>
      <c r="N59" s="9">
        <v>40000</v>
      </c>
      <c r="O59" s="9">
        <v>0.3</v>
      </c>
      <c r="P59" s="9">
        <v>19.5</v>
      </c>
      <c r="Q59" s="5">
        <f t="shared" si="14"/>
        <v>11.7</v>
      </c>
      <c r="R59" s="5">
        <f t="shared" si="12"/>
        <v>15.091119084113455</v>
      </c>
      <c r="S59" s="9">
        <v>0.21</v>
      </c>
      <c r="T59" s="9">
        <v>0.9</v>
      </c>
      <c r="U59" s="3">
        <f t="shared" si="15"/>
        <v>1.935422787440249E-2</v>
      </c>
      <c r="V59" s="3">
        <f t="shared" si="16"/>
        <v>1.3335953277251893</v>
      </c>
      <c r="W59" s="21">
        <v>1</v>
      </c>
      <c r="X59" s="24">
        <f t="shared" si="13"/>
        <v>1.935422787440249E-2</v>
      </c>
      <c r="Y59" s="3">
        <f t="shared" si="17"/>
        <v>0.11189594153525909</v>
      </c>
    </row>
    <row r="60" spans="2:25">
      <c r="B60" s="27">
        <f t="shared" si="11"/>
        <v>0.7</v>
      </c>
      <c r="C60" s="4">
        <f t="shared" si="0"/>
        <v>1.4476078021422436</v>
      </c>
      <c r="D60" s="3">
        <f t="shared" si="1"/>
        <v>1.4617014399729842</v>
      </c>
      <c r="E60" s="3">
        <f t="shared" si="2"/>
        <v>8.2274849378326964E-2</v>
      </c>
      <c r="F60" s="3">
        <f t="shared" si="3"/>
        <v>8.2450388704738309E-2</v>
      </c>
      <c r="G60" s="3">
        <f t="shared" si="4"/>
        <v>20.731820952342801</v>
      </c>
      <c r="H60" s="3">
        <f t="shared" si="5"/>
        <v>20.721826656933505</v>
      </c>
      <c r="I60" s="3">
        <f t="shared" si="6"/>
        <v>6.0456616676754242</v>
      </c>
      <c r="J60" s="3">
        <f t="shared" si="7"/>
        <v>6.0357290363302436</v>
      </c>
      <c r="K60" s="3">
        <f t="shared" si="8"/>
        <v>0.49002499999999993</v>
      </c>
      <c r="L60" s="29">
        <f t="shared" si="9"/>
        <v>176.55796797501074</v>
      </c>
      <c r="M60" s="5">
        <f t="shared" si="10"/>
        <v>163.37173525281912</v>
      </c>
      <c r="N60" s="9">
        <v>40000</v>
      </c>
      <c r="O60" s="9">
        <v>0.3</v>
      </c>
      <c r="P60" s="9">
        <v>19.5</v>
      </c>
      <c r="Q60" s="5">
        <f t="shared" si="14"/>
        <v>13.649999999999999</v>
      </c>
      <c r="R60" s="5">
        <f t="shared" si="12"/>
        <v>12.934649668498956</v>
      </c>
      <c r="S60" s="9">
        <v>0.21</v>
      </c>
      <c r="T60" s="9">
        <v>0.9</v>
      </c>
      <c r="U60" s="3">
        <f t="shared" si="15"/>
        <v>1.9633731705829813E-2</v>
      </c>
      <c r="V60" s="3">
        <f t="shared" si="16"/>
        <v>1.2645272182136327</v>
      </c>
      <c r="W60" s="21">
        <v>1</v>
      </c>
      <c r="X60" s="24">
        <f t="shared" si="13"/>
        <v>1.9633731705829813E-2</v>
      </c>
      <c r="Y60" s="3">
        <f t="shared" si="17"/>
        <v>0.13152967324108888</v>
      </c>
    </row>
    <row r="61" spans="2:25">
      <c r="B61" s="27">
        <f t="shared" si="11"/>
        <v>0.79999999999999993</v>
      </c>
      <c r="C61" s="4">
        <f t="shared" si="0"/>
        <v>1.4321039568687293</v>
      </c>
      <c r="D61" s="3">
        <f t="shared" si="1"/>
        <v>1.4443854533552636</v>
      </c>
      <c r="E61" s="3">
        <f t="shared" si="2"/>
        <v>9.3851581331817924E-2</v>
      </c>
      <c r="F61" s="3">
        <f t="shared" si="3"/>
        <v>9.4051306666548706E-2</v>
      </c>
      <c r="G61" s="3">
        <f t="shared" si="4"/>
        <v>20.735438263996251</v>
      </c>
      <c r="H61" s="3">
        <f t="shared" si="5"/>
        <v>20.725445712939443</v>
      </c>
      <c r="I61" s="3">
        <f t="shared" si="6"/>
        <v>6.0580545557134089</v>
      </c>
      <c r="J61" s="3">
        <f t="shared" si="7"/>
        <v>6.0481422767656525</v>
      </c>
      <c r="K61" s="3">
        <f t="shared" si="8"/>
        <v>0.64002499999999984</v>
      </c>
      <c r="L61" s="29">
        <f t="shared" si="9"/>
        <v>176.54720045856317</v>
      </c>
      <c r="M61" s="5">
        <f t="shared" si="10"/>
        <v>161.50015805790062</v>
      </c>
      <c r="N61" s="9">
        <v>40000</v>
      </c>
      <c r="O61" s="9">
        <v>0.3</v>
      </c>
      <c r="P61" s="9">
        <v>19.5</v>
      </c>
      <c r="Q61" s="5">
        <f t="shared" si="14"/>
        <v>15.599999999999998</v>
      </c>
      <c r="R61" s="5">
        <f t="shared" si="12"/>
        <v>11.317128234523281</v>
      </c>
      <c r="S61" s="9">
        <v>0.21</v>
      </c>
      <c r="T61" s="9">
        <v>0.9</v>
      </c>
      <c r="U61" s="3">
        <f t="shared" si="15"/>
        <v>1.9911776405955695E-2</v>
      </c>
      <c r="V61" s="3">
        <f t="shared" si="16"/>
        <v>1.2052999327001772</v>
      </c>
      <c r="W61" s="21">
        <v>1</v>
      </c>
      <c r="X61" s="24">
        <f t="shared" si="13"/>
        <v>1.9911776405955695E-2</v>
      </c>
      <c r="Y61" s="3">
        <f t="shared" si="17"/>
        <v>0.15144144964704459</v>
      </c>
    </row>
    <row r="62" spans="2:25">
      <c r="B62" s="27">
        <f t="shared" si="11"/>
        <v>0.89999999999999991</v>
      </c>
      <c r="C62" s="4">
        <f t="shared" si="0"/>
        <v>1.4164730306212339</v>
      </c>
      <c r="D62" s="3">
        <f t="shared" si="1"/>
        <v>1.4273395284839283</v>
      </c>
      <c r="E62" s="3">
        <f t="shared" si="2"/>
        <v>0.10535879070713938</v>
      </c>
      <c r="F62" s="3">
        <f t="shared" si="3"/>
        <v>0.10558235557698326</v>
      </c>
      <c r="G62" s="3">
        <f t="shared" si="4"/>
        <v>20.739537121160634</v>
      </c>
      <c r="H62" s="3">
        <f t="shared" si="5"/>
        <v>20.729546545932934</v>
      </c>
      <c r="I62" s="3">
        <f t="shared" si="6"/>
        <v>6.0720692519107518</v>
      </c>
      <c r="J62" s="3">
        <f t="shared" si="7"/>
        <v>6.0621798884559679</v>
      </c>
      <c r="K62" s="3">
        <f t="shared" si="8"/>
        <v>0.81002499999999977</v>
      </c>
      <c r="L62" s="29">
        <f t="shared" si="9"/>
        <v>176.53344006342965</v>
      </c>
      <c r="M62" s="5">
        <f t="shared" si="10"/>
        <v>159.6346248831517</v>
      </c>
      <c r="N62" s="9">
        <v>40000</v>
      </c>
      <c r="O62" s="9">
        <v>0.3</v>
      </c>
      <c r="P62" s="9">
        <v>19.5</v>
      </c>
      <c r="Q62" s="5">
        <f t="shared" si="14"/>
        <v>17.549999999999997</v>
      </c>
      <c r="R62" s="5">
        <f t="shared" si="12"/>
        <v>10.058885473699696</v>
      </c>
      <c r="S62" s="9">
        <v>0.21</v>
      </c>
      <c r="T62" s="9">
        <v>0.9</v>
      </c>
      <c r="U62" s="3">
        <f t="shared" si="15"/>
        <v>2.0188166283384653E-2</v>
      </c>
      <c r="V62" s="3">
        <f t="shared" si="16"/>
        <v>1.1535757142499923</v>
      </c>
      <c r="W62" s="21">
        <v>1</v>
      </c>
      <c r="X62" s="24">
        <f t="shared" si="13"/>
        <v>2.0188166283384653E-2</v>
      </c>
      <c r="Y62" s="3">
        <f t="shared" si="17"/>
        <v>0.17162961593042925</v>
      </c>
    </row>
    <row r="63" spans="2:25">
      <c r="B63" s="27">
        <f t="shared" si="11"/>
        <v>0.99999999999999989</v>
      </c>
      <c r="C63" s="4">
        <f t="shared" si="0"/>
        <v>1.4007827167003664</v>
      </c>
      <c r="D63" s="3">
        <f t="shared" si="1"/>
        <v>1.4105123629219762</v>
      </c>
      <c r="E63" s="3">
        <f t="shared" si="2"/>
        <v>0.11678852344110502</v>
      </c>
      <c r="F63" s="3">
        <f t="shared" si="3"/>
        <v>0.11703554408596717</v>
      </c>
      <c r="G63" s="3">
        <f t="shared" si="4"/>
        <v>20.744117238388331</v>
      </c>
      <c r="H63" s="3">
        <f t="shared" si="5"/>
        <v>20.734128870053837</v>
      </c>
      <c r="I63" s="3">
        <f t="shared" si="6"/>
        <v>6.0876945554125816</v>
      </c>
      <c r="J63" s="3">
        <f t="shared" si="7"/>
        <v>6.0778306162643272</v>
      </c>
      <c r="K63" s="3">
        <f t="shared" si="8"/>
        <v>1.0000249999999997</v>
      </c>
      <c r="L63" s="29">
        <f t="shared" si="9"/>
        <v>176.51634638586805</v>
      </c>
      <c r="M63" s="5">
        <f t="shared" si="10"/>
        <v>157.77584032656989</v>
      </c>
      <c r="N63" s="9">
        <v>40000</v>
      </c>
      <c r="O63" s="9">
        <v>0.3</v>
      </c>
      <c r="P63" s="9">
        <v>19.5</v>
      </c>
      <c r="Q63" s="5">
        <f t="shared" si="14"/>
        <v>19.499999999999996</v>
      </c>
      <c r="R63" s="5">
        <f t="shared" si="12"/>
        <v>9.0521203274804147</v>
      </c>
      <c r="S63" s="9">
        <v>0.21</v>
      </c>
      <c r="T63" s="9">
        <v>0.9</v>
      </c>
      <c r="U63" s="3">
        <f t="shared" si="15"/>
        <v>2.0462710547481524E-2</v>
      </c>
      <c r="V63" s="3">
        <f t="shared" si="16"/>
        <v>1.1077584868871033</v>
      </c>
      <c r="W63" s="21">
        <v>1</v>
      </c>
      <c r="X63" s="24">
        <f t="shared" si="13"/>
        <v>2.0462710547481524E-2</v>
      </c>
      <c r="Y63" s="3">
        <f t="shared" si="17"/>
        <v>0.19209232647791077</v>
      </c>
    </row>
    <row r="64" spans="2:25">
      <c r="B64" s="27">
        <f t="shared" si="11"/>
        <v>1.0999999999999999</v>
      </c>
      <c r="C64" s="4">
        <f t="shared" si="0"/>
        <v>1.3850788198064836</v>
      </c>
      <c r="D64" s="3">
        <f t="shared" si="1"/>
        <v>1.3938740466414612</v>
      </c>
      <c r="E64" s="3">
        <f t="shared" si="2"/>
        <v>0.1281330720185585</v>
      </c>
      <c r="F64" s="3">
        <f t="shared" si="3"/>
        <v>0.1284031293647987</v>
      </c>
      <c r="G64" s="3">
        <f t="shared" si="4"/>
        <v>20.749178296983231</v>
      </c>
      <c r="H64" s="3">
        <f t="shared" si="5"/>
        <v>20.739192366145794</v>
      </c>
      <c r="I64" s="3">
        <f t="shared" si="6"/>
        <v>6.1049180993687369</v>
      </c>
      <c r="J64" s="3">
        <f t="shared" si="7"/>
        <v>6.0950820339024165</v>
      </c>
      <c r="K64" s="3">
        <f t="shared" si="8"/>
        <v>1.2100249999999997</v>
      </c>
      <c r="L64" s="29">
        <f t="shared" si="9"/>
        <v>176.49559030520066</v>
      </c>
      <c r="M64" s="5">
        <f t="shared" si="10"/>
        <v>155.92449184215471</v>
      </c>
      <c r="N64" s="9">
        <v>40000</v>
      </c>
      <c r="O64" s="9">
        <v>0.3</v>
      </c>
      <c r="P64" s="9">
        <v>19.5</v>
      </c>
      <c r="Q64" s="5">
        <f t="shared" si="14"/>
        <v>21.449999999999996</v>
      </c>
      <c r="R64" s="5">
        <f t="shared" si="12"/>
        <v>8.2282326482611055</v>
      </c>
      <c r="S64" s="9">
        <v>0.21</v>
      </c>
      <c r="T64" s="9">
        <v>0.9</v>
      </c>
      <c r="U64" s="3">
        <f t="shared" si="15"/>
        <v>2.0735223799976957E-2</v>
      </c>
      <c r="V64" s="3">
        <f t="shared" si="16"/>
        <v>1.0667099594754368</v>
      </c>
      <c r="W64" s="21">
        <v>1</v>
      </c>
      <c r="X64" s="24">
        <f t="shared" si="13"/>
        <v>2.0735223799976957E-2</v>
      </c>
      <c r="Y64" s="3">
        <f t="shared" si="17"/>
        <v>0.21282755027788774</v>
      </c>
    </row>
    <row r="65" spans="2:25">
      <c r="B65" s="27">
        <f t="shared" si="11"/>
        <v>1.2</v>
      </c>
      <c r="C65" s="4">
        <f t="shared" si="0"/>
        <v>1.3693942524918667</v>
      </c>
      <c r="D65" s="3">
        <f t="shared" si="1"/>
        <v>1.3774070245768366</v>
      </c>
      <c r="E65" s="3">
        <f t="shared" si="2"/>
        <v>0.13938499583862018</v>
      </c>
      <c r="F65" s="3">
        <f t="shared" si="3"/>
        <v>0.13967763761249152</v>
      </c>
      <c r="G65" s="3">
        <f t="shared" si="4"/>
        <v>20.75471994511128</v>
      </c>
      <c r="H65" s="3">
        <f t="shared" si="5"/>
        <v>20.744736681867042</v>
      </c>
      <c r="I65" s="3">
        <f t="shared" si="6"/>
        <v>6.1237263981990564</v>
      </c>
      <c r="J65" s="3">
        <f t="shared" si="7"/>
        <v>6.1139205915680659</v>
      </c>
      <c r="K65" s="3">
        <f t="shared" si="8"/>
        <v>1.4400249999999999</v>
      </c>
      <c r="L65" s="29">
        <f t="shared" si="9"/>
        <v>176.47085491369126</v>
      </c>
      <c r="M65" s="5">
        <f t="shared" si="10"/>
        <v>154.08124827065592</v>
      </c>
      <c r="N65" s="9">
        <v>40000</v>
      </c>
      <c r="O65" s="9">
        <v>0.3</v>
      </c>
      <c r="P65" s="9">
        <v>19.5</v>
      </c>
      <c r="Q65" s="5">
        <f t="shared" si="14"/>
        <v>23.4</v>
      </c>
      <c r="R65" s="5">
        <f t="shared" si="12"/>
        <v>7.5414895262261226</v>
      </c>
      <c r="S65" s="9">
        <v>0.21</v>
      </c>
      <c r="T65" s="9">
        <v>0.9</v>
      </c>
      <c r="U65" s="3">
        <f t="shared" si="15"/>
        <v>2.1005526487824444E-2</v>
      </c>
      <c r="V65" s="3">
        <f t="shared" si="16"/>
        <v>1.0295897824370013</v>
      </c>
      <c r="W65" s="21">
        <v>1</v>
      </c>
      <c r="X65" s="24">
        <f t="shared" si="13"/>
        <v>2.1005526487824444E-2</v>
      </c>
      <c r="Y65" s="3">
        <f t="shared" si="17"/>
        <v>0.23383307676571219</v>
      </c>
    </row>
    <row r="66" spans="2:25">
      <c r="B66" s="27">
        <f t="shared" si="11"/>
        <v>1.3</v>
      </c>
      <c r="C66" s="4">
        <f t="shared" si="0"/>
        <v>1.353753872135715</v>
      </c>
      <c r="D66" s="3">
        <f t="shared" si="1"/>
        <v>1.3611012226060595</v>
      </c>
      <c r="E66" s="3">
        <f t="shared" si="2"/>
        <v>0.1505371396167261</v>
      </c>
      <c r="F66" s="3">
        <f t="shared" si="3"/>
        <v>0.15085188257660853</v>
      </c>
      <c r="G66" s="3">
        <f t="shared" si="4"/>
        <v>20.760741797922346</v>
      </c>
      <c r="H66" s="3">
        <f t="shared" si="5"/>
        <v>20.75076143181257</v>
      </c>
      <c r="I66" s="3">
        <f t="shared" si="6"/>
        <v>6.1441048981930626</v>
      </c>
      <c r="J66" s="3">
        <f t="shared" si="7"/>
        <v>6.1343316669381363</v>
      </c>
      <c r="K66" s="3">
        <f t="shared" si="8"/>
        <v>1.6900250000000001</v>
      </c>
      <c r="L66" s="29">
        <f t="shared" si="9"/>
        <v>176.4418363559497</v>
      </c>
      <c r="M66" s="5">
        <f t="shared" si="10"/>
        <v>152.24675849305848</v>
      </c>
      <c r="N66" s="9">
        <v>40000</v>
      </c>
      <c r="O66" s="9">
        <v>0.3</v>
      </c>
      <c r="P66" s="9">
        <v>19.5</v>
      </c>
      <c r="Q66" s="5">
        <f t="shared" si="14"/>
        <v>25.35</v>
      </c>
      <c r="R66" s="5">
        <f t="shared" si="12"/>
        <v>6.9602302310039326</v>
      </c>
      <c r="S66" s="9">
        <v>0.21</v>
      </c>
      <c r="T66" s="9">
        <v>0.9</v>
      </c>
      <c r="U66" s="3">
        <f t="shared" si="15"/>
        <v>2.1273445315028675E-2</v>
      </c>
      <c r="V66" s="3">
        <f t="shared" si="16"/>
        <v>0.99575990559249816</v>
      </c>
      <c r="W66" s="21">
        <v>1</v>
      </c>
      <c r="X66" s="24">
        <f t="shared" si="13"/>
        <v>2.1273445315028675E-2</v>
      </c>
      <c r="Y66" s="3">
        <f t="shared" si="17"/>
        <v>0.25510652208074086</v>
      </c>
    </row>
    <row r="67" spans="2:25">
      <c r="B67" s="27">
        <f t="shared" si="11"/>
        <v>1.4000000000000001</v>
      </c>
      <c r="C67" s="4">
        <f t="shared" si="0"/>
        <v>1.3381772391444475</v>
      </c>
      <c r="D67" s="3">
        <f t="shared" si="1"/>
        <v>1.3449512564191546</v>
      </c>
      <c r="E67" s="3">
        <f t="shared" si="2"/>
        <v>0.16158264974164571</v>
      </c>
      <c r="F67" s="3">
        <f t="shared" si="3"/>
        <v>0.16191898200728816</v>
      </c>
      <c r="G67" s="3">
        <f t="shared" si="4"/>
        <v>20.767243437683295</v>
      </c>
      <c r="H67" s="3">
        <f t="shared" si="5"/>
        <v>20.757266197647514</v>
      </c>
      <c r="I67" s="3">
        <f t="shared" si="6"/>
        <v>6.1660380310212153</v>
      </c>
      <c r="J67" s="3">
        <f t="shared" si="7"/>
        <v>6.1562996190893777</v>
      </c>
      <c r="K67" s="3">
        <f t="shared" si="8"/>
        <v>1.9600250000000004</v>
      </c>
      <c r="L67" s="29">
        <f t="shared" si="9"/>
        <v>176.40824457415442</v>
      </c>
      <c r="M67" s="5">
        <f t="shared" si="10"/>
        <v>150.4216502123283</v>
      </c>
      <c r="N67" s="9">
        <v>40000</v>
      </c>
      <c r="O67" s="9">
        <v>0.3</v>
      </c>
      <c r="P67" s="9">
        <v>19.5</v>
      </c>
      <c r="Q67" s="5">
        <f t="shared" si="14"/>
        <v>27.300000000000004</v>
      </c>
      <c r="R67" s="5">
        <f t="shared" si="12"/>
        <v>6.4618404605917359</v>
      </c>
      <c r="S67" s="9">
        <v>0.21</v>
      </c>
      <c r="T67" s="9">
        <v>0.9</v>
      </c>
      <c r="U67" s="3">
        <f t="shared" si="15"/>
        <v>2.1538813611689377E-2</v>
      </c>
      <c r="V67" s="3">
        <f t="shared" si="16"/>
        <v>0.96472448131163435</v>
      </c>
      <c r="W67" s="21">
        <v>1</v>
      </c>
      <c r="X67" s="24">
        <f t="shared" si="13"/>
        <v>2.1538813611689377E-2</v>
      </c>
      <c r="Y67" s="3">
        <f t="shared" si="17"/>
        <v>0.27664533569243022</v>
      </c>
    </row>
    <row r="68" spans="2:25">
      <c r="B68" s="27">
        <f t="shared" si="11"/>
        <v>1.5000000000000002</v>
      </c>
      <c r="C68" s="4">
        <f t="shared" si="0"/>
        <v>1.3226802674426796</v>
      </c>
      <c r="D68" s="3">
        <f t="shared" si="1"/>
        <v>1.3289547523191978</v>
      </c>
      <c r="E68" s="3">
        <f t="shared" si="2"/>
        <v>0.1725149885324353</v>
      </c>
      <c r="F68" s="3">
        <f t="shared" si="3"/>
        <v>0.17287237198926753</v>
      </c>
      <c r="G68" s="3">
        <f t="shared" si="4"/>
        <v>20.77422441392217</v>
      </c>
      <c r="H68" s="3">
        <f t="shared" si="5"/>
        <v>20.764250528251676</v>
      </c>
      <c r="I68" s="3">
        <f t="shared" si="6"/>
        <v>6.1895092697240539</v>
      </c>
      <c r="J68" s="3">
        <f t="shared" si="7"/>
        <v>6.1798078449090967</v>
      </c>
      <c r="K68" s="3">
        <f t="shared" si="8"/>
        <v>2.2500250000000008</v>
      </c>
      <c r="L68" s="29">
        <f t="shared" si="9"/>
        <v>176.3698039565692</v>
      </c>
      <c r="M68" s="5">
        <f t="shared" si="10"/>
        <v>148.60652886742349</v>
      </c>
      <c r="N68" s="9">
        <v>40000</v>
      </c>
      <c r="O68" s="9">
        <v>0.3</v>
      </c>
      <c r="P68" s="9">
        <v>19.5</v>
      </c>
      <c r="Q68" s="5">
        <f t="shared" si="14"/>
        <v>29.250000000000007</v>
      </c>
      <c r="R68" s="5">
        <f t="shared" si="12"/>
        <v>6.0297368874040735</v>
      </c>
      <c r="S68" s="9">
        <v>0.21</v>
      </c>
      <c r="T68" s="9">
        <v>0.9</v>
      </c>
      <c r="U68" s="3">
        <f t="shared" si="15"/>
        <v>2.1801471659028796E-2</v>
      </c>
      <c r="V68" s="3">
        <f t="shared" si="16"/>
        <v>0.93609055141461972</v>
      </c>
      <c r="W68" s="21">
        <v>1</v>
      </c>
      <c r="X68" s="24">
        <f t="shared" si="13"/>
        <v>2.1801471659028796E-2</v>
      </c>
      <c r="Y68" s="3">
        <f t="shared" si="17"/>
        <v>0.29844680735145901</v>
      </c>
    </row>
    <row r="69" spans="2:25">
      <c r="B69" s="27">
        <f t="shared" si="11"/>
        <v>1.6000000000000003</v>
      </c>
      <c r="C69" s="4">
        <f t="shared" si="0"/>
        <v>1.3072762528096933</v>
      </c>
      <c r="D69" s="3">
        <f t="shared" si="1"/>
        <v>1.3131112944602161</v>
      </c>
      <c r="E69" s="3">
        <f t="shared" si="2"/>
        <v>0.18332794636561789</v>
      </c>
      <c r="F69" s="3">
        <f t="shared" si="3"/>
        <v>0.18370581912236905</v>
      </c>
      <c r="G69" s="3">
        <f t="shared" si="4"/>
        <v>20.781684243583339</v>
      </c>
      <c r="H69" s="3">
        <f t="shared" si="5"/>
        <v>20.771713939875063</v>
      </c>
      <c r="I69" s="3">
        <f t="shared" si="6"/>
        <v>6.2145011867405735</v>
      </c>
      <c r="J69" s="3">
        <f t="shared" si="7"/>
        <v>6.2048388375525123</v>
      </c>
      <c r="K69" s="3">
        <f t="shared" si="8"/>
        <v>2.5600250000000009</v>
      </c>
      <c r="L69" s="29">
        <f t="shared" si="9"/>
        <v>176.32625388800301</v>
      </c>
      <c r="M69" s="5">
        <f t="shared" si="10"/>
        <v>146.80197668207154</v>
      </c>
      <c r="N69" s="9">
        <v>40000</v>
      </c>
      <c r="O69" s="9">
        <v>0.3</v>
      </c>
      <c r="P69" s="9">
        <v>19.5</v>
      </c>
      <c r="Q69" s="5">
        <f t="shared" si="14"/>
        <v>31.20000000000001</v>
      </c>
      <c r="R69" s="5">
        <f t="shared" si="12"/>
        <v>5.6514824964103507</v>
      </c>
      <c r="S69" s="9">
        <v>0.21</v>
      </c>
      <c r="T69" s="9">
        <v>0.9</v>
      </c>
      <c r="U69" s="3">
        <f t="shared" si="15"/>
        <v>2.206126696969004E-2</v>
      </c>
      <c r="V69" s="3">
        <f t="shared" si="16"/>
        <v>0.90954144756574551</v>
      </c>
      <c r="W69" s="21">
        <v>1</v>
      </c>
      <c r="X69" s="24">
        <f t="shared" si="13"/>
        <v>2.206126696969004E-2</v>
      </c>
      <c r="Y69" s="3">
        <f t="shared" si="17"/>
        <v>0.32050807432114903</v>
      </c>
    </row>
    <row r="70" spans="2:25">
      <c r="B70" s="27">
        <f t="shared" si="11"/>
        <v>1.7000000000000004</v>
      </c>
      <c r="C70" s="4">
        <f t="shared" si="0"/>
        <v>1.2919765361174596</v>
      </c>
      <c r="D70" s="3">
        <f t="shared" si="1"/>
        <v>1.2974217414760554</v>
      </c>
      <c r="E70" s="3">
        <f t="shared" si="2"/>
        <v>0.19401565166733215</v>
      </c>
      <c r="F70" s="3">
        <f t="shared" si="3"/>
        <v>0.19441343054567639</v>
      </c>
      <c r="G70" s="3">
        <f t="shared" si="4"/>
        <v>20.78962241119352</v>
      </c>
      <c r="H70" s="3">
        <f t="shared" si="5"/>
        <v>20.779655916304293</v>
      </c>
      <c r="I70" s="3">
        <f t="shared" si="6"/>
        <v>6.2409955135378832</v>
      </c>
      <c r="J70" s="3">
        <f t="shared" si="7"/>
        <v>6.2313742465045392</v>
      </c>
      <c r="K70" s="3">
        <f t="shared" si="8"/>
        <v>2.8900250000000014</v>
      </c>
      <c r="L70" s="29">
        <f t="shared" si="9"/>
        <v>176.27734920198537</v>
      </c>
      <c r="M70" s="5">
        <f t="shared" si="10"/>
        <v>145.0085518493525</v>
      </c>
      <c r="N70" s="9">
        <v>40000</v>
      </c>
      <c r="O70" s="9">
        <v>0.3</v>
      </c>
      <c r="P70" s="9">
        <v>19.5</v>
      </c>
      <c r="Q70" s="5">
        <f t="shared" si="14"/>
        <v>33.150000000000013</v>
      </c>
      <c r="R70" s="5">
        <f t="shared" si="12"/>
        <v>5.3175670950825129</v>
      </c>
      <c r="S70" s="9">
        <v>0.21</v>
      </c>
      <c r="T70" s="9">
        <v>0.9</v>
      </c>
      <c r="U70" s="3">
        <f t="shared" si="15"/>
        <v>2.2318054523093489E-2</v>
      </c>
      <c r="V70" s="3">
        <f t="shared" si="16"/>
        <v>0.88481826962834709</v>
      </c>
      <c r="W70" s="21">
        <v>1</v>
      </c>
      <c r="X70" s="24">
        <f t="shared" si="13"/>
        <v>2.2318054523093489E-2</v>
      </c>
      <c r="Y70" s="3">
        <f t="shared" si="17"/>
        <v>0.34282612884424252</v>
      </c>
    </row>
    <row r="71" spans="2:25">
      <c r="B71" s="27">
        <f t="shared" si="11"/>
        <v>1.8000000000000005</v>
      </c>
      <c r="C71" s="4">
        <f t="shared" si="0"/>
        <v>1.2767909442618206</v>
      </c>
      <c r="D71" s="3">
        <f t="shared" si="1"/>
        <v>1.2818877696720548</v>
      </c>
      <c r="E71" s="3">
        <f t="shared" si="2"/>
        <v>0.20457257878838986</v>
      </c>
      <c r="F71" s="3">
        <f t="shared" si="3"/>
        <v>0.2049896618240945</v>
      </c>
      <c r="G71" s="3">
        <f t="shared" si="4"/>
        <v>20.798038369038554</v>
      </c>
      <c r="H71" s="3">
        <f t="shared" si="5"/>
        <v>20.78807590903978</v>
      </c>
      <c r="I71" s="3">
        <f t="shared" si="6"/>
        <v>6.268973201410259</v>
      </c>
      <c r="J71" s="3">
        <f t="shared" si="7"/>
        <v>6.2593949388099821</v>
      </c>
      <c r="K71" s="3">
        <f t="shared" si="8"/>
        <v>3.2400250000000015</v>
      </c>
      <c r="L71" s="29">
        <f t="shared" si="9"/>
        <v>176.22286053550238</v>
      </c>
      <c r="M71" s="5">
        <f t="shared" si="10"/>
        <v>143.22678785173539</v>
      </c>
      <c r="N71" s="9">
        <v>40000</v>
      </c>
      <c r="O71" s="9">
        <v>0.3</v>
      </c>
      <c r="P71" s="9">
        <v>19.5</v>
      </c>
      <c r="Q71" s="5">
        <f t="shared" si="14"/>
        <v>35.100000000000016</v>
      </c>
      <c r="R71" s="5">
        <f t="shared" si="12"/>
        <v>5.0205943172507776</v>
      </c>
      <c r="S71" s="9">
        <v>0.21</v>
      </c>
      <c r="T71" s="9">
        <v>0.9</v>
      </c>
      <c r="U71" s="3">
        <f t="shared" si="15"/>
        <v>2.2571696956115307E-2</v>
      </c>
      <c r="V71" s="3">
        <f t="shared" si="16"/>
        <v>0.86170666585092848</v>
      </c>
      <c r="W71" s="21">
        <v>1</v>
      </c>
      <c r="X71" s="24">
        <f t="shared" si="13"/>
        <v>2.2571696956115307E-2</v>
      </c>
      <c r="Y71" s="3">
        <f t="shared" si="17"/>
        <v>0.36539782580035784</v>
      </c>
    </row>
    <row r="72" spans="2:25">
      <c r="B72" s="27">
        <f t="shared" si="11"/>
        <v>1.9000000000000006</v>
      </c>
      <c r="C72" s="4">
        <f t="shared" si="0"/>
        <v>1.2617280914281859</v>
      </c>
      <c r="D72" s="3">
        <f t="shared" si="1"/>
        <v>1.2665115600582442</v>
      </c>
      <c r="E72" s="3">
        <f t="shared" si="2"/>
        <v>0.21499355380174068</v>
      </c>
      <c r="F72" s="3">
        <f t="shared" si="3"/>
        <v>0.21542932273779414</v>
      </c>
      <c r="G72" s="3">
        <f t="shared" si="4"/>
        <v>20.806931537350717</v>
      </c>
      <c r="H72" s="3">
        <f t="shared" si="5"/>
        <v>20.796973337483511</v>
      </c>
      <c r="I72" s="3">
        <f t="shared" si="6"/>
        <v>6.2984144830266597</v>
      </c>
      <c r="J72" s="3">
        <f t="shared" si="7"/>
        <v>6.2888810610473476</v>
      </c>
      <c r="K72" s="3">
        <f t="shared" si="8"/>
        <v>3.610025000000002</v>
      </c>
      <c r="L72" s="29">
        <f t="shared" si="9"/>
        <v>176.16257458813067</v>
      </c>
      <c r="M72" s="5">
        <f t="shared" si="10"/>
        <v>141.45719291490641</v>
      </c>
      <c r="N72" s="9">
        <v>40000</v>
      </c>
      <c r="O72" s="9">
        <v>0.3</v>
      </c>
      <c r="P72" s="9">
        <v>19.5</v>
      </c>
      <c r="Q72" s="5">
        <f t="shared" si="14"/>
        <v>37.050000000000018</v>
      </c>
      <c r="R72" s="5">
        <f t="shared" si="12"/>
        <v>4.7547253600035244</v>
      </c>
      <c r="S72" s="9">
        <v>0.21</v>
      </c>
      <c r="T72" s="9">
        <v>0.9</v>
      </c>
      <c r="U72" s="3">
        <f t="shared" si="15"/>
        <v>2.2822064709796724E-2</v>
      </c>
      <c r="V72" s="3">
        <f t="shared" si="16"/>
        <v>0.84002719177104967</v>
      </c>
      <c r="W72" s="21">
        <v>1</v>
      </c>
      <c r="X72" s="24">
        <f t="shared" si="13"/>
        <v>2.2822064709796724E-2</v>
      </c>
      <c r="Y72" s="3">
        <f t="shared" si="17"/>
        <v>0.3882198905101546</v>
      </c>
    </row>
    <row r="73" spans="2:25">
      <c r="B73" s="27">
        <f t="shared" si="11"/>
        <v>2.0000000000000004</v>
      </c>
      <c r="C73" s="4">
        <f t="shared" si="0"/>
        <v>1.2467955902418915</v>
      </c>
      <c r="D73" s="3">
        <f t="shared" si="1"/>
        <v>1.2512955795544296</v>
      </c>
      <c r="E73" s="3">
        <f t="shared" si="2"/>
        <v>0.22527375828152074</v>
      </c>
      <c r="F73" s="3">
        <f t="shared" si="3"/>
        <v>0.22572758103492707</v>
      </c>
      <c r="G73" s="3">
        <f t="shared" si="4"/>
        <v>20.816301304506521</v>
      </c>
      <c r="H73" s="3">
        <f t="shared" si="5"/>
        <v>20.80634758913731</v>
      </c>
      <c r="I73" s="3">
        <f t="shared" si="6"/>
        <v>6.3292989343212405</v>
      </c>
      <c r="J73" s="3">
        <f t="shared" si="7"/>
        <v>6.3198121016372006</v>
      </c>
      <c r="K73" s="3">
        <f t="shared" si="8"/>
        <v>4.0000250000000017</v>
      </c>
      <c r="L73" s="29">
        <f t="shared" si="9"/>
        <v>176.09629428831346</v>
      </c>
      <c r="M73" s="5">
        <f t="shared" si="10"/>
        <v>139.7002495925243</v>
      </c>
      <c r="N73" s="9">
        <v>40000</v>
      </c>
      <c r="O73" s="9">
        <v>0.3</v>
      </c>
      <c r="P73" s="9">
        <v>19.5</v>
      </c>
      <c r="Q73" s="5">
        <f t="shared" si="14"/>
        <v>39.000000000000014</v>
      </c>
      <c r="R73" s="5">
        <f t="shared" si="12"/>
        <v>4.515289597136241</v>
      </c>
      <c r="S73" s="9">
        <v>0.21</v>
      </c>
      <c r="T73" s="9">
        <v>0.9</v>
      </c>
      <c r="U73" s="3">
        <f t="shared" si="15"/>
        <v>2.3069036133199688E-2</v>
      </c>
      <c r="V73" s="3">
        <f t="shared" si="16"/>
        <v>0.81962814463231282</v>
      </c>
      <c r="W73" s="21">
        <v>1</v>
      </c>
      <c r="X73" s="24">
        <f t="shared" si="13"/>
        <v>2.3069036133199688E-2</v>
      </c>
      <c r="Y73" s="3">
        <f t="shared" si="17"/>
        <v>0.41128892664335426</v>
      </c>
    </row>
    <row r="74" spans="2:25">
      <c r="B74" s="27">
        <f t="shared" si="11"/>
        <v>2.1000000000000005</v>
      </c>
      <c r="C74" s="4">
        <f t="shared" si="0"/>
        <v>1.2320002034374355</v>
      </c>
      <c r="D74" s="3">
        <f t="shared" si="1"/>
        <v>1.2362424255781612</v>
      </c>
      <c r="E74" s="3">
        <f t="shared" si="2"/>
        <v>0.23540873114042227</v>
      </c>
      <c r="F74" s="3">
        <f t="shared" si="3"/>
        <v>0.23587996422573521</v>
      </c>
      <c r="G74" s="3">
        <f t="shared" si="4"/>
        <v>20.826147027234779</v>
      </c>
      <c r="H74" s="3">
        <f t="shared" si="5"/>
        <v>20.816198019811399</v>
      </c>
      <c r="I74" s="3">
        <f t="shared" si="6"/>
        <v>6.3616055363406483</v>
      </c>
      <c r="J74" s="3">
        <f t="shared" si="7"/>
        <v>6.3521669530956144</v>
      </c>
      <c r="K74" s="3">
        <f t="shared" si="8"/>
        <v>4.4100250000000019</v>
      </c>
      <c r="L74" s="29">
        <f t="shared" si="9"/>
        <v>176.02383887033201</v>
      </c>
      <c r="M74" s="5">
        <f t="shared" si="10"/>
        <v>137.95641447794912</v>
      </c>
      <c r="N74" s="9">
        <v>40000</v>
      </c>
      <c r="O74" s="9">
        <v>0.3</v>
      </c>
      <c r="P74" s="9">
        <v>19.5</v>
      </c>
      <c r="Q74" s="5">
        <f t="shared" si="14"/>
        <v>40.950000000000017</v>
      </c>
      <c r="R74" s="5">
        <f t="shared" si="12"/>
        <v>4.2985064437199494</v>
      </c>
      <c r="S74" s="9">
        <v>0.21</v>
      </c>
      <c r="T74" s="9">
        <v>0.9</v>
      </c>
      <c r="U74" s="3">
        <f t="shared" si="15"/>
        <v>2.3312497545890657E-2</v>
      </c>
      <c r="V74" s="3">
        <f t="shared" si="16"/>
        <v>0.80038014755360687</v>
      </c>
      <c r="W74" s="21">
        <v>1</v>
      </c>
      <c r="X74" s="24">
        <f t="shared" si="13"/>
        <v>2.3312497545890657E-2</v>
      </c>
      <c r="Y74" s="3">
        <f t="shared" si="17"/>
        <v>0.43460142418924491</v>
      </c>
    </row>
    <row r="75" spans="2:25">
      <c r="B75" s="27">
        <f t="shared" si="11"/>
        <v>2.2000000000000006</v>
      </c>
      <c r="C75" s="4">
        <f t="shared" si="0"/>
        <v>1.2173479554981188</v>
      </c>
      <c r="D75" s="3">
        <f t="shared" si="1"/>
        <v>1.2213547143785379</v>
      </c>
      <c r="E75" s="3">
        <f t="shared" si="2"/>
        <v>0.24539436861742292</v>
      </c>
      <c r="F75" s="3">
        <f t="shared" si="3"/>
        <v>0.24588235951160375</v>
      </c>
      <c r="G75" s="3">
        <f t="shared" si="4"/>
        <v>20.836468030834784</v>
      </c>
      <c r="H75" s="3">
        <f t="shared" si="5"/>
        <v>20.82652395384309</v>
      </c>
      <c r="I75" s="3">
        <f t="shared" si="6"/>
        <v>6.3953127366845788</v>
      </c>
      <c r="J75" s="3">
        <f t="shared" si="7"/>
        <v>6.385923973866273</v>
      </c>
      <c r="K75" s="3">
        <f t="shared" si="8"/>
        <v>4.8400250000000025</v>
      </c>
      <c r="L75" s="29">
        <f t="shared" si="9"/>
        <v>175.9450438662293</v>
      </c>
      <c r="M75" s="5">
        <f t="shared" si="10"/>
        <v>136.22611803802718</v>
      </c>
      <c r="N75" s="9">
        <v>40000</v>
      </c>
      <c r="O75" s="9">
        <v>0.3</v>
      </c>
      <c r="P75" s="9">
        <v>19.5</v>
      </c>
      <c r="Q75" s="5">
        <f t="shared" si="14"/>
        <v>42.90000000000002</v>
      </c>
      <c r="R75" s="5">
        <f t="shared" si="12"/>
        <v>4.1012830738048764</v>
      </c>
      <c r="S75" s="9">
        <v>0.21</v>
      </c>
      <c r="T75" s="9">
        <v>0.9</v>
      </c>
      <c r="U75" s="3">
        <f t="shared" si="15"/>
        <v>2.3552343260853269E-2</v>
      </c>
      <c r="V75" s="3">
        <f t="shared" si="16"/>
        <v>0.78217199440329832</v>
      </c>
      <c r="W75" s="21">
        <v>1</v>
      </c>
      <c r="X75" s="24">
        <f t="shared" si="13"/>
        <v>2.3552343260853269E-2</v>
      </c>
      <c r="Y75" s="3">
        <f t="shared" si="17"/>
        <v>0.45815376745009817</v>
      </c>
    </row>
    <row r="76" spans="2:25">
      <c r="B76" s="27">
        <f t="shared" si="11"/>
        <v>2.3000000000000007</v>
      </c>
      <c r="C76" s="4">
        <f t="shared" si="0"/>
        <v>1.2028442169070412</v>
      </c>
      <c r="D76" s="3">
        <f t="shared" si="1"/>
        <v>1.2066350002633917</v>
      </c>
      <c r="E76" s="3">
        <f t="shared" si="2"/>
        <v>0.25522692252084989</v>
      </c>
      <c r="F76" s="3">
        <f t="shared" si="3"/>
        <v>0.25573101195565551</v>
      </c>
      <c r="G76" s="3">
        <f t="shared" si="4"/>
        <v>20.847263609404472</v>
      </c>
      <c r="H76" s="3">
        <f t="shared" si="5"/>
        <v>20.83732468432548</v>
      </c>
      <c r="I76" s="3">
        <f t="shared" si="6"/>
        <v>6.4303985102013694</v>
      </c>
      <c r="J76" s="3">
        <f t="shared" si="7"/>
        <v>6.4210610493905147</v>
      </c>
      <c r="K76" s="3">
        <f t="shared" si="8"/>
        <v>5.2900250000000035</v>
      </c>
      <c r="L76" s="29">
        <f t="shared" si="9"/>
        <v>175.85976101753951</v>
      </c>
      <c r="M76" s="5">
        <f t="shared" si="10"/>
        <v>134.50976456318674</v>
      </c>
      <c r="N76" s="9">
        <v>40000</v>
      </c>
      <c r="O76" s="9">
        <v>0.3</v>
      </c>
      <c r="P76" s="9">
        <v>19.5</v>
      </c>
      <c r="Q76" s="5">
        <f t="shared" si="14"/>
        <v>44.850000000000023</v>
      </c>
      <c r="R76" s="5">
        <f t="shared" si="12"/>
        <v>3.9210649056307565</v>
      </c>
      <c r="S76" s="9">
        <v>0.21</v>
      </c>
      <c r="T76" s="9">
        <v>0.9</v>
      </c>
      <c r="U76" s="3">
        <f t="shared" si="15"/>
        <v>2.3788475569906889E-2</v>
      </c>
      <c r="V76" s="3">
        <f t="shared" si="16"/>
        <v>0.76490741872518619</v>
      </c>
      <c r="W76" s="21">
        <v>1</v>
      </c>
      <c r="X76" s="24">
        <f t="shared" si="13"/>
        <v>2.3788475569906889E-2</v>
      </c>
      <c r="Y76" s="3">
        <f t="shared" si="17"/>
        <v>0.48194224302000505</v>
      </c>
    </row>
    <row r="77" spans="2:25">
      <c r="B77" s="27">
        <f t="shared" si="11"/>
        <v>2.4000000000000008</v>
      </c>
      <c r="C77" s="4">
        <f t="shared" si="0"/>
        <v>1.188493769391274</v>
      </c>
      <c r="D77" s="3">
        <f t="shared" si="1"/>
        <v>1.1920857171053316</v>
      </c>
      <c r="E77" s="3">
        <f t="shared" si="2"/>
        <v>0.26490299684232821</v>
      </c>
      <c r="F77" s="3">
        <f t="shared" si="3"/>
        <v>0.26542252101210506</v>
      </c>
      <c r="G77" s="3">
        <f t="shared" si="4"/>
        <v>20.858533026078319</v>
      </c>
      <c r="H77" s="3">
        <f t="shared" si="5"/>
        <v>20.848599473345924</v>
      </c>
      <c r="I77" s="3">
        <f t="shared" si="6"/>
        <v>6.4668404186279407</v>
      </c>
      <c r="J77" s="3">
        <f t="shared" si="7"/>
        <v>6.4575556521024282</v>
      </c>
      <c r="K77" s="3">
        <f t="shared" si="8"/>
        <v>5.7600250000000042</v>
      </c>
      <c r="L77" s="29">
        <f t="shared" si="9"/>
        <v>175.76785811216018</v>
      </c>
      <c r="M77" s="5">
        <f t="shared" si="10"/>
        <v>132.80773222739924</v>
      </c>
      <c r="N77" s="9">
        <v>40000</v>
      </c>
      <c r="O77" s="9">
        <v>0.3</v>
      </c>
      <c r="P77" s="9">
        <v>19.5</v>
      </c>
      <c r="Q77" s="5">
        <f t="shared" si="14"/>
        <v>46.800000000000026</v>
      </c>
      <c r="R77" s="5">
        <f t="shared" si="12"/>
        <v>3.7557234639350447</v>
      </c>
      <c r="S77" s="9">
        <v>0.21</v>
      </c>
      <c r="T77" s="9">
        <v>0.9</v>
      </c>
      <c r="U77" s="3">
        <f t="shared" si="15"/>
        <v>2.4020804693930184E-2</v>
      </c>
      <c r="V77" s="3">
        <f t="shared" si="16"/>
        <v>0.74850255049151049</v>
      </c>
      <c r="W77" s="21">
        <v>1</v>
      </c>
      <c r="X77" s="24">
        <f t="shared" si="13"/>
        <v>2.4020804693930184E-2</v>
      </c>
      <c r="Y77" s="3">
        <f t="shared" si="17"/>
        <v>0.50596304771393519</v>
      </c>
    </row>
    <row r="78" spans="2:25">
      <c r="B78" s="27">
        <f t="shared" si="11"/>
        <v>2.5000000000000009</v>
      </c>
      <c r="C78" s="4">
        <f t="shared" si="0"/>
        <v>1.1743008578137304</v>
      </c>
      <c r="D78" s="3">
        <f t="shared" si="1"/>
        <v>1.1777091362230085</v>
      </c>
      <c r="E78" s="3">
        <f t="shared" si="2"/>
        <v>0.27441954286534531</v>
      </c>
      <c r="F78" s="3">
        <f t="shared" si="3"/>
        <v>0.27495383553981623</v>
      </c>
      <c r="G78" s="3">
        <f t="shared" si="4"/>
        <v>20.870275513274855</v>
      </c>
      <c r="H78" s="3">
        <f t="shared" si="5"/>
        <v>20.860347552234121</v>
      </c>
      <c r="I78" s="3">
        <f t="shared" si="6"/>
        <v>6.5046156688923595</v>
      </c>
      <c r="J78" s="3">
        <f t="shared" si="7"/>
        <v>6.4953849000655861</v>
      </c>
      <c r="K78" s="3">
        <f t="shared" si="8"/>
        <v>6.2500250000000044</v>
      </c>
      <c r="L78" s="29">
        <f t="shared" si="9"/>
        <v>175.66921875208288</v>
      </c>
      <c r="M78" s="5">
        <f t="shared" si="10"/>
        <v>131.12037325100255</v>
      </c>
      <c r="N78" s="9">
        <v>40000</v>
      </c>
      <c r="O78" s="9">
        <v>0.3</v>
      </c>
      <c r="P78" s="9">
        <v>19.5</v>
      </c>
      <c r="Q78" s="5">
        <f t="shared" si="14"/>
        <v>48.750000000000028</v>
      </c>
      <c r="R78" s="5">
        <f t="shared" si="12"/>
        <v>3.6034711538888775</v>
      </c>
      <c r="S78" s="9">
        <v>0.21</v>
      </c>
      <c r="T78" s="9">
        <v>0.9</v>
      </c>
      <c r="U78" s="3">
        <f t="shared" si="15"/>
        <v>2.424924870037036E-2</v>
      </c>
      <c r="V78" s="3">
        <f t="shared" si="16"/>
        <v>0.73288389204397597</v>
      </c>
      <c r="W78" s="21">
        <v>1</v>
      </c>
      <c r="X78" s="24">
        <f t="shared" si="13"/>
        <v>2.424924870037036E-2</v>
      </c>
      <c r="Y78" s="3">
        <f t="shared" si="17"/>
        <v>0.53021229641430556</v>
      </c>
    </row>
    <row r="79" spans="2:25">
      <c r="B79" s="27">
        <f t="shared" si="11"/>
        <v>2.600000000000001</v>
      </c>
      <c r="C79" s="4">
        <f t="shared" si="0"/>
        <v>1.1602692325834376</v>
      </c>
      <c r="D79" s="3">
        <f t="shared" si="1"/>
        <v>1.1635073365059463</v>
      </c>
      <c r="E79" s="3">
        <f t="shared" si="2"/>
        <v>0.28377385289809487</v>
      </c>
      <c r="F79" s="3">
        <f t="shared" si="3"/>
        <v>0.28432224743141576</v>
      </c>
      <c r="G79" s="3">
        <f t="shared" si="4"/>
        <v>20.882490272953557</v>
      </c>
      <c r="H79" s="3">
        <f t="shared" si="5"/>
        <v>20.872568121819604</v>
      </c>
      <c r="I79" s="3">
        <f t="shared" si="6"/>
        <v>6.5437011698273624</v>
      </c>
      <c r="J79" s="3">
        <f t="shared" si="7"/>
        <v>6.5345256139983121</v>
      </c>
      <c r="K79" s="3">
        <f t="shared" si="8"/>
        <v>6.7600250000000051</v>
      </c>
      <c r="L79" s="29">
        <f t="shared" si="9"/>
        <v>175.56374205796658</v>
      </c>
      <c r="M79" s="5">
        <f t="shared" si="10"/>
        <v>129.44801415895125</v>
      </c>
      <c r="N79" s="9">
        <v>40000</v>
      </c>
      <c r="O79" s="9">
        <v>0.3</v>
      </c>
      <c r="P79" s="9">
        <v>19.5</v>
      </c>
      <c r="Q79" s="5">
        <f t="shared" si="14"/>
        <v>50.700000000000031</v>
      </c>
      <c r="R79" s="5">
        <f t="shared" si="12"/>
        <v>3.4627957013405615</v>
      </c>
      <c r="S79" s="9">
        <v>0.21</v>
      </c>
      <c r="T79" s="9">
        <v>0.9</v>
      </c>
      <c r="U79" s="3">
        <f t="shared" si="15"/>
        <v>2.4473733390648976E-2</v>
      </c>
      <c r="V79" s="3">
        <f t="shared" si="16"/>
        <v>0.7179866909362147</v>
      </c>
      <c r="W79" s="21">
        <v>1</v>
      </c>
      <c r="X79" s="24">
        <f t="shared" si="13"/>
        <v>2.4473733390648976E-2</v>
      </c>
      <c r="Y79" s="3">
        <f t="shared" si="17"/>
        <v>0.55468602980495452</v>
      </c>
    </row>
    <row r="80" spans="2:25">
      <c r="B80" s="27">
        <f t="shared" si="11"/>
        <v>2.7000000000000011</v>
      </c>
      <c r="C80" s="4">
        <f t="shared" si="0"/>
        <v>1.1464021852659283</v>
      </c>
      <c r="D80" s="3">
        <f t="shared" si="1"/>
        <v>1.1494821838328533</v>
      </c>
      <c r="E80" s="3">
        <f t="shared" si="2"/>
        <v>0.29296355276397557</v>
      </c>
      <c r="F80" s="3">
        <f t="shared" si="3"/>
        <v>0.29352538399301698</v>
      </c>
      <c r="G80" s="3">
        <f t="shared" si="4"/>
        <v>20.895176476880973</v>
      </c>
      <c r="H80" s="3">
        <f t="shared" si="5"/>
        <v>20.885260352698506</v>
      </c>
      <c r="I80" s="3">
        <f t="shared" si="6"/>
        <v>6.5840735870735827</v>
      </c>
      <c r="J80" s="3">
        <f t="shared" si="7"/>
        <v>6.5749543724652586</v>
      </c>
      <c r="K80" s="3">
        <f t="shared" si="8"/>
        <v>7.2900250000000053</v>
      </c>
      <c r="L80" s="29">
        <f t="shared" si="9"/>
        <v>175.45134231670946</v>
      </c>
      <c r="M80" s="5">
        <f t="shared" si="10"/>
        <v>127.7909561267558</v>
      </c>
      <c r="N80" s="9">
        <v>40000</v>
      </c>
      <c r="O80" s="9">
        <v>0.3</v>
      </c>
      <c r="P80" s="9">
        <v>19.5</v>
      </c>
      <c r="Q80" s="5">
        <f t="shared" si="14"/>
        <v>52.650000000000034</v>
      </c>
      <c r="R80" s="5">
        <f t="shared" si="12"/>
        <v>3.3324091608111934</v>
      </c>
      <c r="S80" s="9">
        <v>0.21</v>
      </c>
      <c r="T80" s="9">
        <v>0.9</v>
      </c>
      <c r="U80" s="3">
        <f t="shared" si="15"/>
        <v>2.4694192160164018E-2</v>
      </c>
      <c r="V80" s="3">
        <f t="shared" si="16"/>
        <v>0.70375361973225736</v>
      </c>
      <c r="W80" s="21">
        <v>1</v>
      </c>
      <c r="X80" s="24">
        <f t="shared" si="13"/>
        <v>2.4694192160164018E-2</v>
      </c>
      <c r="Y80" s="3">
        <f t="shared" si="17"/>
        <v>0.57938022196511851</v>
      </c>
    </row>
    <row r="81" spans="2:25">
      <c r="B81" s="27">
        <f t="shared" si="11"/>
        <v>2.8000000000000012</v>
      </c>
      <c r="C81" s="4">
        <f t="shared" si="0"/>
        <v>1.1327025792694589</v>
      </c>
      <c r="D81" s="3">
        <f t="shared" si="1"/>
        <v>1.1356353176359757</v>
      </c>
      <c r="E81" s="3">
        <f t="shared" si="2"/>
        <v>0.30198659318483223</v>
      </c>
      <c r="F81" s="3">
        <f t="shared" si="3"/>
        <v>0.30256119921124514</v>
      </c>
      <c r="G81" s="3">
        <f t="shared" si="4"/>
        <v>20.908333266905807</v>
      </c>
      <c r="H81" s="3">
        <f t="shared" si="5"/>
        <v>20.898423385509254</v>
      </c>
      <c r="I81" s="3">
        <f t="shared" si="6"/>
        <v>6.6257093959816853</v>
      </c>
      <c r="J81" s="3">
        <f t="shared" si="7"/>
        <v>6.6166475650437979</v>
      </c>
      <c r="K81" s="3">
        <f t="shared" si="8"/>
        <v>7.840025000000006</v>
      </c>
      <c r="L81" s="29">
        <f t="shared" si="9"/>
        <v>175.33194857825114</v>
      </c>
      <c r="M81" s="5">
        <f t="shared" si="10"/>
        <v>126.14947540618746</v>
      </c>
      <c r="N81" s="9">
        <v>40000</v>
      </c>
      <c r="O81" s="9">
        <v>0.3</v>
      </c>
      <c r="P81" s="9">
        <v>19.5</v>
      </c>
      <c r="Q81" s="5">
        <f t="shared" si="14"/>
        <v>54.600000000000037</v>
      </c>
      <c r="R81" s="5">
        <f t="shared" si="12"/>
        <v>3.2112078494185168</v>
      </c>
      <c r="S81" s="9">
        <v>0.21</v>
      </c>
      <c r="T81" s="9">
        <v>0.9</v>
      </c>
      <c r="U81" s="3">
        <f t="shared" si="15"/>
        <v>2.4910565833634688E-2</v>
      </c>
      <c r="V81" s="3">
        <f t="shared" si="16"/>
        <v>0.69013369573698424</v>
      </c>
      <c r="W81" s="21">
        <v>1</v>
      </c>
      <c r="X81" s="24">
        <f t="shared" si="13"/>
        <v>2.4910565833634688E-2</v>
      </c>
      <c r="Y81" s="3">
        <f t="shared" si="17"/>
        <v>0.60429078779875323</v>
      </c>
    </row>
    <row r="82" spans="2:25">
      <c r="B82" s="27">
        <f t="shared" si="11"/>
        <v>2.9000000000000012</v>
      </c>
      <c r="C82" s="4">
        <f t="shared" si="0"/>
        <v>1.1191728769282487</v>
      </c>
      <c r="D82" s="3">
        <f t="shared" si="1"/>
        <v>1.1219681430189874</v>
      </c>
      <c r="E82" s="3">
        <f t="shared" si="2"/>
        <v>0.31084124019185744</v>
      </c>
      <c r="F82" s="3">
        <f t="shared" si="3"/>
        <v>0.31142796404402429</v>
      </c>
      <c r="G82" s="3">
        <f t="shared" si="4"/>
        <v>20.921959755242813</v>
      </c>
      <c r="H82" s="3">
        <f t="shared" si="5"/>
        <v>20.912056331217169</v>
      </c>
      <c r="I82" s="3">
        <f t="shared" si="6"/>
        <v>6.6685849323525899</v>
      </c>
      <c r="J82" s="3">
        <f t="shared" si="7"/>
        <v>6.6595814433040772</v>
      </c>
      <c r="K82" s="3">
        <f t="shared" si="8"/>
        <v>8.4100250000000081</v>
      </c>
      <c r="L82" s="29">
        <f t="shared" si="9"/>
        <v>175.2055042078278</v>
      </c>
      <c r="M82" s="5">
        <f t="shared" si="10"/>
        <v>124.52382382275438</v>
      </c>
      <c r="N82" s="9">
        <v>40000</v>
      </c>
      <c r="O82" s="9">
        <v>0.3</v>
      </c>
      <c r="P82" s="9">
        <v>19.5</v>
      </c>
      <c r="Q82" s="5">
        <f t="shared" si="14"/>
        <v>56.55000000000004</v>
      </c>
      <c r="R82" s="5">
        <f t="shared" si="12"/>
        <v>3.0982405695460242</v>
      </c>
      <c r="S82" s="9">
        <v>0.21</v>
      </c>
      <c r="T82" s="9">
        <v>0.9</v>
      </c>
      <c r="U82" s="3">
        <f t="shared" si="15"/>
        <v>2.5122802478543815E-2</v>
      </c>
      <c r="V82" s="3">
        <f t="shared" si="16"/>
        <v>0.67708139011452739</v>
      </c>
      <c r="W82" s="21">
        <v>1</v>
      </c>
      <c r="X82" s="24">
        <f t="shared" si="13"/>
        <v>2.5122802478543815E-2</v>
      </c>
      <c r="Y82" s="3">
        <f t="shared" si="17"/>
        <v>0.62941359027729704</v>
      </c>
    </row>
    <row r="83" spans="2:25">
      <c r="B83" s="27">
        <f t="shared" si="11"/>
        <v>3.0000000000000013</v>
      </c>
      <c r="C83" s="4">
        <f t="shared" si="0"/>
        <v>1.1058151639174709</v>
      </c>
      <c r="D83" s="3">
        <f t="shared" si="1"/>
        <v>1.1084818272261172</v>
      </c>
      <c r="E83" s="3">
        <f t="shared" si="2"/>
        <v>0.31952606469723976</v>
      </c>
      <c r="F83" s="3">
        <f t="shared" si="3"/>
        <v>0.32012425586964843</v>
      </c>
      <c r="G83" s="3">
        <f t="shared" si="4"/>
        <v>20.936055024765288</v>
      </c>
      <c r="H83" s="3">
        <f t="shared" si="5"/>
        <v>20.926158271407584</v>
      </c>
      <c r="I83" s="3">
        <f t="shared" si="6"/>
        <v>6.712676440884068</v>
      </c>
      <c r="J83" s="3">
        <f t="shared" si="7"/>
        <v>6.7037321694709746</v>
      </c>
      <c r="K83" s="3">
        <f t="shared" si="8"/>
        <v>9.0000250000000079</v>
      </c>
      <c r="L83" s="29">
        <f t="shared" si="9"/>
        <v>175.07196639981615</v>
      </c>
      <c r="M83" s="5">
        <f t="shared" si="10"/>
        <v>122.9142293369776</v>
      </c>
      <c r="N83" s="9">
        <v>40000</v>
      </c>
      <c r="O83" s="9">
        <v>0.3</v>
      </c>
      <c r="P83" s="9">
        <v>19.5</v>
      </c>
      <c r="Q83" s="5">
        <f t="shared" si="14"/>
        <v>58.500000000000043</v>
      </c>
      <c r="R83" s="5">
        <f t="shared" si="12"/>
        <v>2.9926831863216412</v>
      </c>
      <c r="S83" s="9">
        <v>0.21</v>
      </c>
      <c r="T83" s="9">
        <v>0.9</v>
      </c>
      <c r="U83" s="3">
        <f t="shared" si="15"/>
        <v>2.5330857199407419E-2</v>
      </c>
      <c r="V83" s="3">
        <f t="shared" si="16"/>
        <v>0.66455588785658681</v>
      </c>
      <c r="W83" s="21">
        <v>1</v>
      </c>
      <c r="X83" s="24">
        <f t="shared" si="13"/>
        <v>2.5330857199407419E-2</v>
      </c>
      <c r="Y83" s="3">
        <f t="shared" si="17"/>
        <v>0.65474444747670446</v>
      </c>
    </row>
    <row r="84" spans="2:25">
      <c r="B84" s="27">
        <f t="shared" si="11"/>
        <v>3.1000000000000014</v>
      </c>
      <c r="C84" s="4">
        <f t="shared" si="0"/>
        <v>1.0926311716624855</v>
      </c>
      <c r="D84" s="3">
        <f t="shared" si="1"/>
        <v>1.0951772995391933</v>
      </c>
      <c r="E84" s="3">
        <f t="shared" si="2"/>
        <v>0.32803993135633447</v>
      </c>
      <c r="F84" s="3">
        <f t="shared" si="3"/>
        <v>0.32864894722525118</v>
      </c>
      <c r="G84" s="3">
        <f t="shared" si="4"/>
        <v>20.950618129305873</v>
      </c>
      <c r="H84" s="3">
        <f t="shared" si="5"/>
        <v>20.940728258587381</v>
      </c>
      <c r="I84" s="3">
        <f t="shared" si="6"/>
        <v>6.7579601212200116</v>
      </c>
      <c r="J84" s="3">
        <f t="shared" si="7"/>
        <v>6.7490758626644594</v>
      </c>
      <c r="K84" s="3">
        <f t="shared" si="8"/>
        <v>9.6100250000000091</v>
      </c>
      <c r="L84" s="29">
        <f t="shared" si="9"/>
        <v>174.93130565914834</v>
      </c>
      <c r="M84" s="5">
        <f t="shared" si="10"/>
        <v>121.32089666161528</v>
      </c>
      <c r="N84" s="9">
        <v>40000</v>
      </c>
      <c r="O84" s="9">
        <v>0.3</v>
      </c>
      <c r="P84" s="9">
        <v>19.5</v>
      </c>
      <c r="Q84" s="5">
        <f t="shared" si="14"/>
        <v>60.450000000000045</v>
      </c>
      <c r="R84" s="5">
        <f t="shared" si="12"/>
        <v>2.893818125047944</v>
      </c>
      <c r="S84" s="9">
        <v>0.21</v>
      </c>
      <c r="T84" s="9">
        <v>0.9</v>
      </c>
      <c r="U84" s="3">
        <f t="shared" si="15"/>
        <v>2.5534691915544819E-2</v>
      </c>
      <c r="V84" s="3">
        <f t="shared" si="16"/>
        <v>0.65252046891625404</v>
      </c>
      <c r="W84" s="21">
        <v>1</v>
      </c>
      <c r="X84" s="24">
        <f t="shared" si="13"/>
        <v>2.5534691915544819E-2</v>
      </c>
      <c r="Y84" s="3">
        <f t="shared" si="17"/>
        <v>0.68027913939224927</v>
      </c>
    </row>
    <row r="85" spans="2:25">
      <c r="B85" s="27">
        <f t="shared" si="11"/>
        <v>3.2000000000000015</v>
      </c>
      <c r="C85" s="4">
        <f t="shared" si="0"/>
        <v>1.0796222982113117</v>
      </c>
      <c r="D85" s="3">
        <f t="shared" si="1"/>
        <v>1.0820552538820123</v>
      </c>
      <c r="E85" s="3">
        <f t="shared" si="2"/>
        <v>0.3363819868455622</v>
      </c>
      <c r="F85" s="3">
        <f t="shared" si="3"/>
        <v>0.33700119396110173</v>
      </c>
      <c r="G85" s="3">
        <f t="shared" si="4"/>
        <v>20.965648093965516</v>
      </c>
      <c r="H85" s="3">
        <f t="shared" si="5"/>
        <v>20.955765316494649</v>
      </c>
      <c r="I85" s="3">
        <f t="shared" si="6"/>
        <v>6.8044121715251791</v>
      </c>
      <c r="J85" s="3">
        <f t="shared" si="7"/>
        <v>6.7955886426416381</v>
      </c>
      <c r="K85" s="3">
        <f t="shared" si="8"/>
        <v>10.24002500000001</v>
      </c>
      <c r="L85" s="29">
        <f t="shared" si="9"/>
        <v>174.78350525606692</v>
      </c>
      <c r="M85" s="5">
        <f t="shared" si="10"/>
        <v>119.74400792717609</v>
      </c>
      <c r="N85" s="9">
        <v>40000</v>
      </c>
      <c r="O85" s="9">
        <v>0.3</v>
      </c>
      <c r="P85" s="9">
        <v>19.5</v>
      </c>
      <c r="Q85" s="5">
        <f t="shared" si="14"/>
        <v>62.400000000000048</v>
      </c>
      <c r="R85" s="5">
        <f t="shared" si="12"/>
        <v>2.8010177124369675</v>
      </c>
      <c r="S85" s="9">
        <v>0.21</v>
      </c>
      <c r="T85" s="9">
        <v>0.9</v>
      </c>
      <c r="U85" s="3">
        <f t="shared" si="15"/>
        <v>2.5734275124940344E-2</v>
      </c>
      <c r="V85" s="3">
        <f t="shared" si="16"/>
        <v>0.64094198742573782</v>
      </c>
      <c r="W85" s="21">
        <v>1</v>
      </c>
      <c r="X85" s="24">
        <f t="shared" si="13"/>
        <v>2.5734275124940344E-2</v>
      </c>
      <c r="Y85" s="3">
        <f t="shared" si="17"/>
        <v>0.70601341451718957</v>
      </c>
    </row>
    <row r="86" spans="2:25">
      <c r="B86" s="27">
        <f t="shared" si="11"/>
        <v>3.3000000000000016</v>
      </c>
      <c r="C86" s="4">
        <f t="shared" si="0"/>
        <v>1.0667896279009148</v>
      </c>
      <c r="D86" s="3">
        <f t="shared" si="1"/>
        <v>1.0691161535612479</v>
      </c>
      <c r="E86" s="3">
        <f t="shared" si="2"/>
        <v>0.3445516476756203</v>
      </c>
      <c r="F86" s="3">
        <f t="shared" si="3"/>
        <v>0.3451804229314055</v>
      </c>
      <c r="G86" s="3">
        <f t="shared" si="4"/>
        <v>20.981143915430348</v>
      </c>
      <c r="H86" s="3">
        <f t="shared" si="5"/>
        <v>20.971268440416285</v>
      </c>
      <c r="I86" s="3">
        <f t="shared" si="6"/>
        <v>6.8520088295331316</v>
      </c>
      <c r="J86" s="3">
        <f t="shared" si="7"/>
        <v>6.8432466709888535</v>
      </c>
      <c r="K86" s="3">
        <f t="shared" si="8"/>
        <v>10.890025000000012</v>
      </c>
      <c r="L86" s="29">
        <f t="shared" si="9"/>
        <v>174.62856065973014</v>
      </c>
      <c r="M86" s="5">
        <f t="shared" si="10"/>
        <v>118.18372338832603</v>
      </c>
      <c r="N86" s="9">
        <v>40000</v>
      </c>
      <c r="O86" s="9">
        <v>0.3</v>
      </c>
      <c r="P86" s="9">
        <v>19.5</v>
      </c>
      <c r="Q86" s="5">
        <f t="shared" si="14"/>
        <v>64.350000000000051</v>
      </c>
      <c r="R86" s="5">
        <f t="shared" si="12"/>
        <v>2.7137305463827506</v>
      </c>
      <c r="S86" s="9">
        <v>0.21</v>
      </c>
      <c r="T86" s="9">
        <v>0.9</v>
      </c>
      <c r="U86" s="3">
        <f t="shared" si="15"/>
        <v>2.5929581656683656E-2</v>
      </c>
      <c r="V86" s="3">
        <f t="shared" si="16"/>
        <v>0.62979043089230002</v>
      </c>
      <c r="W86" s="21">
        <v>1</v>
      </c>
      <c r="X86" s="24">
        <f t="shared" si="13"/>
        <v>2.5929581656683656E-2</v>
      </c>
      <c r="Y86" s="3">
        <f t="shared" si="17"/>
        <v>0.73194299617387326</v>
      </c>
    </row>
    <row r="87" spans="2:25">
      <c r="B87" s="27">
        <f t="shared" si="11"/>
        <v>3.4000000000000017</v>
      </c>
      <c r="C87" s="4">
        <f t="shared" si="0"/>
        <v>1.0541339500484612</v>
      </c>
      <c r="D87" s="3">
        <f t="shared" si="1"/>
        <v>1.0563602376856196</v>
      </c>
      <c r="E87" s="3">
        <f t="shared" si="2"/>
        <v>0.35254858765309938</v>
      </c>
      <c r="F87" s="3">
        <f t="shared" si="3"/>
        <v>0.35318631933567901</v>
      </c>
      <c r="G87" s="3">
        <f t="shared" si="4"/>
        <v>20.997104562296201</v>
      </c>
      <c r="H87" s="3">
        <f t="shared" si="5"/>
        <v>20.987236597513263</v>
      </c>
      <c r="I87" s="3">
        <f t="shared" si="6"/>
        <v>6.900726411038189</v>
      </c>
      <c r="J87" s="3">
        <f t="shared" si="7"/>
        <v>6.8920261897354989</v>
      </c>
      <c r="K87" s="3">
        <f t="shared" si="8"/>
        <v>11.560025000000012</v>
      </c>
      <c r="L87" s="29">
        <f t="shared" si="9"/>
        <v>174.46647895587452</v>
      </c>
      <c r="M87" s="5">
        <f t="shared" si="10"/>
        <v>116.64018216411137</v>
      </c>
      <c r="N87" s="9">
        <v>40000</v>
      </c>
      <c r="O87" s="9">
        <v>0.3</v>
      </c>
      <c r="P87" s="9">
        <v>19.5</v>
      </c>
      <c r="Q87" s="5">
        <f t="shared" si="14"/>
        <v>66.300000000000054</v>
      </c>
      <c r="R87" s="5">
        <f t="shared" si="12"/>
        <v>2.631470270827668</v>
      </c>
      <c r="S87" s="9">
        <v>0.21</v>
      </c>
      <c r="T87" s="9">
        <v>0.9</v>
      </c>
      <c r="U87" s="3">
        <f t="shared" si="15"/>
        <v>2.612059241435195E-2</v>
      </c>
      <c r="V87" s="3">
        <f t="shared" si="16"/>
        <v>0.61903854505315836</v>
      </c>
      <c r="W87" s="21">
        <v>1</v>
      </c>
      <c r="X87" s="24">
        <f t="shared" si="13"/>
        <v>2.612059241435195E-2</v>
      </c>
      <c r="Y87" s="3">
        <f t="shared" si="17"/>
        <v>0.7580635885882252</v>
      </c>
    </row>
    <row r="88" spans="2:25">
      <c r="B88" s="27">
        <f t="shared" si="11"/>
        <v>3.5000000000000018</v>
      </c>
      <c r="C88" s="4">
        <f t="shared" si="0"/>
        <v>1.0416557768271419</v>
      </c>
      <c r="D88" s="3">
        <f t="shared" si="1"/>
        <v>1.043787528890997</v>
      </c>
      <c r="E88" s="3">
        <f t="shared" si="2"/>
        <v>0.36037272509646701</v>
      </c>
      <c r="F88" s="3">
        <f t="shared" si="3"/>
        <v>0.36101881381750478</v>
      </c>
      <c r="G88" s="3">
        <f t="shared" si="4"/>
        <v>21.013528975400586</v>
      </c>
      <c r="H88" s="3">
        <f t="shared" si="5"/>
        <v>21.003668727153361</v>
      </c>
      <c r="I88" s="3">
        <f t="shared" si="6"/>
        <v>6.9505413458233596</v>
      </c>
      <c r="J88" s="3">
        <f t="shared" si="7"/>
        <v>6.9419035573825161</v>
      </c>
      <c r="K88" s="3">
        <f t="shared" si="8"/>
        <v>12.250025000000013</v>
      </c>
      <c r="L88" s="29">
        <f t="shared" si="9"/>
        <v>174.29727825341382</v>
      </c>
      <c r="M88" s="5">
        <f t="shared" si="10"/>
        <v>115.11350300528274</v>
      </c>
      <c r="N88" s="9">
        <v>40000</v>
      </c>
      <c r="O88" s="9">
        <v>0.3</v>
      </c>
      <c r="P88" s="9">
        <v>19.5</v>
      </c>
      <c r="Q88" s="5">
        <f t="shared" si="14"/>
        <v>68.250000000000057</v>
      </c>
      <c r="R88" s="5">
        <f t="shared" si="12"/>
        <v>2.5538062747752921</v>
      </c>
      <c r="S88" s="9">
        <v>0.21</v>
      </c>
      <c r="T88" s="9">
        <v>0.9</v>
      </c>
      <c r="U88" s="3">
        <f t="shared" si="15"/>
        <v>2.6307294112561067E-2</v>
      </c>
      <c r="V88" s="3">
        <f t="shared" si="16"/>
        <v>0.60866151297771431</v>
      </c>
      <c r="W88" s="21">
        <v>1</v>
      </c>
      <c r="X88" s="24">
        <f t="shared" si="13"/>
        <v>2.6307294112561067E-2</v>
      </c>
      <c r="Y88" s="3">
        <f t="shared" si="17"/>
        <v>0.78437088270078625</v>
      </c>
    </row>
    <row r="89" spans="2:25">
      <c r="B89" s="27">
        <f t="shared" si="11"/>
        <v>3.6000000000000019</v>
      </c>
      <c r="C89" s="4">
        <f t="shared" si="0"/>
        <v>1.0293553604347914</v>
      </c>
      <c r="D89" s="3">
        <f t="shared" si="1"/>
        <v>1.0313978420658587</v>
      </c>
      <c r="E89" s="3">
        <f t="shared" si="2"/>
        <v>0.36802420990474816</v>
      </c>
      <c r="F89" s="3">
        <f t="shared" si="3"/>
        <v>0.36867806941972803</v>
      </c>
      <c r="G89" s="3">
        <f t="shared" si="4"/>
        <v>21.030416068161845</v>
      </c>
      <c r="H89" s="3">
        <f t="shared" si="5"/>
        <v>21.020563741251092</v>
      </c>
      <c r="I89" s="3">
        <f t="shared" si="6"/>
        <v>7.0014302110354567</v>
      </c>
      <c r="J89" s="3">
        <f t="shared" si="7"/>
        <v>6.992855282357846</v>
      </c>
      <c r="K89" s="3">
        <f t="shared" si="8"/>
        <v>12.960025000000014</v>
      </c>
      <c r="L89" s="29">
        <f t="shared" si="9"/>
        <v>174.12098708450119</v>
      </c>
      <c r="M89" s="5">
        <f t="shared" si="10"/>
        <v>113.60378508240382</v>
      </c>
      <c r="N89" s="9">
        <v>40000</v>
      </c>
      <c r="O89" s="9">
        <v>0.3</v>
      </c>
      <c r="P89" s="9">
        <v>19.5</v>
      </c>
      <c r="Q89" s="5">
        <f t="shared" si="14"/>
        <v>70.20000000000006</v>
      </c>
      <c r="R89" s="5">
        <f t="shared" si="12"/>
        <v>2.480355941374659</v>
      </c>
      <c r="S89" s="9">
        <v>0.21</v>
      </c>
      <c r="T89" s="9">
        <v>0.9</v>
      </c>
      <c r="U89" s="3">
        <f t="shared" si="15"/>
        <v>2.6489679008764751E-2</v>
      </c>
      <c r="V89" s="3">
        <f t="shared" si="16"/>
        <v>0.59863667925716535</v>
      </c>
      <c r="W89" s="21">
        <v>1</v>
      </c>
      <c r="X89" s="24">
        <f t="shared" si="13"/>
        <v>2.6489679008764751E-2</v>
      </c>
      <c r="Y89" s="3">
        <f t="shared" si="17"/>
        <v>0.81086056170955101</v>
      </c>
    </row>
    <row r="90" spans="2:25">
      <c r="B90" s="27">
        <f t="shared" si="11"/>
        <v>3.700000000000002</v>
      </c>
      <c r="C90" s="4">
        <f t="shared" si="0"/>
        <v>1.0172327096267932</v>
      </c>
      <c r="D90" s="3">
        <f t="shared" si="1"/>
        <v>1.0191907938242413</v>
      </c>
      <c r="E90" s="3">
        <f t="shared" si="2"/>
        <v>0.37550341056930492</v>
      </c>
      <c r="F90" s="3">
        <f t="shared" si="3"/>
        <v>0.37616446848709684</v>
      </c>
      <c r="G90" s="3">
        <f t="shared" si="4"/>
        <v>21.04776472692528</v>
      </c>
      <c r="H90" s="3">
        <f t="shared" si="5"/>
        <v>21.037920524614595</v>
      </c>
      <c r="I90" s="3">
        <f t="shared" si="6"/>
        <v>7.0533697620357323</v>
      </c>
      <c r="J90" s="3">
        <f t="shared" si="7"/>
        <v>7.0448580539284125</v>
      </c>
      <c r="K90" s="3">
        <f t="shared" si="8"/>
        <v>13.690025000000015</v>
      </c>
      <c r="L90" s="29">
        <f t="shared" si="9"/>
        <v>173.93764380221253</v>
      </c>
      <c r="M90" s="5">
        <f t="shared" si="10"/>
        <v>112.11110878885347</v>
      </c>
      <c r="N90" s="9">
        <v>40000</v>
      </c>
      <c r="O90" s="9">
        <v>0.3</v>
      </c>
      <c r="P90" s="9">
        <v>19.5</v>
      </c>
      <c r="Q90" s="5">
        <f t="shared" si="14"/>
        <v>72.150000000000063</v>
      </c>
      <c r="R90" s="5">
        <f t="shared" si="12"/>
        <v>2.4107781538768176</v>
      </c>
      <c r="S90" s="9">
        <v>0.21</v>
      </c>
      <c r="T90" s="9">
        <v>0.9</v>
      </c>
      <c r="U90" s="3">
        <f t="shared" si="15"/>
        <v>2.6667744632225134E-2</v>
      </c>
      <c r="V90" s="3">
        <f t="shared" si="16"/>
        <v>0.58894331187926552</v>
      </c>
      <c r="W90" s="21">
        <v>1</v>
      </c>
      <c r="X90" s="24">
        <f t="shared" si="13"/>
        <v>2.6667744632225134E-2</v>
      </c>
      <c r="Y90" s="3">
        <f t="shared" si="17"/>
        <v>0.83752830634177611</v>
      </c>
    </row>
    <row r="91" spans="2:25">
      <c r="B91" s="27">
        <f t="shared" si="11"/>
        <v>3.800000000000002</v>
      </c>
      <c r="C91" s="4">
        <f t="shared" si="0"/>
        <v>1.0052876056587874</v>
      </c>
      <c r="D91" s="3">
        <f t="shared" si="1"/>
        <v>1.007165812515602</v>
      </c>
      <c r="E91" s="3">
        <f t="shared" si="2"/>
        <v>0.38281090121101902</v>
      </c>
      <c r="F91" s="3">
        <f t="shared" si="3"/>
        <v>0.38347859959914232</v>
      </c>
      <c r="G91" s="3">
        <f t="shared" si="4"/>
        <v>21.065573811315939</v>
      </c>
      <c r="H91" s="3">
        <f t="shared" si="5"/>
        <v>21.055737935299252</v>
      </c>
      <c r="I91" s="3">
        <f t="shared" si="6"/>
        <v>7.1063369607695925</v>
      </c>
      <c r="J91" s="3">
        <f t="shared" si="7"/>
        <v>7.0978887706134159</v>
      </c>
      <c r="K91" s="3">
        <f t="shared" si="8"/>
        <v>14.440025000000016</v>
      </c>
      <c r="L91" s="29">
        <f t="shared" si="9"/>
        <v>173.74729597963739</v>
      </c>
      <c r="M91" s="5">
        <f t="shared" si="10"/>
        <v>110.63553655326695</v>
      </c>
      <c r="N91" s="9">
        <v>40000</v>
      </c>
      <c r="O91" s="9">
        <v>0.3</v>
      </c>
      <c r="P91" s="9">
        <v>19.5</v>
      </c>
      <c r="Q91" s="5">
        <f t="shared" si="14"/>
        <v>74.100000000000065</v>
      </c>
      <c r="R91" s="5">
        <f t="shared" si="12"/>
        <v>2.3447678269856578</v>
      </c>
      <c r="S91" s="9">
        <v>0.21</v>
      </c>
      <c r="T91" s="9">
        <v>0.9</v>
      </c>
      <c r="U91" s="3">
        <f t="shared" si="15"/>
        <v>2.6841493511919334E-2</v>
      </c>
      <c r="V91" s="3">
        <f t="shared" si="16"/>
        <v>0.57956239576834445</v>
      </c>
      <c r="W91" s="21">
        <v>1</v>
      </c>
      <c r="X91" s="24">
        <f t="shared" si="13"/>
        <v>2.6841493511919334E-2</v>
      </c>
      <c r="Y91" s="3">
        <f t="shared" si="17"/>
        <v>0.86436979985369544</v>
      </c>
    </row>
    <row r="92" spans="2:25">
      <c r="B92" s="27">
        <f t="shared" si="11"/>
        <v>3.9000000000000021</v>
      </c>
      <c r="C92" s="4">
        <f t="shared" si="0"/>
        <v>0.9935196176665958</v>
      </c>
      <c r="D92" s="3">
        <f t="shared" si="1"/>
        <v>0.99532214859545365</v>
      </c>
      <c r="E92" s="3">
        <f t="shared" si="2"/>
        <v>0.38994744871705578</v>
      </c>
      <c r="F92" s="3">
        <f t="shared" si="3"/>
        <v>0.39062124460786851</v>
      </c>
      <c r="G92" s="3">
        <f t="shared" si="4"/>
        <v>21.083842154597914</v>
      </c>
      <c r="H92" s="3">
        <f t="shared" si="5"/>
        <v>21.074014804967753</v>
      </c>
      <c r="I92" s="3">
        <f t="shared" si="6"/>
        <v>7.1603090017121467</v>
      </c>
      <c r="J92" s="3">
        <f t="shared" si="7"/>
        <v>7.1519245661570023</v>
      </c>
      <c r="K92" s="3">
        <f t="shared" si="8"/>
        <v>15.210025000000018</v>
      </c>
      <c r="L92" s="29">
        <f t="shared" si="9"/>
        <v>173.54999981378884</v>
      </c>
      <c r="M92" s="5">
        <f t="shared" si="10"/>
        <v>109.17711365641368</v>
      </c>
      <c r="N92" s="9">
        <v>40000</v>
      </c>
      <c r="O92" s="9">
        <v>0.3</v>
      </c>
      <c r="P92" s="9">
        <v>19.5</v>
      </c>
      <c r="Q92" s="5">
        <f t="shared" si="14"/>
        <v>76.050000000000068</v>
      </c>
      <c r="R92" s="5">
        <f>L92/Q92</f>
        <v>2.2820512796027441</v>
      </c>
      <c r="S92" s="9">
        <v>0.21</v>
      </c>
      <c r="T92" s="9">
        <v>0.9</v>
      </c>
      <c r="U92" s="3">
        <f t="shared" si="15"/>
        <v>2.7010932904985185E-2</v>
      </c>
      <c r="V92" s="3">
        <f t="shared" si="16"/>
        <v>0.5704764530655132</v>
      </c>
      <c r="W92" s="21">
        <v>1</v>
      </c>
      <c r="X92" s="24">
        <f t="shared" si="13"/>
        <v>2.7010932904985185E-2</v>
      </c>
      <c r="Y92" s="3">
        <f t="shared" si="17"/>
        <v>0.89138073275868068</v>
      </c>
    </row>
    <row r="93" spans="2:25">
      <c r="B93" s="27">
        <f t="shared" si="11"/>
        <v>4.0000000000000018</v>
      </c>
      <c r="C93" s="4">
        <f t="shared" si="0"/>
        <v>0.98192811749850362</v>
      </c>
      <c r="D93" s="3">
        <f t="shared" si="1"/>
        <v>0.98365888520908984</v>
      </c>
      <c r="E93" s="3">
        <f t="shared" si="2"/>
        <v>0.39691400004335775</v>
      </c>
      <c r="F93" s="3">
        <f t="shared" si="3"/>
        <v>0.39759336584668015</v>
      </c>
      <c r="G93" s="3">
        <f t="shared" si="4"/>
        <v>21.102568564039778</v>
      </c>
      <c r="H93" s="3">
        <f t="shared" si="5"/>
        <v>21.092749939256379</v>
      </c>
      <c r="I93" s="3">
        <f t="shared" si="6"/>
        <v>7.2152633354576885</v>
      </c>
      <c r="J93" s="3">
        <f t="shared" si="7"/>
        <v>7.2069428331297329</v>
      </c>
      <c r="K93" s="3">
        <f t="shared" si="8"/>
        <v>16.000025000000015</v>
      </c>
      <c r="L93" s="29">
        <f t="shared" si="9"/>
        <v>173.3458195373702</v>
      </c>
      <c r="M93" s="5">
        <f t="shared" si="10"/>
        <v>107.73586904795785</v>
      </c>
      <c r="N93" s="9">
        <v>40000</v>
      </c>
      <c r="O93" s="9">
        <v>0.3</v>
      </c>
      <c r="P93" s="9">
        <v>19.5</v>
      </c>
      <c r="Q93" s="5">
        <f t="shared" si="14"/>
        <v>78.000000000000057</v>
      </c>
      <c r="R93" s="5">
        <f t="shared" si="12"/>
        <v>2.2223823017611548</v>
      </c>
      <c r="S93" s="9">
        <v>0.21</v>
      </c>
      <c r="T93" s="9">
        <v>0.9</v>
      </c>
      <c r="U93" s="3">
        <f t="shared" si="15"/>
        <v>2.7176074527148781E-2</v>
      </c>
      <c r="V93" s="3">
        <f t="shared" si="16"/>
        <v>0.5616693860968397</v>
      </c>
      <c r="W93" s="21">
        <v>1</v>
      </c>
      <c r="X93" s="24">
        <f t="shared" si="13"/>
        <v>2.7176074527148781E-2</v>
      </c>
      <c r="Y93" s="3">
        <f t="shared" si="17"/>
        <v>0.91855680728582945</v>
      </c>
    </row>
    <row r="94" spans="2:25">
      <c r="B94" s="27">
        <f t="shared" si="11"/>
        <v>4.1000000000000014</v>
      </c>
      <c r="C94" s="4">
        <f t="shared" si="0"/>
        <v>0.97051229400701966</v>
      </c>
      <c r="D94" s="3">
        <f t="shared" si="1"/>
        <v>0.97217494886450617</v>
      </c>
      <c r="E94" s="3">
        <f t="shared" si="2"/>
        <v>0.40371166974116357</v>
      </c>
      <c r="F94" s="3">
        <f t="shared" si="3"/>
        <v>0.40439609356904382</v>
      </c>
      <c r="G94" s="3">
        <f t="shared" si="4"/>
        <v>21.121751821286036</v>
      </c>
      <c r="H94" s="3">
        <f t="shared" si="5"/>
        <v>21.111942118147255</v>
      </c>
      <c r="I94" s="3">
        <f t="shared" si="6"/>
        <v>7.2711776900306875</v>
      </c>
      <c r="J94" s="3">
        <f t="shared" si="7"/>
        <v>7.2629212442377495</v>
      </c>
      <c r="K94" s="3">
        <f t="shared" si="8"/>
        <v>16.810025000000014</v>
      </c>
      <c r="L94" s="29">
        <f t="shared" si="9"/>
        <v>173.13482684107933</v>
      </c>
      <c r="M94" s="5">
        <f t="shared" si="10"/>
        <v>106.31181615899395</v>
      </c>
      <c r="N94" s="9">
        <v>40000</v>
      </c>
      <c r="O94" s="9">
        <v>0.3</v>
      </c>
      <c r="P94" s="9">
        <v>19.5</v>
      </c>
      <c r="Q94" s="5">
        <f t="shared" si="14"/>
        <v>79.950000000000045</v>
      </c>
      <c r="R94" s="5">
        <f t="shared" si="12"/>
        <v>2.165538797261779</v>
      </c>
      <c r="S94" s="9">
        <v>0.21</v>
      </c>
      <c r="T94" s="9">
        <v>0.9</v>
      </c>
      <c r="U94" s="3">
        <f t="shared" si="15"/>
        <v>2.7336934286420644E-2</v>
      </c>
      <c r="V94" s="3">
        <f t="shared" si="16"/>
        <v>0.55312633967757452</v>
      </c>
      <c r="W94" s="21">
        <v>1</v>
      </c>
      <c r="X94" s="24">
        <f t="shared" si="13"/>
        <v>2.7336934286420644E-2</v>
      </c>
      <c r="Y94" s="3">
        <f t="shared" si="17"/>
        <v>0.94589374157225015</v>
      </c>
    </row>
    <row r="95" spans="2:25">
      <c r="B95" s="27">
        <f t="shared" si="11"/>
        <v>4.2000000000000011</v>
      </c>
      <c r="C95" s="4">
        <f t="shared" si="0"/>
        <v>0.95927116680235502</v>
      </c>
      <c r="D95" s="3">
        <f t="shared" si="1"/>
        <v>0.96086912009073899</v>
      </c>
      <c r="E95" s="3">
        <f t="shared" si="2"/>
        <v>0.41034172775827804</v>
      </c>
      <c r="F95" s="3">
        <f t="shared" si="3"/>
        <v>0.41103071366772204</v>
      </c>
      <c r="G95" s="3">
        <f t="shared" si="4"/>
        <v>21.141390682734187</v>
      </c>
      <c r="H95" s="3">
        <f t="shared" si="5"/>
        <v>21.131590096346276</v>
      </c>
      <c r="I95" s="3">
        <f t="shared" si="6"/>
        <v>7.3280300900037245</v>
      </c>
      <c r="J95" s="3">
        <f t="shared" si="7"/>
        <v>7.3198377714263598</v>
      </c>
      <c r="K95" s="3">
        <f t="shared" si="8"/>
        <v>17.640025000000009</v>
      </c>
      <c r="L95" s="29">
        <f t="shared" si="9"/>
        <v>172.91710030877698</v>
      </c>
      <c r="M95" s="5">
        <f t="shared" si="10"/>
        <v>104.90495370668751</v>
      </c>
      <c r="N95" s="9">
        <v>40000</v>
      </c>
      <c r="O95" s="9">
        <v>0.3</v>
      </c>
      <c r="P95" s="9">
        <v>19.5</v>
      </c>
      <c r="Q95" s="5">
        <f t="shared" si="14"/>
        <v>81.900000000000034</v>
      </c>
      <c r="R95" s="5">
        <f t="shared" si="12"/>
        <v>2.1113199060900723</v>
      </c>
      <c r="S95" s="9">
        <v>0.21</v>
      </c>
      <c r="T95" s="9">
        <v>0.9</v>
      </c>
      <c r="U95" s="3">
        <f t="shared" si="15"/>
        <v>2.7493532021191026E-2</v>
      </c>
      <c r="V95" s="3">
        <f t="shared" si="16"/>
        <v>0.54483357996558868</v>
      </c>
      <c r="W95" s="21">
        <v>1</v>
      </c>
      <c r="X95" s="24">
        <f t="shared" si="13"/>
        <v>2.7493532021191026E-2</v>
      </c>
      <c r="Y95" s="3">
        <f t="shared" si="17"/>
        <v>0.97338727359344113</v>
      </c>
    </row>
    <row r="96" spans="2:25">
      <c r="B96" s="27">
        <f t="shared" si="11"/>
        <v>4.3000000000000007</v>
      </c>
      <c r="C96" s="4">
        <f t="shared" si="0"/>
        <v>0.94820359946724464</v>
      </c>
      <c r="D96" s="3">
        <f t="shared" si="1"/>
        <v>0.94974004399500556</v>
      </c>
      <c r="E96" s="3">
        <f t="shared" si="2"/>
        <v>0.41680558755857677</v>
      </c>
      <c r="F96" s="3">
        <f t="shared" si="3"/>
        <v>0.4174986557181054</v>
      </c>
      <c r="G96" s="3">
        <f t="shared" si="4"/>
        <v>21.161483879917306</v>
      </c>
      <c r="H96" s="3">
        <f t="shared" si="5"/>
        <v>21.151692603666497</v>
      </c>
      <c r="I96" s="3">
        <f t="shared" si="6"/>
        <v>7.3857988735139539</v>
      </c>
      <c r="J96" s="3">
        <f t="shared" si="7"/>
        <v>7.3776707028709279</v>
      </c>
      <c r="K96" s="3">
        <f t="shared" si="8"/>
        <v>18.490025000000006</v>
      </c>
      <c r="L96" s="29">
        <f t="shared" si="9"/>
        <v>172.69272486751618</v>
      </c>
      <c r="M96" s="5">
        <f t="shared" si="10"/>
        <v>103.51526648777046</v>
      </c>
      <c r="N96" s="9">
        <v>40000</v>
      </c>
      <c r="O96" s="9">
        <v>0.3</v>
      </c>
      <c r="P96" s="9">
        <v>19.5</v>
      </c>
      <c r="Q96" s="5">
        <f t="shared" si="14"/>
        <v>83.850000000000023</v>
      </c>
      <c r="R96" s="5">
        <f t="shared" si="12"/>
        <v>2.059543528533287</v>
      </c>
      <c r="S96" s="9">
        <v>0.21</v>
      </c>
      <c r="T96" s="9">
        <v>0.9</v>
      </c>
      <c r="U96" s="3">
        <f t="shared" si="15"/>
        <v>2.7645891243713378E-2</v>
      </c>
      <c r="V96" s="3">
        <f t="shared" si="16"/>
        <v>0.53677838753595875</v>
      </c>
      <c r="W96" s="21">
        <v>1</v>
      </c>
      <c r="X96" s="24">
        <f t="shared" si="13"/>
        <v>2.7645891243713378E-2</v>
      </c>
      <c r="Y96" s="3">
        <f t="shared" si="17"/>
        <v>1.0010331648371544</v>
      </c>
    </row>
    <row r="97" spans="2:25">
      <c r="B97" s="27">
        <f t="shared" si="11"/>
        <v>4.4000000000000004</v>
      </c>
      <c r="C97" s="4">
        <f t="shared" si="0"/>
        <v>0.93730831223175026</v>
      </c>
      <c r="D97" s="3">
        <f t="shared" si="1"/>
        <v>0.93878624064677862</v>
      </c>
      <c r="E97" s="3">
        <f t="shared" si="2"/>
        <v>0.42310479459637995</v>
      </c>
      <c r="F97" s="3">
        <f t="shared" si="3"/>
        <v>0.42380148138225215</v>
      </c>
      <c r="G97" s="3">
        <f t="shared" si="4"/>
        <v>21.182030119891717</v>
      </c>
      <c r="H97" s="3">
        <f t="shared" si="5"/>
        <v>21.172248345416698</v>
      </c>
      <c r="I97" s="3">
        <f t="shared" si="6"/>
        <v>7.4444627072744476</v>
      </c>
      <c r="J97" s="3">
        <f t="shared" si="7"/>
        <v>7.4363986579526529</v>
      </c>
      <c r="K97" s="3">
        <f t="shared" si="8"/>
        <v>19.360025000000004</v>
      </c>
      <c r="L97" s="29">
        <f t="shared" si="9"/>
        <v>172.46179125411112</v>
      </c>
      <c r="M97" s="5">
        <f t="shared" si="10"/>
        <v>102.1427261580496</v>
      </c>
      <c r="N97" s="9">
        <v>40000</v>
      </c>
      <c r="O97" s="9">
        <v>0.3</v>
      </c>
      <c r="P97" s="9">
        <v>19.5</v>
      </c>
      <c r="Q97" s="5">
        <f t="shared" si="14"/>
        <v>85.800000000000011</v>
      </c>
      <c r="R97" s="5">
        <f t="shared" si="12"/>
        <v>2.0100441871108519</v>
      </c>
      <c r="S97" s="9">
        <v>0.21</v>
      </c>
      <c r="T97" s="9">
        <v>0.9</v>
      </c>
      <c r="U97" s="3">
        <f t="shared" si="15"/>
        <v>2.7794038889820245E-2</v>
      </c>
      <c r="V97" s="3">
        <f t="shared" si="16"/>
        <v>0.52894896272277425</v>
      </c>
      <c r="W97" s="21">
        <v>1</v>
      </c>
      <c r="X97" s="24">
        <f t="shared" si="13"/>
        <v>2.7794038889820245E-2</v>
      </c>
      <c r="Y97" s="3">
        <f t="shared" si="17"/>
        <v>1.0288272037269748</v>
      </c>
    </row>
    <row r="98" spans="2:25">
      <c r="B98" s="27">
        <f t="shared" si="11"/>
        <v>4.5</v>
      </c>
      <c r="C98" s="4">
        <f t="shared" si="0"/>
        <v>0.92658389410683295</v>
      </c>
      <c r="D98" s="3">
        <f t="shared" si="1"/>
        <v>0.9280061152296718</v>
      </c>
      <c r="E98" s="3">
        <f t="shared" si="2"/>
        <v>0.42924101517590796</v>
      </c>
      <c r="F98" s="3">
        <f t="shared" si="3"/>
        <v>0.42994087320377572</v>
      </c>
      <c r="G98" s="3">
        <f t="shared" si="4"/>
        <v>21.203028085629654</v>
      </c>
      <c r="H98" s="3">
        <f t="shared" si="5"/>
        <v>21.19325600279485</v>
      </c>
      <c r="I98" s="3">
        <f t="shared" si="6"/>
        <v>7.504000599680146</v>
      </c>
      <c r="J98" s="3">
        <f t="shared" si="7"/>
        <v>7.4960006003201478</v>
      </c>
      <c r="K98" s="3">
        <f t="shared" si="8"/>
        <v>20.250025000000001</v>
      </c>
      <c r="L98" s="29">
        <f t="shared" si="9"/>
        <v>172.22439549962982</v>
      </c>
      <c r="M98" s="5">
        <f t="shared" si="10"/>
        <v>100.78729199546831</v>
      </c>
      <c r="N98" s="9">
        <v>40000</v>
      </c>
      <c r="O98" s="9">
        <v>0.3</v>
      </c>
      <c r="P98" s="9">
        <v>19.5</v>
      </c>
      <c r="Q98" s="5">
        <f t="shared" si="14"/>
        <v>87.75</v>
      </c>
      <c r="R98" s="5">
        <f t="shared" si="12"/>
        <v>1.9626711737849551</v>
      </c>
      <c r="S98" s="9">
        <v>0.21</v>
      </c>
      <c r="T98" s="9">
        <v>0.9</v>
      </c>
      <c r="U98" s="3">
        <f t="shared" si="15"/>
        <v>2.7938005075587108E-2</v>
      </c>
      <c r="V98" s="3">
        <f t="shared" si="16"/>
        <v>0.52133434158121905</v>
      </c>
      <c r="W98" s="21">
        <v>1</v>
      </c>
      <c r="X98" s="24">
        <f t="shared" si="13"/>
        <v>2.7938005075587108E-2</v>
      </c>
      <c r="Y98" s="3">
        <f t="shared" si="17"/>
        <v>1.0567652088025619</v>
      </c>
    </row>
    <row r="99" spans="2:25">
      <c r="B99" s="27">
        <f t="shared" si="11"/>
        <v>4.5999999999999996</v>
      </c>
      <c r="C99" s="4">
        <f t="shared" si="0"/>
        <v>0.91602881447641127</v>
      </c>
      <c r="D99" s="3">
        <f t="shared" si="1"/>
        <v>0.9173979679130746</v>
      </c>
      <c r="E99" s="3">
        <f t="shared" si="2"/>
        <v>0.43521602572006335</v>
      </c>
      <c r="F99" s="3">
        <f t="shared" si="3"/>
        <v>0.4359186238176912</v>
      </c>
      <c r="G99" s="3">
        <f t="shared" si="4"/>
        <v>21.224476436416516</v>
      </c>
      <c r="H99" s="3">
        <f t="shared" si="5"/>
        <v>21.214714233286294</v>
      </c>
      <c r="I99" s="3">
        <f t="shared" si="6"/>
        <v>7.5643919121103176</v>
      </c>
      <c r="J99" s="3">
        <f t="shared" si="7"/>
        <v>7.5564558491398603</v>
      </c>
      <c r="K99" s="3">
        <f t="shared" si="8"/>
        <v>21.160024999999997</v>
      </c>
      <c r="L99" s="29">
        <f t="shared" si="9"/>
        <v>171.98063843292019</v>
      </c>
      <c r="M99" s="5">
        <f t="shared" si="10"/>
        <v>99.448911644626193</v>
      </c>
      <c r="N99" s="9">
        <v>40000</v>
      </c>
      <c r="O99" s="9">
        <v>0.3</v>
      </c>
      <c r="P99" s="9">
        <v>19.5</v>
      </c>
      <c r="Q99" s="5">
        <f t="shared" si="14"/>
        <v>89.699999999999989</v>
      </c>
      <c r="R99" s="5">
        <f t="shared" si="12"/>
        <v>1.9172869390515073</v>
      </c>
      <c r="S99" s="9">
        <v>0.21</v>
      </c>
      <c r="T99" s="9">
        <v>0.9</v>
      </c>
      <c r="U99" s="3">
        <f t="shared" si="15"/>
        <v>2.8077822861536022E-2</v>
      </c>
      <c r="V99" s="3">
        <f t="shared" si="16"/>
        <v>0.5139243210758716</v>
      </c>
      <c r="W99" s="21">
        <v>1</v>
      </c>
      <c r="X99" s="24">
        <f t="shared" si="13"/>
        <v>2.8077822861536022E-2</v>
      </c>
      <c r="Y99" s="3">
        <f t="shared" si="17"/>
        <v>1.0848430316640978</v>
      </c>
    </row>
    <row r="100" spans="2:25">
      <c r="B100" s="27">
        <f t="shared" si="11"/>
        <v>4.6999999999999993</v>
      </c>
      <c r="C100" s="4">
        <f t="shared" si="0"/>
        <v>0.90564143414904286</v>
      </c>
      <c r="D100" s="3">
        <f t="shared" si="1"/>
        <v>0.9069600034050872</v>
      </c>
      <c r="E100" s="3">
        <f t="shared" si="2"/>
        <v>0.44103170246727663</v>
      </c>
      <c r="F100" s="3">
        <f t="shared" si="3"/>
        <v>0.44173662559380089</v>
      </c>
      <c r="G100" s="3">
        <f t="shared" si="4"/>
        <v>21.24637380825255</v>
      </c>
      <c r="H100" s="3">
        <f t="shared" si="5"/>
        <v>21.236621671066235</v>
      </c>
      <c r="I100" s="3">
        <f t="shared" si="6"/>
        <v>7.6256163685304799</v>
      </c>
      <c r="J100" s="3">
        <f t="shared" si="7"/>
        <v>7.6177440886393661</v>
      </c>
      <c r="K100" s="3">
        <f t="shared" si="8"/>
        <v>22.090024999999994</v>
      </c>
      <c r="L100" s="5">
        <f t="shared" si="9"/>
        <v>171.7306252040238</v>
      </c>
      <c r="M100" s="5">
        <f t="shared" si="10"/>
        <v>98.127521841000686</v>
      </c>
      <c r="N100" s="9">
        <v>40000</v>
      </c>
      <c r="O100" s="9">
        <v>0.3</v>
      </c>
      <c r="P100" s="9">
        <v>19.5</v>
      </c>
      <c r="Q100" s="5">
        <f t="shared" si="14"/>
        <v>91.649999999999977</v>
      </c>
      <c r="R100" s="5">
        <f t="shared" si="12"/>
        <v>1.8737656868960593</v>
      </c>
      <c r="S100" s="9">
        <v>0.21</v>
      </c>
      <c r="T100" s="9">
        <v>0.9</v>
      </c>
      <c r="U100" s="3">
        <f t="shared" si="15"/>
        <v>2.8213528024855748E-2</v>
      </c>
      <c r="V100" s="3">
        <f t="shared" si="16"/>
        <v>0.50670939231055334</v>
      </c>
      <c r="W100" s="21">
        <v>1</v>
      </c>
      <c r="X100" s="24">
        <f t="shared" si="13"/>
        <v>2.8213528024855748E-2</v>
      </c>
      <c r="Y100" s="3">
        <f t="shared" si="17"/>
        <v>1.1130565596889535</v>
      </c>
    </row>
    <row r="101" spans="2:25">
      <c r="B101" s="27">
        <f t="shared" si="11"/>
        <v>4.7999999999999989</v>
      </c>
      <c r="C101" s="4">
        <f t="shared" si="0"/>
        <v>0.8954200158720822</v>
      </c>
      <c r="D101" s="3">
        <f t="shared" si="1"/>
        <v>0.89669034015668037</v>
      </c>
      <c r="E101" s="3">
        <f t="shared" si="2"/>
        <v>0.44669001161013355</v>
      </c>
      <c r="F101" s="3">
        <f t="shared" si="3"/>
        <v>0.44739686072713614</v>
      </c>
      <c r="G101" s="3">
        <f t="shared" si="4"/>
        <v>21.268718814258651</v>
      </c>
      <c r="H101" s="3">
        <f t="shared" si="5"/>
        <v>21.258976927406454</v>
      </c>
      <c r="I101" s="3">
        <f t="shared" si="6"/>
        <v>7.687654063496872</v>
      </c>
      <c r="J101" s="3">
        <f t="shared" si="7"/>
        <v>7.6798453760476191</v>
      </c>
      <c r="K101" s="3">
        <f t="shared" si="8"/>
        <v>23.040024999999989</v>
      </c>
      <c r="L101" s="5">
        <f t="shared" si="9"/>
        <v>171.47446482810324</v>
      </c>
      <c r="M101" s="5">
        <f t="shared" si="10"/>
        <v>96.823049113427857</v>
      </c>
      <c r="N101" s="9">
        <v>40000</v>
      </c>
      <c r="O101" s="9">
        <v>0.3</v>
      </c>
      <c r="P101" s="9">
        <v>19.5</v>
      </c>
      <c r="Q101" s="5">
        <f t="shared" si="14"/>
        <v>93.599999999999966</v>
      </c>
      <c r="R101" s="5">
        <f t="shared" si="12"/>
        <v>1.8319921455993942</v>
      </c>
      <c r="S101" s="9">
        <v>0.21</v>
      </c>
      <c r="T101" s="9">
        <v>0.9</v>
      </c>
      <c r="U101" s="3">
        <f t="shared" si="15"/>
        <v>2.8345158840011531E-2</v>
      </c>
      <c r="V101" s="3">
        <f t="shared" si="16"/>
        <v>0.49968068078916544</v>
      </c>
      <c r="W101" s="21">
        <v>1</v>
      </c>
      <c r="X101" s="24">
        <f t="shared" si="13"/>
        <v>2.8345158840011531E-2</v>
      </c>
      <c r="Y101" s="3">
        <f t="shared" si="17"/>
        <v>1.1414017185289649</v>
      </c>
    </row>
    <row r="102" spans="2:25">
      <c r="B102" s="27">
        <f t="shared" si="11"/>
        <v>4.8999999999999986</v>
      </c>
      <c r="C102" s="4">
        <f t="shared" si="0"/>
        <v>0.88536273431301427</v>
      </c>
      <c r="D102" s="3">
        <f t="shared" si="1"/>
        <v>0.88658701919428839</v>
      </c>
      <c r="E102" s="3">
        <f t="shared" si="2"/>
        <v>0.45219299988494177</v>
      </c>
      <c r="F102" s="3">
        <f t="shared" si="3"/>
        <v>0.45290139178438915</v>
      </c>
      <c r="G102" s="3">
        <f t="shared" si="4"/>
        <v>21.291510045086046</v>
      </c>
      <c r="H102" s="3">
        <f t="shared" si="5"/>
        <v>21.28177859108585</v>
      </c>
      <c r="I102" s="3">
        <f t="shared" si="6"/>
        <v>7.7504854686658158</v>
      </c>
      <c r="J102" s="3">
        <f t="shared" si="7"/>
        <v>7.7427401480354483</v>
      </c>
      <c r="K102" s="3">
        <f t="shared" si="8"/>
        <v>24.010024999999988</v>
      </c>
      <c r="L102" s="5">
        <f t="shared" si="9"/>
        <v>171.21226975029728</v>
      </c>
      <c r="M102" s="5">
        <f t="shared" si="10"/>
        <v>95.535410463692429</v>
      </c>
      <c r="N102" s="9">
        <v>40000</v>
      </c>
      <c r="O102" s="9">
        <v>0.3</v>
      </c>
      <c r="P102" s="9">
        <v>19.5</v>
      </c>
      <c r="Q102" s="5">
        <f t="shared" si="14"/>
        <v>95.549999999999955</v>
      </c>
      <c r="R102" s="5">
        <f t="shared" si="12"/>
        <v>1.7918604892757442</v>
      </c>
      <c r="S102" s="9">
        <v>0.21</v>
      </c>
      <c r="T102" s="9">
        <v>0.9</v>
      </c>
      <c r="U102" s="3">
        <f t="shared" si="15"/>
        <v>2.8472755868020356E-2</v>
      </c>
      <c r="V102" s="3">
        <f t="shared" si="16"/>
        <v>0.49282989284234013</v>
      </c>
      <c r="W102" s="21">
        <v>1</v>
      </c>
      <c r="X102" s="24">
        <f t="shared" si="13"/>
        <v>2.8472755868020356E-2</v>
      </c>
      <c r="Y102" s="3">
        <f t="shared" si="17"/>
        <v>1.1698744743969853</v>
      </c>
    </row>
    <row r="103" spans="2:25">
      <c r="B103" s="27">
        <f t="shared" si="11"/>
        <v>4.9999999999999982</v>
      </c>
      <c r="C103" s="4">
        <f t="shared" si="0"/>
        <v>0.87546768551454612</v>
      </c>
      <c r="D103" s="3">
        <f t="shared" si="1"/>
        <v>0.87664801256436986</v>
      </c>
      <c r="E103" s="3">
        <f t="shared" si="2"/>
        <v>0.45754278561730022</v>
      </c>
      <c r="F103" s="3">
        <f t="shared" si="3"/>
        <v>0.45825235271116049</v>
      </c>
      <c r="G103" s="3">
        <f t="shared" si="4"/>
        <v>21.314746069329559</v>
      </c>
      <c r="H103" s="3">
        <f t="shared" si="5"/>
        <v>21.305025228804588</v>
      </c>
      <c r="I103" s="3">
        <f t="shared" si="6"/>
        <v>7.8140914379088224</v>
      </c>
      <c r="J103" s="3">
        <f t="shared" si="7"/>
        <v>7.8064092257580242</v>
      </c>
      <c r="K103" s="3">
        <f t="shared" si="8"/>
        <v>25.000024999999983</v>
      </c>
      <c r="L103" s="5">
        <f t="shared" si="9"/>
        <v>170.94415543173113</v>
      </c>
      <c r="M103" s="5">
        <f t="shared" si="10"/>
        <v>94.26451402234008</v>
      </c>
      <c r="N103" s="9">
        <v>40000</v>
      </c>
      <c r="O103" s="9">
        <v>0.3</v>
      </c>
      <c r="P103" s="9">
        <v>19.5</v>
      </c>
      <c r="Q103" s="5">
        <f t="shared" si="14"/>
        <v>97.499999999999943</v>
      </c>
      <c r="R103" s="5">
        <f t="shared" si="12"/>
        <v>1.7532733890433974</v>
      </c>
      <c r="S103" s="9">
        <v>0.21</v>
      </c>
      <c r="T103" s="9">
        <v>0.9</v>
      </c>
      <c r="U103" s="3">
        <f t="shared" si="15"/>
        <v>2.8596361754581669E-2</v>
      </c>
      <c r="V103" s="3">
        <f t="shared" si="16"/>
        <v>0.48614926747663439</v>
      </c>
      <c r="W103" s="21">
        <v>1</v>
      </c>
      <c r="X103" s="24">
        <f t="shared" si="13"/>
        <v>2.8596361754581669E-2</v>
      </c>
      <c r="Y103" s="3">
        <f t="shared" si="17"/>
        <v>1.198470836151567</v>
      </c>
    </row>
    <row r="104" spans="2:25">
      <c r="B104" s="27">
        <f t="shared" si="11"/>
        <v>5.0999999999999979</v>
      </c>
      <c r="C104" s="4">
        <f t="shared" si="0"/>
        <v>0.86573289583184498</v>
      </c>
      <c r="D104" s="3">
        <f t="shared" si="1"/>
        <v>0.86687123137895805</v>
      </c>
      <c r="E104" s="3">
        <f t="shared" si="2"/>
        <v>0.46274155022509322</v>
      </c>
      <c r="F104" s="3">
        <f t="shared" si="3"/>
        <v>0.46345194030118464</v>
      </c>
      <c r="G104" s="3">
        <f t="shared" si="4"/>
        <v>21.338425433944277</v>
      </c>
      <c r="H104" s="3">
        <f t="shared" si="5"/>
        <v>21.328715385601637</v>
      </c>
      <c r="I104" s="3">
        <f t="shared" si="6"/>
        <v>7.8784532111322436</v>
      </c>
      <c r="J104" s="3">
        <f t="shared" si="7"/>
        <v>7.8708338185988902</v>
      </c>
      <c r="K104" s="3">
        <f t="shared" si="8"/>
        <v>26.010024999999978</v>
      </c>
      <c r="L104" s="5">
        <f t="shared" si="9"/>
        <v>170.67023995673986</v>
      </c>
      <c r="M104" s="5">
        <f t="shared" si="10"/>
        <v>93.010259680066767</v>
      </c>
      <c r="N104" s="9">
        <v>40000</v>
      </c>
      <c r="O104" s="9">
        <v>0.3</v>
      </c>
      <c r="P104" s="9">
        <v>19.5</v>
      </c>
      <c r="Q104" s="5">
        <f t="shared" si="14"/>
        <v>99.449999999999932</v>
      </c>
      <c r="R104" s="5">
        <f t="shared" si="12"/>
        <v>1.7161411760355956</v>
      </c>
      <c r="S104" s="9">
        <v>0.21</v>
      </c>
      <c r="T104" s="9">
        <v>0.9</v>
      </c>
      <c r="U104" s="3">
        <f t="shared" si="15"/>
        <v>2.8716021037174848E-2</v>
      </c>
      <c r="V104" s="3">
        <f t="shared" si="16"/>
        <v>0.47963153300558709</v>
      </c>
      <c r="W104" s="21">
        <v>1</v>
      </c>
      <c r="X104" s="24">
        <f t="shared" si="13"/>
        <v>2.8716021037174848E-2</v>
      </c>
      <c r="Y104" s="3">
        <f t="shared" si="17"/>
        <v>1.2271868571887419</v>
      </c>
    </row>
    <row r="105" spans="2:25">
      <c r="B105" s="27">
        <f t="shared" si="11"/>
        <v>5.1999999999999975</v>
      </c>
      <c r="C105" s="4">
        <f t="shared" si="0"/>
        <v>0.85615633036202543</v>
      </c>
      <c r="D105" s="3">
        <f t="shared" si="1"/>
        <v>0.85725453345595415</v>
      </c>
      <c r="E105" s="3">
        <f t="shared" si="2"/>
        <v>0.46779153017711483</v>
      </c>
      <c r="F105" s="3">
        <f t="shared" si="3"/>
        <v>0.46850240612547434</v>
      </c>
      <c r="G105" s="3">
        <f t="shared" si="4"/>
        <v>21.362546664665238</v>
      </c>
      <c r="H105" s="3">
        <f t="shared" si="5"/>
        <v>21.352847585275367</v>
      </c>
      <c r="I105" s="3">
        <f t="shared" si="6"/>
        <v>7.9435524168976164</v>
      </c>
      <c r="J105" s="3">
        <f t="shared" si="7"/>
        <v>7.935995526712448</v>
      </c>
      <c r="K105" s="3">
        <f t="shared" si="8"/>
        <v>27.040024999999975</v>
      </c>
      <c r="L105" s="5">
        <f t="shared" si="9"/>
        <v>170.39064366121829</v>
      </c>
      <c r="M105" s="5">
        <f t="shared" si="10"/>
        <v>91.772539694258228</v>
      </c>
      <c r="N105" s="9">
        <v>40000</v>
      </c>
      <c r="O105" s="9">
        <v>0.3</v>
      </c>
      <c r="P105" s="9">
        <v>19.5</v>
      </c>
      <c r="Q105" s="5">
        <f t="shared" si="14"/>
        <v>101.39999999999992</v>
      </c>
      <c r="R105" s="5">
        <f t="shared" si="12"/>
        <v>1.6803811011954479</v>
      </c>
      <c r="S105" s="9">
        <v>0.21</v>
      </c>
      <c r="T105" s="9">
        <v>0.9</v>
      </c>
      <c r="U105" s="3">
        <f t="shared" si="15"/>
        <v>2.8831779961165739E-2</v>
      </c>
      <c r="V105" s="3">
        <f t="shared" si="16"/>
        <v>0.47326986790863773</v>
      </c>
      <c r="W105" s="21">
        <v>1</v>
      </c>
      <c r="X105" s="24">
        <f t="shared" si="13"/>
        <v>2.8831779961165739E-2</v>
      </c>
      <c r="Y105" s="3">
        <f t="shared" si="17"/>
        <v>1.2560186371499076</v>
      </c>
    </row>
    <row r="106" spans="2:25">
      <c r="B106" s="27">
        <f t="shared" si="11"/>
        <v>5.2999999999999972</v>
      </c>
      <c r="C106" s="4">
        <f t="shared" si="0"/>
        <v>0.84673590087753259</v>
      </c>
      <c r="D106" s="3">
        <f t="shared" si="1"/>
        <v>0.84779573055197999</v>
      </c>
      <c r="E106" s="3">
        <f t="shared" si="2"/>
        <v>0.47269500940272202</v>
      </c>
      <c r="F106" s="3">
        <f t="shared" si="3"/>
        <v>0.47340604891651294</v>
      </c>
      <c r="G106" s="3">
        <f t="shared" si="4"/>
        <v>21.387108266430033</v>
      </c>
      <c r="H106" s="3">
        <f t="shared" si="5"/>
        <v>21.377420330806988</v>
      </c>
      <c r="I106" s="3">
        <f t="shared" si="6"/>
        <v>8.0093710739358279</v>
      </c>
      <c r="J106" s="3">
        <f t="shared" si="7"/>
        <v>8.0018763424586847</v>
      </c>
      <c r="K106" s="3">
        <f t="shared" si="8"/>
        <v>28.090024999999972</v>
      </c>
      <c r="L106" s="5">
        <f t="shared" si="9"/>
        <v>170.10548878187774</v>
      </c>
      <c r="M106" s="5">
        <f t="shared" si="10"/>
        <v>90.551239270445222</v>
      </c>
      <c r="N106" s="9">
        <v>40000</v>
      </c>
      <c r="O106" s="9">
        <v>0.3</v>
      </c>
      <c r="P106" s="9">
        <v>19.5</v>
      </c>
      <c r="Q106" s="5">
        <f t="shared" si="14"/>
        <v>103.34999999999991</v>
      </c>
      <c r="R106" s="5">
        <f t="shared" si="12"/>
        <v>1.645916679069936</v>
      </c>
      <c r="S106" s="9">
        <v>0.21</v>
      </c>
      <c r="T106" s="9">
        <v>0.9</v>
      </c>
      <c r="U106" s="3">
        <f t="shared" si="15"/>
        <v>2.8943686304902547E-2</v>
      </c>
      <c r="V106" s="3">
        <f t="shared" si="16"/>
        <v>0.46705786543739236</v>
      </c>
      <c r="W106" s="21">
        <v>1</v>
      </c>
      <c r="X106" s="24">
        <f t="shared" si="13"/>
        <v>2.8943686304902547E-2</v>
      </c>
      <c r="Y106" s="3">
        <f t="shared" si="17"/>
        <v>1.2849623234548102</v>
      </c>
    </row>
    <row r="107" spans="2:25">
      <c r="B107" s="27">
        <f t="shared" si="11"/>
        <v>5.3999999999999968</v>
      </c>
      <c r="C107" s="4">
        <f t="shared" si="0"/>
        <v>0.83746947327645294</v>
      </c>
      <c r="D107" s="3">
        <f t="shared" si="1"/>
        <v>0.83849259518907759</v>
      </c>
      <c r="E107" s="3">
        <f t="shared" si="2"/>
        <v>0.47745431214549072</v>
      </c>
      <c r="F107" s="3">
        <f t="shared" si="3"/>
        <v>0.47816520740019663</v>
      </c>
      <c r="G107" s="3">
        <f t="shared" si="4"/>
        <v>21.412108723803918</v>
      </c>
      <c r="H107" s="3">
        <f t="shared" si="5"/>
        <v>21.402432104786595</v>
      </c>
      <c r="I107" s="3">
        <f t="shared" si="6"/>
        <v>8.0758915916448473</v>
      </c>
      <c r="J107" s="3">
        <f t="shared" si="7"/>
        <v>8.0684586508204887</v>
      </c>
      <c r="K107" s="3">
        <f t="shared" si="8"/>
        <v>29.160024999999965</v>
      </c>
      <c r="L107" s="5">
        <f t="shared" si="9"/>
        <v>169.8148991260833</v>
      </c>
      <c r="M107" s="5">
        <f t="shared" si="10"/>
        <v>89.346237118614596</v>
      </c>
      <c r="N107" s="9">
        <v>40000</v>
      </c>
      <c r="O107" s="9">
        <v>0.3</v>
      </c>
      <c r="P107" s="9">
        <v>19.5</v>
      </c>
      <c r="Q107" s="5">
        <f t="shared" si="14"/>
        <v>105.2999999999999</v>
      </c>
      <c r="R107" s="5">
        <f t="shared" si="12"/>
        <v>1.6126771047111441</v>
      </c>
      <c r="S107" s="9">
        <v>0.21</v>
      </c>
      <c r="T107" s="9">
        <v>0.9</v>
      </c>
      <c r="U107" s="3">
        <f t="shared" si="15"/>
        <v>2.9051789213728533E-2</v>
      </c>
      <c r="V107" s="3">
        <f t="shared" si="16"/>
        <v>0.46098950155123775</v>
      </c>
      <c r="W107" s="21">
        <v>1</v>
      </c>
      <c r="X107" s="24">
        <f t="shared" si="13"/>
        <v>2.9051789213728533E-2</v>
      </c>
      <c r="Y107" s="3">
        <f t="shared" si="17"/>
        <v>1.3140141126685387</v>
      </c>
    </row>
    <row r="108" spans="2:25">
      <c r="B108" s="27">
        <f t="shared" si="11"/>
        <v>5.4999999999999964</v>
      </c>
      <c r="C108" s="4">
        <f t="shared" si="0"/>
        <v>0.82835487456397161</v>
      </c>
      <c r="D108" s="3">
        <f t="shared" si="1"/>
        <v>0.8293428670794788</v>
      </c>
      <c r="E108" s="3">
        <f t="shared" si="2"/>
        <v>0.48207179625178276</v>
      </c>
      <c r="F108" s="3">
        <f t="shared" si="3"/>
        <v>0.48278225356616489</v>
      </c>
      <c r="G108" s="3">
        <f t="shared" si="4"/>
        <v>21.43754650140729</v>
      </c>
      <c r="H108" s="3">
        <f t="shared" si="5"/>
        <v>21.42788136984149</v>
      </c>
      <c r="I108" s="3">
        <f t="shared" si="6"/>
        <v>8.1430967696571042</v>
      </c>
      <c r="J108" s="3">
        <f t="shared" si="7"/>
        <v>8.135725228890168</v>
      </c>
      <c r="K108" s="3">
        <f t="shared" si="8"/>
        <v>30.250024999999962</v>
      </c>
      <c r="L108" s="5">
        <f t="shared" si="9"/>
        <v>169.5189997618466</v>
      </c>
      <c r="M108" s="5">
        <f t="shared" si="10"/>
        <v>88.157405984467104</v>
      </c>
      <c r="N108" s="9">
        <v>40000</v>
      </c>
      <c r="O108" s="9">
        <v>0.3</v>
      </c>
      <c r="P108" s="9">
        <v>19.5</v>
      </c>
      <c r="Q108" s="5">
        <f t="shared" si="14"/>
        <v>107.24999999999989</v>
      </c>
      <c r="R108" s="5">
        <f t="shared" si="12"/>
        <v>1.5805967343761937</v>
      </c>
      <c r="S108" s="9">
        <v>0.21</v>
      </c>
      <c r="T108" s="9">
        <v>0.9</v>
      </c>
      <c r="U108" s="3">
        <f t="shared" si="15"/>
        <v>2.9156139042791483E-2</v>
      </c>
      <c r="V108" s="3">
        <f t="shared" si="16"/>
        <v>0.45505910581766429</v>
      </c>
      <c r="W108" s="21">
        <v>1</v>
      </c>
      <c r="X108" s="24">
        <f t="shared" si="13"/>
        <v>2.9156139042791483E-2</v>
      </c>
      <c r="Y108" s="3">
        <f t="shared" si="17"/>
        <v>1.3431702517113302</v>
      </c>
    </row>
    <row r="109" spans="2:25">
      <c r="B109" s="27">
        <f t="shared" si="11"/>
        <v>5.5999999999999961</v>
      </c>
      <c r="C109" s="4">
        <f t="shared" si="0"/>
        <v>0.81938989938019691</v>
      </c>
      <c r="D109" s="3">
        <f t="shared" si="1"/>
        <v>0.82034425915513243</v>
      </c>
      <c r="E109" s="3">
        <f t="shared" si="2"/>
        <v>0.4865498468833982</v>
      </c>
      <c r="F109" s="3">
        <f t="shared" si="3"/>
        <v>0.48725958636542654</v>
      </c>
      <c r="G109" s="3">
        <f t="shared" si="4"/>
        <v>21.463420044345213</v>
      </c>
      <c r="H109" s="3">
        <f t="shared" si="5"/>
        <v>21.453766569066609</v>
      </c>
      <c r="I109" s="3">
        <f t="shared" si="6"/>
        <v>8.2109697965587447</v>
      </c>
      <c r="J109" s="3">
        <f t="shared" si="7"/>
        <v>8.2036592445079037</v>
      </c>
      <c r="K109" s="3">
        <f t="shared" si="8"/>
        <v>31.360024999999958</v>
      </c>
      <c r="L109" s="5">
        <f t="shared" si="9"/>
        <v>169.21791672747105</v>
      </c>
      <c r="M109" s="5">
        <f t="shared" si="10"/>
        <v>86.984613155845963</v>
      </c>
      <c r="N109" s="9">
        <v>40000</v>
      </c>
      <c r="O109" s="9">
        <v>0.3</v>
      </c>
      <c r="P109" s="9">
        <v>19.5</v>
      </c>
      <c r="Q109" s="5">
        <f t="shared" si="14"/>
        <v>109.19999999999987</v>
      </c>
      <c r="R109" s="5">
        <f t="shared" si="12"/>
        <v>1.54961462204644</v>
      </c>
      <c r="S109" s="9">
        <v>0.21</v>
      </c>
      <c r="T109" s="9">
        <v>0.9</v>
      </c>
      <c r="U109" s="3">
        <f t="shared" si="15"/>
        <v>2.9256787208490766E-2</v>
      </c>
      <c r="V109" s="3">
        <f t="shared" si="16"/>
        <v>0.44926133495834886</v>
      </c>
      <c r="W109" s="21">
        <v>1</v>
      </c>
      <c r="X109" s="24">
        <f t="shared" si="13"/>
        <v>2.9256787208490766E-2</v>
      </c>
      <c r="Y109" s="3">
        <f t="shared" si="17"/>
        <v>1.372427038919821</v>
      </c>
    </row>
    <row r="110" spans="2:25">
      <c r="B110" s="27">
        <f t="shared" si="11"/>
        <v>5.6999999999999957</v>
      </c>
      <c r="C110" s="4">
        <f t="shared" si="0"/>
        <v>0.81057231609038893</v>
      </c>
      <c r="D110" s="3">
        <f t="shared" si="1"/>
        <v>0.81149446321071994</v>
      </c>
      <c r="E110" s="3">
        <f t="shared" si="2"/>
        <v>0.49089087064204928</v>
      </c>
      <c r="F110" s="3">
        <f t="shared" si="3"/>
        <v>0.49159962582276218</v>
      </c>
      <c r="G110" s="3">
        <f t="shared" si="4"/>
        <v>21.489727778638795</v>
      </c>
      <c r="H110" s="3">
        <f t="shared" si="5"/>
        <v>21.480086126456754</v>
      </c>
      <c r="I110" s="3">
        <f t="shared" si="6"/>
        <v>8.2794942478390521</v>
      </c>
      <c r="J110" s="3">
        <f t="shared" si="7"/>
        <v>8.272244254130797</v>
      </c>
      <c r="K110" s="3">
        <f t="shared" si="8"/>
        <v>32.490024999999953</v>
      </c>
      <c r="L110" s="5">
        <f t="shared" si="9"/>
        <v>168.91177676028224</v>
      </c>
      <c r="M110" s="5">
        <f t="shared" si="10"/>
        <v>85.827720944675832</v>
      </c>
      <c r="N110" s="9">
        <v>40000</v>
      </c>
      <c r="O110" s="9">
        <v>0.3</v>
      </c>
      <c r="P110" s="9">
        <v>19.5</v>
      </c>
      <c r="Q110" s="5">
        <f t="shared" si="14"/>
        <v>111.14999999999986</v>
      </c>
      <c r="R110" s="5">
        <f t="shared" si="12"/>
        <v>1.5196741049058249</v>
      </c>
      <c r="S110" s="9">
        <v>0.21</v>
      </c>
      <c r="T110" s="9">
        <v>0.9</v>
      </c>
      <c r="U110" s="3">
        <f t="shared" si="15"/>
        <v>2.9353786048369086E-2</v>
      </c>
      <c r="V110" s="3">
        <f t="shared" si="16"/>
        <v>0.44359114876129729</v>
      </c>
      <c r="W110" s="21">
        <v>1</v>
      </c>
      <c r="X110" s="24">
        <f t="shared" si="13"/>
        <v>2.9353786048369086E-2</v>
      </c>
      <c r="Y110" s="3">
        <f t="shared" si="17"/>
        <v>1.40178082496819</v>
      </c>
    </row>
    <row r="111" spans="2:25">
      <c r="B111" s="27">
        <f t="shared" si="11"/>
        <v>5.7999999999999954</v>
      </c>
      <c r="C111" s="4">
        <f t="shared" si="0"/>
        <v>0.80189987245425909</v>
      </c>
      <c r="D111" s="3">
        <f t="shared" si="1"/>
        <v>0.8027911551705541</v>
      </c>
      <c r="E111" s="3">
        <f t="shared" si="2"/>
        <v>0.49509729009224479</v>
      </c>
      <c r="F111" s="3">
        <f t="shared" si="3"/>
        <v>0.4958048075502377</v>
      </c>
      <c r="G111" s="3">
        <f t="shared" si="4"/>
        <v>21.516468111658099</v>
      </c>
      <c r="H111" s="3">
        <f t="shared" si="5"/>
        <v>21.506838447340417</v>
      </c>
      <c r="I111" s="3">
        <f t="shared" si="6"/>
        <v>8.3486540831441758</v>
      </c>
      <c r="J111" s="3">
        <f t="shared" si="7"/>
        <v>8.341464200007092</v>
      </c>
      <c r="K111" s="3">
        <f t="shared" si="8"/>
        <v>33.640024999999945</v>
      </c>
      <c r="L111" s="5">
        <f t="shared" si="9"/>
        <v>168.60070704382019</v>
      </c>
      <c r="M111" s="5">
        <f t="shared" si="10"/>
        <v>84.686587144847195</v>
      </c>
      <c r="N111" s="9">
        <v>40000</v>
      </c>
      <c r="O111" s="9">
        <v>0.3</v>
      </c>
      <c r="P111" s="9">
        <v>19.5</v>
      </c>
      <c r="Q111" s="5">
        <f t="shared" si="14"/>
        <v>113.09999999999985</v>
      </c>
      <c r="R111" s="5">
        <f t="shared" si="12"/>
        <v>1.4907224318640178</v>
      </c>
      <c r="S111" s="9">
        <v>0.21</v>
      </c>
      <c r="T111" s="9">
        <v>0.9</v>
      </c>
      <c r="U111" s="3">
        <f t="shared" si="15"/>
        <v>2.9447188689227868E-2</v>
      </c>
      <c r="V111" s="3">
        <f t="shared" si="16"/>
        <v>0.43804378811313754</v>
      </c>
      <c r="W111" s="21">
        <v>1</v>
      </c>
      <c r="X111" s="24">
        <f t="shared" si="13"/>
        <v>2.9447188689227868E-2</v>
      </c>
      <c r="Y111" s="3">
        <f t="shared" si="17"/>
        <v>1.4312280136574178</v>
      </c>
    </row>
    <row r="112" spans="2:25">
      <c r="B112" s="27">
        <f t="shared" si="11"/>
        <v>5.899999999999995</v>
      </c>
      <c r="C112" s="4">
        <f t="shared" si="0"/>
        <v>0.79337030089147442</v>
      </c>
      <c r="D112" s="3">
        <f t="shared" si="1"/>
        <v>0.79423199999109695</v>
      </c>
      <c r="E112" s="3">
        <f t="shared" si="2"/>
        <v>0.49917153866825836</v>
      </c>
      <c r="F112" s="3">
        <f t="shared" si="3"/>
        <v>0.49987757764726704</v>
      </c>
      <c r="G112" s="3">
        <f t="shared" si="4"/>
        <v>21.543639432556418</v>
      </c>
      <c r="H112" s="3">
        <f t="shared" si="5"/>
        <v>21.534021918814886</v>
      </c>
      <c r="I112" s="3">
        <f t="shared" si="6"/>
        <v>8.4184336429053079</v>
      </c>
      <c r="J112" s="3">
        <f t="shared" si="7"/>
        <v>8.4113034067259722</v>
      </c>
      <c r="K112" s="3">
        <f t="shared" si="8"/>
        <v>34.810024999999939</v>
      </c>
      <c r="L112" s="5">
        <f t="shared" si="9"/>
        <v>168.28483497283179</v>
      </c>
      <c r="M112" s="5">
        <f t="shared" si="10"/>
        <v>83.561065466567754</v>
      </c>
      <c r="N112" s="9">
        <v>40000</v>
      </c>
      <c r="O112" s="9">
        <v>0.3</v>
      </c>
      <c r="P112" s="9">
        <v>19.5</v>
      </c>
      <c r="Q112" s="5">
        <f t="shared" si="14"/>
        <v>115.04999999999984</v>
      </c>
      <c r="R112" s="5">
        <f>L112/Q112</f>
        <v>1.4627104300115779</v>
      </c>
      <c r="S112" s="9">
        <v>0.21</v>
      </c>
      <c r="T112" s="9">
        <v>0.9</v>
      </c>
      <c r="U112" s="3">
        <f t="shared" si="15"/>
        <v>2.9537048923222682E-2</v>
      </c>
      <c r="V112" s="3">
        <f t="shared" si="16"/>
        <v>0.43261475493487067</v>
      </c>
      <c r="W112" s="21">
        <v>1</v>
      </c>
      <c r="X112" s="24">
        <f t="shared" si="13"/>
        <v>2.9537048923222682E-2</v>
      </c>
      <c r="Y112" s="3">
        <f t="shared" si="17"/>
        <v>1.4607650625806405</v>
      </c>
    </row>
    <row r="113" spans="2:25">
      <c r="B113" s="119">
        <f t="shared" si="11"/>
        <v>5.9999999999999947</v>
      </c>
      <c r="C113" s="4">
        <f t="shared" si="0"/>
        <v>0.78498132336079762</v>
      </c>
      <c r="D113" s="3">
        <f t="shared" si="1"/>
        <v>0.78581465621187774</v>
      </c>
      <c r="E113" s="3">
        <f t="shared" si="2"/>
        <v>0.50311605595018571</v>
      </c>
      <c r="F113" s="3">
        <f t="shared" si="3"/>
        <v>0.5038203879719898</v>
      </c>
      <c r="G113" s="3">
        <f t="shared" si="4"/>
        <v>21.571240112705617</v>
      </c>
      <c r="H113" s="3">
        <f t="shared" si="5"/>
        <v>21.561634910182484</v>
      </c>
      <c r="I113" s="3">
        <f t="shared" si="6"/>
        <v>8.4888176444072538</v>
      </c>
      <c r="J113" s="3">
        <f t="shared" si="7"/>
        <v>8.4817465772091989</v>
      </c>
      <c r="K113" s="3">
        <f t="shared" si="8"/>
        <v>36.000024999999937</v>
      </c>
      <c r="L113" s="5">
        <f t="shared" si="9"/>
        <v>167.96428793536904</v>
      </c>
      <c r="M113" s="5">
        <f t="shared" si="10"/>
        <v>82.451005947767641</v>
      </c>
      <c r="N113" s="9">
        <v>50000</v>
      </c>
      <c r="O113" s="9">
        <v>0.3</v>
      </c>
      <c r="P113" s="9">
        <v>19.5</v>
      </c>
      <c r="Q113" s="5">
        <f t="shared" si="14"/>
        <v>116.99999999999983</v>
      </c>
      <c r="R113" s="5">
        <f t="shared" si="12"/>
        <v>1.4355922045758058</v>
      </c>
      <c r="S113" s="9">
        <v>0.21</v>
      </c>
      <c r="T113" s="9">
        <v>0.9</v>
      </c>
      <c r="U113" s="3">
        <f t="shared" si="15"/>
        <v>2.3698736873341609E-2</v>
      </c>
      <c r="V113" s="3">
        <f t="shared" si="16"/>
        <v>0.42729979382967126</v>
      </c>
      <c r="W113" s="21">
        <v>1</v>
      </c>
      <c r="X113" s="24">
        <f t="shared" si="13"/>
        <v>2.3698736873341609E-2</v>
      </c>
      <c r="Y113" s="3">
        <f t="shared" si="17"/>
        <v>1.4844637994539822</v>
      </c>
    </row>
    <row r="114" spans="2:25">
      <c r="B114" s="119">
        <f t="shared" si="11"/>
        <v>6.0999999999999943</v>
      </c>
      <c r="C114" s="15">
        <f t="shared" si="0"/>
        <v>0.77673065587046042</v>
      </c>
      <c r="D114" s="16">
        <f t="shared" si="1"/>
        <v>0.77753678016837713</v>
      </c>
      <c r="E114" s="16">
        <f t="shared" si="2"/>
        <v>0.50693328329359799</v>
      </c>
      <c r="F114" s="16">
        <f t="shared" si="3"/>
        <v>0.50763569176826429</v>
      </c>
      <c r="G114" s="16">
        <f t="shared" si="4"/>
        <v>21.599268506132329</v>
      </c>
      <c r="H114" s="16">
        <f t="shared" si="5"/>
        <v>21.589675773387611</v>
      </c>
      <c r="I114" s="16">
        <f t="shared" si="6"/>
        <v>8.559791177359406</v>
      </c>
      <c r="J114" s="16">
        <f t="shared" si="7"/>
        <v>8.5527787882067869</v>
      </c>
      <c r="K114" s="16">
        <f t="shared" si="8"/>
        <v>37.210024999999931</v>
      </c>
      <c r="L114" s="17">
        <f t="shared" si="9"/>
        <v>167.6391931112766</v>
      </c>
      <c r="M114" s="5">
        <f t="shared" si="10"/>
        <v>81.356255343202221</v>
      </c>
      <c r="N114" s="9">
        <v>50000</v>
      </c>
      <c r="O114" s="9">
        <v>0.3</v>
      </c>
      <c r="P114" s="9">
        <v>19.5</v>
      </c>
      <c r="Q114" s="5">
        <f t="shared" si="14"/>
        <v>118.94999999999982</v>
      </c>
      <c r="R114" s="5">
        <f t="shared" si="12"/>
        <v>1.4093248685269177</v>
      </c>
      <c r="S114" s="9">
        <v>0.21</v>
      </c>
      <c r="T114" s="9">
        <v>0.9</v>
      </c>
      <c r="U114" s="3">
        <f t="shared" si="15"/>
        <v>2.3765087981070968E-2</v>
      </c>
      <c r="V114" s="3">
        <f t="shared" si="16"/>
        <v>0.42209487527330231</v>
      </c>
      <c r="W114" s="21">
        <v>1</v>
      </c>
      <c r="X114" s="24">
        <f t="shared" si="13"/>
        <v>2.3765087981070968E-2</v>
      </c>
      <c r="Y114" s="3">
        <f t="shared" si="17"/>
        <v>1.5082288874350531</v>
      </c>
    </row>
    <row r="115" spans="2:25">
      <c r="B115" s="119">
        <f t="shared" si="11"/>
        <v>6.199999999999994</v>
      </c>
      <c r="C115" s="4">
        <f t="shared" si="0"/>
        <v>0.76861601263739587</v>
      </c>
      <c r="D115" s="3">
        <f t="shared" si="1"/>
        <v>0.76939602988101174</v>
      </c>
      <c r="E115" s="3">
        <f t="shared" si="2"/>
        <v>0.51062565979701269</v>
      </c>
      <c r="F115" s="3">
        <f t="shared" si="3"/>
        <v>0.51132593963228334</v>
      </c>
      <c r="G115" s="3">
        <f t="shared" si="4"/>
        <v>21.627722949954762</v>
      </c>
      <c r="H115" s="3">
        <f t="shared" si="5"/>
        <v>21.618142843454429</v>
      </c>
      <c r="I115" s="3">
        <f t="shared" si="6"/>
        <v>8.6313396990270235</v>
      </c>
      <c r="J115" s="3">
        <f t="shared" si="7"/>
        <v>8.62438548535488</v>
      </c>
      <c r="K115" s="3">
        <f t="shared" si="8"/>
        <v>38.440024999999928</v>
      </c>
      <c r="L115" s="5">
        <f t="shared" si="9"/>
        <v>167.30967728633999</v>
      </c>
      <c r="M115" s="5">
        <f t="shared" si="10"/>
        <v>80.276657491943638</v>
      </c>
      <c r="N115" s="9">
        <v>50000</v>
      </c>
      <c r="O115" s="9">
        <v>0.3</v>
      </c>
      <c r="P115" s="9">
        <v>19.5</v>
      </c>
      <c r="Q115" s="5">
        <f t="shared" si="14"/>
        <v>120.89999999999981</v>
      </c>
      <c r="R115" s="5">
        <f t="shared" si="12"/>
        <v>1.3838682984808954</v>
      </c>
      <c r="S115" s="9">
        <v>0.21</v>
      </c>
      <c r="T115" s="9">
        <v>0.9</v>
      </c>
      <c r="U115" s="3">
        <f t="shared" si="15"/>
        <v>2.3828736558234677E-2</v>
      </c>
      <c r="V115" s="3">
        <f t="shared" si="16"/>
        <v>0.41699618019683865</v>
      </c>
      <c r="W115" s="21">
        <v>1</v>
      </c>
      <c r="X115" s="24">
        <f t="shared" si="13"/>
        <v>2.3828736558234677E-2</v>
      </c>
      <c r="Y115" s="3">
        <f t="shared" si="17"/>
        <v>1.5320576239932877</v>
      </c>
    </row>
    <row r="116" spans="2:25">
      <c r="B116" s="119">
        <f t="shared" si="11"/>
        <v>6.2999999999999936</v>
      </c>
      <c r="C116" s="4">
        <f t="shared" si="0"/>
        <v>0.76063510991286087</v>
      </c>
      <c r="D116" s="3">
        <f t="shared" si="1"/>
        <v>0.76139006863472247</v>
      </c>
      <c r="E116" s="3">
        <f t="shared" si="2"/>
        <v>0.5141956185912413</v>
      </c>
      <c r="F116" s="3">
        <f t="shared" si="3"/>
        <v>0.51489357580268025</v>
      </c>
      <c r="G116" s="3">
        <f t="shared" si="4"/>
        <v>21.656601764819889</v>
      </c>
      <c r="H116" s="3">
        <f t="shared" si="5"/>
        <v>21.647034438924884</v>
      </c>
      <c r="I116" s="3">
        <f t="shared" si="6"/>
        <v>8.703449028976955</v>
      </c>
      <c r="J116" s="3">
        <f t="shared" si="7"/>
        <v>8.6965524778500551</v>
      </c>
      <c r="K116" s="3">
        <f t="shared" si="8"/>
        <v>39.69002499999992</v>
      </c>
      <c r="L116" s="5">
        <f t="shared" si="9"/>
        <v>166.97586668135727</v>
      </c>
      <c r="M116" s="5">
        <f t="shared" si="10"/>
        <v>79.212053663980839</v>
      </c>
      <c r="N116" s="9">
        <v>50000</v>
      </c>
      <c r="O116" s="9">
        <v>0.3</v>
      </c>
      <c r="P116" s="9">
        <v>19.5</v>
      </c>
      <c r="Q116" s="5">
        <f t="shared" si="14"/>
        <v>122.8499999999998</v>
      </c>
      <c r="R116" s="5">
        <f t="shared" si="12"/>
        <v>1.3591849139711645</v>
      </c>
      <c r="S116" s="9">
        <v>0.21</v>
      </c>
      <c r="T116" s="9">
        <v>0.9</v>
      </c>
      <c r="U116" s="3">
        <f t="shared" si="15"/>
        <v>2.3889726896593671E-2</v>
      </c>
      <c r="V116" s="3">
        <f t="shared" si="16"/>
        <v>0.41200008582808872</v>
      </c>
      <c r="W116" s="21">
        <v>1</v>
      </c>
      <c r="X116" s="24">
        <f t="shared" si="13"/>
        <v>2.3889726896593671E-2</v>
      </c>
      <c r="Y116" s="3">
        <f t="shared" si="17"/>
        <v>1.5559473508898813</v>
      </c>
    </row>
    <row r="117" spans="2:25">
      <c r="B117" s="119">
        <f t="shared" si="11"/>
        <v>6.3999999999999932</v>
      </c>
      <c r="C117" s="4">
        <f t="shared" si="0"/>
        <v>0.75278566949180281</v>
      </c>
      <c r="D117" s="3">
        <f t="shared" si="1"/>
        <v>0.75351656826387059</v>
      </c>
      <c r="E117" s="3">
        <f t="shared" si="2"/>
        <v>0.51764558343466793</v>
      </c>
      <c r="F117" s="3">
        <f t="shared" si="3"/>
        <v>0.51834103475799786</v>
      </c>
      <c r="G117" s="3">
        <f t="shared" si="4"/>
        <v>21.685903255340779</v>
      </c>
      <c r="H117" s="3">
        <f t="shared" si="5"/>
        <v>21.676348862296898</v>
      </c>
      <c r="I117" s="3">
        <f t="shared" si="6"/>
        <v>8.7761053434880729</v>
      </c>
      <c r="J117" s="3">
        <f t="shared" si="7"/>
        <v>8.7692659327904945</v>
      </c>
      <c r="K117" s="3">
        <f t="shared" si="8"/>
        <v>40.960024999999916</v>
      </c>
      <c r="L117" s="5">
        <f t="shared" si="9"/>
        <v>166.63788679539812</v>
      </c>
      <c r="M117" s="5">
        <f t="shared" si="10"/>
        <v>78.162282886678625</v>
      </c>
      <c r="N117" s="9">
        <v>50000</v>
      </c>
      <c r="O117" s="9">
        <v>0.3</v>
      </c>
      <c r="P117" s="9">
        <v>19.5</v>
      </c>
      <c r="Q117" s="5">
        <f t="shared" si="14"/>
        <v>124.79999999999978</v>
      </c>
      <c r="R117" s="5">
        <f t="shared" si="12"/>
        <v>1.3352394775272307</v>
      </c>
      <c r="S117" s="9">
        <v>0.21</v>
      </c>
      <c r="T117" s="9">
        <v>0.9</v>
      </c>
      <c r="U117" s="3">
        <f t="shared" si="15"/>
        <v>2.3948103412678102E-2</v>
      </c>
      <c r="V117" s="3">
        <f t="shared" si="16"/>
        <v>0.40710315267271452</v>
      </c>
      <c r="W117" s="21">
        <v>1</v>
      </c>
      <c r="X117" s="24">
        <f t="shared" si="13"/>
        <v>2.3948103412678102E-2</v>
      </c>
      <c r="Y117" s="3">
        <f t="shared" si="17"/>
        <v>1.5798954543025594</v>
      </c>
    </row>
    <row r="118" spans="2:25">
      <c r="B118" s="119">
        <f t="shared" si="11"/>
        <v>6.4999999999999929</v>
      </c>
      <c r="C118" s="4">
        <f t="shared" ref="C118:C181" si="18">ATAN((b-x)/B118)+ATAN((x-a)/B118)</f>
        <v>0.74506542192303538</v>
      </c>
      <c r="D118" s="3">
        <f t="shared" ref="D118:D181" si="19">ATAN((x-b)/B118)+ATAN((2*b-x-a)/B118)</f>
        <v>0.74577321215720349</v>
      </c>
      <c r="E118" s="3">
        <f t="shared" ref="E118:E181" si="20">ATAN((a-x)/B118)+ATAN(x/B118)</f>
        <v>0.52097796559860943</v>
      </c>
      <c r="F118" s="3">
        <f t="shared" ref="F118:F181" si="21">ATAN((a-2*b+x)/B118)+ATAN((2*b-x)/B118)</f>
        <v>0.52167073810550535</v>
      </c>
      <c r="G118" s="3">
        <f t="shared" ref="G118:G181" si="22">SQRT(x^2+B118^2)</f>
        <v>21.715625710533875</v>
      </c>
      <c r="H118" s="3">
        <f t="shared" ref="H118:H181" si="23">SQRT((2*b-x)^2+B118^2)</f>
        <v>21.706084400462462</v>
      </c>
      <c r="I118" s="3">
        <f t="shared" ref="I118:I181" si="24">SQRT((x-a)^2+B118^2)</f>
        <v>8.8492951696731126</v>
      </c>
      <c r="J118" s="3">
        <f t="shared" ref="J118:J181" si="25">SQRT((2*b-x-a)^2+B118^2)</f>
        <v>8.8425123692308123</v>
      </c>
      <c r="K118" s="3">
        <f t="shared" ref="K118:K181" si="26">(b-x)^2+B118^2</f>
        <v>42.250024999999908</v>
      </c>
      <c r="L118" s="5">
        <f t="shared" ref="L118:L181" si="27">(C118+x*E118/a-B118*(x-b)/K118+D118+(2*b-x)*F118/$C$10-B118*(b-x)/K118)*q/PI()</f>
        <v>166.29586226251811</v>
      </c>
      <c r="M118" s="5">
        <f t="shared" ref="M118:M181" si="28">(q/PI())*(C118+x*E118/a+B118*(x-b)/K118+2*B118*LN(I118/G118)/a+D118+(2*b-x)*F118/a+B118*(b-x)/K118+2*B118*LN(J118/H118)/a)</f>
        <v>77.127182251859693</v>
      </c>
      <c r="N118" s="9">
        <v>50000</v>
      </c>
      <c r="O118" s="9">
        <v>0.3</v>
      </c>
      <c r="P118" s="9">
        <v>19.5</v>
      </c>
      <c r="Q118" s="5">
        <f t="shared" si="14"/>
        <v>126.74999999999977</v>
      </c>
      <c r="R118" s="5">
        <f t="shared" si="12"/>
        <v>1.3119989133137546</v>
      </c>
      <c r="S118" s="9">
        <v>0.21</v>
      </c>
      <c r="T118" s="9">
        <v>0.9</v>
      </c>
      <c r="U118" s="3">
        <f t="shared" si="15"/>
        <v>2.4003910582280373E-2</v>
      </c>
      <c r="V118" s="3">
        <f t="shared" si="16"/>
        <v>0.40230211252885911</v>
      </c>
      <c r="W118" s="21">
        <v>1</v>
      </c>
      <c r="X118" s="24">
        <f t="shared" si="13"/>
        <v>2.4003910582280373E-2</v>
      </c>
      <c r="Y118" s="3">
        <f t="shared" si="17"/>
        <v>1.6038993648848399</v>
      </c>
    </row>
    <row r="119" spans="2:25">
      <c r="B119" s="119">
        <f t="shared" ref="B119:B182" si="29">B118+$C$11</f>
        <v>6.5999999999999925</v>
      </c>
      <c r="C119" s="4">
        <f t="shared" si="18"/>
        <v>0.73747210943694286</v>
      </c>
      <c r="D119" s="3">
        <f t="shared" si="19"/>
        <v>0.73815769799758935</v>
      </c>
      <c r="E119" s="3">
        <f t="shared" si="20"/>
        <v>0.52419516102711883</v>
      </c>
      <c r="F119" s="3">
        <f t="shared" si="21"/>
        <v>0.52488509174555953</v>
      </c>
      <c r="G119" s="3">
        <f t="shared" si="22"/>
        <v>21.745767404255933</v>
      </c>
      <c r="H119" s="3">
        <f t="shared" si="23"/>
        <v>21.736239325145458</v>
      </c>
      <c r="I119" s="3">
        <f t="shared" si="24"/>
        <v>8.9230053793550912</v>
      </c>
      <c r="J119" s="3">
        <f t="shared" si="25"/>
        <v>8.9162786519937747</v>
      </c>
      <c r="K119" s="3">
        <f t="shared" si="26"/>
        <v>43.560024999999904</v>
      </c>
      <c r="L119" s="5">
        <f t="shared" si="27"/>
        <v>165.94991672120611</v>
      </c>
      <c r="M119" s="5">
        <f t="shared" si="28"/>
        <v>76.106587204284637</v>
      </c>
      <c r="N119" s="9">
        <v>50000</v>
      </c>
      <c r="O119" s="9">
        <v>0.3</v>
      </c>
      <c r="P119" s="9">
        <v>19.5</v>
      </c>
      <c r="Q119" s="5">
        <f t="shared" si="14"/>
        <v>128.69999999999976</v>
      </c>
      <c r="R119" s="5">
        <f t="shared" ref="R119:R142" si="30">L119/Q119</f>
        <v>1.2894321423559163</v>
      </c>
      <c r="S119" s="9">
        <v>0.21</v>
      </c>
      <c r="T119" s="9">
        <v>0.9</v>
      </c>
      <c r="U119" s="3">
        <f t="shared" si="15"/>
        <v>2.405719287972698E-2</v>
      </c>
      <c r="V119" s="3">
        <f t="shared" si="16"/>
        <v>0.39759385744035158</v>
      </c>
      <c r="W119" s="21">
        <v>1</v>
      </c>
      <c r="X119" s="24">
        <f t="shared" ref="X119:X182" si="31">IF(W119=1,U119,V119)</f>
        <v>2.405719287972698E-2</v>
      </c>
      <c r="Y119" s="3">
        <f t="shared" si="17"/>
        <v>1.6279565577645669</v>
      </c>
    </row>
    <row r="120" spans="2:25">
      <c r="B120" s="119">
        <f t="shared" si="29"/>
        <v>6.6999999999999922</v>
      </c>
      <c r="C120" s="4">
        <f t="shared" si="18"/>
        <v>0.7300034886070097</v>
      </c>
      <c r="D120" s="3">
        <f t="shared" si="19"/>
        <v>0.73066774025104408</v>
      </c>
      <c r="E120" s="3">
        <f t="shared" si="20"/>
        <v>0.52729954775587151</v>
      </c>
      <c r="F120" s="3">
        <f t="shared" si="21"/>
        <v>0.52798648329601561</v>
      </c>
      <c r="G120" s="3">
        <f t="shared" si="22"/>
        <v>21.776326595640501</v>
      </c>
      <c r="H120" s="3">
        <f t="shared" si="23"/>
        <v>21.766811893338904</v>
      </c>
      <c r="I120" s="3">
        <f t="shared" si="24"/>
        <v>8.9972231827380984</v>
      </c>
      <c r="J120" s="3">
        <f t="shared" si="25"/>
        <v>8.9905519852787634</v>
      </c>
      <c r="K120" s="3">
        <f t="shared" si="26"/>
        <v>44.890024999999895</v>
      </c>
      <c r="L120" s="5">
        <f t="shared" si="27"/>
        <v>165.60017269585558</v>
      </c>
      <c r="M120" s="5">
        <f t="shared" si="28"/>
        <v>75.100331812308667</v>
      </c>
      <c r="N120" s="9">
        <v>50000</v>
      </c>
      <c r="O120" s="9">
        <v>0.3</v>
      </c>
      <c r="P120" s="9">
        <v>19.5</v>
      </c>
      <c r="Q120" s="5">
        <f t="shared" ref="Q120:Q183" si="32">(B120-B119)*P120+Q119</f>
        <v>130.64999999999975</v>
      </c>
      <c r="R120" s="5">
        <f t="shared" si="30"/>
        <v>1.2675099326127508</v>
      </c>
      <c r="S120" s="9">
        <v>0.21</v>
      </c>
      <c r="T120" s="9">
        <v>0.9</v>
      </c>
      <c r="U120" s="3">
        <f t="shared" ref="U120:U183" si="33">100*(B120-B119)*(L120-2*O120*M120)/N120</f>
        <v>2.410799472169399E-2</v>
      </c>
      <c r="V120" s="3">
        <f t="shared" ref="V120:V183" si="34">100*(S120/(1+T120))*(B120-B119)*LOG10((Q120+L120)/Q120)</f>
        <v>0.3929754295034748</v>
      </c>
      <c r="W120" s="21">
        <v>1</v>
      </c>
      <c r="X120" s="24">
        <f t="shared" si="31"/>
        <v>2.410799472169399E-2</v>
      </c>
      <c r="Y120" s="3">
        <f t="shared" ref="Y120:Y183" si="35">X120+Y119</f>
        <v>1.6520645524862609</v>
      </c>
    </row>
    <row r="121" spans="2:25">
      <c r="B121" s="119">
        <f t="shared" si="29"/>
        <v>6.7999999999999918</v>
      </c>
      <c r="C121" s="4">
        <f t="shared" si="18"/>
        <v>0.72265733276100819</v>
      </c>
      <c r="D121" s="3">
        <f t="shared" si="19"/>
        <v>0.72330107241932728</v>
      </c>
      <c r="E121" s="3">
        <f t="shared" si="20"/>
        <v>0.53029348357513473</v>
      </c>
      <c r="F121" s="3">
        <f t="shared" si="21"/>
        <v>0.53097727976154518</v>
      </c>
      <c r="G121" s="3">
        <f t="shared" si="22"/>
        <v>21.807301529533632</v>
      </c>
      <c r="H121" s="3">
        <f t="shared" si="23"/>
        <v>21.797800347741511</v>
      </c>
      <c r="I121" s="3">
        <f t="shared" si="24"/>
        <v>9.0719361219091414</v>
      </c>
      <c r="J121" s="3">
        <f t="shared" si="25"/>
        <v>9.065319906103694</v>
      </c>
      <c r="K121" s="3">
        <f t="shared" si="26"/>
        <v>46.240024999999889</v>
      </c>
      <c r="L121" s="5">
        <f t="shared" si="27"/>
        <v>165.24675148956777</v>
      </c>
      <c r="M121" s="5">
        <f t="shared" si="28"/>
        <v>74.108249021491488</v>
      </c>
      <c r="N121" s="9">
        <v>50000</v>
      </c>
      <c r="O121" s="9">
        <v>0.3</v>
      </c>
      <c r="P121" s="9">
        <v>19.5</v>
      </c>
      <c r="Q121" s="5">
        <f t="shared" si="32"/>
        <v>132.59999999999974</v>
      </c>
      <c r="R121" s="5">
        <f t="shared" si="30"/>
        <v>1.246204762364767</v>
      </c>
      <c r="S121" s="9">
        <v>0.21</v>
      </c>
      <c r="T121" s="9">
        <v>0.9</v>
      </c>
      <c r="U121" s="3">
        <f t="shared" si="33"/>
        <v>2.4156360415334487E-2</v>
      </c>
      <c r="V121" s="3">
        <f t="shared" si="34"/>
        <v>0.38844401145103602</v>
      </c>
      <c r="W121" s="21">
        <v>1</v>
      </c>
      <c r="X121" s="24">
        <f t="shared" si="31"/>
        <v>2.4156360415334487E-2</v>
      </c>
      <c r="Y121" s="3">
        <f t="shared" si="35"/>
        <v>1.6762209129015955</v>
      </c>
    </row>
    <row r="122" spans="2:25">
      <c r="B122" s="119">
        <f t="shared" si="29"/>
        <v>6.8999999999999915</v>
      </c>
      <c r="C122" s="4">
        <f t="shared" si="18"/>
        <v>0.71543143415716071</v>
      </c>
      <c r="D122" s="3">
        <f t="shared" si="19"/>
        <v>0.71605544907005103</v>
      </c>
      <c r="E122" s="3">
        <f t="shared" si="20"/>
        <v>0.53317930392223034</v>
      </c>
      <c r="F122" s="3">
        <f t="shared" si="21"/>
        <v>0.53385982543315824</v>
      </c>
      <c r="G122" s="3">
        <f t="shared" si="22"/>
        <v>21.838690436928673</v>
      </c>
      <c r="H122" s="3">
        <f t="shared" si="23"/>
        <v>21.829202917193289</v>
      </c>
      <c r="I122" s="3">
        <f t="shared" si="24"/>
        <v>9.1471320642045981</v>
      </c>
      <c r="J122" s="3">
        <f t="shared" si="25"/>
        <v>9.1405702776139677</v>
      </c>
      <c r="K122" s="3">
        <f t="shared" si="26"/>
        <v>47.610024999999887</v>
      </c>
      <c r="L122" s="5">
        <f t="shared" si="27"/>
        <v>164.88977308761295</v>
      </c>
      <c r="M122" s="5">
        <f t="shared" si="28"/>
        <v>73.130170891930732</v>
      </c>
      <c r="N122" s="9">
        <v>50000</v>
      </c>
      <c r="O122" s="9">
        <v>0.3</v>
      </c>
      <c r="P122" s="9">
        <v>19.5</v>
      </c>
      <c r="Q122" s="5">
        <f t="shared" si="32"/>
        <v>134.54999999999973</v>
      </c>
      <c r="R122" s="5">
        <f t="shared" si="30"/>
        <v>1.2254906955601137</v>
      </c>
      <c r="S122" s="9">
        <v>0.21</v>
      </c>
      <c r="T122" s="9">
        <v>0.9</v>
      </c>
      <c r="U122" s="3">
        <f t="shared" si="33"/>
        <v>2.420233411049082E-2</v>
      </c>
      <c r="V122" s="3">
        <f t="shared" si="34"/>
        <v>0.38399691794521623</v>
      </c>
      <c r="W122" s="21">
        <v>1</v>
      </c>
      <c r="X122" s="24">
        <f t="shared" si="31"/>
        <v>2.420233411049082E-2</v>
      </c>
      <c r="Y122" s="3">
        <f t="shared" si="35"/>
        <v>1.7004232470120864</v>
      </c>
    </row>
    <row r="123" spans="2:25">
      <c r="B123" s="119">
        <f t="shared" si="29"/>
        <v>6.9999999999999911</v>
      </c>
      <c r="C123" s="4">
        <f t="shared" si="18"/>
        <v>0.7083236059400525</v>
      </c>
      <c r="D123" s="3">
        <f t="shared" si="19"/>
        <v>0.7089286476578629</v>
      </c>
      <c r="E123" s="3">
        <f t="shared" si="20"/>
        <v>0.53595931998936563</v>
      </c>
      <c r="F123" s="3">
        <f t="shared" si="21"/>
        <v>0.53663644000368138</v>
      </c>
      <c r="G123" s="3">
        <f t="shared" si="22"/>
        <v>21.870491535399925</v>
      </c>
      <c r="H123" s="3">
        <f t="shared" si="23"/>
        <v>21.861017817109978</v>
      </c>
      <c r="I123" s="3">
        <f t="shared" si="24"/>
        <v>9.2227991954720476</v>
      </c>
      <c r="J123" s="3">
        <f t="shared" si="25"/>
        <v>9.2162912822891983</v>
      </c>
      <c r="K123" s="3">
        <f t="shared" si="26"/>
        <v>49.000024999999873</v>
      </c>
      <c r="L123" s="5">
        <f t="shared" si="27"/>
        <v>164.52935607089748</v>
      </c>
      <c r="M123" s="5">
        <f t="shared" si="28"/>
        <v>72.165928820078776</v>
      </c>
      <c r="N123" s="9">
        <v>50000</v>
      </c>
      <c r="O123" s="9">
        <v>0.3</v>
      </c>
      <c r="P123" s="9">
        <v>19.5</v>
      </c>
      <c r="Q123" s="5">
        <f t="shared" si="32"/>
        <v>136.49999999999972</v>
      </c>
      <c r="R123" s="5">
        <f t="shared" si="30"/>
        <v>1.2053432679186653</v>
      </c>
      <c r="S123" s="9">
        <v>0.21</v>
      </c>
      <c r="T123" s="9">
        <v>0.9</v>
      </c>
      <c r="U123" s="3">
        <f t="shared" si="33"/>
        <v>2.4245959755769955E-2</v>
      </c>
      <c r="V123" s="3">
        <f t="shared" si="34"/>
        <v>0.3796315875175334</v>
      </c>
      <c r="W123" s="21">
        <v>1</v>
      </c>
      <c r="X123" s="24">
        <f t="shared" si="31"/>
        <v>2.4245959755769955E-2</v>
      </c>
      <c r="Y123" s="3">
        <f t="shared" si="35"/>
        <v>1.7246692067678564</v>
      </c>
    </row>
    <row r="124" spans="2:25">
      <c r="B124" s="119">
        <f t="shared" si="29"/>
        <v>7.0999999999999908</v>
      </c>
      <c r="C124" s="4">
        <f t="shared" si="18"/>
        <v>0.70133168389050016</v>
      </c>
      <c r="D124" s="3">
        <f t="shared" si="19"/>
        <v>0.70191847014983999</v>
      </c>
      <c r="E124" s="3">
        <f t="shared" si="20"/>
        <v>0.53863581703318741</v>
      </c>
      <c r="F124" s="3">
        <f t="shared" si="21"/>
        <v>0.53930941688545542</v>
      </c>
      <c r="G124" s="3">
        <f t="shared" si="22"/>
        <v>21.902703029534958</v>
      </c>
      <c r="H124" s="3">
        <f t="shared" si="23"/>
        <v>21.893243249916168</v>
      </c>
      <c r="I124" s="3">
        <f t="shared" si="24"/>
        <v>9.2989260132555014</v>
      </c>
      <c r="J124" s="3">
        <f t="shared" si="25"/>
        <v>9.2924714150757488</v>
      </c>
      <c r="K124" s="3">
        <f t="shared" si="26"/>
        <v>50.41002499999987</v>
      </c>
      <c r="L124" s="5">
        <f t="shared" si="27"/>
        <v>164.1656175388072</v>
      </c>
      <c r="M124" s="5">
        <f t="shared" si="28"/>
        <v>71.215353745789471</v>
      </c>
      <c r="N124" s="9">
        <v>50000</v>
      </c>
      <c r="O124" s="9">
        <v>0.3</v>
      </c>
      <c r="P124" s="9">
        <v>19.5</v>
      </c>
      <c r="Q124" s="5">
        <f t="shared" si="32"/>
        <v>138.4499999999997</v>
      </c>
      <c r="R124" s="5">
        <f t="shared" si="30"/>
        <v>1.1857393827288374</v>
      </c>
      <c r="S124" s="9">
        <v>0.21</v>
      </c>
      <c r="T124" s="9">
        <v>0.9</v>
      </c>
      <c r="U124" s="3">
        <f t="shared" si="33"/>
        <v>2.4287281058266618E-2</v>
      </c>
      <c r="V124" s="3">
        <f t="shared" si="34"/>
        <v>0.3753455751003435</v>
      </c>
      <c r="W124" s="21">
        <v>1</v>
      </c>
      <c r="X124" s="24">
        <f t="shared" si="31"/>
        <v>2.4287281058266618E-2</v>
      </c>
      <c r="Y124" s="3">
        <f t="shared" si="35"/>
        <v>1.748956487826123</v>
      </c>
    </row>
    <row r="125" spans="2:25">
      <c r="B125" s="119">
        <f t="shared" si="29"/>
        <v>7.1999999999999904</v>
      </c>
      <c r="C125" s="4">
        <f t="shared" si="18"/>
        <v>0.69445352798299753</v>
      </c>
      <c r="D125" s="3">
        <f t="shared" si="19"/>
        <v>0.6950227444677568</v>
      </c>
      <c r="E125" s="3">
        <f t="shared" si="20"/>
        <v>0.54121105287294946</v>
      </c>
      <c r="F125" s="3">
        <f t="shared" si="21"/>
        <v>0.54188102171704644</v>
      </c>
      <c r="G125" s="3">
        <f t="shared" si="22"/>
        <v>21.935323111365371</v>
      </c>
      <c r="H125" s="3">
        <f t="shared" si="23"/>
        <v>21.925877405476843</v>
      </c>
      <c r="I125" s="3">
        <f t="shared" si="24"/>
        <v>9.3755013199295032</v>
      </c>
      <c r="J125" s="3">
        <f t="shared" si="25"/>
        <v>9.3690994764705042</v>
      </c>
      <c r="K125" s="3">
        <f t="shared" si="26"/>
        <v>51.840024999999862</v>
      </c>
      <c r="L125" s="5">
        <f t="shared" si="27"/>
        <v>163.79867304082259</v>
      </c>
      <c r="M125" s="5">
        <f t="shared" si="28"/>
        <v>70.278276345323803</v>
      </c>
      <c r="N125" s="9">
        <v>50000</v>
      </c>
      <c r="O125" s="9">
        <v>0.3</v>
      </c>
      <c r="P125" s="9">
        <v>19.5</v>
      </c>
      <c r="Q125" s="5">
        <f t="shared" si="32"/>
        <v>140.39999999999969</v>
      </c>
      <c r="R125" s="5">
        <f t="shared" si="30"/>
        <v>1.1666572153904768</v>
      </c>
      <c r="S125" s="9">
        <v>0.21</v>
      </c>
      <c r="T125" s="9">
        <v>0.9</v>
      </c>
      <c r="U125" s="3">
        <f t="shared" si="33"/>
        <v>2.4326341446725575E-2</v>
      </c>
      <c r="V125" s="3">
        <f t="shared" si="34"/>
        <v>0.37113654509971367</v>
      </c>
      <c r="W125" s="21">
        <v>1</v>
      </c>
      <c r="X125" s="24">
        <f t="shared" si="31"/>
        <v>2.4326341446725575E-2</v>
      </c>
      <c r="Y125" s="3">
        <f t="shared" si="35"/>
        <v>1.7732828292728486</v>
      </c>
    </row>
    <row r="126" spans="2:25">
      <c r="B126" s="119">
        <f t="shared" si="29"/>
        <v>7.2999999999999901</v>
      </c>
      <c r="C126" s="4">
        <f t="shared" si="18"/>
        <v>0.68768702376376156</v>
      </c>
      <c r="D126" s="3">
        <f t="shared" si="19"/>
        <v>0.68823932575940949</v>
      </c>
      <c r="E126" s="3">
        <f t="shared" si="20"/>
        <v>0.54368725656471106</v>
      </c>
      <c r="F126" s="3">
        <f t="shared" si="21"/>
        <v>0.54435349104630104</v>
      </c>
      <c r="G126" s="3">
        <f t="shared" si="22"/>
        <v>21.968349960795866</v>
      </c>
      <c r="H126" s="3">
        <f t="shared" si="23"/>
        <v>21.958918461527194</v>
      </c>
      <c r="I126" s="3">
        <f t="shared" si="24"/>
        <v>9.4525142158052233</v>
      </c>
      <c r="J126" s="3">
        <f t="shared" si="25"/>
        <v>9.446164565578977</v>
      </c>
      <c r="K126" s="3">
        <f t="shared" si="26"/>
        <v>53.290024999999858</v>
      </c>
      <c r="L126" s="5">
        <f t="shared" si="27"/>
        <v>163.42863651632337</v>
      </c>
      <c r="M126" s="5">
        <f t="shared" si="28"/>
        <v>69.354527211026735</v>
      </c>
      <c r="N126" s="9">
        <v>50000</v>
      </c>
      <c r="O126" s="9">
        <v>0.3</v>
      </c>
      <c r="P126" s="9">
        <v>19.5</v>
      </c>
      <c r="Q126" s="5">
        <f t="shared" si="32"/>
        <v>142.34999999999968</v>
      </c>
      <c r="R126" s="5">
        <f t="shared" si="30"/>
        <v>1.148076125861073</v>
      </c>
      <c r="S126" s="9">
        <v>0.21</v>
      </c>
      <c r="T126" s="9">
        <v>0.9</v>
      </c>
      <c r="U126" s="3">
        <f t="shared" si="33"/>
        <v>2.4363184037941379E-2</v>
      </c>
      <c r="V126" s="3">
        <f t="shared" si="34"/>
        <v>0.36700226496432425</v>
      </c>
      <c r="W126" s="21">
        <v>1</v>
      </c>
      <c r="X126" s="24">
        <f t="shared" si="31"/>
        <v>2.4363184037941379E-2</v>
      </c>
      <c r="Y126" s="3">
        <f t="shared" si="35"/>
        <v>1.7976460133107901</v>
      </c>
    </row>
    <row r="127" spans="2:25">
      <c r="B127" s="119">
        <f t="shared" si="29"/>
        <v>7.3999999999999897</v>
      </c>
      <c r="C127" s="4">
        <f t="shared" si="18"/>
        <v>0.68103008356180506</v>
      </c>
      <c r="D127" s="3">
        <f t="shared" si="19"/>
        <v>0.68156609751066377</v>
      </c>
      <c r="E127" s="3">
        <f t="shared" si="20"/>
        <v>0.54606662723953681</v>
      </c>
      <c r="F127" s="3">
        <f t="shared" si="21"/>
        <v>0.54672903117764848</v>
      </c>
      <c r="G127" s="3">
        <f t="shared" si="22"/>
        <v>22.001781746031384</v>
      </c>
      <c r="H127" s="3">
        <f t="shared" si="23"/>
        <v>21.992364584100542</v>
      </c>
      <c r="I127" s="3">
        <f t="shared" si="24"/>
        <v>9.5299540922293975</v>
      </c>
      <c r="J127" s="3">
        <f t="shared" si="25"/>
        <v>9.5236560731685316</v>
      </c>
      <c r="K127" s="3">
        <f t="shared" si="26"/>
        <v>54.76002499999985</v>
      </c>
      <c r="L127" s="5">
        <f t="shared" si="27"/>
        <v>163.0556202420286</v>
      </c>
      <c r="M127" s="5">
        <f t="shared" si="28"/>
        <v>68.443937018364423</v>
      </c>
      <c r="N127" s="9">
        <v>50000</v>
      </c>
      <c r="O127" s="9">
        <v>0.3</v>
      </c>
      <c r="P127" s="9">
        <v>19.5</v>
      </c>
      <c r="Q127" s="5">
        <f t="shared" si="32"/>
        <v>144.29999999999967</v>
      </c>
      <c r="R127" s="5">
        <f t="shared" si="30"/>
        <v>1.1299765782538389</v>
      </c>
      <c r="S127" s="9">
        <v>0.21</v>
      </c>
      <c r="T127" s="9">
        <v>0.9</v>
      </c>
      <c r="U127" s="3">
        <f t="shared" si="33"/>
        <v>2.4397851606201903E-2</v>
      </c>
      <c r="V127" s="3">
        <f t="shared" si="34"/>
        <v>0.36294059920936089</v>
      </c>
      <c r="W127" s="21">
        <v>1</v>
      </c>
      <c r="X127" s="24">
        <f t="shared" si="31"/>
        <v>2.4397851606201903E-2</v>
      </c>
      <c r="Y127" s="3">
        <f t="shared" si="35"/>
        <v>1.8220438649169921</v>
      </c>
    </row>
    <row r="128" spans="2:25">
      <c r="B128" s="119">
        <f t="shared" si="29"/>
        <v>7.4999999999999893</v>
      </c>
      <c r="C128" s="4">
        <f t="shared" si="18"/>
        <v>0.67448064754485637</v>
      </c>
      <c r="D128" s="3">
        <f t="shared" si="19"/>
        <v>0.67500097250937818</v>
      </c>
      <c r="E128" s="3">
        <f t="shared" si="20"/>
        <v>0.54835133309422623</v>
      </c>
      <c r="F128" s="3">
        <f t="shared" si="21"/>
        <v>0.54900981717210362</v>
      </c>
      <c r="G128" s="3">
        <f t="shared" si="22"/>
        <v>22.035616624002145</v>
      </c>
      <c r="H128" s="3">
        <f t="shared" si="23"/>
        <v>22.026213927954114</v>
      </c>
      <c r="I128" s="3">
        <f t="shared" si="24"/>
        <v>9.6078106246948796</v>
      </c>
      <c r="J128" s="3">
        <f t="shared" si="25"/>
        <v>9.6015636747354769</v>
      </c>
      <c r="K128" s="3">
        <f t="shared" si="26"/>
        <v>56.250024999999845</v>
      </c>
      <c r="L128" s="5">
        <f t="shared" si="27"/>
        <v>162.67973478654204</v>
      </c>
      <c r="M128" s="5">
        <f t="shared" si="28"/>
        <v>67.546336680991658</v>
      </c>
      <c r="N128" s="9">
        <v>50000</v>
      </c>
      <c r="O128" s="9">
        <v>0.3</v>
      </c>
      <c r="P128" s="9">
        <v>19.5</v>
      </c>
      <c r="Q128" s="5">
        <f t="shared" si="32"/>
        <v>146.24999999999966</v>
      </c>
      <c r="R128" s="5">
        <f t="shared" si="30"/>
        <v>1.1123400669165293</v>
      </c>
      <c r="S128" s="9">
        <v>0.21</v>
      </c>
      <c r="T128" s="9">
        <v>0.9</v>
      </c>
      <c r="U128" s="3">
        <f t="shared" si="33"/>
        <v>2.4430386555589326E-2</v>
      </c>
      <c r="V128" s="3">
        <f t="shared" si="34"/>
        <v>0.35894950385819951</v>
      </c>
      <c r="W128" s="21">
        <v>1</v>
      </c>
      <c r="X128" s="24">
        <f t="shared" si="31"/>
        <v>2.4430386555589326E-2</v>
      </c>
      <c r="Y128" s="3">
        <f t="shared" si="35"/>
        <v>1.8464742514725814</v>
      </c>
    </row>
    <row r="129" spans="2:25">
      <c r="B129" s="119">
        <f t="shared" si="29"/>
        <v>7.599999999999989</v>
      </c>
      <c r="C129" s="4">
        <f t="shared" si="18"/>
        <v>0.66803668463135912</v>
      </c>
      <c r="D129" s="3">
        <f t="shared" si="19"/>
        <v>0.6685418936718257</v>
      </c>
      <c r="E129" s="3">
        <f t="shared" si="20"/>
        <v>0.55054351052365358</v>
      </c>
      <c r="F129" s="3">
        <f t="shared" si="21"/>
        <v>0.55119799198899566</v>
      </c>
      <c r="G129" s="3">
        <f t="shared" si="22"/>
        <v>22.069852740786462</v>
      </c>
      <c r="H129" s="3">
        <f t="shared" si="23"/>
        <v>22.060464636992574</v>
      </c>
      <c r="I129" s="3">
        <f t="shared" si="24"/>
        <v>9.6860737659796818</v>
      </c>
      <c r="J129" s="3">
        <f t="shared" si="25"/>
        <v>9.6798773236028062</v>
      </c>
      <c r="K129" s="3">
        <f t="shared" si="26"/>
        <v>57.760024999999835</v>
      </c>
      <c r="L129" s="5">
        <f t="shared" si="27"/>
        <v>162.30108897149842</v>
      </c>
      <c r="M129" s="5">
        <f t="shared" si="28"/>
        <v>66.661557494494943</v>
      </c>
      <c r="N129" s="9">
        <v>50000</v>
      </c>
      <c r="O129" s="9">
        <v>0.3</v>
      </c>
      <c r="P129" s="9">
        <v>19.5</v>
      </c>
      <c r="Q129" s="5">
        <f t="shared" si="32"/>
        <v>148.19999999999965</v>
      </c>
      <c r="R129" s="5">
        <f t="shared" si="30"/>
        <v>1.0951490483906803</v>
      </c>
      <c r="S129" s="9">
        <v>0.21</v>
      </c>
      <c r="T129" s="9">
        <v>0.9</v>
      </c>
      <c r="U129" s="3">
        <f t="shared" si="33"/>
        <v>2.4460830894960203E-2</v>
      </c>
      <c r="V129" s="3">
        <f t="shared" si="34"/>
        <v>0.35502702126813296</v>
      </c>
      <c r="W129" s="21">
        <v>1</v>
      </c>
      <c r="X129" s="24">
        <f t="shared" si="31"/>
        <v>2.4460830894960203E-2</v>
      </c>
      <c r="Y129" s="3">
        <f t="shared" si="35"/>
        <v>1.8709350823675415</v>
      </c>
    </row>
    <row r="130" spans="2:25">
      <c r="B130" s="119">
        <f t="shared" si="29"/>
        <v>7.6999999999999886</v>
      </c>
      <c r="C130" s="4">
        <f t="shared" si="18"/>
        <v>0.66169619326918816</v>
      </c>
      <c r="D130" s="3">
        <f t="shared" si="19"/>
        <v>0.66218683474171702</v>
      </c>
      <c r="E130" s="3">
        <f t="shared" si="20"/>
        <v>0.55264526338435427</v>
      </c>
      <c r="F130" s="3">
        <f t="shared" si="21"/>
        <v>0.55329566575900424</v>
      </c>
      <c r="G130" s="3">
        <f t="shared" si="22"/>
        <v>22.104488232031063</v>
      </c>
      <c r="H130" s="3">
        <f t="shared" si="23"/>
        <v>22.095114844689082</v>
      </c>
      <c r="I130" s="3">
        <f t="shared" si="24"/>
        <v>9.7647337393294968</v>
      </c>
      <c r="J130" s="3">
        <f t="shared" si="25"/>
        <v>9.7585872440635502</v>
      </c>
      <c r="K130" s="3">
        <f t="shared" si="26"/>
        <v>59.290024999999822</v>
      </c>
      <c r="L130" s="5">
        <f t="shared" si="27"/>
        <v>161.91978983883243</v>
      </c>
      <c r="M130" s="5">
        <f t="shared" si="28"/>
        <v>65.78943126943291</v>
      </c>
      <c r="N130" s="9">
        <v>50000</v>
      </c>
      <c r="O130" s="9">
        <v>0.3</v>
      </c>
      <c r="P130" s="9">
        <v>19.5</v>
      </c>
      <c r="Q130" s="5">
        <f t="shared" si="32"/>
        <v>150.14999999999964</v>
      </c>
      <c r="R130" s="5">
        <f t="shared" si="30"/>
        <v>1.0783868787135054</v>
      </c>
      <c r="S130" s="9">
        <v>0.21</v>
      </c>
      <c r="T130" s="9">
        <v>0.9</v>
      </c>
      <c r="U130" s="3">
        <f t="shared" si="33"/>
        <v>2.4489226215434451E-2</v>
      </c>
      <c r="V130" s="3">
        <f t="shared" si="34"/>
        <v>0.35117127530946995</v>
      </c>
      <c r="W130" s="21">
        <v>1</v>
      </c>
      <c r="X130" s="24">
        <f t="shared" si="31"/>
        <v>2.4489226215434451E-2</v>
      </c>
      <c r="Y130" s="3">
        <f t="shared" si="35"/>
        <v>1.8954243085829758</v>
      </c>
    </row>
    <row r="131" spans="2:25">
      <c r="B131" s="119">
        <f t="shared" si="29"/>
        <v>7.7999999999999883</v>
      </c>
      <c r="C131" s="4">
        <f t="shared" si="18"/>
        <v>0.65545720209115077</v>
      </c>
      <c r="D131" s="3">
        <f t="shared" si="19"/>
        <v>0.65593380087140285</v>
      </c>
      <c r="E131" s="3">
        <f t="shared" si="20"/>
        <v>0.55465866237953565</v>
      </c>
      <c r="F131" s="3">
        <f t="shared" si="21"/>
        <v>0.55530491517863245</v>
      </c>
      <c r="G131" s="3">
        <f t="shared" si="22"/>
        <v>22.139521223368849</v>
      </c>
      <c r="H131" s="3">
        <f t="shared" si="23"/>
        <v>22.130162674503769</v>
      </c>
      <c r="I131" s="3">
        <f t="shared" si="24"/>
        <v>9.8437810316971088</v>
      </c>
      <c r="J131" s="3">
        <f t="shared" si="25"/>
        <v>9.8376839245830539</v>
      </c>
      <c r="K131" s="3">
        <f t="shared" si="26"/>
        <v>60.840024999999819</v>
      </c>
      <c r="L131" s="5">
        <f t="shared" si="27"/>
        <v>161.53594262371624</v>
      </c>
      <c r="M131" s="5">
        <f t="shared" si="28"/>
        <v>64.929790454272336</v>
      </c>
      <c r="N131" s="9">
        <v>50000</v>
      </c>
      <c r="O131" s="9">
        <v>0.3</v>
      </c>
      <c r="P131" s="9">
        <v>19.5</v>
      </c>
      <c r="Q131" s="5">
        <f t="shared" si="32"/>
        <v>152.09999999999962</v>
      </c>
      <c r="R131" s="5">
        <f t="shared" si="30"/>
        <v>1.0620377555799911</v>
      </c>
      <c r="S131" s="9">
        <v>0.21</v>
      </c>
      <c r="T131" s="9">
        <v>0.9</v>
      </c>
      <c r="U131" s="3">
        <f t="shared" si="33"/>
        <v>2.4515613670230481E-2</v>
      </c>
      <c r="V131" s="3">
        <f t="shared" si="34"/>
        <v>0.34738046687011004</v>
      </c>
      <c r="W131" s="21">
        <v>1</v>
      </c>
      <c r="X131" s="24">
        <f t="shared" si="31"/>
        <v>2.4515613670230481E-2</v>
      </c>
      <c r="Y131" s="3">
        <f t="shared" si="35"/>
        <v>1.9199399222532063</v>
      </c>
    </row>
    <row r="132" spans="2:25">
      <c r="B132" s="119">
        <f t="shared" si="29"/>
        <v>7.8999999999999879</v>
      </c>
      <c r="C132" s="4">
        <f t="shared" si="18"/>
        <v>0.64931777045677497</v>
      </c>
      <c r="D132" s="3">
        <f t="shared" si="19"/>
        <v>0.64978082909432011</v>
      </c>
      <c r="E132" s="3">
        <f t="shared" si="20"/>
        <v>0.55658574455622944</v>
      </c>
      <c r="F132" s="3">
        <f t="shared" si="21"/>
        <v>0.55722778301679643</v>
      </c>
      <c r="G132" s="3">
        <f t="shared" si="22"/>
        <v>22.174949830833885</v>
      </c>
      <c r="H132" s="3">
        <f t="shared" si="23"/>
        <v>22.165606240299404</v>
      </c>
      <c r="I132" s="3">
        <f t="shared" si="24"/>
        <v>9.923206387050497</v>
      </c>
      <c r="J132" s="3">
        <f t="shared" si="25"/>
        <v>9.9171581110719327</v>
      </c>
      <c r="K132" s="3">
        <f t="shared" si="26"/>
        <v>62.410024999999813</v>
      </c>
      <c r="L132" s="5">
        <f t="shared" si="27"/>
        <v>161.14965073273697</v>
      </c>
      <c r="M132" s="5">
        <f t="shared" si="28"/>
        <v>64.082468248793802</v>
      </c>
      <c r="N132" s="9">
        <v>50000</v>
      </c>
      <c r="O132" s="9">
        <v>0.3</v>
      </c>
      <c r="P132" s="9">
        <v>19.5</v>
      </c>
      <c r="Q132" s="5">
        <f t="shared" si="32"/>
        <v>154.04999999999961</v>
      </c>
      <c r="R132" s="5">
        <f t="shared" si="30"/>
        <v>1.0460866649317584</v>
      </c>
      <c r="S132" s="9">
        <v>0.21</v>
      </c>
      <c r="T132" s="9">
        <v>0.9</v>
      </c>
      <c r="U132" s="3">
        <f t="shared" si="33"/>
        <v>2.4540033956692051E-2</v>
      </c>
      <c r="V132" s="3">
        <f t="shared" si="34"/>
        <v>0.34365286966018732</v>
      </c>
      <c r="W132" s="21">
        <v>1</v>
      </c>
      <c r="X132" s="24">
        <f t="shared" si="31"/>
        <v>2.4540033956692051E-2</v>
      </c>
      <c r="Y132" s="3">
        <f t="shared" si="35"/>
        <v>1.9444799562098984</v>
      </c>
    </row>
    <row r="133" spans="2:25">
      <c r="B133" s="119">
        <f t="shared" si="29"/>
        <v>7.9999999999999876</v>
      </c>
      <c r="C133" s="4">
        <f t="shared" si="18"/>
        <v>0.64327598888934046</v>
      </c>
      <c r="D133" s="3">
        <f t="shared" si="19"/>
        <v>0.64372598869724651</v>
      </c>
      <c r="E133" s="3">
        <f t="shared" si="20"/>
        <v>0.55842851290582085</v>
      </c>
      <c r="F133" s="3">
        <f t="shared" si="21"/>
        <v>0.55906627772472273</v>
      </c>
      <c r="G133" s="3">
        <f t="shared" si="22"/>
        <v>22.210772161273454</v>
      </c>
      <c r="H133" s="3">
        <f t="shared" si="23"/>
        <v>22.201443646754143</v>
      </c>
      <c r="I133" s="3">
        <f t="shared" si="24"/>
        <v>10.003000799760029</v>
      </c>
      <c r="J133" s="3">
        <f t="shared" si="25"/>
        <v>9.9970008002400306</v>
      </c>
      <c r="K133" s="3">
        <f t="shared" si="26"/>
        <v>64.000024999999795</v>
      </c>
      <c r="L133" s="5">
        <f t="shared" si="27"/>
        <v>160.76101572690914</v>
      </c>
      <c r="M133" s="5">
        <f t="shared" si="28"/>
        <v>63.247298708514798</v>
      </c>
      <c r="N133" s="9">
        <v>50000</v>
      </c>
      <c r="O133" s="9">
        <v>0.3</v>
      </c>
      <c r="P133" s="9">
        <v>19.5</v>
      </c>
      <c r="Q133" s="5">
        <f t="shared" si="32"/>
        <v>155.9999999999996</v>
      </c>
      <c r="R133" s="5">
        <f t="shared" si="30"/>
        <v>1.0305193315827534</v>
      </c>
      <c r="S133" s="9">
        <v>0.21</v>
      </c>
      <c r="T133" s="9">
        <v>0.9</v>
      </c>
      <c r="U133" s="3">
        <f t="shared" si="33"/>
        <v>2.4562527300359967E-2</v>
      </c>
      <c r="V133" s="3">
        <f t="shared" si="34"/>
        <v>0.33998682629361854</v>
      </c>
      <c r="W133" s="21">
        <v>1</v>
      </c>
      <c r="X133" s="24">
        <f t="shared" si="31"/>
        <v>2.4562527300359967E-2</v>
      </c>
      <c r="Y133" s="3">
        <f t="shared" si="35"/>
        <v>1.9690424835102585</v>
      </c>
    </row>
    <row r="134" spans="2:25">
      <c r="B134" s="119">
        <f t="shared" si="29"/>
        <v>8.0999999999999872</v>
      </c>
      <c r="C134" s="4">
        <f t="shared" si="18"/>
        <v>0.63732997941658309</v>
      </c>
      <c r="D134" s="3">
        <f t="shared" si="19"/>
        <v>0.63776738150043299</v>
      </c>
      <c r="E134" s="3">
        <f t="shared" si="20"/>
        <v>0.56018893605969688</v>
      </c>
      <c r="F134" s="3">
        <f t="shared" si="21"/>
        <v>0.56082237314087302</v>
      </c>
      <c r="G134" s="3">
        <f t="shared" si="22"/>
        <v>22.246986312757056</v>
      </c>
      <c r="H134" s="3">
        <f t="shared" si="23"/>
        <v>22.237672989771205</v>
      </c>
      <c r="I134" s="3">
        <f t="shared" si="24"/>
        <v>10.083155508073839</v>
      </c>
      <c r="J134" s="3">
        <f t="shared" si="25"/>
        <v>10.077203233040397</v>
      </c>
      <c r="K134" s="3">
        <f t="shared" si="26"/>
        <v>65.61002499999978</v>
      </c>
      <c r="L134" s="5">
        <f t="shared" si="27"/>
        <v>160.37013730913966</v>
      </c>
      <c r="M134" s="5">
        <f t="shared" si="28"/>
        <v>62.424116840656453</v>
      </c>
      <c r="N134" s="9">
        <v>50000</v>
      </c>
      <c r="O134" s="9">
        <v>0.3</v>
      </c>
      <c r="P134" s="9">
        <v>19.5</v>
      </c>
      <c r="Q134" s="5">
        <f t="shared" si="32"/>
        <v>157.94999999999959</v>
      </c>
      <c r="R134" s="5">
        <f t="shared" si="30"/>
        <v>1.0153221735304849</v>
      </c>
      <c r="S134" s="9">
        <v>0.21</v>
      </c>
      <c r="T134" s="9">
        <v>0.9</v>
      </c>
      <c r="U134" s="3">
        <f t="shared" si="33"/>
        <v>2.4583133440949072E-2</v>
      </c>
      <c r="V134" s="3">
        <f t="shared" si="34"/>
        <v>0.3363807446254104</v>
      </c>
      <c r="W134" s="21">
        <v>1</v>
      </c>
      <c r="X134" s="24">
        <f t="shared" si="31"/>
        <v>2.4583133440949072E-2</v>
      </c>
      <c r="Y134" s="3">
        <f t="shared" si="35"/>
        <v>1.9936256169512074</v>
      </c>
    </row>
    <row r="135" spans="2:25">
      <c r="B135" s="119">
        <f t="shared" si="29"/>
        <v>8.1999999999999869</v>
      </c>
      <c r="C135" s="4">
        <f t="shared" si="18"/>
        <v>0.63147789582299041</v>
      </c>
      <c r="D135" s="3">
        <f t="shared" si="19"/>
        <v>0.63190314205320708</v>
      </c>
      <c r="E135" s="3">
        <f t="shared" si="20"/>
        <v>0.56186894807225118</v>
      </c>
      <c r="F135" s="3">
        <f t="shared" si="21"/>
        <v>0.56249800828310115</v>
      </c>
      <c r="G135" s="3">
        <f t="shared" si="22"/>
        <v>22.283590374982207</v>
      </c>
      <c r="H135" s="3">
        <f t="shared" si="23"/>
        <v>22.274292356885322</v>
      </c>
      <c r="I135" s="3">
        <f t="shared" si="24"/>
        <v>10.163661987689268</v>
      </c>
      <c r="J135" s="3">
        <f t="shared" si="25"/>
        <v>10.157756888211088</v>
      </c>
      <c r="K135" s="3">
        <f t="shared" si="26"/>
        <v>67.240024999999775</v>
      </c>
      <c r="L135" s="5">
        <f t="shared" si="27"/>
        <v>159.97711331578748</v>
      </c>
      <c r="M135" s="5">
        <f t="shared" si="28"/>
        <v>61.61275869215401</v>
      </c>
      <c r="N135" s="9">
        <v>50000</v>
      </c>
      <c r="O135" s="9">
        <v>0.3</v>
      </c>
      <c r="P135" s="9">
        <v>19.5</v>
      </c>
      <c r="Q135" s="5">
        <f t="shared" si="32"/>
        <v>159.89999999999958</v>
      </c>
      <c r="R135" s="5">
        <f t="shared" si="30"/>
        <v>1.0004822596359468</v>
      </c>
      <c r="S135" s="9">
        <v>0.21</v>
      </c>
      <c r="T135" s="9">
        <v>0.9</v>
      </c>
      <c r="U135" s="3">
        <f t="shared" si="33"/>
        <v>2.4601891620098928E-2</v>
      </c>
      <c r="V135" s="3">
        <f t="shared" si="34"/>
        <v>0.33283309432541103</v>
      </c>
      <c r="W135" s="21">
        <v>1</v>
      </c>
      <c r="X135" s="24">
        <f t="shared" si="31"/>
        <v>2.4601891620098928E-2</v>
      </c>
      <c r="Y135" s="3">
        <f t="shared" si="35"/>
        <v>2.0182275085713064</v>
      </c>
    </row>
    <row r="136" spans="2:25">
      <c r="B136" s="119">
        <f t="shared" si="29"/>
        <v>8.2999999999999865</v>
      </c>
      <c r="C136" s="4">
        <f t="shared" si="18"/>
        <v>0.62571792382111391</v>
      </c>
      <c r="D136" s="3">
        <f t="shared" si="19"/>
        <v>0.62613143775218705</v>
      </c>
      <c r="E136" s="3">
        <f t="shared" si="20"/>
        <v>0.56347044828394965</v>
      </c>
      <c r="F136" s="3">
        <f t="shared" si="21"/>
        <v>0.56409508722072477</v>
      </c>
      <c r="G136" s="3">
        <f t="shared" si="22"/>
        <v>22.320582429676868</v>
      </c>
      <c r="H136" s="3">
        <f t="shared" si="23"/>
        <v>22.311299827665795</v>
      </c>
      <c r="I136" s="3">
        <f t="shared" si="24"/>
        <v>10.24451194542716</v>
      </c>
      <c r="J136" s="3">
        <f t="shared" si="25"/>
        <v>10.238653475921518</v>
      </c>
      <c r="K136" s="3">
        <f t="shared" si="26"/>
        <v>68.890024999999767</v>
      </c>
      <c r="L136" s="5">
        <f t="shared" si="27"/>
        <v>159.58203971197946</v>
      </c>
      <c r="M136" s="5">
        <f t="shared" si="28"/>
        <v>60.813061430188178</v>
      </c>
      <c r="N136" s="9">
        <v>50000</v>
      </c>
      <c r="O136" s="9">
        <v>0.3</v>
      </c>
      <c r="P136" s="9">
        <v>19.5</v>
      </c>
      <c r="Q136" s="5">
        <f t="shared" si="32"/>
        <v>161.84999999999957</v>
      </c>
      <c r="R136" s="5">
        <f t="shared" si="30"/>
        <v>0.98598727038603573</v>
      </c>
      <c r="S136" s="9">
        <v>0.21</v>
      </c>
      <c r="T136" s="9">
        <v>0.9</v>
      </c>
      <c r="U136" s="3">
        <f t="shared" si="33"/>
        <v>2.4618840570773227E-2</v>
      </c>
      <c r="V136" s="3">
        <f t="shared" si="34"/>
        <v>0.32934240367083062</v>
      </c>
      <c r="W136" s="21">
        <v>1</v>
      </c>
      <c r="X136" s="24">
        <f t="shared" si="31"/>
        <v>2.4618840570773227E-2</v>
      </c>
      <c r="Y136" s="3">
        <f t="shared" si="35"/>
        <v>2.0428463491420796</v>
      </c>
    </row>
    <row r="137" spans="2:25">
      <c r="B137" s="119">
        <f t="shared" si="29"/>
        <v>8.3999999999999861</v>
      </c>
      <c r="C137" s="4">
        <f t="shared" si="18"/>
        <v>0.62004828114886135</v>
      </c>
      <c r="D137" s="3">
        <f t="shared" si="19"/>
        <v>0.62045046888879096</v>
      </c>
      <c r="E137" s="3">
        <f t="shared" si="20"/>
        <v>0.56499530125762298</v>
      </c>
      <c r="F137" s="3">
        <f t="shared" si="21"/>
        <v>0.56561547901965703</v>
      </c>
      <c r="G137" s="3">
        <f t="shared" si="22"/>
        <v>22.357960550998378</v>
      </c>
      <c r="H137" s="3">
        <f t="shared" si="23"/>
        <v>22.348693474116107</v>
      </c>
      <c r="I137" s="3">
        <f t="shared" si="24"/>
        <v>10.325697313014736</v>
      </c>
      <c r="J137" s="3">
        <f t="shared" si="25"/>
        <v>10.319884931529021</v>
      </c>
      <c r="K137" s="3">
        <f t="shared" si="26"/>
        <v>70.560024999999754</v>
      </c>
      <c r="L137" s="5">
        <f t="shared" si="27"/>
        <v>159.18501059036663</v>
      </c>
      <c r="M137" s="5">
        <f t="shared" si="28"/>
        <v>60.024863415691691</v>
      </c>
      <c r="N137" s="9">
        <v>50000</v>
      </c>
      <c r="O137" s="9">
        <v>0.3</v>
      </c>
      <c r="P137" s="9">
        <v>19.5</v>
      </c>
      <c r="Q137" s="5">
        <f t="shared" si="32"/>
        <v>163.79999999999956</v>
      </c>
      <c r="R137" s="5">
        <f t="shared" si="30"/>
        <v>0.97182546147965243</v>
      </c>
      <c r="S137" s="9">
        <v>0.21</v>
      </c>
      <c r="T137" s="9">
        <v>0.9</v>
      </c>
      <c r="U137" s="3">
        <f t="shared" si="33"/>
        <v>2.4634018508190234E-2</v>
      </c>
      <c r="V137" s="3">
        <f t="shared" si="34"/>
        <v>0.32590725654135733</v>
      </c>
      <c r="W137" s="21">
        <v>1</v>
      </c>
      <c r="X137" s="24">
        <f t="shared" si="31"/>
        <v>2.4634018508190234E-2</v>
      </c>
      <c r="Y137" s="3">
        <f t="shared" si="35"/>
        <v>2.06748036765027</v>
      </c>
    </row>
    <row r="138" spans="2:25">
      <c r="B138" s="119">
        <f t="shared" si="29"/>
        <v>8.4999999999999858</v>
      </c>
      <c r="C138" s="4">
        <f t="shared" si="18"/>
        <v>0.61446721759927159</v>
      </c>
      <c r="D138" s="3">
        <f t="shared" si="19"/>
        <v>0.61485846863231119</v>
      </c>
      <c r="E138" s="3">
        <f t="shared" si="20"/>
        <v>0.56644533678158016</v>
      </c>
      <c r="F138" s="3">
        <f t="shared" si="21"/>
        <v>0.56706101775417794</v>
      </c>
      <c r="G138" s="3">
        <f t="shared" si="22"/>
        <v>22.395722805928809</v>
      </c>
      <c r="H138" s="3">
        <f t="shared" si="23"/>
        <v>22.386471361069834</v>
      </c>
      <c r="I138" s="3">
        <f t="shared" si="24"/>
        <v>10.407210240981957</v>
      </c>
      <c r="J138" s="3">
        <f t="shared" si="25"/>
        <v>10.40144340945043</v>
      </c>
      <c r="K138" s="3">
        <f t="shared" si="26"/>
        <v>72.250024999999752</v>
      </c>
      <c r="L138" s="5">
        <f t="shared" si="27"/>
        <v>158.78611817302414</v>
      </c>
      <c r="M138" s="5">
        <f t="shared" si="28"/>
        <v>59.248004270262264</v>
      </c>
      <c r="N138" s="9">
        <v>50000</v>
      </c>
      <c r="O138" s="9">
        <v>0.3</v>
      </c>
      <c r="P138" s="9">
        <v>19.5</v>
      </c>
      <c r="Q138" s="5">
        <f t="shared" si="32"/>
        <v>165.74999999999955</v>
      </c>
      <c r="R138" s="5">
        <f t="shared" si="30"/>
        <v>0.95798563000316483</v>
      </c>
      <c r="S138" s="9">
        <v>0.21</v>
      </c>
      <c r="T138" s="9">
        <v>0.9</v>
      </c>
      <c r="U138" s="3">
        <f t="shared" si="33"/>
        <v>2.4647463122173266E-2</v>
      </c>
      <c r="V138" s="3">
        <f t="shared" si="34"/>
        <v>0.32252628960204005</v>
      </c>
      <c r="W138" s="21">
        <v>1</v>
      </c>
      <c r="X138" s="24">
        <f t="shared" si="31"/>
        <v>2.4647463122173266E-2</v>
      </c>
      <c r="Y138" s="3">
        <f t="shared" si="35"/>
        <v>2.0921278307724434</v>
      </c>
    </row>
    <row r="139" spans="2:25">
      <c r="B139" s="119">
        <f t="shared" si="29"/>
        <v>8.5999999999999854</v>
      </c>
      <c r="C139" s="4">
        <f t="shared" si="18"/>
        <v>0.60897301498885714</v>
      </c>
      <c r="D139" s="3">
        <f t="shared" si="19"/>
        <v>0.60935370295440971</v>
      </c>
      <c r="E139" s="3">
        <f t="shared" si="20"/>
        <v>0.56782234993356151</v>
      </c>
      <c r="F139" s="3">
        <f t="shared" si="21"/>
        <v>0.56843350257934833</v>
      </c>
      <c r="G139" s="3">
        <f t="shared" si="22"/>
        <v>22.433867254666541</v>
      </c>
      <c r="H139" s="3">
        <f t="shared" si="23"/>
        <v>22.424631546582873</v>
      </c>
      <c r="I139" s="3">
        <f t="shared" si="24"/>
        <v>10.489043092675315</v>
      </c>
      <c r="J139" s="3">
        <f t="shared" si="25"/>
        <v>10.483321277152569</v>
      </c>
      <c r="K139" s="3">
        <f t="shared" si="26"/>
        <v>73.960024999999746</v>
      </c>
      <c r="L139" s="5">
        <f t="shared" si="27"/>
        <v>158.38545281621776</v>
      </c>
      <c r="M139" s="5">
        <f t="shared" si="28"/>
        <v>58.48232493689148</v>
      </c>
      <c r="N139" s="9">
        <v>50000</v>
      </c>
      <c r="O139" s="9">
        <v>0.3</v>
      </c>
      <c r="P139" s="9">
        <v>19.5</v>
      </c>
      <c r="Q139" s="5">
        <f t="shared" si="32"/>
        <v>167.69999999999953</v>
      </c>
      <c r="R139" s="5">
        <f t="shared" si="30"/>
        <v>0.94445708298281572</v>
      </c>
      <c r="S139" s="9">
        <v>0.21</v>
      </c>
      <c r="T139" s="9">
        <v>0.9</v>
      </c>
      <c r="U139" s="3">
        <f t="shared" si="33"/>
        <v>2.4659211570816488E-2</v>
      </c>
      <c r="V139" s="3">
        <f t="shared" si="34"/>
        <v>0.31919818966033714</v>
      </c>
      <c r="W139" s="21">
        <v>1</v>
      </c>
      <c r="X139" s="24">
        <f t="shared" si="31"/>
        <v>2.4659211570816488E-2</v>
      </c>
      <c r="Y139" s="3">
        <f t="shared" si="35"/>
        <v>2.11678704234326</v>
      </c>
    </row>
    <row r="140" spans="2:25">
      <c r="B140" s="119">
        <f t="shared" si="29"/>
        <v>8.6999999999999851</v>
      </c>
      <c r="C140" s="4">
        <f t="shared" si="18"/>
        <v>0.603563987070182</v>
      </c>
      <c r="D140" s="3">
        <f t="shared" si="19"/>
        <v>0.60393447050050431</v>
      </c>
      <c r="E140" s="3">
        <f t="shared" si="20"/>
        <v>0.56912810119993951</v>
      </c>
      <c r="F140" s="3">
        <f t="shared" si="21"/>
        <v>0.56973469785846542</v>
      </c>
      <c r="G140" s="3">
        <f t="shared" si="22"/>
        <v>22.472391951014021</v>
      </c>
      <c r="H140" s="3">
        <f t="shared" si="23"/>
        <v>22.463172082321762</v>
      </c>
      <c r="I140" s="3">
        <f t="shared" si="24"/>
        <v>10.571188438392333</v>
      </c>
      <c r="J140" s="3">
        <f t="shared" si="25"/>
        <v>10.565511109264888</v>
      </c>
      <c r="K140" s="3">
        <f t="shared" si="26"/>
        <v>75.690024999999736</v>
      </c>
      <c r="L140" s="5">
        <f t="shared" si="27"/>
        <v>157.98310301777792</v>
      </c>
      <c r="M140" s="5">
        <f t="shared" si="28"/>
        <v>57.727667734897935</v>
      </c>
      <c r="N140" s="9">
        <v>50000</v>
      </c>
      <c r="O140" s="9">
        <v>0.3</v>
      </c>
      <c r="P140" s="9">
        <v>19.5</v>
      </c>
      <c r="Q140" s="5">
        <f t="shared" si="32"/>
        <v>169.64999999999952</v>
      </c>
      <c r="R140" s="5">
        <f t="shared" si="30"/>
        <v>0.93122960812129896</v>
      </c>
      <c r="S140" s="9">
        <v>0.21</v>
      </c>
      <c r="T140" s="9">
        <v>0.9</v>
      </c>
      <c r="U140" s="3">
        <f t="shared" si="33"/>
        <v>2.4669300475367747E-2</v>
      </c>
      <c r="V140" s="3">
        <f t="shared" si="34"/>
        <v>0.31592169118484448</v>
      </c>
      <c r="W140" s="21">
        <v>1</v>
      </c>
      <c r="X140" s="24">
        <f t="shared" si="31"/>
        <v>2.4669300475367747E-2</v>
      </c>
      <c r="Y140" s="3">
        <f t="shared" si="35"/>
        <v>2.1414563428186275</v>
      </c>
    </row>
    <row r="141" spans="2:25">
      <c r="B141" s="119">
        <f t="shared" si="29"/>
        <v>8.7999999999999847</v>
      </c>
      <c r="C141" s="4">
        <f t="shared" si="18"/>
        <v>0.59823847939396391</v>
      </c>
      <c r="D141" s="3">
        <f t="shared" si="19"/>
        <v>0.59859910241314285</v>
      </c>
      <c r="E141" s="3">
        <f t="shared" si="20"/>
        <v>0.57036431664496057</v>
      </c>
      <c r="F141" s="3">
        <f t="shared" si="21"/>
        <v>0.57096633334034197</v>
      </c>
      <c r="G141" s="3">
        <f t="shared" si="22"/>
        <v>22.511294942761502</v>
      </c>
      <c r="H141" s="3">
        <f t="shared" si="23"/>
        <v>22.502091013948011</v>
      </c>
      <c r="I141" s="3">
        <f t="shared" si="24"/>
        <v>10.653639049639317</v>
      </c>
      <c r="J141" s="3">
        <f t="shared" si="25"/>
        <v>10.648005681816654</v>
      </c>
      <c r="K141" s="3">
        <f t="shared" si="26"/>
        <v>77.440024999999721</v>
      </c>
      <c r="L141" s="5">
        <f t="shared" si="27"/>
        <v>157.57915542683969</v>
      </c>
      <c r="M141" s="5">
        <f t="shared" si="28"/>
        <v>56.983876409432852</v>
      </c>
      <c r="N141" s="9">
        <v>50000</v>
      </c>
      <c r="O141" s="9">
        <v>0.3</v>
      </c>
      <c r="P141" s="9">
        <v>19.5</v>
      </c>
      <c r="Q141" s="5">
        <f t="shared" si="32"/>
        <v>171.59999999999951</v>
      </c>
      <c r="R141" s="5">
        <f t="shared" si="30"/>
        <v>0.91829344654335743</v>
      </c>
      <c r="S141" s="9">
        <v>0.21</v>
      </c>
      <c r="T141" s="9">
        <v>0.9</v>
      </c>
      <c r="U141" s="3">
        <f t="shared" si="33"/>
        <v>2.4677765916235907E-2</v>
      </c>
      <c r="V141" s="3">
        <f t="shared" si="34"/>
        <v>0.31269557397422576</v>
      </c>
      <c r="W141" s="21">
        <v>1</v>
      </c>
      <c r="X141" s="24">
        <f t="shared" si="31"/>
        <v>2.4677765916235907E-2</v>
      </c>
      <c r="Y141" s="3">
        <f t="shared" si="35"/>
        <v>2.1661341087348633</v>
      </c>
    </row>
    <row r="142" spans="2:25">
      <c r="B142" s="119">
        <f t="shared" si="29"/>
        <v>8.8999999999999844</v>
      </c>
      <c r="C142" s="4">
        <f t="shared" si="18"/>
        <v>0.5929948691256135</v>
      </c>
      <c r="D142" s="3">
        <f t="shared" si="19"/>
        <v>0.59334596211211443</v>
      </c>
      <c r="E142" s="3">
        <f t="shared" si="20"/>
        <v>0.57153268812517188</v>
      </c>
      <c r="F142" s="3">
        <f t="shared" si="21"/>
        <v>0.57213010438155076</v>
      </c>
      <c r="G142" s="3">
        <f t="shared" si="22"/>
        <v>22.550574272066768</v>
      </c>
      <c r="H142" s="3">
        <f t="shared" si="23"/>
        <v>22.541386381498363</v>
      </c>
      <c r="I142" s="3">
        <f t="shared" si="24"/>
        <v>10.736387893514268</v>
      </c>
      <c r="J142" s="3">
        <f t="shared" si="25"/>
        <v>10.730797966600608</v>
      </c>
      <c r="K142" s="3">
        <f t="shared" si="26"/>
        <v>79.210024999999717</v>
      </c>
      <c r="L142" s="5">
        <f t="shared" si="27"/>
        <v>157.17369485572317</v>
      </c>
      <c r="M142" s="5">
        <f t="shared" si="28"/>
        <v>56.25079617590518</v>
      </c>
      <c r="N142" s="9">
        <v>50000</v>
      </c>
      <c r="O142" s="9">
        <v>0.3</v>
      </c>
      <c r="P142" s="9">
        <v>19.5</v>
      </c>
      <c r="Q142" s="5">
        <f t="shared" si="32"/>
        <v>173.5499999999995</v>
      </c>
      <c r="R142" s="5">
        <f t="shared" si="30"/>
        <v>0.90563926739108969</v>
      </c>
      <c r="S142" s="9">
        <v>0.21</v>
      </c>
      <c r="T142" s="9">
        <v>0.9</v>
      </c>
      <c r="U142" s="3">
        <f t="shared" si="33"/>
        <v>2.4684643430035926E-2</v>
      </c>
      <c r="V142" s="3">
        <f t="shared" si="34"/>
        <v>0.30951866096578967</v>
      </c>
      <c r="W142" s="21">
        <v>1</v>
      </c>
      <c r="X142" s="24">
        <f t="shared" si="31"/>
        <v>2.4684643430035926E-2</v>
      </c>
      <c r="Y142" s="3">
        <f t="shared" si="35"/>
        <v>2.1908187521648994</v>
      </c>
    </row>
    <row r="143" spans="2:25">
      <c r="B143" s="119">
        <f t="shared" si="29"/>
        <v>8.999999999999984</v>
      </c>
      <c r="C143" s="4">
        <f t="shared" si="18"/>
        <v>0.58783156482078458</v>
      </c>
      <c r="D143" s="3">
        <f t="shared" si="19"/>
        <v>0.58817344503570967</v>
      </c>
      <c r="E143" s="3">
        <f t="shared" si="20"/>
        <v>0.57263487354452347</v>
      </c>
      <c r="F143" s="3">
        <f t="shared" si="21"/>
        <v>0.57322767220911386</v>
      </c>
      <c r="G143" s="3">
        <f t="shared" si="22"/>
        <v>22.590227975830604</v>
      </c>
      <c r="H143" s="3">
        <f t="shared" si="23"/>
        <v>22.581056219760839</v>
      </c>
      <c r="I143" s="3">
        <f t="shared" si="24"/>
        <v>10.819428127216323</v>
      </c>
      <c r="J143" s="3">
        <f t="shared" si="25"/>
        <v>10.813881125664354</v>
      </c>
      <c r="K143" s="3">
        <f t="shared" si="26"/>
        <v>81.00002499999971</v>
      </c>
      <c r="L143" s="5">
        <f t="shared" si="27"/>
        <v>156.76680429374531</v>
      </c>
      <c r="M143" s="5">
        <f t="shared" si="28"/>
        <v>55.528273759655903</v>
      </c>
      <c r="N143" s="9">
        <v>50000</v>
      </c>
      <c r="O143" s="9">
        <v>0.3</v>
      </c>
      <c r="P143" s="9">
        <v>19.5</v>
      </c>
      <c r="Q143" s="5">
        <f t="shared" si="32"/>
        <v>175.49999999999949</v>
      </c>
      <c r="R143" s="5">
        <f>L143/Q143</f>
        <v>0.89325814412390747</v>
      </c>
      <c r="S143" s="9">
        <v>0.21</v>
      </c>
      <c r="T143" s="9">
        <v>0.9</v>
      </c>
      <c r="U143" s="3">
        <f t="shared" si="33"/>
        <v>2.4689968007590265E-2</v>
      </c>
      <c r="V143" s="3">
        <f t="shared" si="34"/>
        <v>0.30638981617399602</v>
      </c>
      <c r="W143" s="21">
        <v>1</v>
      </c>
      <c r="X143" s="24">
        <f t="shared" si="31"/>
        <v>2.4689968007590265E-2</v>
      </c>
      <c r="Y143" s="3">
        <f t="shared" si="35"/>
        <v>2.2155087201724895</v>
      </c>
    </row>
    <row r="144" spans="2:25">
      <c r="B144" s="119">
        <f t="shared" si="29"/>
        <v>9.0999999999999837</v>
      </c>
      <c r="C144" s="4">
        <f t="shared" si="18"/>
        <v>0.58274700616417485</v>
      </c>
      <c r="D144" s="3">
        <f t="shared" si="19"/>
        <v>0.58307997834722858</v>
      </c>
      <c r="E144" s="3">
        <f t="shared" si="20"/>
        <v>0.57367249714595214</v>
      </c>
      <c r="F144" s="3">
        <f t="shared" si="21"/>
        <v>0.57426066421944533</v>
      </c>
      <c r="G144" s="3">
        <f t="shared" si="22"/>
        <v>22.630254086068049</v>
      </c>
      <c r="H144" s="3">
        <f t="shared" si="23"/>
        <v>22.621098558646523</v>
      </c>
      <c r="I144" s="3">
        <f t="shared" si="24"/>
        <v>10.902753092682586</v>
      </c>
      <c r="J144" s="3">
        <f t="shared" si="25"/>
        <v>10.89724850593028</v>
      </c>
      <c r="K144" s="3">
        <f t="shared" si="26"/>
        <v>82.810024999999698</v>
      </c>
      <c r="L144" s="5">
        <f t="shared" si="27"/>
        <v>156.3585649227677</v>
      </c>
      <c r="M144" s="5">
        <f t="shared" si="28"/>
        <v>54.81615743119233</v>
      </c>
      <c r="N144" s="9">
        <v>50000</v>
      </c>
      <c r="O144" s="9">
        <v>0.3</v>
      </c>
      <c r="P144" s="9">
        <v>19.5</v>
      </c>
      <c r="Q144" s="5">
        <f t="shared" si="32"/>
        <v>177.44999999999948</v>
      </c>
      <c r="R144" s="5">
        <f t="shared" ref="R144:R161" si="36">L144/Q144</f>
        <v>0.88114153239091664</v>
      </c>
      <c r="S144" s="9">
        <v>0.21</v>
      </c>
      <c r="T144" s="9">
        <v>0.9</v>
      </c>
      <c r="U144" s="3">
        <f t="shared" si="33"/>
        <v>2.4693774092810372E-2</v>
      </c>
      <c r="V144" s="3">
        <f t="shared" si="34"/>
        <v>0.30330794274993755</v>
      </c>
      <c r="W144" s="21">
        <v>1</v>
      </c>
      <c r="X144" s="24">
        <f t="shared" si="31"/>
        <v>2.4693774092810372E-2</v>
      </c>
      <c r="Y144" s="3">
        <f t="shared" si="35"/>
        <v>2.2402024942652998</v>
      </c>
    </row>
    <row r="145" spans="2:25">
      <c r="B145" s="119">
        <f t="shared" si="29"/>
        <v>9.1999999999999833</v>
      </c>
      <c r="C145" s="4">
        <f t="shared" si="18"/>
        <v>0.57773966367551066</v>
      </c>
      <c r="D145" s="3">
        <f t="shared" si="19"/>
        <v>0.57806402061053597</v>
      </c>
      <c r="E145" s="3">
        <f t="shared" si="20"/>
        <v>0.57464714983555876</v>
      </c>
      <c r="F145" s="3">
        <f t="shared" si="21"/>
        <v>0.57523067430965558</v>
      </c>
      <c r="G145" s="3">
        <f t="shared" si="22"/>
        <v>22.670650630275251</v>
      </c>
      <c r="H145" s="3">
        <f t="shared" si="23"/>
        <v>22.661511423556895</v>
      </c>
      <c r="I145" s="3">
        <f t="shared" si="24"/>
        <v>10.986356311352717</v>
      </c>
      <c r="J145" s="3">
        <f t="shared" si="25"/>
        <v>10.980893633944357</v>
      </c>
      <c r="K145" s="3">
        <f t="shared" si="26"/>
        <v>84.640024999999682</v>
      </c>
      <c r="L145" s="5">
        <f t="shared" si="27"/>
        <v>155.94905613430001</v>
      </c>
      <c r="M145" s="5">
        <f t="shared" si="28"/>
        <v>54.114297037275406</v>
      </c>
      <c r="N145" s="9">
        <v>50000</v>
      </c>
      <c r="O145" s="9">
        <v>0.3</v>
      </c>
      <c r="P145" s="9">
        <v>19.5</v>
      </c>
      <c r="Q145" s="5">
        <f t="shared" si="32"/>
        <v>179.39999999999947</v>
      </c>
      <c r="R145" s="5">
        <f t="shared" si="36"/>
        <v>0.86928124935507511</v>
      </c>
      <c r="S145" s="9">
        <v>0.21</v>
      </c>
      <c r="T145" s="9">
        <v>0.9</v>
      </c>
      <c r="U145" s="3">
        <f t="shared" si="33"/>
        <v>2.4696095582386866E-2</v>
      </c>
      <c r="V145" s="3">
        <f t="shared" si="34"/>
        <v>0.3002719811535417</v>
      </c>
      <c r="W145" s="21">
        <v>1</v>
      </c>
      <c r="X145" s="24">
        <f t="shared" si="31"/>
        <v>2.4696095582386866E-2</v>
      </c>
      <c r="Y145" s="3">
        <f t="shared" si="35"/>
        <v>2.2648985898476868</v>
      </c>
    </row>
    <row r="146" spans="2:25">
      <c r="B146" s="119">
        <f t="shared" si="29"/>
        <v>9.2999999999999829</v>
      </c>
      <c r="C146" s="4">
        <f t="shared" si="18"/>
        <v>0.57280803838635697</v>
      </c>
      <c r="D146" s="3">
        <f t="shared" si="19"/>
        <v>0.57312406143818184</v>
      </c>
      <c r="E146" s="3">
        <f t="shared" si="20"/>
        <v>0.57556038953577726</v>
      </c>
      <c r="F146" s="3">
        <f t="shared" si="21"/>
        <v>0.57613926323761411</v>
      </c>
      <c r="G146" s="3">
        <f t="shared" si="22"/>
        <v>22.711415631791862</v>
      </c>
      <c r="H146" s="3">
        <f t="shared" si="23"/>
        <v>22.702292835746785</v>
      </c>
      <c r="I146" s="3">
        <f t="shared" si="24"/>
        <v>11.070231479061297</v>
      </c>
      <c r="J146" s="3">
        <f t="shared" si="25"/>
        <v>11.064810210753716</v>
      </c>
      <c r="K146" s="3">
        <f t="shared" si="26"/>
        <v>86.490024999999676</v>
      </c>
      <c r="L146" s="5">
        <f t="shared" si="27"/>
        <v>155.53835554799065</v>
      </c>
      <c r="M146" s="5">
        <f t="shared" si="28"/>
        <v>53.422544028136457</v>
      </c>
      <c r="N146" s="9">
        <v>50000</v>
      </c>
      <c r="O146" s="9">
        <v>0.3</v>
      </c>
      <c r="P146" s="9">
        <v>19.5</v>
      </c>
      <c r="Q146" s="5">
        <f t="shared" si="32"/>
        <v>181.34999999999945</v>
      </c>
      <c r="R146" s="5">
        <f t="shared" si="36"/>
        <v>0.85766945435892539</v>
      </c>
      <c r="S146" s="9">
        <v>0.21</v>
      </c>
      <c r="T146" s="9">
        <v>0.9</v>
      </c>
      <c r="U146" s="3">
        <f t="shared" si="33"/>
        <v>2.4696965826221669E-2</v>
      </c>
      <c r="V146" s="3">
        <f t="shared" si="34"/>
        <v>0.29728090743087154</v>
      </c>
      <c r="W146" s="21">
        <v>1</v>
      </c>
      <c r="X146" s="24">
        <f t="shared" si="31"/>
        <v>2.4696965826221669E-2</v>
      </c>
      <c r="Y146" s="3">
        <f t="shared" si="35"/>
        <v>2.2895955556739085</v>
      </c>
    </row>
    <row r="147" spans="2:25">
      <c r="B147" s="119">
        <f t="shared" si="29"/>
        <v>9.3999999999999826</v>
      </c>
      <c r="C147" s="4">
        <f t="shared" si="18"/>
        <v>0.56795066149112072</v>
      </c>
      <c r="D147" s="3">
        <f t="shared" si="19"/>
        <v>0.56825862111534453</v>
      </c>
      <c r="E147" s="3">
        <f t="shared" si="20"/>
        <v>0.57641374156419911</v>
      </c>
      <c r="F147" s="3">
        <f t="shared" si="21"/>
        <v>0.5769879590074356</v>
      </c>
      <c r="G147" s="3">
        <f t="shared" si="22"/>
        <v>22.752547110158886</v>
      </c>
      <c r="H147" s="3">
        <f t="shared" si="23"/>
        <v>22.743440812682667</v>
      </c>
      <c r="I147" s="3">
        <f t="shared" si="24"/>
        <v>11.154372461057577</v>
      </c>
      <c r="J147" s="3">
        <f t="shared" si="25"/>
        <v>11.14899210691261</v>
      </c>
      <c r="K147" s="3">
        <f t="shared" si="26"/>
        <v>88.360024999999666</v>
      </c>
      <c r="L147" s="5">
        <f t="shared" si="27"/>
        <v>155.12653903135018</v>
      </c>
      <c r="M147" s="5">
        <f t="shared" si="28"/>
        <v>52.740751481085191</v>
      </c>
      <c r="N147" s="9">
        <v>50000</v>
      </c>
      <c r="O147" s="9">
        <v>0.3</v>
      </c>
      <c r="P147" s="9">
        <v>19.5</v>
      </c>
      <c r="Q147" s="5">
        <f t="shared" si="32"/>
        <v>183.29999999999944</v>
      </c>
      <c r="R147" s="5">
        <f t="shared" si="36"/>
        <v>0.84629863083115464</v>
      </c>
      <c r="S147" s="9">
        <v>0.21</v>
      </c>
      <c r="T147" s="9">
        <v>0.9</v>
      </c>
      <c r="U147" s="3">
        <f t="shared" si="33"/>
        <v>2.4696417628539725E-2</v>
      </c>
      <c r="V147" s="3">
        <f t="shared" si="34"/>
        <v>0.2943337315894915</v>
      </c>
      <c r="W147" s="21">
        <v>1</v>
      </c>
      <c r="X147" s="24">
        <f t="shared" si="31"/>
        <v>2.4696417628539725E-2</v>
      </c>
      <c r="Y147" s="3">
        <f t="shared" si="35"/>
        <v>2.3142919733024483</v>
      </c>
    </row>
    <row r="148" spans="2:25">
      <c r="B148" s="119">
        <f t="shared" si="29"/>
        <v>9.4999999999999822</v>
      </c>
      <c r="C148" s="4">
        <f t="shared" si="18"/>
        <v>0.563166093975355</v>
      </c>
      <c r="D148" s="3">
        <f t="shared" si="19"/>
        <v>0.56346625020259877</v>
      </c>
      <c r="E148" s="3">
        <f t="shared" si="20"/>
        <v>0.57720869903497307</v>
      </c>
      <c r="F148" s="3">
        <f t="shared" si="21"/>
        <v>0.57777825727731169</v>
      </c>
      <c r="G148" s="3">
        <f t="shared" si="22"/>
        <v>22.794043081471958</v>
      </c>
      <c r="H148" s="3">
        <f t="shared" si="23"/>
        <v>22.78495336839643</v>
      </c>
      <c r="I148" s="3">
        <f t="shared" si="24"/>
        <v>11.238773287151924</v>
      </c>
      <c r="J148" s="3">
        <f t="shared" si="25"/>
        <v>11.233433357615992</v>
      </c>
      <c r="K148" s="3">
        <f t="shared" si="26"/>
        <v>90.250024999999653</v>
      </c>
      <c r="L148" s="5">
        <f t="shared" si="27"/>
        <v>154.71368072056262</v>
      </c>
      <c r="M148" s="5">
        <f t="shared" si="28"/>
        <v>52.06877412075297</v>
      </c>
      <c r="N148" s="9">
        <v>50000</v>
      </c>
      <c r="O148" s="9">
        <v>0.3</v>
      </c>
      <c r="P148" s="9">
        <v>19.5</v>
      </c>
      <c r="Q148" s="5">
        <f t="shared" si="32"/>
        <v>185.24999999999943</v>
      </c>
      <c r="R148" s="5">
        <f t="shared" si="36"/>
        <v>0.8351615693417711</v>
      </c>
      <c r="S148" s="9">
        <v>0.21</v>
      </c>
      <c r="T148" s="9">
        <v>0.9</v>
      </c>
      <c r="U148" s="3">
        <f t="shared" si="33"/>
        <v>2.469448324962208E-2</v>
      </c>
      <c r="V148" s="3">
        <f t="shared" si="34"/>
        <v>0.29142949606539187</v>
      </c>
      <c r="W148" s="21">
        <v>1</v>
      </c>
      <c r="X148" s="24">
        <f t="shared" si="31"/>
        <v>2.469448324962208E-2</v>
      </c>
      <c r="Y148" s="3">
        <f t="shared" si="35"/>
        <v>2.3389864565520702</v>
      </c>
    </row>
    <row r="149" spans="2:25">
      <c r="B149" s="119">
        <f t="shared" si="29"/>
        <v>9.5999999999999819</v>
      </c>
      <c r="C149" s="4">
        <f t="shared" si="18"/>
        <v>0.5584529262242387</v>
      </c>
      <c r="D149" s="3">
        <f t="shared" si="19"/>
        <v>0.55874552912028341</v>
      </c>
      <c r="E149" s="3">
        <f t="shared" si="20"/>
        <v>0.57794672327993357</v>
      </c>
      <c r="F149" s="3">
        <f t="shared" si="21"/>
        <v>0.5785116217868439</v>
      </c>
      <c r="G149" s="3">
        <f t="shared" si="22"/>
        <v>22.835901558729834</v>
      </c>
      <c r="H149" s="3">
        <f t="shared" si="23"/>
        <v>22.826828513834325</v>
      </c>
      <c r="I149" s="3">
        <f t="shared" si="24"/>
        <v>11.323428146987981</v>
      </c>
      <c r="J149" s="3">
        <f t="shared" si="25"/>
        <v>11.318128157959675</v>
      </c>
      <c r="K149" s="3">
        <f t="shared" si="26"/>
        <v>92.160024999999649</v>
      </c>
      <c r="L149" s="5">
        <f t="shared" si="27"/>
        <v>154.29985304225241</v>
      </c>
      <c r="M149" s="5">
        <f t="shared" si="28"/>
        <v>51.406468336203979</v>
      </c>
      <c r="N149" s="9">
        <v>50000</v>
      </c>
      <c r="O149" s="9">
        <v>0.3</v>
      </c>
      <c r="P149" s="9">
        <v>19.5</v>
      </c>
      <c r="Q149" s="5">
        <f t="shared" si="32"/>
        <v>187.19999999999942</v>
      </c>
      <c r="R149" s="5">
        <f t="shared" si="36"/>
        <v>0.82425135172143638</v>
      </c>
      <c r="S149" s="9">
        <v>0.21</v>
      </c>
      <c r="T149" s="9">
        <v>0.9</v>
      </c>
      <c r="U149" s="3">
        <f t="shared" si="33"/>
        <v>2.4691194408105917E-2</v>
      </c>
      <c r="V149" s="3">
        <f t="shared" si="34"/>
        <v>0.28856727427545664</v>
      </c>
      <c r="W149" s="21">
        <v>1</v>
      </c>
      <c r="X149" s="24">
        <f t="shared" si="31"/>
        <v>2.4691194408105917E-2</v>
      </c>
      <c r="Y149" s="3">
        <f t="shared" si="35"/>
        <v>2.363677650960176</v>
      </c>
    </row>
    <row r="150" spans="2:25">
      <c r="B150" s="119">
        <f t="shared" si="29"/>
        <v>9.6999999999999815</v>
      </c>
      <c r="C150" s="4">
        <f t="shared" si="18"/>
        <v>0.55380977761386874</v>
      </c>
      <c r="D150" s="3">
        <f t="shared" si="19"/>
        <v>0.55409506771702277</v>
      </c>
      <c r="E150" s="3">
        <f t="shared" si="20"/>
        <v>0.57862924428683704</v>
      </c>
      <c r="F150" s="3">
        <f t="shared" si="21"/>
        <v>0.57918948480125754</v>
      </c>
      <c r="G150" s="3">
        <f t="shared" si="22"/>
        <v>22.878120552178224</v>
      </c>
      <c r="H150" s="3">
        <f t="shared" si="23"/>
        <v>22.869064257201249</v>
      </c>
      <c r="I150" s="3">
        <f t="shared" si="24"/>
        <v>11.408331385439311</v>
      </c>
      <c r="J150" s="3">
        <f t="shared" si="25"/>
        <v>11.403070858325824</v>
      </c>
      <c r="K150" s="3">
        <f t="shared" si="26"/>
        <v>94.090024999999642</v>
      </c>
      <c r="L150" s="5">
        <f t="shared" si="27"/>
        <v>153.88512673608429</v>
      </c>
      <c r="M150" s="5">
        <f t="shared" si="28"/>
        <v>50.753692195131009</v>
      </c>
      <c r="N150" s="9">
        <v>50000</v>
      </c>
      <c r="O150" s="9">
        <v>0.3</v>
      </c>
      <c r="P150" s="9">
        <v>19.5</v>
      </c>
      <c r="Q150" s="5">
        <f t="shared" si="32"/>
        <v>189.14999999999941</v>
      </c>
      <c r="R150" s="5">
        <f t="shared" si="36"/>
        <v>0.81356133616751136</v>
      </c>
      <c r="S150" s="9">
        <v>0.21</v>
      </c>
      <c r="T150" s="9">
        <v>0.9</v>
      </c>
      <c r="U150" s="3">
        <f t="shared" si="33"/>
        <v>2.4686582283801051E-2</v>
      </c>
      <c r="V150" s="3">
        <f t="shared" si="34"/>
        <v>0.28574616924990581</v>
      </c>
      <c r="W150" s="21">
        <v>1</v>
      </c>
      <c r="X150" s="24">
        <f t="shared" si="31"/>
        <v>2.4686582283801051E-2</v>
      </c>
      <c r="Y150" s="3">
        <f t="shared" si="35"/>
        <v>2.3883642332439772</v>
      </c>
    </row>
    <row r="151" spans="2:25">
      <c r="B151" s="119">
        <f t="shared" si="29"/>
        <v>9.7999999999999812</v>
      </c>
      <c r="C151" s="4">
        <f t="shared" si="18"/>
        <v>0.5492352960878023</v>
      </c>
      <c r="D151" s="3">
        <f t="shared" si="19"/>
        <v>0.54951350482474925</v>
      </c>
      <c r="E151" s="3">
        <f t="shared" si="20"/>
        <v>0.57925766115228883</v>
      </c>
      <c r="F151" s="3">
        <f t="shared" si="21"/>
        <v>0.57981324757008801</v>
      </c>
      <c r="G151" s="3">
        <f t="shared" si="22"/>
        <v>22.920698069648743</v>
      </c>
      <c r="H151" s="3">
        <f t="shared" si="23"/>
        <v>22.911658604300118</v>
      </c>
      <c r="I151" s="3">
        <f t="shared" si="24"/>
        <v>11.493477498129085</v>
      </c>
      <c r="J151" s="3">
        <f t="shared" si="25"/>
        <v>11.488255959892243</v>
      </c>
      <c r="K151" s="3">
        <f t="shared" si="26"/>
        <v>96.04002499999963</v>
      </c>
      <c r="L151" s="5">
        <f t="shared" si="27"/>
        <v>153.46957087808241</v>
      </c>
      <c r="M151" s="5">
        <f t="shared" si="28"/>
        <v>50.110305455340338</v>
      </c>
      <c r="N151" s="9">
        <v>50000</v>
      </c>
      <c r="O151" s="9">
        <v>0.3</v>
      </c>
      <c r="P151" s="9">
        <v>19.5</v>
      </c>
      <c r="Q151" s="5">
        <f t="shared" si="32"/>
        <v>191.0999999999994</v>
      </c>
      <c r="R151" s="5">
        <f t="shared" si="36"/>
        <v>0.80308514326573988</v>
      </c>
      <c r="S151" s="9">
        <v>0.21</v>
      </c>
      <c r="T151" s="9">
        <v>0.9</v>
      </c>
      <c r="U151" s="3">
        <f t="shared" si="33"/>
        <v>2.4680677520975556E-2</v>
      </c>
      <c r="V151" s="3">
        <f t="shared" si="34"/>
        <v>0.28296531233955313</v>
      </c>
      <c r="W151" s="21">
        <v>1</v>
      </c>
      <c r="X151" s="24">
        <f t="shared" si="31"/>
        <v>2.4680677520975556E-2</v>
      </c>
      <c r="Y151" s="3">
        <f t="shared" si="35"/>
        <v>2.4130449107649525</v>
      </c>
    </row>
    <row r="152" spans="2:25">
      <c r="B152" s="119">
        <f t="shared" si="29"/>
        <v>9.8999999999999808</v>
      </c>
      <c r="C152" s="4">
        <f t="shared" si="18"/>
        <v>0.54472815772108174</v>
      </c>
      <c r="D152" s="3">
        <f t="shared" si="19"/>
        <v>0.54499950780238449</v>
      </c>
      <c r="E152" s="3">
        <f t="shared" si="20"/>
        <v>0.57983334254714247</v>
      </c>
      <c r="F152" s="3">
        <f t="shared" si="21"/>
        <v>0.58038428079812121</v>
      </c>
      <c r="G152" s="3">
        <f t="shared" si="22"/>
        <v>22.963632116892995</v>
      </c>
      <c r="H152" s="3">
        <f t="shared" si="23"/>
        <v>22.954609558866377</v>
      </c>
      <c r="I152" s="3">
        <f t="shared" si="24"/>
        <v>11.578861127071161</v>
      </c>
      <c r="J152" s="3">
        <f t="shared" si="25"/>
        <v>11.573678110263808</v>
      </c>
      <c r="K152" s="3">
        <f t="shared" si="26"/>
        <v>98.010024999999615</v>
      </c>
      <c r="L152" s="5">
        <f t="shared" si="27"/>
        <v>153.05325290456571</v>
      </c>
      <c r="M152" s="5">
        <f t="shared" si="28"/>
        <v>49.476169573718273</v>
      </c>
      <c r="N152" s="9">
        <v>50000</v>
      </c>
      <c r="O152" s="9">
        <v>0.3</v>
      </c>
      <c r="P152" s="9">
        <v>19.5</v>
      </c>
      <c r="Q152" s="5">
        <f t="shared" si="32"/>
        <v>193.04999999999939</v>
      </c>
      <c r="R152" s="5">
        <f t="shared" si="36"/>
        <v>0.79281664286229581</v>
      </c>
      <c r="S152" s="9">
        <v>0.21</v>
      </c>
      <c r="T152" s="9">
        <v>0.9</v>
      </c>
      <c r="U152" s="3">
        <f t="shared" si="33"/>
        <v>2.4673510232066865E-2</v>
      </c>
      <c r="V152" s="3">
        <f t="shared" si="34"/>
        <v>0.28022386199309995</v>
      </c>
      <c r="W152" s="21">
        <v>1</v>
      </c>
      <c r="X152" s="24">
        <f t="shared" si="31"/>
        <v>2.4673510232066865E-2</v>
      </c>
      <c r="Y152" s="3">
        <f t="shared" si="35"/>
        <v>2.4377184209970193</v>
      </c>
    </row>
    <row r="153" spans="2:25">
      <c r="B153" s="119">
        <f t="shared" si="29"/>
        <v>9.9999999999999805</v>
      </c>
      <c r="C153" s="4">
        <f t="shared" si="18"/>
        <v>0.54028706627379142</v>
      </c>
      <c r="D153" s="3">
        <f t="shared" si="19"/>
        <v>0.54055177207016081</v>
      </c>
      <c r="E153" s="3">
        <f t="shared" si="20"/>
        <v>0.58035762719233042</v>
      </c>
      <c r="F153" s="3">
        <f t="shared" si="21"/>
        <v>0.58090392512655298</v>
      </c>
      <c r="G153" s="3">
        <f t="shared" si="22"/>
        <v>23.006920697911738</v>
      </c>
      <c r="H153" s="3">
        <f t="shared" si="23"/>
        <v>22.997915122897545</v>
      </c>
      <c r="I153" s="3">
        <f t="shared" si="24"/>
        <v>11.66447705643076</v>
      </c>
      <c r="J153" s="3">
        <f t="shared" si="25"/>
        <v>11.659332099224192</v>
      </c>
      <c r="K153" s="3">
        <f t="shared" si="26"/>
        <v>100.0000249999996</v>
      </c>
      <c r="L153" s="5">
        <f t="shared" si="27"/>
        <v>152.63623863660189</v>
      </c>
      <c r="M153" s="5">
        <f t="shared" si="28"/>
        <v>48.851147712859436</v>
      </c>
      <c r="N153" s="9">
        <v>50000</v>
      </c>
      <c r="O153" s="9">
        <v>0.3</v>
      </c>
      <c r="P153" s="9">
        <v>19.5</v>
      </c>
      <c r="Q153" s="5">
        <f t="shared" si="32"/>
        <v>194.99999999999937</v>
      </c>
      <c r="R153" s="5">
        <f t="shared" si="36"/>
        <v>0.78274994172616608</v>
      </c>
      <c r="S153" s="9">
        <v>0.21</v>
      </c>
      <c r="T153" s="9">
        <v>0.9</v>
      </c>
      <c r="U153" s="3">
        <f t="shared" si="33"/>
        <v>2.4665110001777155E-2</v>
      </c>
      <c r="V153" s="3">
        <f t="shared" si="34"/>
        <v>0.27752100260002399</v>
      </c>
      <c r="W153" s="21">
        <v>1</v>
      </c>
      <c r="X153" s="24">
        <f t="shared" si="31"/>
        <v>2.4665110001777155E-2</v>
      </c>
      <c r="Y153" s="3">
        <f t="shared" si="35"/>
        <v>2.4623835309987965</v>
      </c>
    </row>
    <row r="154" spans="2:25">
      <c r="B154" s="119">
        <f t="shared" si="29"/>
        <v>10.09999999999998</v>
      </c>
      <c r="C154" s="4">
        <f t="shared" si="18"/>
        <v>0.5359107527360284</v>
      </c>
      <c r="D154" s="3">
        <f t="shared" si="19"/>
        <v>0.53616902063639182</v>
      </c>
      <c r="E154" s="3">
        <f t="shared" si="20"/>
        <v>0.58083182434325864</v>
      </c>
      <c r="F154" s="3">
        <f t="shared" si="21"/>
        <v>0.58137349162250451</v>
      </c>
      <c r="G154" s="3">
        <f t="shared" si="22"/>
        <v>23.050561815279025</v>
      </c>
      <c r="H154" s="3">
        <f t="shared" si="23"/>
        <v>23.041573296977784</v>
      </c>
      <c r="I154" s="3">
        <f t="shared" si="24"/>
        <v>11.750320208402815</v>
      </c>
      <c r="J154" s="3">
        <f t="shared" si="25"/>
        <v>11.745212854605898</v>
      </c>
      <c r="K154" s="3">
        <f t="shared" si="26"/>
        <v>102.01002499999959</v>
      </c>
      <c r="L154" s="5">
        <f t="shared" si="27"/>
        <v>152.21859230489397</v>
      </c>
      <c r="M154" s="5">
        <f t="shared" si="28"/>
        <v>48.235104745526883</v>
      </c>
      <c r="N154" s="9">
        <v>50000</v>
      </c>
      <c r="O154" s="9">
        <v>0.3</v>
      </c>
      <c r="P154" s="9">
        <v>19.5</v>
      </c>
      <c r="Q154" s="5">
        <f t="shared" si="32"/>
        <v>196.94999999999936</v>
      </c>
      <c r="R154" s="5">
        <f t="shared" si="36"/>
        <v>0.7728793719466589</v>
      </c>
      <c r="S154" s="9">
        <v>0.21</v>
      </c>
      <c r="T154" s="9">
        <v>0.9</v>
      </c>
      <c r="U154" s="3">
        <f t="shared" si="33"/>
        <v>2.4655505891515481E-2</v>
      </c>
      <c r="V154" s="3">
        <f t="shared" si="34"/>
        <v>0.2748559433949524</v>
      </c>
      <c r="W154" s="21">
        <v>1</v>
      </c>
      <c r="X154" s="24">
        <f t="shared" si="31"/>
        <v>2.4655505891515481E-2</v>
      </c>
      <c r="Y154" s="3">
        <f t="shared" si="35"/>
        <v>2.4870390368903119</v>
      </c>
    </row>
    <row r="155" spans="2:25">
      <c r="B155" s="119">
        <f t="shared" si="29"/>
        <v>10.19999999999998</v>
      </c>
      <c r="C155" s="4">
        <f t="shared" si="18"/>
        <v>0.53159797486600302</v>
      </c>
      <c r="D155" s="3">
        <f t="shared" si="19"/>
        <v>0.531850003618349</v>
      </c>
      <c r="E155" s="3">
        <f t="shared" si="20"/>
        <v>0.58125721428105026</v>
      </c>
      <c r="F155" s="3">
        <f t="shared" si="21"/>
        <v>0.58179426227518782</v>
      </c>
      <c r="G155" s="3">
        <f t="shared" si="22"/>
        <v>23.094553470461374</v>
      </c>
      <c r="H155" s="3">
        <f t="shared" si="23"/>
        <v>23.085582080597398</v>
      </c>
      <c r="I155" s="3">
        <f t="shared" si="24"/>
        <v>11.836385639205895</v>
      </c>
      <c r="J155" s="3">
        <f t="shared" si="25"/>
        <v>11.831315438276489</v>
      </c>
      <c r="K155" s="3">
        <f t="shared" si="26"/>
        <v>104.04002499999957</v>
      </c>
      <c r="L155" s="5">
        <f t="shared" si="27"/>
        <v>151.80037657501683</v>
      </c>
      <c r="M155" s="5">
        <f t="shared" si="28"/>
        <v>47.627907257101882</v>
      </c>
      <c r="N155" s="9">
        <v>50000</v>
      </c>
      <c r="O155" s="9">
        <v>0.3</v>
      </c>
      <c r="P155" s="9">
        <v>19.5</v>
      </c>
      <c r="Q155" s="5">
        <f t="shared" si="32"/>
        <v>198.89999999999935</v>
      </c>
      <c r="R155" s="5">
        <f t="shared" si="36"/>
        <v>0.76319948001517002</v>
      </c>
      <c r="S155" s="9">
        <v>0.21</v>
      </c>
      <c r="T155" s="9">
        <v>0.9</v>
      </c>
      <c r="U155" s="3">
        <f t="shared" si="33"/>
        <v>2.4644726444151051E-2</v>
      </c>
      <c r="V155" s="3">
        <f t="shared" si="34"/>
        <v>0.27222791741968905</v>
      </c>
      <c r="W155" s="21">
        <v>1</v>
      </c>
      <c r="X155" s="24">
        <f t="shared" si="31"/>
        <v>2.4644726444151051E-2</v>
      </c>
      <c r="Y155" s="3">
        <f t="shared" si="35"/>
        <v>2.5116837633344629</v>
      </c>
    </row>
    <row r="156" spans="2:25">
      <c r="B156" s="119">
        <f t="shared" si="29"/>
        <v>10.299999999999979</v>
      </c>
      <c r="C156" s="4">
        <f t="shared" si="18"/>
        <v>0.5273475167228413</v>
      </c>
      <c r="D156" s="3">
        <f t="shared" si="19"/>
        <v>0.52759349775875819</v>
      </c>
      <c r="E156" s="3">
        <f t="shared" si="20"/>
        <v>0.5816350488090779</v>
      </c>
      <c r="F156" s="3">
        <f t="shared" si="21"/>
        <v>0.58216749049715721</v>
      </c>
      <c r="G156" s="3">
        <f t="shared" si="22"/>
        <v>23.138893664131817</v>
      </c>
      <c r="H156" s="3">
        <f t="shared" si="23"/>
        <v>23.129939472467274</v>
      </c>
      <c r="I156" s="3">
        <f t="shared" si="24"/>
        <v>11.922668535189578</v>
      </c>
      <c r="J156" s="3">
        <f t="shared" si="25"/>
        <v>11.917635042238858</v>
      </c>
      <c r="K156" s="3">
        <f t="shared" si="26"/>
        <v>106.09002499999957</v>
      </c>
      <c r="L156" s="5">
        <f t="shared" si="27"/>
        <v>151.38165257293136</v>
      </c>
      <c r="M156" s="5">
        <f t="shared" si="28"/>
        <v>47.029423546174073</v>
      </c>
      <c r="N156" s="9">
        <v>50000</v>
      </c>
      <c r="O156" s="9">
        <v>0.3</v>
      </c>
      <c r="P156" s="9">
        <v>19.5</v>
      </c>
      <c r="Q156" s="5">
        <f t="shared" si="32"/>
        <v>200.84999999999934</v>
      </c>
      <c r="R156" s="5">
        <f t="shared" si="36"/>
        <v>0.75370501654434585</v>
      </c>
      <c r="S156" s="9">
        <v>0.21</v>
      </c>
      <c r="T156" s="9">
        <v>0.9</v>
      </c>
      <c r="U156" s="3">
        <f t="shared" si="33"/>
        <v>2.4632799689045297E-2</v>
      </c>
      <c r="V156" s="3">
        <f t="shared" si="34"/>
        <v>0.26963618053934363</v>
      </c>
      <c r="W156" s="21">
        <v>1</v>
      </c>
      <c r="X156" s="24">
        <f t="shared" si="31"/>
        <v>2.4632799689045297E-2</v>
      </c>
      <c r="Y156" s="3">
        <f t="shared" si="35"/>
        <v>2.5363165630235081</v>
      </c>
    </row>
    <row r="157" spans="2:25">
      <c r="B157" s="119">
        <f t="shared" si="29"/>
        <v>10.399999999999979</v>
      </c>
      <c r="C157" s="4">
        <f t="shared" si="18"/>
        <v>0.52315818819551796</v>
      </c>
      <c r="D157" s="3">
        <f t="shared" si="19"/>
        <v>0.52339830593929049</v>
      </c>
      <c r="E157" s="3">
        <f t="shared" si="20"/>
        <v>0.58196655175335044</v>
      </c>
      <c r="F157" s="3">
        <f t="shared" si="21"/>
        <v>0.58249440162923294</v>
      </c>
      <c r="G157" s="3">
        <f t="shared" si="22"/>
        <v>23.183580396478874</v>
      </c>
      <c r="H157" s="3">
        <f t="shared" si="23"/>
        <v>23.17464347082819</v>
      </c>
      <c r="I157" s="3">
        <f t="shared" si="24"/>
        <v>12.009164209052999</v>
      </c>
      <c r="J157" s="3">
        <f t="shared" si="25"/>
        <v>12.004166984843204</v>
      </c>
      <c r="K157" s="3">
        <f t="shared" si="26"/>
        <v>108.16002499999956</v>
      </c>
      <c r="L157" s="5">
        <f t="shared" si="27"/>
        <v>150.9624799107072</v>
      </c>
      <c r="M157" s="5">
        <f t="shared" si="28"/>
        <v>46.439523623410629</v>
      </c>
      <c r="N157" s="9">
        <v>50000</v>
      </c>
      <c r="O157" s="9">
        <v>0.3</v>
      </c>
      <c r="P157" s="9">
        <v>19.5</v>
      </c>
      <c r="Q157" s="5">
        <f t="shared" si="32"/>
        <v>202.79999999999933</v>
      </c>
      <c r="R157" s="5">
        <f t="shared" si="36"/>
        <v>0.74439092658139894</v>
      </c>
      <c r="S157" s="9">
        <v>0.21</v>
      </c>
      <c r="T157" s="9">
        <v>0.9</v>
      </c>
      <c r="U157" s="3">
        <f t="shared" si="33"/>
        <v>2.4619753147332075E-2</v>
      </c>
      <c r="V157" s="3">
        <f t="shared" si="34"/>
        <v>0.26708001050925645</v>
      </c>
      <c r="W157" s="21">
        <v>1</v>
      </c>
      <c r="X157" s="24">
        <f t="shared" si="31"/>
        <v>2.4619753147332075E-2</v>
      </c>
      <c r="Y157" s="3">
        <f t="shared" si="35"/>
        <v>2.5609363161708401</v>
      </c>
    </row>
    <row r="158" spans="2:25">
      <c r="B158" s="119">
        <f t="shared" si="29"/>
        <v>10.499999999999979</v>
      </c>
      <c r="C158" s="4">
        <f t="shared" si="18"/>
        <v>0.51902882452922672</v>
      </c>
      <c r="D158" s="3">
        <f t="shared" si="19"/>
        <v>0.51926325669230189</v>
      </c>
      <c r="E158" s="3">
        <f t="shared" si="20"/>
        <v>0.58225291946546076</v>
      </c>
      <c r="F158" s="3">
        <f t="shared" si="21"/>
        <v>0.58277619344779075</v>
      </c>
      <c r="G158" s="3">
        <f t="shared" si="22"/>
        <v>23.228611667510382</v>
      </c>
      <c r="H158" s="3">
        <f t="shared" si="23"/>
        <v>23.219692073754974</v>
      </c>
      <c r="I158" s="3">
        <f t="shared" si="24"/>
        <v>12.095868096172326</v>
      </c>
      <c r="J158" s="3">
        <f t="shared" si="25"/>
        <v>12.090906707108427</v>
      </c>
      <c r="K158" s="3">
        <f t="shared" si="26"/>
        <v>110.25002499999954</v>
      </c>
      <c r="L158" s="5">
        <f t="shared" si="27"/>
        <v>150.54291671239326</v>
      </c>
      <c r="M158" s="5">
        <f t="shared" si="28"/>
        <v>45.858079208835946</v>
      </c>
      <c r="N158" s="9">
        <v>50000</v>
      </c>
      <c r="O158" s="9">
        <v>0.3</v>
      </c>
      <c r="P158" s="9">
        <v>19.5</v>
      </c>
      <c r="Q158" s="5">
        <f t="shared" si="32"/>
        <v>204.74999999999932</v>
      </c>
      <c r="R158" s="5">
        <f t="shared" si="36"/>
        <v>0.73525234047567167</v>
      </c>
      <c r="S158" s="9">
        <v>0.21</v>
      </c>
      <c r="T158" s="9">
        <v>0.9</v>
      </c>
      <c r="U158" s="3">
        <f t="shared" si="33"/>
        <v>2.4605613837418255E-2</v>
      </c>
      <c r="V158" s="3">
        <f t="shared" si="34"/>
        <v>0.26455870608964044</v>
      </c>
      <c r="W158" s="21">
        <v>1</v>
      </c>
      <c r="X158" s="24">
        <f t="shared" si="31"/>
        <v>2.4605613837418255E-2</v>
      </c>
      <c r="Y158" s="3">
        <f t="shared" si="35"/>
        <v>2.5855419300082585</v>
      </c>
    </row>
    <row r="159" spans="2:25">
      <c r="B159" s="119">
        <f t="shared" si="29"/>
        <v>10.599999999999978</v>
      </c>
      <c r="C159" s="4">
        <f t="shared" si="18"/>
        <v>0.51495828585036652</v>
      </c>
      <c r="D159" s="3">
        <f t="shared" si="19"/>
        <v>0.51518720371195614</v>
      </c>
      <c r="E159" s="3">
        <f t="shared" si="20"/>
        <v>0.5824953213269044</v>
      </c>
      <c r="F159" s="3">
        <f t="shared" si="21"/>
        <v>0.58301403667325047</v>
      </c>
      <c r="G159" s="3">
        <f t="shared" si="22"/>
        <v>23.273985477352163</v>
      </c>
      <c r="H159" s="3">
        <f t="shared" si="23"/>
        <v>23.265083279455492</v>
      </c>
      <c r="I159" s="3">
        <f t="shared" si="24"/>
        <v>12.182775751034718</v>
      </c>
      <c r="J159" s="3">
        <f t="shared" si="25"/>
        <v>12.177849769150527</v>
      </c>
      <c r="K159" s="3">
        <f t="shared" si="26"/>
        <v>112.36002499999954</v>
      </c>
      <c r="L159" s="5">
        <f t="shared" si="27"/>
        <v>150.12301963997851</v>
      </c>
      <c r="M159" s="5">
        <f t="shared" si="28"/>
        <v>45.28496372764495</v>
      </c>
      <c r="N159" s="9">
        <v>50000</v>
      </c>
      <c r="O159" s="9">
        <v>0.3</v>
      </c>
      <c r="P159" s="9">
        <v>19.5</v>
      </c>
      <c r="Q159" s="5">
        <f t="shared" si="32"/>
        <v>206.69999999999931</v>
      </c>
      <c r="R159" s="5">
        <f t="shared" si="36"/>
        <v>0.72628456526356566</v>
      </c>
      <c r="S159" s="9">
        <v>0.21</v>
      </c>
      <c r="T159" s="9">
        <v>0.9</v>
      </c>
      <c r="U159" s="3">
        <f t="shared" si="33"/>
        <v>2.4590408280678221E-2</v>
      </c>
      <c r="V159" s="3">
        <f t="shared" si="34"/>
        <v>0.26207158620507509</v>
      </c>
      <c r="W159" s="21">
        <v>1</v>
      </c>
      <c r="X159" s="24">
        <f t="shared" si="31"/>
        <v>2.4590408280678221E-2</v>
      </c>
      <c r="Y159" s="3">
        <f t="shared" si="35"/>
        <v>2.6101323382889365</v>
      </c>
    </row>
    <row r="160" spans="2:25">
      <c r="B160" s="119">
        <f t="shared" si="29"/>
        <v>10.699999999999978</v>
      </c>
      <c r="C160" s="4">
        <f t="shared" si="18"/>
        <v>0.51094545669122093</v>
      </c>
      <c r="D160" s="3">
        <f t="shared" si="19"/>
        <v>0.51116902536576114</v>
      </c>
      <c r="E160" s="3">
        <f t="shared" si="20"/>
        <v>0.58269490025369997</v>
      </c>
      <c r="F160" s="3">
        <f t="shared" si="21"/>
        <v>0.58320907547868817</v>
      </c>
      <c r="G160" s="3">
        <f t="shared" si="22"/>
        <v>23.319699826541495</v>
      </c>
      <c r="H160" s="3">
        <f t="shared" si="23"/>
        <v>23.310815086564425</v>
      </c>
      <c r="I160" s="3">
        <f t="shared" si="24"/>
        <v>12.269882843776443</v>
      </c>
      <c r="J160" s="3">
        <f t="shared" si="25"/>
        <v>12.264991846715576</v>
      </c>
      <c r="K160" s="3">
        <f t="shared" si="26"/>
        <v>114.49002499999952</v>
      </c>
      <c r="L160" s="5">
        <f t="shared" si="27"/>
        <v>149.70284391939336</v>
      </c>
      <c r="M160" s="5">
        <f t="shared" si="28"/>
        <v>44.720052304664293</v>
      </c>
      <c r="N160" s="9">
        <v>50000</v>
      </c>
      <c r="O160" s="9">
        <v>0.3</v>
      </c>
      <c r="P160" s="9">
        <v>19.5</v>
      </c>
      <c r="Q160" s="5">
        <f t="shared" si="32"/>
        <v>208.6499999999993</v>
      </c>
      <c r="R160" s="5">
        <f t="shared" si="36"/>
        <v>0.71748307653675469</v>
      </c>
      <c r="S160" s="9">
        <v>0.21</v>
      </c>
      <c r="T160" s="9">
        <v>0.9</v>
      </c>
      <c r="U160" s="3">
        <f t="shared" si="33"/>
        <v>2.4574162507318871E-2</v>
      </c>
      <c r="V160" s="3">
        <f t="shared" si="34"/>
        <v>0.25961798914618395</v>
      </c>
      <c r="W160" s="21">
        <v>1</v>
      </c>
      <c r="X160" s="24">
        <f t="shared" si="31"/>
        <v>2.4574162507318871E-2</v>
      </c>
      <c r="Y160" s="3">
        <f t="shared" si="35"/>
        <v>2.6347065007962556</v>
      </c>
    </row>
    <row r="161" spans="2:25">
      <c r="B161" s="119">
        <f t="shared" si="29"/>
        <v>10.799999999999978</v>
      </c>
      <c r="C161" s="4">
        <f t="shared" si="18"/>
        <v>0.50698924551529778</v>
      </c>
      <c r="D161" s="3">
        <f t="shared" si="19"/>
        <v>0.50720762420744614</v>
      </c>
      <c r="E161" s="3">
        <f t="shared" si="20"/>
        <v>0.5828527732003369</v>
      </c>
      <c r="F161" s="3">
        <f t="shared" si="21"/>
        <v>0.58336242799761007</v>
      </c>
      <c r="G161" s="3">
        <f t="shared" si="22"/>
        <v>23.365752716315377</v>
      </c>
      <c r="H161" s="3">
        <f t="shared" si="23"/>
        <v>23.356885494431818</v>
      </c>
      <c r="I161" s="3">
        <f t="shared" si="24"/>
        <v>12.357185156822711</v>
      </c>
      <c r="J161" s="3">
        <f t="shared" si="25"/>
        <v>12.352328727814829</v>
      </c>
      <c r="K161" s="3">
        <f t="shared" si="26"/>
        <v>116.64002499999951</v>
      </c>
      <c r="L161" s="5">
        <f t="shared" si="27"/>
        <v>149.28244336650295</v>
      </c>
      <c r="M161" s="5">
        <f t="shared" si="28"/>
        <v>44.163221757570099</v>
      </c>
      <c r="N161" s="9">
        <v>50000</v>
      </c>
      <c r="O161" s="9">
        <v>0.3</v>
      </c>
      <c r="P161" s="9">
        <v>19.5</v>
      </c>
      <c r="Q161" s="5">
        <f t="shared" si="32"/>
        <v>210.59999999999928</v>
      </c>
      <c r="R161" s="5">
        <f t="shared" si="36"/>
        <v>0.70884351076212471</v>
      </c>
      <c r="S161" s="9">
        <v>0.21</v>
      </c>
      <c r="T161" s="9">
        <v>0.9</v>
      </c>
      <c r="U161" s="3">
        <f t="shared" si="33"/>
        <v>2.455690206239209E-2</v>
      </c>
      <c r="V161" s="3">
        <f t="shared" si="34"/>
        <v>0.25719727181100288</v>
      </c>
      <c r="W161" s="21">
        <v>1</v>
      </c>
      <c r="X161" s="24">
        <f t="shared" si="31"/>
        <v>2.455690206239209E-2</v>
      </c>
      <c r="Y161" s="3">
        <f t="shared" si="35"/>
        <v>2.6592634028586475</v>
      </c>
    </row>
    <row r="162" spans="2:25">
      <c r="B162" s="119">
        <f t="shared" si="29"/>
        <v>10.899999999999977</v>
      </c>
      <c r="C162" s="4">
        <f t="shared" si="18"/>
        <v>0.50308858424420633</v>
      </c>
      <c r="D162" s="3">
        <f t="shared" si="19"/>
        <v>0.50330192649201766</v>
      </c>
      <c r="E162" s="3">
        <f t="shared" si="20"/>
        <v>0.58297003166217387</v>
      </c>
      <c r="F162" s="3">
        <f t="shared" si="21"/>
        <v>0.58347518683001254</v>
      </c>
      <c r="G162" s="3">
        <f t="shared" si="22"/>
        <v>23.412142148893583</v>
      </c>
      <c r="H162" s="3">
        <f t="shared" si="23"/>
        <v>23.40329250340643</v>
      </c>
      <c r="I162" s="3">
        <f t="shared" si="24"/>
        <v>12.444678581626746</v>
      </c>
      <c r="J162" s="3">
        <f t="shared" si="25"/>
        <v>12.439856309459508</v>
      </c>
      <c r="K162" s="3">
        <f t="shared" si="26"/>
        <v>118.8100249999995</v>
      </c>
      <c r="L162" s="5">
        <f t="shared" si="27"/>
        <v>148.86187041305206</v>
      </c>
      <c r="M162" s="5">
        <f t="shared" si="28"/>
        <v>43.614350588961919</v>
      </c>
      <c r="N162" s="9">
        <v>50000</v>
      </c>
      <c r="O162" s="9">
        <v>0.3</v>
      </c>
      <c r="P162" s="9">
        <v>19.5</v>
      </c>
      <c r="Q162" s="5">
        <f t="shared" si="32"/>
        <v>212.54999999999927</v>
      </c>
      <c r="R162" s="5">
        <f>L162/Q162</f>
        <v>0.70036165802424166</v>
      </c>
      <c r="S162" s="9">
        <v>0.21</v>
      </c>
      <c r="T162" s="9">
        <v>0.9</v>
      </c>
      <c r="U162" s="3">
        <f t="shared" si="33"/>
        <v>2.4538652011934895E-2</v>
      </c>
      <c r="V162" s="3">
        <f t="shared" si="34"/>
        <v>0.25480880898371888</v>
      </c>
      <c r="W162" s="21">
        <v>1</v>
      </c>
      <c r="X162" s="24">
        <f t="shared" si="31"/>
        <v>2.4538652011934895E-2</v>
      </c>
      <c r="Y162" s="3">
        <f t="shared" si="35"/>
        <v>2.6838020548705823</v>
      </c>
    </row>
    <row r="163" spans="2:25">
      <c r="B163" s="119">
        <f t="shared" si="29"/>
        <v>10.999999999999977</v>
      </c>
      <c r="C163" s="4">
        <f t="shared" si="18"/>
        <v>0.49924242778685873</v>
      </c>
      <c r="D163" s="3">
        <f t="shared" si="19"/>
        <v>0.49945088169374419</v>
      </c>
      <c r="E163" s="3">
        <f t="shared" si="20"/>
        <v>0.58304774217549493</v>
      </c>
      <c r="F163" s="3">
        <f t="shared" si="21"/>
        <v>0.58354841954594527</v>
      </c>
      <c r="G163" s="3">
        <f t="shared" si="22"/>
        <v>23.458866127756462</v>
      </c>
      <c r="H163" s="3">
        <f t="shared" si="23"/>
        <v>23.450034115113766</v>
      </c>
      <c r="I163" s="3">
        <f t="shared" si="24"/>
        <v>12.532359115505727</v>
      </c>
      <c r="J163" s="3">
        <f t="shared" si="25"/>
        <v>12.527570594492753</v>
      </c>
      <c r="K163" s="3">
        <f t="shared" si="26"/>
        <v>121.00002499999948</v>
      </c>
      <c r="L163" s="5">
        <f t="shared" si="27"/>
        <v>148.44117613252155</v>
      </c>
      <c r="M163" s="5">
        <f t="shared" si="28"/>
        <v>43.073318977388126</v>
      </c>
      <c r="N163" s="9">
        <v>50000</v>
      </c>
      <c r="O163" s="9">
        <v>0.3</v>
      </c>
      <c r="P163" s="9">
        <v>19.5</v>
      </c>
      <c r="Q163" s="5">
        <f t="shared" si="32"/>
        <v>214.49999999999926</v>
      </c>
      <c r="R163" s="5">
        <f t="shared" ref="R163:R226" si="37">L163/Q163</f>
        <v>0.69203345516327297</v>
      </c>
      <c r="S163" s="9">
        <v>0.21</v>
      </c>
      <c r="T163" s="9">
        <v>0.9</v>
      </c>
      <c r="U163" s="3">
        <f t="shared" si="33"/>
        <v>2.4519436949217648E-2</v>
      </c>
      <c r="V163" s="3">
        <f t="shared" si="34"/>
        <v>0.25245199264861001</v>
      </c>
      <c r="W163" s="21">
        <v>1</v>
      </c>
      <c r="X163" s="24">
        <f t="shared" si="31"/>
        <v>2.4519436949217648E-2</v>
      </c>
      <c r="Y163" s="3">
        <f t="shared" si="35"/>
        <v>2.7083214918197998</v>
      </c>
    </row>
    <row r="164" spans="2:25">
      <c r="B164" s="119">
        <f t="shared" si="29"/>
        <v>11.099999999999977</v>
      </c>
      <c r="C164" s="4">
        <f t="shared" si="18"/>
        <v>0.49544975357170273</v>
      </c>
      <c r="D164" s="3">
        <f t="shared" si="19"/>
        <v>0.49565346202774441</v>
      </c>
      <c r="E164" s="3">
        <f t="shared" si="20"/>
        <v>0.58308694681451223</v>
      </c>
      <c r="F164" s="3">
        <f t="shared" si="21"/>
        <v>0.58358316918587061</v>
      </c>
      <c r="G164" s="3">
        <f t="shared" si="22"/>
        <v>23.505922657917502</v>
      </c>
      <c r="H164" s="3">
        <f t="shared" si="23"/>
        <v>23.497108332728935</v>
      </c>
      <c r="I164" s="3">
        <f t="shared" si="24"/>
        <v>12.620222858571058</v>
      </c>
      <c r="J164" s="3">
        <f t="shared" si="25"/>
        <v>12.615467688516327</v>
      </c>
      <c r="K164" s="3">
        <f t="shared" si="26"/>
        <v>123.21002499999948</v>
      </c>
      <c r="L164" s="5">
        <f t="shared" si="27"/>
        <v>148.02041026586329</v>
      </c>
      <c r="M164" s="5">
        <f t="shared" si="28"/>
        <v>42.540008767410193</v>
      </c>
      <c r="N164" s="9">
        <v>50000</v>
      </c>
      <c r="O164" s="9">
        <v>0.3</v>
      </c>
      <c r="P164" s="9">
        <v>19.5</v>
      </c>
      <c r="Q164" s="5">
        <f t="shared" si="32"/>
        <v>216.44999999999925</v>
      </c>
      <c r="R164" s="5">
        <f t="shared" si="37"/>
        <v>0.6838549792832701</v>
      </c>
      <c r="S164" s="9">
        <v>0.21</v>
      </c>
      <c r="T164" s="9">
        <v>0.9</v>
      </c>
      <c r="U164" s="3">
        <f t="shared" si="33"/>
        <v>2.4499281001083346E-2</v>
      </c>
      <c r="V164" s="3">
        <f t="shared" si="34"/>
        <v>0.25012623133716178</v>
      </c>
      <c r="W164" s="21">
        <v>1</v>
      </c>
      <c r="X164" s="24">
        <f t="shared" si="31"/>
        <v>2.4499281001083346E-2</v>
      </c>
      <c r="Y164" s="3">
        <f t="shared" si="35"/>
        <v>2.7328207728208831</v>
      </c>
    </row>
    <row r="165" spans="2:25">
      <c r="B165" s="119">
        <f t="shared" si="29"/>
        <v>11.199999999999976</v>
      </c>
      <c r="C165" s="4">
        <f t="shared" si="18"/>
        <v>0.49170956108261787</v>
      </c>
      <c r="D165" s="3">
        <f t="shared" si="19"/>
        <v>0.49190866197577676</v>
      </c>
      <c r="E165" s="3">
        <f t="shared" si="20"/>
        <v>0.58308866368468015</v>
      </c>
      <c r="F165" s="3">
        <f t="shared" si="21"/>
        <v>0.58358045475718567</v>
      </c>
      <c r="G165" s="3">
        <f t="shared" si="22"/>
        <v>23.553309746190649</v>
      </c>
      <c r="H165" s="3">
        <f t="shared" si="23"/>
        <v>23.544513161244161</v>
      </c>
      <c r="I165" s="3">
        <f t="shared" si="24"/>
        <v>12.708266010750618</v>
      </c>
      <c r="J165" s="3">
        <f t="shared" si="25"/>
        <v>12.703543796909564</v>
      </c>
      <c r="K165" s="3">
        <f t="shared" si="26"/>
        <v>125.44002499999947</v>
      </c>
      <c r="L165" s="5">
        <f t="shared" si="27"/>
        <v>147.59962124708116</v>
      </c>
      <c r="M165" s="5">
        <f t="shared" si="28"/>
        <v>42.014303458788675</v>
      </c>
      <c r="N165" s="9">
        <v>50000</v>
      </c>
      <c r="O165" s="9">
        <v>0.3</v>
      </c>
      <c r="P165" s="9">
        <v>19.5</v>
      </c>
      <c r="Q165" s="5">
        <f t="shared" si="32"/>
        <v>218.39999999999924</v>
      </c>
      <c r="R165" s="5">
        <f t="shared" si="37"/>
        <v>0.67582244160751681</v>
      </c>
      <c r="S165" s="9">
        <v>0.21</v>
      </c>
      <c r="T165" s="9">
        <v>0.9</v>
      </c>
      <c r="U165" s="3">
        <f t="shared" si="33"/>
        <v>2.4478207834361505E-2</v>
      </c>
      <c r="V165" s="3">
        <f t="shared" si="34"/>
        <v>0.24783094950646631</v>
      </c>
      <c r="W165" s="21">
        <v>1</v>
      </c>
      <c r="X165" s="24">
        <f t="shared" si="31"/>
        <v>2.4478207834361505E-2</v>
      </c>
      <c r="Y165" s="3">
        <f t="shared" si="35"/>
        <v>2.7572989806552446</v>
      </c>
    </row>
    <row r="166" spans="2:25">
      <c r="B166" s="119">
        <f t="shared" si="29"/>
        <v>11.299999999999976</v>
      </c>
      <c r="C166" s="4">
        <f t="shared" si="18"/>
        <v>0.4880208713990371</v>
      </c>
      <c r="D166" s="3">
        <f t="shared" si="19"/>
        <v>0.48821549781676471</v>
      </c>
      <c r="E166" s="3">
        <f t="shared" si="20"/>
        <v>0.58305388741175002</v>
      </c>
      <c r="F166" s="3">
        <f t="shared" si="21"/>
        <v>0.58354127172634918</v>
      </c>
      <c r="G166" s="3">
        <f t="shared" si="22"/>
        <v>23.601025401452357</v>
      </c>
      <c r="H166" s="3">
        <f t="shared" si="23"/>
        <v>23.592246607731099</v>
      </c>
      <c r="I166" s="3">
        <f t="shared" si="24"/>
        <v>12.7964848689005</v>
      </c>
      <c r="J166" s="3">
        <f t="shared" si="25"/>
        <v>12.791795221938141</v>
      </c>
      <c r="K166" s="3">
        <f t="shared" si="26"/>
        <v>127.69002499999945</v>
      </c>
      <c r="L166" s="5">
        <f t="shared" si="27"/>
        <v>147.17885622863119</v>
      </c>
      <c r="M166" s="5">
        <f t="shared" si="28"/>
        <v>41.496088194867838</v>
      </c>
      <c r="N166" s="9">
        <v>50000</v>
      </c>
      <c r="O166" s="9">
        <v>0.3</v>
      </c>
      <c r="P166" s="9">
        <v>19.5</v>
      </c>
      <c r="Q166" s="5">
        <f t="shared" si="32"/>
        <v>220.34999999999923</v>
      </c>
      <c r="R166" s="5">
        <f t="shared" si="37"/>
        <v>0.66793218165932244</v>
      </c>
      <c r="S166" s="9">
        <v>0.21</v>
      </c>
      <c r="T166" s="9">
        <v>0.9</v>
      </c>
      <c r="U166" s="3">
        <f t="shared" si="33"/>
        <v>2.4456240662342012E-2</v>
      </c>
      <c r="V166" s="3">
        <f t="shared" si="34"/>
        <v>0.24556558694713596</v>
      </c>
      <c r="W166" s="21">
        <v>1</v>
      </c>
      <c r="X166" s="24">
        <f t="shared" si="31"/>
        <v>2.4456240662342012E-2</v>
      </c>
      <c r="Y166" s="3">
        <f t="shared" si="35"/>
        <v>2.7817552213175865</v>
      </c>
    </row>
    <row r="167" spans="2:25">
      <c r="B167" s="119">
        <f t="shared" si="29"/>
        <v>11.399999999999975</v>
      </c>
      <c r="C167" s="4">
        <f t="shared" si="18"/>
        <v>0.48438272674079452</v>
      </c>
      <c r="D167" s="3">
        <f t="shared" si="19"/>
        <v>0.48457300716252871</v>
      </c>
      <c r="E167" s="3">
        <f t="shared" si="20"/>
        <v>0.58298358962606067</v>
      </c>
      <c r="F167" s="3">
        <f t="shared" si="21"/>
        <v>0.58346659250610777</v>
      </c>
      <c r="G167" s="3">
        <f t="shared" si="22"/>
        <v>23.649067634898408</v>
      </c>
      <c r="H167" s="3">
        <f t="shared" si="23"/>
        <v>23.640306681597838</v>
      </c>
      <c r="I167" s="3">
        <f t="shared" si="24"/>
        <v>12.884875824003871</v>
      </c>
      <c r="J167" s="3">
        <f t="shared" si="25"/>
        <v>12.880218359950248</v>
      </c>
      <c r="K167" s="3">
        <f t="shared" si="26"/>
        <v>129.96002499999943</v>
      </c>
      <c r="L167" s="5">
        <f t="shared" si="27"/>
        <v>146.75816110661549</v>
      </c>
      <c r="M167" s="5">
        <f t="shared" si="28"/>
        <v>40.985249750230558</v>
      </c>
      <c r="N167" s="9">
        <v>50000</v>
      </c>
      <c r="O167" s="9">
        <v>0.3</v>
      </c>
      <c r="P167" s="9">
        <v>19.5</v>
      </c>
      <c r="Q167" s="5">
        <f t="shared" si="32"/>
        <v>222.29999999999922</v>
      </c>
      <c r="R167" s="5">
        <f t="shared" si="37"/>
        <v>0.66018066174816015</v>
      </c>
      <c r="S167" s="9">
        <v>0.21</v>
      </c>
      <c r="T167" s="9">
        <v>0.9</v>
      </c>
      <c r="U167" s="3">
        <f t="shared" si="33"/>
        <v>2.4433402251295342E-2</v>
      </c>
      <c r="V167" s="3">
        <f t="shared" si="34"/>
        <v>0.24332959821907479</v>
      </c>
      <c r="W167" s="21">
        <v>1</v>
      </c>
      <c r="X167" s="24">
        <f t="shared" si="31"/>
        <v>2.4433402251295342E-2</v>
      </c>
      <c r="Y167" s="3">
        <f t="shared" si="35"/>
        <v>2.806188623568882</v>
      </c>
    </row>
    <row r="168" spans="2:25">
      <c r="B168" s="119">
        <f t="shared" si="29"/>
        <v>11.499999999999975</v>
      </c>
      <c r="C168" s="4">
        <f t="shared" si="18"/>
        <v>0.48079419001813911</v>
      </c>
      <c r="D168" s="3">
        <f t="shared" si="19"/>
        <v>0.48098024849913834</v>
      </c>
      <c r="E168" s="3">
        <f t="shared" si="20"/>
        <v>0.58287871944161818</v>
      </c>
      <c r="F168" s="3">
        <f t="shared" si="21"/>
        <v>0.58335736693738238</v>
      </c>
      <c r="G168" s="3">
        <f t="shared" si="22"/>
        <v>23.697434460295472</v>
      </c>
      <c r="H168" s="3">
        <f t="shared" si="23"/>
        <v>23.688691394840692</v>
      </c>
      <c r="I168" s="3">
        <f t="shared" si="24"/>
        <v>12.973435358454577</v>
      </c>
      <c r="J168" s="3">
        <f t="shared" si="25"/>
        <v>12.968809698657756</v>
      </c>
      <c r="K168" s="3">
        <f t="shared" si="26"/>
        <v>132.25002499999943</v>
      </c>
      <c r="L168" s="5">
        <f t="shared" si="27"/>
        <v>146.33758054574693</v>
      </c>
      <c r="M168" s="5">
        <f t="shared" si="28"/>
        <v>40.481676517691241</v>
      </c>
      <c r="N168" s="9">
        <v>50000</v>
      </c>
      <c r="O168" s="9">
        <v>0.3</v>
      </c>
      <c r="P168" s="9">
        <v>19.5</v>
      </c>
      <c r="Q168" s="5">
        <f t="shared" si="32"/>
        <v>224.2499999999992</v>
      </c>
      <c r="R168" s="5">
        <f t="shared" si="37"/>
        <v>0.65256446174246352</v>
      </c>
      <c r="S168" s="9">
        <v>0.21</v>
      </c>
      <c r="T168" s="9">
        <v>0.9</v>
      </c>
      <c r="U168" s="3">
        <f t="shared" si="33"/>
        <v>2.4409714927026347E-2</v>
      </c>
      <c r="V168" s="3">
        <f t="shared" si="34"/>
        <v>0.2411224521135571</v>
      </c>
      <c r="W168" s="21">
        <v>1</v>
      </c>
      <c r="X168" s="24">
        <f t="shared" si="31"/>
        <v>2.4409714927026347E-2</v>
      </c>
      <c r="Y168" s="3">
        <f t="shared" si="35"/>
        <v>2.8305983384959084</v>
      </c>
    </row>
    <row r="169" spans="2:25">
      <c r="B169" s="119">
        <f t="shared" si="29"/>
        <v>11.599999999999975</v>
      </c>
      <c r="C169" s="4">
        <f t="shared" si="18"/>
        <v>0.47725434438730235</v>
      </c>
      <c r="D169" s="3">
        <f t="shared" si="19"/>
        <v>0.47743630073424942</v>
      </c>
      <c r="E169" s="3">
        <f t="shared" si="20"/>
        <v>0.58274020392956882</v>
      </c>
      <c r="F169" s="3">
        <f t="shared" si="21"/>
        <v>0.58321452276542329</v>
      </c>
      <c r="G169" s="3">
        <f t="shared" si="22"/>
        <v>23.746123894227441</v>
      </c>
      <c r="H169" s="3">
        <f t="shared" si="23"/>
        <v>23.737398762290688</v>
      </c>
      <c r="I169" s="3">
        <f t="shared" si="24"/>
        <v>13.062160043423116</v>
      </c>
      <c r="J169" s="3">
        <f t="shared" si="25"/>
        <v>13.057565814500014</v>
      </c>
      <c r="K169" s="3">
        <f t="shared" si="26"/>
        <v>134.5600249999994</v>
      </c>
      <c r="L169" s="5">
        <f t="shared" si="27"/>
        <v>145.91715800406595</v>
      </c>
      <c r="M169" s="5">
        <f t="shared" si="28"/>
        <v>39.985258494688892</v>
      </c>
      <c r="N169" s="9">
        <v>50000</v>
      </c>
      <c r="O169" s="9">
        <v>0.3</v>
      </c>
      <c r="P169" s="9">
        <v>19.5</v>
      </c>
      <c r="Q169" s="5">
        <f t="shared" si="32"/>
        <v>226.19999999999919</v>
      </c>
      <c r="R169" s="5">
        <f t="shared" si="37"/>
        <v>0.64508027411169966</v>
      </c>
      <c r="S169" s="9">
        <v>0.21</v>
      </c>
      <c r="T169" s="9">
        <v>0.9</v>
      </c>
      <c r="U169" s="3">
        <f t="shared" si="33"/>
        <v>2.4385200581450439E-2</v>
      </c>
      <c r="V169" s="3">
        <f t="shared" si="34"/>
        <v>0.23894363114016243</v>
      </c>
      <c r="W169" s="21">
        <v>1</v>
      </c>
      <c r="X169" s="24">
        <f t="shared" si="31"/>
        <v>2.4385200581450439E-2</v>
      </c>
      <c r="Y169" s="3">
        <f t="shared" si="35"/>
        <v>2.8549835390773586</v>
      </c>
    </row>
    <row r="170" spans="2:25">
      <c r="B170" s="119">
        <f t="shared" si="29"/>
        <v>11.699999999999974</v>
      </c>
      <c r="C170" s="4">
        <f t="shared" si="18"/>
        <v>0.47376229281195625</v>
      </c>
      <c r="D170" s="3">
        <f t="shared" si="19"/>
        <v>0.47394026275073781</v>
      </c>
      <c r="E170" s="3">
        <f t="shared" si="20"/>
        <v>0.58256894858572228</v>
      </c>
      <c r="F170" s="3">
        <f t="shared" si="21"/>
        <v>0.5830389661098978</v>
      </c>
      <c r="G170" s="3">
        <f t="shared" si="22"/>
        <v>23.795133956336521</v>
      </c>
      <c r="H170" s="3">
        <f t="shared" si="23"/>
        <v>23.786426801854862</v>
      </c>
      <c r="I170" s="3">
        <f t="shared" si="24"/>
        <v>13.151046536302706</v>
      </c>
      <c r="J170" s="3">
        <f t="shared" si="25"/>
        <v>13.146483370087966</v>
      </c>
      <c r="K170" s="3">
        <f t="shared" si="26"/>
        <v>136.89002499999938</v>
      </c>
      <c r="L170" s="5">
        <f t="shared" si="27"/>
        <v>145.49693575739121</v>
      </c>
      <c r="M170" s="5">
        <f t="shared" si="28"/>
        <v>39.495887269139494</v>
      </c>
      <c r="N170" s="9">
        <v>50000</v>
      </c>
      <c r="O170" s="9">
        <v>0.3</v>
      </c>
      <c r="P170" s="9">
        <v>19.5</v>
      </c>
      <c r="Q170" s="5">
        <f t="shared" si="32"/>
        <v>228.14999999999918</v>
      </c>
      <c r="R170" s="5">
        <f t="shared" si="37"/>
        <v>0.63772489922152853</v>
      </c>
      <c r="S170" s="9">
        <v>0.21</v>
      </c>
      <c r="T170" s="9">
        <v>0.9</v>
      </c>
      <c r="U170" s="3">
        <f t="shared" si="33"/>
        <v>2.4359880679181416E-2</v>
      </c>
      <c r="V170" s="3">
        <f t="shared" si="34"/>
        <v>0.23679263103720682</v>
      </c>
      <c r="W170" s="21">
        <v>1</v>
      </c>
      <c r="X170" s="24">
        <f t="shared" si="31"/>
        <v>2.4359880679181416E-2</v>
      </c>
      <c r="Y170" s="3">
        <f t="shared" si="35"/>
        <v>2.8793434197565402</v>
      </c>
    </row>
    <row r="171" spans="2:25">
      <c r="B171" s="119">
        <f t="shared" si="29"/>
        <v>11.799999999999974</v>
      </c>
      <c r="C171" s="4">
        <f t="shared" si="18"/>
        <v>0.47031715763085652</v>
      </c>
      <c r="D171" s="3">
        <f t="shared" si="19"/>
        <v>0.47049125296690175</v>
      </c>
      <c r="E171" s="3">
        <f t="shared" si="20"/>
        <v>0.5823658377918246</v>
      </c>
      <c r="F171" s="3">
        <f t="shared" si="21"/>
        <v>0.58283158192861084</v>
      </c>
      <c r="G171" s="3">
        <f t="shared" si="22"/>
        <v>23.844462669559139</v>
      </c>
      <c r="H171" s="3">
        <f t="shared" si="23"/>
        <v>23.835773534752327</v>
      </c>
      <c r="I171" s="3">
        <f t="shared" si="24"/>
        <v>13.240091578233113</v>
      </c>
      <c r="J171" s="3">
        <f t="shared" si="25"/>
        <v>13.235559111726236</v>
      </c>
      <c r="K171" s="3">
        <f t="shared" si="26"/>
        <v>139.24002499999938</v>
      </c>
      <c r="L171" s="5">
        <f t="shared" si="27"/>
        <v>145.07695492348873</v>
      </c>
      <c r="M171" s="5">
        <f t="shared" si="28"/>
        <v>39.013456004801441</v>
      </c>
      <c r="N171" s="9">
        <v>50000</v>
      </c>
      <c r="O171" s="9">
        <v>0.3</v>
      </c>
      <c r="P171" s="9">
        <v>19.5</v>
      </c>
      <c r="Q171" s="5">
        <f t="shared" si="32"/>
        <v>230.09999999999917</v>
      </c>
      <c r="R171" s="5">
        <f t="shared" si="37"/>
        <v>0.63049524086696762</v>
      </c>
      <c r="S171" s="9">
        <v>0.21</v>
      </c>
      <c r="T171" s="9">
        <v>0.9</v>
      </c>
      <c r="U171" s="3">
        <f t="shared" si="33"/>
        <v>2.433377626412149E-2</v>
      </c>
      <c r="V171" s="3">
        <f t="shared" si="34"/>
        <v>0.23466896030439302</v>
      </c>
      <c r="W171" s="21">
        <v>1</v>
      </c>
      <c r="X171" s="24">
        <f t="shared" si="31"/>
        <v>2.433377626412149E-2</v>
      </c>
      <c r="Y171" s="3">
        <f t="shared" si="35"/>
        <v>2.9036771960206615</v>
      </c>
    </row>
    <row r="172" spans="2:25">
      <c r="B172" s="119">
        <f t="shared" si="29"/>
        <v>11.899999999999974</v>
      </c>
      <c r="C172" s="4">
        <f t="shared" si="18"/>
        <v>0.46691808013191993</v>
      </c>
      <c r="D172" s="3">
        <f t="shared" si="19"/>
        <v>0.46708840890346359</v>
      </c>
      <c r="E172" s="3">
        <f t="shared" si="20"/>
        <v>0.58213173527032014</v>
      </c>
      <c r="F172" s="3">
        <f t="shared" si="21"/>
        <v>0.58259323447460853</v>
      </c>
      <c r="G172" s="3">
        <f t="shared" si="22"/>
        <v>23.894108060356622</v>
      </c>
      <c r="H172" s="3">
        <f t="shared" si="23"/>
        <v>23.885436985745088</v>
      </c>
      <c r="I172" s="3">
        <f t="shared" si="24"/>
        <v>13.329291991700062</v>
      </c>
      <c r="J172" s="3">
        <f t="shared" si="25"/>
        <v>13.324789867011015</v>
      </c>
      <c r="K172" s="3">
        <f t="shared" si="26"/>
        <v>141.61002499999938</v>
      </c>
      <c r="L172" s="5">
        <f t="shared" si="27"/>
        <v>144.65725548594614</v>
      </c>
      <c r="M172" s="5">
        <f t="shared" si="28"/>
        <v>38.537859426206168</v>
      </c>
      <c r="N172" s="9">
        <v>50000</v>
      </c>
      <c r="O172" s="9">
        <v>0.3</v>
      </c>
      <c r="P172" s="9">
        <v>19.5</v>
      </c>
      <c r="Q172" s="5">
        <f t="shared" si="32"/>
        <v>232.04999999999916</v>
      </c>
      <c r="R172" s="5">
        <f t="shared" si="37"/>
        <v>0.62338830202950513</v>
      </c>
      <c r="S172" s="9">
        <v>0.21</v>
      </c>
      <c r="T172" s="9">
        <v>0.9</v>
      </c>
      <c r="U172" s="3">
        <f t="shared" si="33"/>
        <v>2.43069079660444E-2</v>
      </c>
      <c r="V172" s="3">
        <f t="shared" si="34"/>
        <v>0.23257213975648489</v>
      </c>
      <c r="W172" s="21">
        <v>1</v>
      </c>
      <c r="X172" s="24">
        <f t="shared" si="31"/>
        <v>2.43069079660444E-2</v>
      </c>
      <c r="Y172" s="3">
        <f t="shared" si="35"/>
        <v>2.9279841039867058</v>
      </c>
    </row>
    <row r="173" spans="2:25">
      <c r="B173" s="119">
        <f t="shared" si="29"/>
        <v>11.999999999999973</v>
      </c>
      <c r="C173" s="4">
        <f t="shared" si="18"/>
        <v>0.46356422013294907</v>
      </c>
      <c r="D173" s="3">
        <f t="shared" si="19"/>
        <v>0.46373088675756313</v>
      </c>
      <c r="E173" s="3">
        <f t="shared" si="20"/>
        <v>0.58186748453238579</v>
      </c>
      <c r="F173" s="3">
        <f t="shared" si="21"/>
        <v>0.58232476774644482</v>
      </c>
      <c r="G173" s="3">
        <f t="shared" si="22"/>
        <v>23.94406815894073</v>
      </c>
      <c r="H173" s="3">
        <f t="shared" si="23"/>
        <v>23.935415183363737</v>
      </c>
      <c r="I173" s="3">
        <f t="shared" si="24"/>
        <v>13.418644678207981</v>
      </c>
      <c r="J173" s="3">
        <f t="shared" si="25"/>
        <v>13.414172542501435</v>
      </c>
      <c r="K173" s="3">
        <f t="shared" si="26"/>
        <v>144.00002499999937</v>
      </c>
      <c r="L173" s="5">
        <f t="shared" si="27"/>
        <v>144.23787631774013</v>
      </c>
      <c r="M173" s="5">
        <f t="shared" si="28"/>
        <v>38.068993803199923</v>
      </c>
      <c r="N173" s="9">
        <v>50000</v>
      </c>
      <c r="O173" s="9">
        <v>0.3</v>
      </c>
      <c r="P173" s="9">
        <v>19.5</v>
      </c>
      <c r="Q173" s="5">
        <f t="shared" si="32"/>
        <v>233.99999999999915</v>
      </c>
      <c r="R173" s="5">
        <f t="shared" si="37"/>
        <v>0.61640118084504558</v>
      </c>
      <c r="S173" s="9">
        <v>0.21</v>
      </c>
      <c r="T173" s="9">
        <v>0.9</v>
      </c>
      <c r="U173" s="3">
        <f t="shared" si="33"/>
        <v>2.4279296007163949E-2</v>
      </c>
      <c r="V173" s="3">
        <f t="shared" si="34"/>
        <v>0.23050170209688139</v>
      </c>
      <c r="W173" s="21">
        <v>1</v>
      </c>
      <c r="X173" s="24">
        <f t="shared" si="31"/>
        <v>2.4279296007163949E-2</v>
      </c>
      <c r="Y173" s="3">
        <f t="shared" si="35"/>
        <v>2.9522633999938699</v>
      </c>
    </row>
    <row r="174" spans="2:25">
      <c r="B174" s="119">
        <f t="shared" si="29"/>
        <v>12.099999999999973</v>
      </c>
      <c r="C174" s="4">
        <f t="shared" si="18"/>
        <v>0.46025475556918299</v>
      </c>
      <c r="D174" s="3">
        <f t="shared" si="19"/>
        <v>0.46041786098390386</v>
      </c>
      <c r="E174" s="3">
        <f t="shared" si="20"/>
        <v>0.58157390931904873</v>
      </c>
      <c r="F174" s="3">
        <f t="shared" si="21"/>
        <v>0.58202700593143364</v>
      </c>
      <c r="G174" s="3">
        <f t="shared" si="22"/>
        <v>23.99434099949401</v>
      </c>
      <c r="H174" s="3">
        <f t="shared" si="23"/>
        <v>23.98570616012794</v>
      </c>
      <c r="I174" s="3">
        <f t="shared" si="24"/>
        <v>13.508146616023952</v>
      </c>
      <c r="J174" s="3">
        <f t="shared" si="25"/>
        <v>13.503704121462354</v>
      </c>
      <c r="K174" s="3">
        <f t="shared" si="26"/>
        <v>146.41002499999934</v>
      </c>
      <c r="L174" s="5">
        <f t="shared" si="27"/>
        <v>143.81885520448756</v>
      </c>
      <c r="M174" s="5">
        <f t="shared" si="28"/>
        <v>37.606756935142634</v>
      </c>
      <c r="N174" s="9">
        <v>50000</v>
      </c>
      <c r="O174" s="9">
        <v>0.3</v>
      </c>
      <c r="P174" s="9">
        <v>19.5</v>
      </c>
      <c r="Q174" s="5">
        <f t="shared" si="32"/>
        <v>235.94999999999914</v>
      </c>
      <c r="R174" s="5">
        <f t="shared" si="37"/>
        <v>0.60953106677045177</v>
      </c>
      <c r="S174" s="9">
        <v>0.21</v>
      </c>
      <c r="T174" s="9">
        <v>0.9</v>
      </c>
      <c r="U174" s="3">
        <f t="shared" si="33"/>
        <v>2.4250960208680311E-2</v>
      </c>
      <c r="V174" s="3">
        <f t="shared" si="34"/>
        <v>0.22845719151003829</v>
      </c>
      <c r="W174" s="21">
        <v>1</v>
      </c>
      <c r="X174" s="24">
        <f t="shared" si="31"/>
        <v>2.4250960208680311E-2</v>
      </c>
      <c r="Y174" s="3">
        <f t="shared" si="35"/>
        <v>2.9765143602025503</v>
      </c>
    </row>
    <row r="175" spans="2:25">
      <c r="B175" s="119">
        <f t="shared" si="29"/>
        <v>12.199999999999973</v>
      </c>
      <c r="C175" s="4">
        <f t="shared" si="18"/>
        <v>0.45698888208782218</v>
      </c>
      <c r="D175" s="3">
        <f t="shared" si="19"/>
        <v>0.45714852388317945</v>
      </c>
      <c r="E175" s="3">
        <f t="shared" si="20"/>
        <v>0.58125181403523252</v>
      </c>
      <c r="F175" s="3">
        <f t="shared" si="21"/>
        <v>0.58170075384173336</v>
      </c>
      <c r="G175" s="3">
        <f t="shared" si="22"/>
        <v>24.044924620385054</v>
      </c>
      <c r="H175" s="3">
        <f t="shared" si="23"/>
        <v>24.036307952761781</v>
      </c>
      <c r="I175" s="3">
        <f t="shared" si="24"/>
        <v>13.597794857990737</v>
      </c>
      <c r="J175" s="3">
        <f t="shared" si="25"/>
        <v>13.593381661676366</v>
      </c>
      <c r="K175" s="3">
        <f t="shared" si="26"/>
        <v>148.84002499999932</v>
      </c>
      <c r="L175" s="5">
        <f t="shared" si="27"/>
        <v>143.40022886737088</v>
      </c>
      <c r="M175" s="5">
        <f t="shared" si="28"/>
        <v>37.151048134803311</v>
      </c>
      <c r="N175" s="9">
        <v>50000</v>
      </c>
      <c r="O175" s="9">
        <v>0.3</v>
      </c>
      <c r="P175" s="9">
        <v>19.5</v>
      </c>
      <c r="Q175" s="5">
        <f t="shared" si="32"/>
        <v>237.89999999999912</v>
      </c>
      <c r="R175" s="5">
        <f t="shared" si="37"/>
        <v>0.60277523693724844</v>
      </c>
      <c r="S175" s="9">
        <v>0.21</v>
      </c>
      <c r="T175" s="9">
        <v>0.9</v>
      </c>
      <c r="U175" s="3">
        <f t="shared" si="33"/>
        <v>2.4221919997297697E-2</v>
      </c>
      <c r="V175" s="3">
        <f t="shared" si="34"/>
        <v>0.22643816327174279</v>
      </c>
      <c r="W175" s="21">
        <v>1</v>
      </c>
      <c r="X175" s="24">
        <f t="shared" si="31"/>
        <v>2.4221919997297697E-2</v>
      </c>
      <c r="Y175" s="3">
        <f t="shared" si="35"/>
        <v>3.0007362801998481</v>
      </c>
    </row>
    <row r="176" spans="2:25">
      <c r="B176" s="119">
        <f t="shared" si="29"/>
        <v>12.299999999999972</v>
      </c>
      <c r="C176" s="4">
        <f t="shared" si="18"/>
        <v>0.45376581264964017</v>
      </c>
      <c r="D176" s="3">
        <f t="shared" si="19"/>
        <v>0.45392208519788452</v>
      </c>
      <c r="E176" s="3">
        <f t="shared" si="20"/>
        <v>0.58090198417661099</v>
      </c>
      <c r="F176" s="3">
        <f t="shared" si="21"/>
        <v>0.58134679734314232</v>
      </c>
      <c r="G176" s="3">
        <f t="shared" si="22"/>
        <v>24.095817064378608</v>
      </c>
      <c r="H176" s="3">
        <f t="shared" si="23"/>
        <v>24.087218602404043</v>
      </c>
      <c r="I176" s="3">
        <f t="shared" si="24"/>
        <v>13.687586529406829</v>
      </c>
      <c r="J176" s="3">
        <f t="shared" si="25"/>
        <v>13.683202293322983</v>
      </c>
      <c r="K176" s="3">
        <f t="shared" si="26"/>
        <v>151.2900249999993</v>
      </c>
      <c r="L176" s="5">
        <f t="shared" si="27"/>
        <v>142.98203298573108</v>
      </c>
      <c r="M176" s="5">
        <f t="shared" si="28"/>
        <v>36.701768211991833</v>
      </c>
      <c r="N176" s="9">
        <v>50000</v>
      </c>
      <c r="O176" s="9">
        <v>0.3</v>
      </c>
      <c r="P176" s="9">
        <v>19.5</v>
      </c>
      <c r="Q176" s="5">
        <f t="shared" si="32"/>
        <v>239.84999999999911</v>
      </c>
      <c r="R176" s="5">
        <f t="shared" si="37"/>
        <v>0.59613105268180788</v>
      </c>
      <c r="S176" s="9">
        <v>0.21</v>
      </c>
      <c r="T176" s="9">
        <v>0.9</v>
      </c>
      <c r="U176" s="3">
        <f t="shared" si="33"/>
        <v>2.419219441170711E-2</v>
      </c>
      <c r="V176" s="3">
        <f t="shared" si="34"/>
        <v>0.22444418337631389</v>
      </c>
      <c r="W176" s="21">
        <v>1</v>
      </c>
      <c r="X176" s="24">
        <f t="shared" si="31"/>
        <v>2.419219441170711E-2</v>
      </c>
      <c r="Y176" s="3">
        <f t="shared" si="35"/>
        <v>3.024928474611555</v>
      </c>
    </row>
    <row r="177" spans="2:25">
      <c r="B177" s="119">
        <f t="shared" si="29"/>
        <v>12.399999999999972</v>
      </c>
      <c r="C177" s="4">
        <f t="shared" si="18"/>
        <v>0.45058477713778006</v>
      </c>
      <c r="D177" s="3">
        <f t="shared" si="19"/>
        <v>0.45073777171558244</v>
      </c>
      <c r="E177" s="3">
        <f t="shared" si="20"/>
        <v>0.5805251867491622</v>
      </c>
      <c r="F177" s="3">
        <f t="shared" si="21"/>
        <v>0.58096590377651325</v>
      </c>
      <c r="G177" s="3">
        <f t="shared" si="22"/>
        <v>24.147016378840661</v>
      </c>
      <c r="H177" s="3">
        <f t="shared" si="23"/>
        <v>24.138436154813327</v>
      </c>
      <c r="I177" s="3">
        <f t="shared" si="24"/>
        <v>13.777518825971507</v>
      </c>
      <c r="J177" s="3">
        <f t="shared" si="25"/>
        <v>13.773163216922949</v>
      </c>
      <c r="K177" s="3">
        <f t="shared" si="26"/>
        <v>153.7600249999993</v>
      </c>
      <c r="L177" s="5">
        <f t="shared" si="27"/>
        <v>142.56430221932217</v>
      </c>
      <c r="M177" s="5">
        <f t="shared" si="28"/>
        <v>36.258819456961803</v>
      </c>
      <c r="N177" s="9">
        <v>50000</v>
      </c>
      <c r="O177" s="9">
        <v>0.3</v>
      </c>
      <c r="P177" s="9">
        <v>19.5</v>
      </c>
      <c r="Q177" s="5">
        <f t="shared" si="32"/>
        <v>241.7999999999991</v>
      </c>
      <c r="R177" s="5">
        <f t="shared" si="37"/>
        <v>0.58959595624202932</v>
      </c>
      <c r="S177" s="9">
        <v>0.21</v>
      </c>
      <c r="T177" s="9">
        <v>0.9</v>
      </c>
      <c r="U177" s="3">
        <f t="shared" si="33"/>
        <v>2.4161802109028935E-2</v>
      </c>
      <c r="V177" s="3">
        <f t="shared" si="34"/>
        <v>0.22247482817985023</v>
      </c>
      <c r="W177" s="21">
        <v>1</v>
      </c>
      <c r="X177" s="24">
        <f t="shared" si="31"/>
        <v>2.4161802109028935E-2</v>
      </c>
      <c r="Y177" s="3">
        <f t="shared" si="35"/>
        <v>3.0490902767205839</v>
      </c>
    </row>
    <row r="178" spans="2:25">
      <c r="B178" s="119">
        <f t="shared" si="29"/>
        <v>12.499999999999972</v>
      </c>
      <c r="C178" s="4">
        <f t="shared" si="18"/>
        <v>0.44744502197379665</v>
      </c>
      <c r="D178" s="3">
        <f t="shared" si="19"/>
        <v>0.44759482687968577</v>
      </c>
      <c r="E178" s="3">
        <f t="shared" si="20"/>
        <v>0.58012217068135841</v>
      </c>
      <c r="F178" s="3">
        <f t="shared" si="21"/>
        <v>0.58055882237171208</v>
      </c>
      <c r="G178" s="3">
        <f t="shared" si="22"/>
        <v>24.19852061593847</v>
      </c>
      <c r="H178" s="3">
        <f t="shared" si="23"/>
        <v>24.189958660568216</v>
      </c>
      <c r="I178" s="3">
        <f t="shared" si="24"/>
        <v>13.867589011792903</v>
      </c>
      <c r="J178" s="3">
        <f t="shared" si="25"/>
        <v>13.86326170134573</v>
      </c>
      <c r="K178" s="3">
        <f t="shared" si="26"/>
        <v>156.25002499999928</v>
      </c>
      <c r="L178" s="5">
        <f t="shared" si="27"/>
        <v>142.14707023022231</v>
      </c>
      <c r="M178" s="5">
        <f t="shared" si="28"/>
        <v>35.822105623618285</v>
      </c>
      <c r="N178" s="9">
        <v>50000</v>
      </c>
      <c r="O178" s="9">
        <v>0.3</v>
      </c>
      <c r="P178" s="9">
        <v>19.5</v>
      </c>
      <c r="Q178" s="5">
        <f t="shared" si="32"/>
        <v>243.74999999999909</v>
      </c>
      <c r="R178" s="5">
        <f t="shared" si="37"/>
        <v>0.58316746761117066</v>
      </c>
      <c r="S178" s="9">
        <v>0.21</v>
      </c>
      <c r="T178" s="9">
        <v>0.9</v>
      </c>
      <c r="U178" s="3">
        <f t="shared" si="33"/>
        <v>2.4130761371210181E-2</v>
      </c>
      <c r="V178" s="3">
        <f t="shared" si="34"/>
        <v>0.22052968405870219</v>
      </c>
      <c r="W178" s="21">
        <v>1</v>
      </c>
      <c r="X178" s="24">
        <f t="shared" si="31"/>
        <v>2.4130761371210181E-2</v>
      </c>
      <c r="Y178" s="3">
        <f t="shared" si="35"/>
        <v>3.0732210380917939</v>
      </c>
    </row>
    <row r="179" spans="2:25">
      <c r="B179" s="119">
        <f t="shared" si="29"/>
        <v>12.599999999999971</v>
      </c>
      <c r="C179" s="4">
        <f t="shared" si="18"/>
        <v>0.44434580974099441</v>
      </c>
      <c r="D179" s="3">
        <f t="shared" si="19"/>
        <v>0.44449251040777943</v>
      </c>
      <c r="E179" s="3">
        <f t="shared" si="20"/>
        <v>0.57969366722892812</v>
      </c>
      <c r="F179" s="3">
        <f t="shared" si="21"/>
        <v>0.58012628465407168</v>
      </c>
      <c r="G179" s="3">
        <f t="shared" si="22"/>
        <v>24.250327832835563</v>
      </c>
      <c r="H179" s="3">
        <f t="shared" si="23"/>
        <v>24.241784175262332</v>
      </c>
      <c r="I179" s="3">
        <f t="shared" si="24"/>
        <v>13.957794417457196</v>
      </c>
      <c r="J179" s="3">
        <f t="shared" si="25"/>
        <v>13.953495081878206</v>
      </c>
      <c r="K179" s="3">
        <f t="shared" si="26"/>
        <v>158.76002499999927</v>
      </c>
      <c r="L179" s="5">
        <f t="shared" si="27"/>
        <v>141.73036970439767</v>
      </c>
      <c r="M179" s="5">
        <f t="shared" si="28"/>
        <v>35.391531912560851</v>
      </c>
      <c r="N179" s="9">
        <v>50000</v>
      </c>
      <c r="O179" s="9">
        <v>0.3</v>
      </c>
      <c r="P179" s="9">
        <v>19.5</v>
      </c>
      <c r="Q179" s="5">
        <f t="shared" si="32"/>
        <v>245.69999999999908</v>
      </c>
      <c r="R179" s="5">
        <f t="shared" si="37"/>
        <v>0.57684318154008218</v>
      </c>
      <c r="S179" s="9">
        <v>0.21</v>
      </c>
      <c r="T179" s="9">
        <v>0.9</v>
      </c>
      <c r="U179" s="3">
        <f t="shared" si="33"/>
        <v>2.4099090111372148E-2</v>
      </c>
      <c r="V179" s="3">
        <f t="shared" si="34"/>
        <v>0.21860834708239366</v>
      </c>
      <c r="W179" s="21">
        <v>1</v>
      </c>
      <c r="X179" s="24">
        <f t="shared" si="31"/>
        <v>2.4099090111372148E-2</v>
      </c>
      <c r="Y179" s="3">
        <f t="shared" si="35"/>
        <v>3.0973201282031662</v>
      </c>
    </row>
    <row r="180" spans="2:25">
      <c r="B180" s="119">
        <f t="shared" si="29"/>
        <v>12.699999999999971</v>
      </c>
      <c r="C180" s="4">
        <f t="shared" si="18"/>
        <v>0.44128641881508462</v>
      </c>
      <c r="D180" s="3">
        <f t="shared" si="19"/>
        <v>0.44143009791750043</v>
      </c>
      <c r="E180" s="3">
        <f t="shared" si="20"/>
        <v>0.57924039037216435</v>
      </c>
      <c r="F180" s="3">
        <f t="shared" si="21"/>
        <v>0.57966900484331429</v>
      </c>
      <c r="G180" s="3">
        <f t="shared" si="22"/>
        <v>24.302436091881802</v>
      </c>
      <c r="H180" s="3">
        <f t="shared" si="23"/>
        <v>24.29391075969448</v>
      </c>
      <c r="I180" s="3">
        <f t="shared" si="24"/>
        <v>14.048132438157012</v>
      </c>
      <c r="J180" s="3">
        <f t="shared" si="25"/>
        <v>14.043860758352714</v>
      </c>
      <c r="K180" s="3">
        <f t="shared" si="26"/>
        <v>161.29002499999925</v>
      </c>
      <c r="L180" s="5">
        <f t="shared" si="27"/>
        <v>141.31423237291648</v>
      </c>
      <c r="M180" s="5">
        <f t="shared" si="28"/>
        <v>34.967004953991029</v>
      </c>
      <c r="N180" s="9">
        <v>50000</v>
      </c>
      <c r="O180" s="9">
        <v>0.3</v>
      </c>
      <c r="P180" s="9">
        <v>19.5</v>
      </c>
      <c r="Q180" s="5">
        <f t="shared" si="32"/>
        <v>247.64999999999907</v>
      </c>
      <c r="R180" s="5">
        <f t="shared" si="37"/>
        <v>0.57062076467965683</v>
      </c>
      <c r="S180" s="9">
        <v>0.21</v>
      </c>
      <c r="T180" s="9">
        <v>0.9</v>
      </c>
      <c r="U180" s="3">
        <f t="shared" si="33"/>
        <v>2.4066805880104285E-2</v>
      </c>
      <c r="V180" s="3">
        <f t="shared" si="34"/>
        <v>0.21671042270026156</v>
      </c>
      <c r="W180" s="21">
        <v>1</v>
      </c>
      <c r="X180" s="24">
        <f t="shared" si="31"/>
        <v>2.4066805880104285E-2</v>
      </c>
      <c r="Y180" s="3">
        <f t="shared" si="35"/>
        <v>3.1213869340832705</v>
      </c>
    </row>
    <row r="181" spans="2:25">
      <c r="B181" s="119">
        <f t="shared" si="29"/>
        <v>12.799999999999971</v>
      </c>
      <c r="C181" s="4">
        <f t="shared" si="18"/>
        <v>0.43826614300217087</v>
      </c>
      <c r="D181" s="3">
        <f t="shared" si="19"/>
        <v>0.43840688055996968</v>
      </c>
      <c r="E181" s="3">
        <f t="shared" si="20"/>
        <v>0.5787630372057595</v>
      </c>
      <c r="F181" s="3">
        <f t="shared" si="21"/>
        <v>0.57918768024492473</v>
      </c>
      <c r="G181" s="3">
        <f t="shared" si="22"/>
        <v>24.354843460798492</v>
      </c>
      <c r="H181" s="3">
        <f t="shared" si="23"/>
        <v>24.346336480053814</v>
      </c>
      <c r="I181" s="3">
        <f t="shared" si="24"/>
        <v>14.138600531877236</v>
      </c>
      <c r="J181" s="3">
        <f t="shared" si="25"/>
        <v>14.134356193332588</v>
      </c>
      <c r="K181" s="3">
        <f t="shared" si="26"/>
        <v>163.84002499999923</v>
      </c>
      <c r="L181" s="5">
        <f t="shared" si="27"/>
        <v>140.89868903281092</v>
      </c>
      <c r="M181" s="5">
        <f t="shared" si="28"/>
        <v>34.548432790510446</v>
      </c>
      <c r="N181" s="9">
        <v>50000</v>
      </c>
      <c r="O181" s="9">
        <v>0.3</v>
      </c>
      <c r="P181" s="9">
        <v>19.5</v>
      </c>
      <c r="Q181" s="5">
        <f t="shared" si="32"/>
        <v>249.59999999999906</v>
      </c>
      <c r="R181" s="5">
        <f t="shared" si="37"/>
        <v>0.56449795285581517</v>
      </c>
      <c r="S181" s="9">
        <v>0.21</v>
      </c>
      <c r="T181" s="9">
        <v>0.9</v>
      </c>
      <c r="U181" s="3">
        <f t="shared" si="33"/>
        <v>2.4033925871700845E-2</v>
      </c>
      <c r="V181" s="3">
        <f t="shared" si="34"/>
        <v>0.2148355254411268</v>
      </c>
      <c r="W181" s="21">
        <v>1</v>
      </c>
      <c r="X181" s="24">
        <f t="shared" si="31"/>
        <v>2.4033925871700845E-2</v>
      </c>
      <c r="Y181" s="3">
        <f t="shared" si="35"/>
        <v>3.1454208599549713</v>
      </c>
    </row>
    <row r="182" spans="2:25">
      <c r="B182" s="119">
        <f t="shared" si="29"/>
        <v>12.89999999999997</v>
      </c>
      <c r="C182" s="4">
        <f t="shared" ref="C182:C245" si="38">ATAN((b-x)/B182)+ATAN((x-a)/B182)</f>
        <v>0.43528429118405432</v>
      </c>
      <c r="D182" s="3">
        <f t="shared" ref="D182:D245" si="39">ATAN((x-b)/B182)+ATAN((2*b-x-a)/B182)</f>
        <v>0.43542216466075678</v>
      </c>
      <c r="E182" s="3">
        <f t="shared" ref="E182:E245" si="40">ATAN((a-x)/B182)+ATAN(x/B182)</f>
        <v>0.57826228832116833</v>
      </c>
      <c r="F182" s="3">
        <f t="shared" ref="F182:F245" si="41">ATAN((a-2*b+x)/B182)+ATAN((2*b-x)/B182)</f>
        <v>0.5786829916339824</v>
      </c>
      <c r="G182" s="3">
        <f t="shared" ref="G182:G245" si="42">SQRT(x^2+B182^2)</f>
        <v>24.407548012858626</v>
      </c>
      <c r="H182" s="3">
        <f t="shared" ref="H182:H245" si="43">SQRT((2*b-x)^2+B182^2)</f>
        <v>24.399059408100126</v>
      </c>
      <c r="I182" s="3">
        <f t="shared" ref="I182:I245" si="44">SQRT((x-a)^2+B182^2)</f>
        <v>14.229196217636442</v>
      </c>
      <c r="J182" s="3">
        <f t="shared" ref="J182:J245" si="45">SQRT((2*b-x-a)^2+B182^2)</f>
        <v>14.224978910353409</v>
      </c>
      <c r="K182" s="3">
        <f t="shared" ref="K182:K245" si="46">(b-x)^2+B182^2</f>
        <v>166.41002499999922</v>
      </c>
      <c r="L182" s="5">
        <f t="shared" ref="L182:L245" si="47">(C182+x*E182/a-B182*(x-b)/K182+D182+(2*b-x)*F182/$C$10-B182*(b-x)/K182)*q/PI()</f>
        <v>140.48376956758597</v>
      </c>
      <c r="M182" s="5">
        <f t="shared" ref="M182:M245" si="48">(q/PI())*(C182+x*E182/a+B182*(x-b)/K182+2*B182*LN(I182/G182)/a+D182+(2*b-x)*F182/a+B182*(b-x)/K182+2*B182*LN(J182/H182)/a)</f>
        <v>34.135724859834326</v>
      </c>
      <c r="N182" s="9">
        <v>50000</v>
      </c>
      <c r="O182" s="9">
        <v>0.3</v>
      </c>
      <c r="P182" s="9">
        <v>19.5</v>
      </c>
      <c r="Q182" s="5">
        <f t="shared" si="32"/>
        <v>251.54999999999905</v>
      </c>
      <c r="R182" s="5">
        <f t="shared" si="37"/>
        <v>0.55847254846983307</v>
      </c>
      <c r="S182" s="9">
        <v>0.21</v>
      </c>
      <c r="T182" s="9">
        <v>0.9</v>
      </c>
      <c r="U182" s="3">
        <f t="shared" si="33"/>
        <v>2.400046693033699E-2</v>
      </c>
      <c r="V182" s="3">
        <f t="shared" si="34"/>
        <v>0.21298327862534633</v>
      </c>
      <c r="W182" s="21">
        <v>1</v>
      </c>
      <c r="X182" s="24">
        <f t="shared" si="31"/>
        <v>2.400046693033699E-2</v>
      </c>
      <c r="Y182" s="3">
        <f t="shared" si="35"/>
        <v>3.1694213268853084</v>
      </c>
    </row>
    <row r="183" spans="2:25">
      <c r="B183" s="119">
        <f t="shared" ref="B183:B246" si="49">B182+$C$11</f>
        <v>12.99999999999997</v>
      </c>
      <c r="C183" s="4">
        <f t="shared" si="38"/>
        <v>0.43234018697083687</v>
      </c>
      <c r="D183" s="3">
        <f t="shared" si="39"/>
        <v>0.43247527136834429</v>
      </c>
      <c r="E183" s="3">
        <f t="shared" si="40"/>
        <v>0.57773880818151468</v>
      </c>
      <c r="F183" s="3">
        <f t="shared" si="41"/>
        <v>0.57815560363147012</v>
      </c>
      <c r="G183" s="3">
        <f t="shared" si="42"/>
        <v>24.460547827062239</v>
      </c>
      <c r="H183" s="3">
        <f t="shared" si="43"/>
        <v>24.452077621339239</v>
      </c>
      <c r="I183" s="3">
        <f t="shared" si="44"/>
        <v>14.319917073782209</v>
      </c>
      <c r="J183" s="3">
        <f t="shared" si="45"/>
        <v>14.315726492218243</v>
      </c>
      <c r="K183" s="3">
        <f t="shared" si="46"/>
        <v>169.0000249999992</v>
      </c>
      <c r="L183" s="5">
        <f t="shared" si="47"/>
        <v>140.06950296737446</v>
      </c>
      <c r="M183" s="5">
        <f t="shared" si="48"/>
        <v>33.728791977444203</v>
      </c>
      <c r="N183" s="9">
        <v>50000</v>
      </c>
      <c r="O183" s="9">
        <v>0.3</v>
      </c>
      <c r="P183" s="9">
        <v>19.5</v>
      </c>
      <c r="Q183" s="5">
        <f t="shared" si="32"/>
        <v>253.49999999999903</v>
      </c>
      <c r="R183" s="5">
        <f t="shared" si="37"/>
        <v>0.55254241801725834</v>
      </c>
      <c r="S183" s="9">
        <v>0.21</v>
      </c>
      <c r="T183" s="9">
        <v>0.9</v>
      </c>
      <c r="U183" s="3">
        <f t="shared" si="33"/>
        <v>2.3966445556181503E-2</v>
      </c>
      <c r="V183" s="3">
        <f t="shared" si="34"/>
        <v>0.21115331408863683</v>
      </c>
      <c r="W183" s="21">
        <v>1</v>
      </c>
      <c r="X183" s="24">
        <f t="shared" ref="X183:X246" si="50">IF(W183=1,U183,V183)</f>
        <v>2.3966445556181503E-2</v>
      </c>
      <c r="Y183" s="3">
        <f t="shared" si="35"/>
        <v>3.1933877724414899</v>
      </c>
    </row>
    <row r="184" spans="2:25">
      <c r="B184" s="119">
        <f t="shared" si="49"/>
        <v>13.099999999999969</v>
      </c>
      <c r="C184" s="4">
        <f t="shared" si="38"/>
        <v>0.42943316836078621</v>
      </c>
      <c r="D184" s="3">
        <f t="shared" si="39"/>
        <v>0.42956553631004601</v>
      </c>
      <c r="E184" s="3">
        <f t="shared" si="40"/>
        <v>0.57719324548907025</v>
      </c>
      <c r="F184" s="3">
        <f t="shared" si="41"/>
        <v>0.57760616507308771</v>
      </c>
      <c r="G184" s="3">
        <f t="shared" si="42"/>
        <v>24.513840988306974</v>
      </c>
      <c r="H184" s="3">
        <f t="shared" si="43"/>
        <v>24.505389203193634</v>
      </c>
      <c r="I184" s="3">
        <f t="shared" si="44"/>
        <v>14.410760736338633</v>
      </c>
      <c r="J184" s="3">
        <f t="shared" si="45"/>
        <v>14.406596579345145</v>
      </c>
      <c r="K184" s="3">
        <f t="shared" si="46"/>
        <v>171.61002499999918</v>
      </c>
      <c r="L184" s="5">
        <f t="shared" si="47"/>
        <v>139.655917348739</v>
      </c>
      <c r="M184" s="5">
        <f t="shared" si="48"/>
        <v>33.327546319199293</v>
      </c>
      <c r="N184" s="9">
        <v>50000</v>
      </c>
      <c r="O184" s="9">
        <v>0.3</v>
      </c>
      <c r="P184" s="9">
        <v>19.5</v>
      </c>
      <c r="Q184" s="5">
        <f t="shared" ref="Q184:Q247" si="51">(B184-B183)*P184+Q183</f>
        <v>255.44999999999902</v>
      </c>
      <c r="R184" s="5">
        <f t="shared" si="37"/>
        <v>0.54670548971908217</v>
      </c>
      <c r="S184" s="9">
        <v>0.21</v>
      </c>
      <c r="T184" s="9">
        <v>0.9</v>
      </c>
      <c r="U184" s="3">
        <f t="shared" ref="U184:U247" si="52">100*(B184-B183)*(L184-2*O184*M184)/N184</f>
        <v>2.39318779114438E-2</v>
      </c>
      <c r="V184" s="3">
        <f t="shared" ref="V184:V247" si="53">100*(S184/(1+T184))*(B184-B183)*LOG10((Q184+L184)/Q184)</f>
        <v>0.20934527191709129</v>
      </c>
      <c r="W184" s="21">
        <v>1</v>
      </c>
      <c r="X184" s="24">
        <f t="shared" si="50"/>
        <v>2.39318779114438E-2</v>
      </c>
      <c r="Y184" s="3">
        <f t="shared" ref="Y184:Y247" si="54">X184+Y183</f>
        <v>3.2173196503529335</v>
      </c>
    </row>
    <row r="185" spans="2:25">
      <c r="B185" s="119">
        <f t="shared" si="49"/>
        <v>13.199999999999969</v>
      </c>
      <c r="C185" s="4">
        <f t="shared" si="38"/>
        <v>0.42656258740741665</v>
      </c>
      <c r="D185" s="3">
        <f t="shared" si="39"/>
        <v>0.42669230925532242</v>
      </c>
      <c r="E185" s="3">
        <f t="shared" si="40"/>
        <v>0.57662623354534437</v>
      </c>
      <c r="F185" s="3">
        <f t="shared" si="41"/>
        <v>0.57703530937061709</v>
      </c>
      <c r="G185" s="3">
        <f t="shared" si="42"/>
        <v>24.56742558755392</v>
      </c>
      <c r="H185" s="3">
        <f t="shared" si="43"/>
        <v>24.558992243168269</v>
      </c>
      <c r="I185" s="3">
        <f t="shared" si="44"/>
        <v>14.501724897404419</v>
      </c>
      <c r="J185" s="3">
        <f t="shared" si="45"/>
        <v>14.497586868165309</v>
      </c>
      <c r="K185" s="3">
        <f t="shared" si="46"/>
        <v>174.24002499999918</v>
      </c>
      <c r="L185" s="5">
        <f t="shared" si="47"/>
        <v>139.24303997412042</v>
      </c>
      <c r="M185" s="5">
        <f t="shared" si="48"/>
        <v>32.931901403928173</v>
      </c>
      <c r="N185" s="9">
        <v>50000</v>
      </c>
      <c r="O185" s="9">
        <v>0.3</v>
      </c>
      <c r="P185" s="9">
        <v>19.5</v>
      </c>
      <c r="Q185" s="5">
        <f t="shared" si="51"/>
        <v>257.39999999999901</v>
      </c>
      <c r="R185" s="5">
        <f t="shared" si="37"/>
        <v>0.54095975125921114</v>
      </c>
      <c r="S185" s="9">
        <v>0.21</v>
      </c>
      <c r="T185" s="9">
        <v>0.9</v>
      </c>
      <c r="U185" s="3">
        <f t="shared" si="52"/>
        <v>2.3896779826352618E-2</v>
      </c>
      <c r="V185" s="3">
        <f t="shared" si="53"/>
        <v>0.20755880019284539</v>
      </c>
      <c r="W185" s="21">
        <v>1</v>
      </c>
      <c r="X185" s="24">
        <f t="shared" si="50"/>
        <v>2.3896779826352618E-2</v>
      </c>
      <c r="Y185" s="3">
        <f t="shared" si="54"/>
        <v>3.2412164301792861</v>
      </c>
    </row>
    <row r="186" spans="2:25">
      <c r="B186" s="119">
        <f t="shared" si="49"/>
        <v>13.299999999999969</v>
      </c>
      <c r="C186" s="4">
        <f t="shared" si="38"/>
        <v>0.42372780989372749</v>
      </c>
      <c r="D186" s="3">
        <f t="shared" si="39"/>
        <v>0.42385495378642685</v>
      </c>
      <c r="E186" s="3">
        <f t="shared" si="40"/>
        <v>0.57603839060383644</v>
      </c>
      <c r="F186" s="3">
        <f t="shared" si="41"/>
        <v>0.57644365486589</v>
      </c>
      <c r="G186" s="3">
        <f t="shared" si="42"/>
        <v>24.621299721988663</v>
      </c>
      <c r="H186" s="3">
        <f t="shared" si="43"/>
        <v>24.612884837011674</v>
      </c>
      <c r="I186" s="3">
        <f t="shared" si="44"/>
        <v>14.592807303599919</v>
      </c>
      <c r="J186" s="3">
        <f t="shared" si="45"/>
        <v>14.588695109570258</v>
      </c>
      <c r="K186" s="3">
        <f t="shared" si="46"/>
        <v>176.89002499999916</v>
      </c>
      <c r="L186" s="5">
        <f t="shared" si="47"/>
        <v>138.83089727093562</v>
      </c>
      <c r="M186" s="5">
        <f t="shared" si="48"/>
        <v>32.541772076017743</v>
      </c>
      <c r="N186" s="9">
        <v>50000</v>
      </c>
      <c r="O186" s="9">
        <v>0.3</v>
      </c>
      <c r="P186" s="9">
        <v>19.5</v>
      </c>
      <c r="Q186" s="5">
        <f t="shared" si="51"/>
        <v>259.349999999999</v>
      </c>
      <c r="R186" s="5">
        <f t="shared" si="37"/>
        <v>0.53530324762265724</v>
      </c>
      <c r="S186" s="9">
        <v>0.21</v>
      </c>
      <c r="T186" s="9">
        <v>0.9</v>
      </c>
      <c r="U186" s="3">
        <f t="shared" si="52"/>
        <v>2.386116680506491E-2</v>
      </c>
      <c r="V186" s="3">
        <f t="shared" si="53"/>
        <v>0.20579355474987815</v>
      </c>
      <c r="W186" s="21">
        <v>1</v>
      </c>
      <c r="X186" s="24">
        <f t="shared" si="50"/>
        <v>2.386116680506491E-2</v>
      </c>
      <c r="Y186" s="3">
        <f t="shared" si="54"/>
        <v>3.2650775969843511</v>
      </c>
    </row>
    <row r="187" spans="2:25">
      <c r="B187" s="119">
        <f t="shared" si="49"/>
        <v>13.399999999999968</v>
      </c>
      <c r="C187" s="4">
        <f t="shared" si="38"/>
        <v>0.42092821501353261</v>
      </c>
      <c r="D187" s="3">
        <f t="shared" si="39"/>
        <v>0.42105284697630763</v>
      </c>
      <c r="E187" s="3">
        <f t="shared" si="40"/>
        <v>0.57543032021550977</v>
      </c>
      <c r="F187" s="3">
        <f t="shared" si="41"/>
        <v>0.5758318051774225</v>
      </c>
      <c r="G187" s="3">
        <f t="shared" si="42"/>
        <v>24.675461495177739</v>
      </c>
      <c r="H187" s="3">
        <f t="shared" si="43"/>
        <v>24.667065086872398</v>
      </c>
      <c r="I187" s="3">
        <f t="shared" si="44"/>
        <v>14.684005754561634</v>
      </c>
      <c r="J187" s="3">
        <f t="shared" si="45"/>
        <v>14.679919107406525</v>
      </c>
      <c r="K187" s="3">
        <f t="shared" si="46"/>
        <v>179.56002499999914</v>
      </c>
      <c r="L187" s="5">
        <f t="shared" si="47"/>
        <v>138.41951485032473</v>
      </c>
      <c r="M187" s="5">
        <f t="shared" si="48"/>
        <v>32.157074488016626</v>
      </c>
      <c r="N187" s="9">
        <v>50000</v>
      </c>
      <c r="O187" s="9">
        <v>0.3</v>
      </c>
      <c r="P187" s="9">
        <v>19.5</v>
      </c>
      <c r="Q187" s="5">
        <f t="shared" si="51"/>
        <v>261.29999999999899</v>
      </c>
      <c r="R187" s="5">
        <f t="shared" si="37"/>
        <v>0.52973407902918201</v>
      </c>
      <c r="S187" s="9">
        <v>0.21</v>
      </c>
      <c r="T187" s="9">
        <v>0.9</v>
      </c>
      <c r="U187" s="3">
        <f t="shared" si="52"/>
        <v>2.3825054031502868E-2</v>
      </c>
      <c r="V187" s="3">
        <f t="shared" si="53"/>
        <v>0.20404919893946299</v>
      </c>
      <c r="W187" s="21">
        <v>1</v>
      </c>
      <c r="X187" s="24">
        <f t="shared" si="50"/>
        <v>2.3825054031502868E-2</v>
      </c>
      <c r="Y187" s="3">
        <f t="shared" si="54"/>
        <v>3.2889026510158539</v>
      </c>
    </row>
    <row r="188" spans="2:25">
      <c r="B188" s="119">
        <f t="shared" si="49"/>
        <v>13.499999999999968</v>
      </c>
      <c r="C188" s="4">
        <f t="shared" si="38"/>
        <v>0.41816319505980787</v>
      </c>
      <c r="D188" s="3">
        <f t="shared" si="39"/>
        <v>0.41828537907368252</v>
      </c>
      <c r="E188" s="3">
        <f t="shared" si="40"/>
        <v>0.5748026115670577</v>
      </c>
      <c r="F188" s="3">
        <f t="shared" si="41"/>
        <v>0.57520034953978527</v>
      </c>
      <c r="G188" s="3">
        <f t="shared" si="42"/>
        <v>24.729909017220404</v>
      </c>
      <c r="H188" s="3">
        <f t="shared" si="43"/>
        <v>24.7215311014508</v>
      </c>
      <c r="I188" s="3">
        <f t="shared" si="44"/>
        <v>14.775318101482592</v>
      </c>
      <c r="J188" s="3">
        <f t="shared" si="45"/>
        <v>14.7712567170163</v>
      </c>
      <c r="K188" s="3">
        <f t="shared" si="46"/>
        <v>182.25002499999914</v>
      </c>
      <c r="L188" s="5">
        <f t="shared" si="47"/>
        <v>138.00891752555154</v>
      </c>
      <c r="M188" s="5">
        <f t="shared" si="48"/>
        <v>31.777726083268689</v>
      </c>
      <c r="N188" s="9">
        <v>50000</v>
      </c>
      <c r="O188" s="9">
        <v>0.3</v>
      </c>
      <c r="P188" s="9">
        <v>19.5</v>
      </c>
      <c r="Q188" s="5">
        <f t="shared" si="51"/>
        <v>263.24999999999898</v>
      </c>
      <c r="R188" s="5">
        <f t="shared" si="37"/>
        <v>0.52425039895746273</v>
      </c>
      <c r="S188" s="9">
        <v>0.21</v>
      </c>
      <c r="T188" s="9">
        <v>0.9</v>
      </c>
      <c r="U188" s="3">
        <f t="shared" si="52"/>
        <v>2.3788456375117981E-2</v>
      </c>
      <c r="V188" s="3">
        <f t="shared" si="53"/>
        <v>0.20232540340480937</v>
      </c>
      <c r="W188" s="21">
        <v>1</v>
      </c>
      <c r="X188" s="24">
        <f t="shared" si="50"/>
        <v>2.3788456375117981E-2</v>
      </c>
      <c r="Y188" s="3">
        <f t="shared" si="54"/>
        <v>3.3126911073909717</v>
      </c>
    </row>
    <row r="189" spans="2:25">
      <c r="B189" s="119">
        <f t="shared" si="49"/>
        <v>13.599999999999968</v>
      </c>
      <c r="C189" s="4">
        <f t="shared" si="38"/>
        <v>0.41543215511997189</v>
      </c>
      <c r="D189" s="3">
        <f t="shared" si="39"/>
        <v>0.41555195319519678</v>
      </c>
      <c r="E189" s="3">
        <f t="shared" si="40"/>
        <v>0.57415583981203366</v>
      </c>
      <c r="F189" s="3">
        <f t="shared" si="41"/>
        <v>0.57454986313578793</v>
      </c>
      <c r="G189" s="3">
        <f t="shared" si="42"/>
        <v>24.784640404895914</v>
      </c>
      <c r="H189" s="3">
        <f t="shared" si="43"/>
        <v>24.776280996146276</v>
      </c>
      <c r="I189" s="3">
        <f t="shared" si="44"/>
        <v>14.866742245697244</v>
      </c>
      <c r="J189" s="3">
        <f t="shared" si="45"/>
        <v>14.862705843822622</v>
      </c>
      <c r="K189" s="3">
        <f t="shared" si="46"/>
        <v>184.96002499999912</v>
      </c>
      <c r="L189" s="5">
        <f t="shared" si="47"/>
        <v>137.59912933005816</v>
      </c>
      <c r="M189" s="5">
        <f t="shared" si="48"/>
        <v>31.403645578590989</v>
      </c>
      <c r="N189" s="9">
        <v>50000</v>
      </c>
      <c r="O189" s="9">
        <v>0.3</v>
      </c>
      <c r="P189" s="9">
        <v>19.5</v>
      </c>
      <c r="Q189" s="5">
        <f t="shared" si="51"/>
        <v>265.19999999999897</v>
      </c>
      <c r="R189" s="5">
        <f t="shared" si="37"/>
        <v>0.51885041225512329</v>
      </c>
      <c r="S189" s="9">
        <v>0.21</v>
      </c>
      <c r="T189" s="9">
        <v>0.9</v>
      </c>
      <c r="U189" s="3">
        <f t="shared" si="52"/>
        <v>2.3751388396580628E-2</v>
      </c>
      <c r="V189" s="3">
        <f t="shared" si="53"/>
        <v>0.20062184586446047</v>
      </c>
      <c r="W189" s="21">
        <v>1</v>
      </c>
      <c r="X189" s="24">
        <f t="shared" si="50"/>
        <v>2.3751388396580628E-2</v>
      </c>
      <c r="Y189" s="3">
        <f t="shared" si="54"/>
        <v>3.3364424957875523</v>
      </c>
    </row>
    <row r="190" spans="2:25">
      <c r="B190" s="119">
        <f t="shared" si="49"/>
        <v>13.699999999999967</v>
      </c>
      <c r="C190" s="4">
        <f t="shared" si="38"/>
        <v>0.41273451277801504</v>
      </c>
      <c r="D190" s="3">
        <f t="shared" si="39"/>
        <v>0.4128519850245686</v>
      </c>
      <c r="E190" s="3">
        <f t="shared" si="40"/>
        <v>0.57349056639493112</v>
      </c>
      <c r="F190" s="3">
        <f t="shared" si="41"/>
        <v>0.57388090742156495</v>
      </c>
      <c r="G190" s="3">
        <f t="shared" si="42"/>
        <v>24.839653781806199</v>
      </c>
      <c r="H190" s="3">
        <f t="shared" si="43"/>
        <v>24.831312893199971</v>
      </c>
      <c r="I190" s="3">
        <f t="shared" si="44"/>
        <v>14.958276137309376</v>
      </c>
      <c r="J190" s="3">
        <f t="shared" si="45"/>
        <v>14.954264441957656</v>
      </c>
      <c r="K190" s="3">
        <f t="shared" si="46"/>
        <v>187.69002499999911</v>
      </c>
      <c r="L190" s="5">
        <f t="shared" si="47"/>
        <v>137.19017353517771</v>
      </c>
      <c r="M190" s="5">
        <f t="shared" si="48"/>
        <v>31.034752947009324</v>
      </c>
      <c r="N190" s="9">
        <v>50000</v>
      </c>
      <c r="O190" s="9">
        <v>0.3</v>
      </c>
      <c r="P190" s="9">
        <v>19.5</v>
      </c>
      <c r="Q190" s="5">
        <f t="shared" si="51"/>
        <v>267.14999999999895</v>
      </c>
      <c r="R190" s="5">
        <f t="shared" si="37"/>
        <v>0.51353237333025736</v>
      </c>
      <c r="S190" s="9">
        <v>0.21</v>
      </c>
      <c r="T190" s="9">
        <v>0.9</v>
      </c>
      <c r="U190" s="3">
        <f t="shared" si="52"/>
        <v>2.3713864353394339E-2</v>
      </c>
      <c r="V190" s="3">
        <f t="shared" si="53"/>
        <v>0.19893821090403818</v>
      </c>
      <c r="W190" s="21">
        <v>1</v>
      </c>
      <c r="X190" s="24">
        <f t="shared" si="50"/>
        <v>2.3713864353394339E-2</v>
      </c>
      <c r="Y190" s="3">
        <f t="shared" si="54"/>
        <v>3.3601563601409468</v>
      </c>
    </row>
    <row r="191" spans="2:25">
      <c r="B191" s="119">
        <f t="shared" si="49"/>
        <v>13.799999999999967</v>
      </c>
      <c r="C191" s="4">
        <f t="shared" si="38"/>
        <v>0.41006969782338104</v>
      </c>
      <c r="D191" s="3">
        <f t="shared" si="39"/>
        <v>0.41018490251862277</v>
      </c>
      <c r="E191" s="3">
        <f t="shared" si="40"/>
        <v>0.57280733936829864</v>
      </c>
      <c r="F191" s="3">
        <f t="shared" si="41"/>
        <v>0.57319403044464845</v>
      </c>
      <c r="G191" s="3">
        <f t="shared" si="42"/>
        <v>24.894947278514149</v>
      </c>
      <c r="H191" s="3">
        <f t="shared" si="43"/>
        <v>24.886624921832993</v>
      </c>
      <c r="I191" s="3">
        <f t="shared" si="44"/>
        <v>15.049917773861726</v>
      </c>
      <c r="J191" s="3">
        <f t="shared" si="45"/>
        <v>15.045930512932696</v>
      </c>
      <c r="K191" s="3">
        <f t="shared" si="46"/>
        <v>190.44002499999908</v>
      </c>
      <c r="L191" s="5">
        <f t="shared" si="47"/>
        <v>136.78207266750817</v>
      </c>
      <c r="M191" s="5">
        <f t="shared" si="48"/>
        <v>30.670969400563763</v>
      </c>
      <c r="N191" s="9">
        <v>50000</v>
      </c>
      <c r="O191" s="9">
        <v>0.3</v>
      </c>
      <c r="P191" s="9">
        <v>19.5</v>
      </c>
      <c r="Q191" s="5">
        <f t="shared" si="51"/>
        <v>269.09999999999894</v>
      </c>
      <c r="R191" s="5">
        <f t="shared" si="37"/>
        <v>0.50829458442032227</v>
      </c>
      <c r="S191" s="9">
        <v>0.21</v>
      </c>
      <c r="T191" s="9">
        <v>0.9</v>
      </c>
      <c r="U191" s="3">
        <f t="shared" si="52"/>
        <v>2.36758982054339E-2</v>
      </c>
      <c r="V191" s="3">
        <f t="shared" si="53"/>
        <v>0.19727418977594635</v>
      </c>
      <c r="W191" s="21">
        <v>1</v>
      </c>
      <c r="X191" s="24">
        <f t="shared" si="50"/>
        <v>2.36758982054339E-2</v>
      </c>
      <c r="Y191" s="3">
        <f t="shared" si="54"/>
        <v>3.3838322583463807</v>
      </c>
    </row>
    <row r="192" spans="2:25">
      <c r="B192" s="119">
        <f t="shared" si="49"/>
        <v>13.899999999999967</v>
      </c>
      <c r="C192" s="4">
        <f t="shared" si="38"/>
        <v>0.40743715196650371</v>
      </c>
      <c r="D192" s="3">
        <f t="shared" si="39"/>
        <v>0.40755014562010516</v>
      </c>
      <c r="E192" s="3">
        <f t="shared" si="40"/>
        <v>0.57210669370298517</v>
      </c>
      <c r="F192" s="3">
        <f t="shared" si="41"/>
        <v>0.57248976715512656</v>
      </c>
      <c r="G192" s="3">
        <f t="shared" si="42"/>
        <v>24.950519032677438</v>
      </c>
      <c r="H192" s="3">
        <f t="shared" si="43"/>
        <v>24.942215218380245</v>
      </c>
      <c r="I192" s="3">
        <f t="shared" si="44"/>
        <v>15.141665199045944</v>
      </c>
      <c r="J192" s="3">
        <f t="shared" si="45"/>
        <v>15.137702104348568</v>
      </c>
      <c r="K192" s="3">
        <f t="shared" si="46"/>
        <v>193.21002499999906</v>
      </c>
      <c r="L192" s="5">
        <f t="shared" si="47"/>
        <v>136.37484852595011</v>
      </c>
      <c r="M192" s="5">
        <f t="shared" si="48"/>
        <v>30.312217373194905</v>
      </c>
      <c r="N192" s="9">
        <v>50000</v>
      </c>
      <c r="O192" s="9">
        <v>0.3</v>
      </c>
      <c r="P192" s="9">
        <v>19.5</v>
      </c>
      <c r="Q192" s="5">
        <f t="shared" si="51"/>
        <v>271.04999999999893</v>
      </c>
      <c r="R192" s="5">
        <f t="shared" si="37"/>
        <v>0.50313539393451634</v>
      </c>
      <c r="S192" s="9">
        <v>0.21</v>
      </c>
      <c r="T192" s="9">
        <v>0.9</v>
      </c>
      <c r="U192" s="3">
        <f t="shared" si="52"/>
        <v>2.363750362040655E-2</v>
      </c>
      <c r="V192" s="3">
        <f t="shared" si="53"/>
        <v>0.19562948020666443</v>
      </c>
      <c r="W192" s="21">
        <v>1</v>
      </c>
      <c r="X192" s="24">
        <f t="shared" si="50"/>
        <v>2.363750362040655E-2</v>
      </c>
      <c r="Y192" s="3">
        <f t="shared" si="54"/>
        <v>3.4074697619667873</v>
      </c>
    </row>
    <row r="193" spans="2:25">
      <c r="B193" s="119">
        <f t="shared" si="49"/>
        <v>13.999999999999966</v>
      </c>
      <c r="C193" s="4">
        <f t="shared" si="38"/>
        <v>0.4048363285608968</v>
      </c>
      <c r="D193" s="3">
        <f t="shared" si="39"/>
        <v>0.40494716597717295</v>
      </c>
      <c r="E193" s="3">
        <f t="shared" si="40"/>
        <v>0.57138915159160897</v>
      </c>
      <c r="F193" s="3">
        <f t="shared" si="41"/>
        <v>0.57176863970998393</v>
      </c>
      <c r="G193" s="3">
        <f t="shared" si="42"/>
        <v>25.006367189178018</v>
      </c>
      <c r="H193" s="3">
        <f t="shared" si="43"/>
        <v>24.998081926419857</v>
      </c>
      <c r="I193" s="3">
        <f t="shared" si="44"/>
        <v>15.233516501451628</v>
      </c>
      <c r="J193" s="3">
        <f t="shared" si="45"/>
        <v>15.229577308645144</v>
      </c>
      <c r="K193" s="3">
        <f t="shared" si="46"/>
        <v>196.00002499999906</v>
      </c>
      <c r="L193" s="5">
        <f t="shared" si="47"/>
        <v>135.96852219841307</v>
      </c>
      <c r="M193" s="5">
        <f t="shared" si="48"/>
        <v>29.958420503721943</v>
      </c>
      <c r="N193" s="9">
        <v>50000</v>
      </c>
      <c r="O193" s="9">
        <v>0.3</v>
      </c>
      <c r="P193" s="9">
        <v>19.5</v>
      </c>
      <c r="Q193" s="5">
        <f t="shared" si="51"/>
        <v>272.99999999999892</v>
      </c>
      <c r="R193" s="5">
        <f t="shared" si="37"/>
        <v>0.49805319486598393</v>
      </c>
      <c r="S193" s="9">
        <v>0.21</v>
      </c>
      <c r="T193" s="9">
        <v>0.9</v>
      </c>
      <c r="U193" s="3">
        <f t="shared" si="52"/>
        <v>2.3598693979235894E-2</v>
      </c>
      <c r="V193" s="3">
        <f t="shared" si="53"/>
        <v>0.19400378621128533</v>
      </c>
      <c r="W193" s="21">
        <v>1</v>
      </c>
      <c r="X193" s="24">
        <f t="shared" si="50"/>
        <v>2.3598693979235894E-2</v>
      </c>
      <c r="Y193" s="3">
        <f t="shared" si="54"/>
        <v>3.4310684559460234</v>
      </c>
    </row>
    <row r="194" spans="2:25">
      <c r="B194" s="119">
        <f t="shared" si="49"/>
        <v>14.099999999999966</v>
      </c>
      <c r="C194" s="4">
        <f t="shared" si="38"/>
        <v>0.40226669233169032</v>
      </c>
      <c r="D194" s="3">
        <f t="shared" si="39"/>
        <v>0.40237542666944637</v>
      </c>
      <c r="E194" s="3">
        <f t="shared" si="40"/>
        <v>0.57065522274535463</v>
      </c>
      <c r="F194" s="3">
        <f t="shared" si="41"/>
        <v>0.57103115777072944</v>
      </c>
      <c r="G194" s="3">
        <f t="shared" si="42"/>
        <v>25.062489900247321</v>
      </c>
      <c r="H194" s="3">
        <f t="shared" si="43"/>
        <v>25.054223196898342</v>
      </c>
      <c r="I194" s="3">
        <f t="shared" si="44"/>
        <v>15.325469813353163</v>
      </c>
      <c r="J194" s="3">
        <f t="shared" si="45"/>
        <v>15.321554261888677</v>
      </c>
      <c r="K194" s="3">
        <f t="shared" si="46"/>
        <v>198.81002499999903</v>
      </c>
      <c r="L194" s="5">
        <f t="shared" si="47"/>
        <v>135.56311407819337</v>
      </c>
      <c r="M194" s="5">
        <f t="shared" si="48"/>
        <v>29.609503618921057</v>
      </c>
      <c r="N194" s="9">
        <v>50000</v>
      </c>
      <c r="O194" s="9">
        <v>0.3</v>
      </c>
      <c r="P194" s="9">
        <v>19.5</v>
      </c>
      <c r="Q194" s="5">
        <f t="shared" si="51"/>
        <v>274.94999999999891</v>
      </c>
      <c r="R194" s="5">
        <f t="shared" si="37"/>
        <v>0.49304642327039061</v>
      </c>
      <c r="S194" s="9">
        <v>0.21</v>
      </c>
      <c r="T194" s="9">
        <v>0.9</v>
      </c>
      <c r="U194" s="3">
        <f t="shared" si="52"/>
        <v>2.3559482381368062E-2</v>
      </c>
      <c r="V194" s="3">
        <f t="shared" si="53"/>
        <v>0.19239681791496596</v>
      </c>
      <c r="W194" s="21">
        <v>1</v>
      </c>
      <c r="X194" s="24">
        <f t="shared" si="50"/>
        <v>2.3559482381368062E-2</v>
      </c>
      <c r="Y194" s="3">
        <f t="shared" si="54"/>
        <v>3.4546279383273912</v>
      </c>
    </row>
    <row r="195" spans="2:25">
      <c r="B195" s="119">
        <f t="shared" si="49"/>
        <v>14.199999999999966</v>
      </c>
      <c r="C195" s="4">
        <f t="shared" si="38"/>
        <v>0.39972771911050586</v>
      </c>
      <c r="D195" s="3">
        <f t="shared" si="39"/>
        <v>0.3998344019405089</v>
      </c>
      <c r="E195" s="3">
        <f t="shared" si="40"/>
        <v>0.56990540468420081</v>
      </c>
      <c r="F195" s="3">
        <f t="shared" si="41"/>
        <v>0.57027781879441297</v>
      </c>
      <c r="G195" s="3">
        <f t="shared" si="42"/>
        <v>25.118885325587179</v>
      </c>
      <c r="H195" s="3">
        <f t="shared" si="43"/>
        <v>25.110637188251498</v>
      </c>
      <c r="I195" s="3">
        <f t="shared" si="44"/>
        <v>15.417523309533182</v>
      </c>
      <c r="J195" s="3">
        <f t="shared" si="45"/>
        <v>15.413631142595797</v>
      </c>
      <c r="K195" s="3">
        <f t="shared" si="46"/>
        <v>201.64002499999901</v>
      </c>
      <c r="L195" s="5">
        <f t="shared" si="47"/>
        <v>135.15864388002814</v>
      </c>
      <c r="M195" s="5">
        <f t="shared" si="48"/>
        <v>29.265392716713613</v>
      </c>
      <c r="N195" s="9">
        <v>50000</v>
      </c>
      <c r="O195" s="9">
        <v>0.3</v>
      </c>
      <c r="P195" s="9">
        <v>19.5</v>
      </c>
      <c r="Q195" s="5">
        <f t="shared" si="51"/>
        <v>276.8999999999989</v>
      </c>
      <c r="R195" s="5">
        <f t="shared" si="37"/>
        <v>0.48811355680761531</v>
      </c>
      <c r="S195" s="9">
        <v>0.21</v>
      </c>
      <c r="T195" s="9">
        <v>0.9</v>
      </c>
      <c r="U195" s="3">
        <f t="shared" si="52"/>
        <v>2.3519881649999911E-2</v>
      </c>
      <c r="V195" s="3">
        <f t="shared" si="53"/>
        <v>0.1908082913809788</v>
      </c>
      <c r="W195" s="21">
        <v>1</v>
      </c>
      <c r="X195" s="24">
        <f t="shared" si="50"/>
        <v>2.3519881649999911E-2</v>
      </c>
      <c r="Y195" s="3">
        <f t="shared" si="54"/>
        <v>3.4781478199773912</v>
      </c>
    </row>
    <row r="196" spans="2:25">
      <c r="B196" s="119">
        <f t="shared" si="49"/>
        <v>14.299999999999965</v>
      </c>
      <c r="C196" s="4">
        <f t="shared" si="38"/>
        <v>0.39721889557655982</v>
      </c>
      <c r="D196" s="3">
        <f t="shared" si="39"/>
        <v>0.39732357693673909</v>
      </c>
      <c r="E196" s="3">
        <f t="shared" si="40"/>
        <v>0.56914018302068226</v>
      </c>
      <c r="F196" s="3">
        <f t="shared" si="41"/>
        <v>0.56950910831814427</v>
      </c>
      <c r="G196" s="3">
        <f t="shared" si="42"/>
        <v>25.175551632486606</v>
      </c>
      <c r="H196" s="3">
        <f t="shared" si="43"/>
        <v>25.167322066521084</v>
      </c>
      <c r="I196" s="3">
        <f t="shared" si="44"/>
        <v>15.509675206141456</v>
      </c>
      <c r="J196" s="3">
        <f t="shared" si="45"/>
        <v>15.505806170592971</v>
      </c>
      <c r="K196" s="3">
        <f t="shared" si="46"/>
        <v>204.49002499999901</v>
      </c>
      <c r="L196" s="5">
        <f t="shared" si="47"/>
        <v>134.75513065582933</v>
      </c>
      <c r="M196" s="5">
        <f t="shared" si="48"/>
        <v>28.926014949471551</v>
      </c>
      <c r="N196" s="9">
        <v>50000</v>
      </c>
      <c r="O196" s="9">
        <v>0.3</v>
      </c>
      <c r="P196" s="9">
        <v>19.5</v>
      </c>
      <c r="Q196" s="5">
        <f t="shared" si="51"/>
        <v>278.84999999999889</v>
      </c>
      <c r="R196" s="5">
        <f t="shared" si="37"/>
        <v>0.4832531133434817</v>
      </c>
      <c r="S196" s="9">
        <v>0.21</v>
      </c>
      <c r="T196" s="9">
        <v>0.9</v>
      </c>
      <c r="U196" s="3">
        <f t="shared" si="52"/>
        <v>2.3479904337229195E-2</v>
      </c>
      <c r="V196" s="3">
        <f t="shared" si="53"/>
        <v>0.18923792844507017</v>
      </c>
      <c r="W196" s="21">
        <v>1</v>
      </c>
      <c r="X196" s="24">
        <f t="shared" si="50"/>
        <v>2.3479904337229195E-2</v>
      </c>
      <c r="Y196" s="3">
        <f t="shared" si="54"/>
        <v>3.5016277243146203</v>
      </c>
    </row>
    <row r="197" spans="2:25">
      <c r="B197" s="119">
        <f t="shared" si="49"/>
        <v>14.399999999999965</v>
      </c>
      <c r="C197" s="4">
        <f t="shared" si="38"/>
        <v>0.39473971900388077</v>
      </c>
      <c r="D197" s="3">
        <f t="shared" si="39"/>
        <v>0.3948424474523583</v>
      </c>
      <c r="E197" s="3">
        <f t="shared" si="40"/>
        <v>0.5683600317372981</v>
      </c>
      <c r="F197" s="3">
        <f t="shared" si="41"/>
        <v>0.56872550023721846</v>
      </c>
      <c r="G197" s="3">
        <f t="shared" si="42"/>
        <v>25.232486995934405</v>
      </c>
      <c r="H197" s="3">
        <f t="shared" si="43"/>
        <v>25.224276005467409</v>
      </c>
      <c r="I197" s="3">
        <f t="shared" si="44"/>
        <v>15.601923759588079</v>
      </c>
      <c r="J197" s="3">
        <f t="shared" si="45"/>
        <v>15.598077605910255</v>
      </c>
      <c r="K197" s="3">
        <f t="shared" si="46"/>
        <v>207.36002499999898</v>
      </c>
      <c r="L197" s="5">
        <f t="shared" si="47"/>
        <v>134.35259281010224</v>
      </c>
      <c r="M197" s="5">
        <f t="shared" si="48"/>
        <v>28.591298607447122</v>
      </c>
      <c r="N197" s="9">
        <v>50000</v>
      </c>
      <c r="O197" s="9">
        <v>0.3</v>
      </c>
      <c r="P197" s="9">
        <v>19.5</v>
      </c>
      <c r="Q197" s="5">
        <f t="shared" si="51"/>
        <v>280.79999999999887</v>
      </c>
      <c r="R197" s="5">
        <f t="shared" si="37"/>
        <v>0.47846364960862814</v>
      </c>
      <c r="S197" s="9">
        <v>0.21</v>
      </c>
      <c r="T197" s="9">
        <v>0.9</v>
      </c>
      <c r="U197" s="3">
        <f t="shared" si="52"/>
        <v>2.3439562729126711E-2</v>
      </c>
      <c r="V197" s="3">
        <f t="shared" si="53"/>
        <v>0.18768545655584112</v>
      </c>
      <c r="W197" s="21">
        <v>1</v>
      </c>
      <c r="X197" s="24">
        <f t="shared" si="50"/>
        <v>2.3439562729126711E-2</v>
      </c>
      <c r="Y197" s="3">
        <f t="shared" si="54"/>
        <v>3.5250672870437469</v>
      </c>
    </row>
    <row r="198" spans="2:25">
      <c r="B198" s="119">
        <f t="shared" si="49"/>
        <v>14.499999999999964</v>
      </c>
      <c r="C198" s="4">
        <f t="shared" si="38"/>
        <v>0.3922896970145287</v>
      </c>
      <c r="D198" s="3">
        <f t="shared" si="39"/>
        <v>0.3923905196805722</v>
      </c>
      <c r="E198" s="3">
        <f t="shared" si="40"/>
        <v>0.56756541345767553</v>
      </c>
      <c r="F198" s="3">
        <f t="shared" si="41"/>
        <v>0.56792745707696457</v>
      </c>
      <c r="G198" s="3">
        <f t="shared" si="42"/>
        <v>25.289689598727758</v>
      </c>
      <c r="H198" s="3">
        <f t="shared" si="43"/>
        <v>25.281497186677832</v>
      </c>
      <c r="I198" s="3">
        <f t="shared" si="44"/>
        <v>15.694267265469865</v>
      </c>
      <c r="J198" s="3">
        <f t="shared" si="45"/>
        <v>15.690443747708317</v>
      </c>
      <c r="K198" s="3">
        <f t="shared" si="46"/>
        <v>210.25002499999897</v>
      </c>
      <c r="L198" s="5">
        <f t="shared" si="47"/>
        <v>133.9510481150534</v>
      </c>
      <c r="M198" s="5">
        <f t="shared" si="48"/>
        <v>28.261173102334109</v>
      </c>
      <c r="N198" s="9">
        <v>50000</v>
      </c>
      <c r="O198" s="9">
        <v>0.3</v>
      </c>
      <c r="P198" s="9">
        <v>19.5</v>
      </c>
      <c r="Q198" s="5">
        <f t="shared" si="51"/>
        <v>282.74999999999886</v>
      </c>
      <c r="R198" s="5">
        <f t="shared" si="37"/>
        <v>0.47374375991177342</v>
      </c>
      <c r="S198" s="9">
        <v>0.21</v>
      </c>
      <c r="T198" s="9">
        <v>0.9</v>
      </c>
      <c r="U198" s="3">
        <f t="shared" si="52"/>
        <v>2.3398868850730507E-2</v>
      </c>
      <c r="V198" s="3">
        <f t="shared" si="53"/>
        <v>0.18615060862088909</v>
      </c>
      <c r="W198" s="21">
        <v>1</v>
      </c>
      <c r="X198" s="24">
        <f t="shared" si="50"/>
        <v>2.3398868850730507E-2</v>
      </c>
      <c r="Y198" s="3">
        <f t="shared" si="54"/>
        <v>3.5484661558944777</v>
      </c>
    </row>
    <row r="199" spans="2:25">
      <c r="B199" s="119">
        <f t="shared" si="49"/>
        <v>14.599999999999964</v>
      </c>
      <c r="C199" s="4">
        <f t="shared" si="38"/>
        <v>0.38986834733769959</v>
      </c>
      <c r="D199" s="3">
        <f t="shared" si="39"/>
        <v>0.38996730997068962</v>
      </c>
      <c r="E199" s="3">
        <f t="shared" si="40"/>
        <v>0.5667567797115971</v>
      </c>
      <c r="F199" s="3">
        <f t="shared" si="41"/>
        <v>0.5671154302584267</v>
      </c>
      <c r="G199" s="3">
        <f t="shared" si="42"/>
        <v>25.347157631576739</v>
      </c>
      <c r="H199" s="3">
        <f t="shared" si="43"/>
        <v>25.338983799671187</v>
      </c>
      <c r="I199" s="3">
        <f t="shared" si="44"/>
        <v>15.786704057528885</v>
      </c>
      <c r="J199" s="3">
        <f t="shared" si="45"/>
        <v>15.782902933237565</v>
      </c>
      <c r="K199" s="3">
        <f t="shared" si="46"/>
        <v>213.16002499999894</v>
      </c>
      <c r="L199" s="5">
        <f t="shared" si="47"/>
        <v>133.55051372539097</v>
      </c>
      <c r="M199" s="5">
        <f t="shared" si="48"/>
        <v>27.935568950965735</v>
      </c>
      <c r="N199" s="9">
        <v>50000</v>
      </c>
      <c r="O199" s="9">
        <v>0.3</v>
      </c>
      <c r="P199" s="9">
        <v>19.5</v>
      </c>
      <c r="Q199" s="5">
        <f t="shared" si="51"/>
        <v>284.69999999999885</v>
      </c>
      <c r="R199" s="5">
        <f t="shared" si="37"/>
        <v>0.46909207490478227</v>
      </c>
      <c r="S199" s="9">
        <v>0.21</v>
      </c>
      <c r="T199" s="9">
        <v>0.9</v>
      </c>
      <c r="U199" s="3">
        <f t="shared" si="52"/>
        <v>2.3357834470962222E-2</v>
      </c>
      <c r="V199" s="3">
        <f t="shared" si="53"/>
        <v>0.1846331228584526</v>
      </c>
      <c r="W199" s="21">
        <v>1</v>
      </c>
      <c r="X199" s="24">
        <f t="shared" si="50"/>
        <v>2.3357834470962222E-2</v>
      </c>
      <c r="Y199" s="3">
        <f t="shared" si="54"/>
        <v>3.5718239903654401</v>
      </c>
    </row>
    <row r="200" spans="2:25">
      <c r="B200" s="119">
        <f t="shared" si="49"/>
        <v>14.699999999999964</v>
      </c>
      <c r="C200" s="4">
        <f t="shared" si="38"/>
        <v>0.38747519757460008</v>
      </c>
      <c r="D200" s="3">
        <f t="shared" si="39"/>
        <v>0.38757234459109646</v>
      </c>
      <c r="E200" s="3">
        <f t="shared" si="40"/>
        <v>0.56593457119400847</v>
      </c>
      <c r="F200" s="3">
        <f t="shared" si="41"/>
        <v>0.56628986035799267</v>
      </c>
      <c r="G200" s="3">
        <f t="shared" si="42"/>
        <v>25.404889293204938</v>
      </c>
      <c r="H200" s="3">
        <f t="shared" si="43"/>
        <v>25.396734041998371</v>
      </c>
      <c r="I200" s="3">
        <f t="shared" si="44"/>
        <v>15.879232506642092</v>
      </c>
      <c r="J200" s="3">
        <f t="shared" si="45"/>
        <v>15.87545353682845</v>
      </c>
      <c r="K200" s="3">
        <f t="shared" si="46"/>
        <v>216.09002499999892</v>
      </c>
      <c r="L200" s="5">
        <f t="shared" si="47"/>
        <v>133.15100619282413</v>
      </c>
      <c r="M200" s="5">
        <f t="shared" si="48"/>
        <v>27.614417759154847</v>
      </c>
      <c r="N200" s="9">
        <v>50000</v>
      </c>
      <c r="O200" s="9">
        <v>0.3</v>
      </c>
      <c r="P200" s="9">
        <v>19.5</v>
      </c>
      <c r="Q200" s="5">
        <f t="shared" si="51"/>
        <v>286.64999999999884</v>
      </c>
      <c r="R200" s="5">
        <f t="shared" si="37"/>
        <v>0.4645072603970859</v>
      </c>
      <c r="S200" s="9">
        <v>0.21</v>
      </c>
      <c r="T200" s="9">
        <v>0.9</v>
      </c>
      <c r="U200" s="3">
        <f t="shared" si="52"/>
        <v>2.3316471107466163E-2</v>
      </c>
      <c r="V200" s="3">
        <f t="shared" si="53"/>
        <v>0.18313274265432319</v>
      </c>
      <c r="W200" s="21">
        <v>1</v>
      </c>
      <c r="X200" s="24">
        <f t="shared" si="50"/>
        <v>2.3316471107466163E-2</v>
      </c>
      <c r="Y200" s="3">
        <f t="shared" si="54"/>
        <v>3.5951404614729063</v>
      </c>
    </row>
    <row r="201" spans="2:25">
      <c r="B201" s="119">
        <f t="shared" si="49"/>
        <v>14.799999999999963</v>
      </c>
      <c r="C201" s="4">
        <f t="shared" si="38"/>
        <v>0.38510978496897541</v>
      </c>
      <c r="D201" s="3">
        <f t="shared" si="39"/>
        <v>0.38520515949796585</v>
      </c>
      <c r="E201" s="3">
        <f t="shared" si="40"/>
        <v>0.56509921801811602</v>
      </c>
      <c r="F201" s="3">
        <f t="shared" si="41"/>
        <v>0.56545117736108463</v>
      </c>
      <c r="G201" s="3">
        <f t="shared" si="42"/>
        <v>25.462882790446152</v>
      </c>
      <c r="H201" s="3">
        <f t="shared" si="43"/>
        <v>25.454746119338903</v>
      </c>
      <c r="I201" s="3">
        <f t="shared" si="44"/>
        <v>15.971851019841091</v>
      </c>
      <c r="J201" s="3">
        <f t="shared" si="45"/>
        <v>15.968093968911848</v>
      </c>
      <c r="K201" s="3">
        <f t="shared" si="46"/>
        <v>219.04002499999891</v>
      </c>
      <c r="L201" s="5">
        <f t="shared" si="47"/>
        <v>132.75254148026465</v>
      </c>
      <c r="M201" s="5">
        <f t="shared" si="48"/>
        <v>27.297652205681977</v>
      </c>
      <c r="N201" s="9">
        <v>50000</v>
      </c>
      <c r="O201" s="9">
        <v>0.3</v>
      </c>
      <c r="P201" s="9">
        <v>19.5</v>
      </c>
      <c r="Q201" s="5">
        <f t="shared" si="51"/>
        <v>288.59999999999883</v>
      </c>
      <c r="R201" s="5">
        <f t="shared" si="37"/>
        <v>0.45998801621713509</v>
      </c>
      <c r="S201" s="9">
        <v>0.21</v>
      </c>
      <c r="T201" s="9">
        <v>0.9</v>
      </c>
      <c r="U201" s="3">
        <f t="shared" si="52"/>
        <v>2.3274790031371013E-2</v>
      </c>
      <c r="V201" s="3">
        <f t="shared" si="53"/>
        <v>0.18164921642379564</v>
      </c>
      <c r="W201" s="21">
        <v>1</v>
      </c>
      <c r="X201" s="24">
        <f t="shared" si="50"/>
        <v>2.3274790031371013E-2</v>
      </c>
      <c r="Y201" s="3">
        <f t="shared" si="54"/>
        <v>3.6184152515042776</v>
      </c>
    </row>
    <row r="202" spans="2:25">
      <c r="B202" s="119">
        <f t="shared" si="49"/>
        <v>14.899999999999963</v>
      </c>
      <c r="C202" s="4">
        <f t="shared" si="38"/>
        <v>0.38277165618317593</v>
      </c>
      <c r="D202" s="3">
        <f t="shared" si="39"/>
        <v>0.38286530010958308</v>
      </c>
      <c r="E202" s="3">
        <f t="shared" si="40"/>
        <v>0.56425113996268839</v>
      </c>
      <c r="F202" s="3">
        <f t="shared" si="41"/>
        <v>0.56459980091002449</v>
      </c>
      <c r="G202" s="3">
        <f t="shared" si="42"/>
        <v>25.521136338337264</v>
      </c>
      <c r="H202" s="3">
        <f t="shared" si="43"/>
        <v>25.513018245593738</v>
      </c>
      <c r="I202" s="3">
        <f t="shared" si="44"/>
        <v>16.064558039361025</v>
      </c>
      <c r="J202" s="3">
        <f t="shared" si="45"/>
        <v>16.060822675068639</v>
      </c>
      <c r="K202" s="3">
        <f t="shared" si="46"/>
        <v>222.0100249999989</v>
      </c>
      <c r="L202" s="5">
        <f t="shared" si="47"/>
        <v>132.35513497573595</v>
      </c>
      <c r="M202" s="5">
        <f t="shared" si="48"/>
        <v>26.985206026433996</v>
      </c>
      <c r="N202" s="9">
        <v>50000</v>
      </c>
      <c r="O202" s="9">
        <v>0.3</v>
      </c>
      <c r="P202" s="9">
        <v>19.5</v>
      </c>
      <c r="Q202" s="5">
        <f t="shared" si="51"/>
        <v>290.54999999999882</v>
      </c>
      <c r="R202" s="5">
        <f t="shared" si="37"/>
        <v>0.45553307511869384</v>
      </c>
      <c r="S202" s="9">
        <v>0.21</v>
      </c>
      <c r="T202" s="9">
        <v>0.9</v>
      </c>
      <c r="U202" s="3">
        <f t="shared" si="52"/>
        <v>2.323280227197503E-2</v>
      </c>
      <c r="V202" s="3">
        <f t="shared" si="53"/>
        <v>0.18018229747843825</v>
      </c>
      <c r="W202" s="21">
        <v>1</v>
      </c>
      <c r="X202" s="24">
        <f t="shared" si="50"/>
        <v>2.323280227197503E-2</v>
      </c>
      <c r="Y202" s="3">
        <f t="shared" si="54"/>
        <v>3.6416480537762528</v>
      </c>
    </row>
    <row r="203" spans="2:25">
      <c r="B203" s="119">
        <f t="shared" si="49"/>
        <v>14.999999999999963</v>
      </c>
      <c r="C203" s="4">
        <f t="shared" si="38"/>
        <v>0.38046036707964431</v>
      </c>
      <c r="D203" s="3">
        <f t="shared" si="39"/>
        <v>0.38055232108616721</v>
      </c>
      <c r="E203" s="3">
        <f t="shared" si="40"/>
        <v>0.56339074671367406</v>
      </c>
      <c r="F203" s="3">
        <f t="shared" si="41"/>
        <v>0.56373614054619114</v>
      </c>
      <c r="G203" s="3">
        <f t="shared" si="42"/>
        <v>25.579648160207341</v>
      </c>
      <c r="H203" s="3">
        <f t="shared" si="43"/>
        <v>25.571548642974264</v>
      </c>
      <c r="I203" s="3">
        <f t="shared" si="44"/>
        <v>16.15735204171769</v>
      </c>
      <c r="J203" s="3">
        <f t="shared" si="45"/>
        <v>16.153638135107489</v>
      </c>
      <c r="K203" s="3">
        <f t="shared" si="46"/>
        <v>225.00002499999889</v>
      </c>
      <c r="L203" s="5">
        <f t="shared" si="47"/>
        <v>131.95880150599461</v>
      </c>
      <c r="M203" s="5">
        <f t="shared" si="48"/>
        <v>26.677013998699021</v>
      </c>
      <c r="N203" s="9">
        <v>50000</v>
      </c>
      <c r="O203" s="9">
        <v>0.3</v>
      </c>
      <c r="P203" s="9">
        <v>19.5</v>
      </c>
      <c r="Q203" s="5">
        <f t="shared" si="51"/>
        <v>292.49999999999881</v>
      </c>
      <c r="R203" s="5">
        <f t="shared" si="37"/>
        <v>0.45114120172989797</v>
      </c>
      <c r="S203" s="9">
        <v>0.21</v>
      </c>
      <c r="T203" s="9">
        <v>0.9</v>
      </c>
      <c r="U203" s="3">
        <f t="shared" si="52"/>
        <v>2.3190518621354957E-2</v>
      </c>
      <c r="V203" s="3">
        <f t="shared" si="53"/>
        <v>0.17873174389747992</v>
      </c>
      <c r="W203" s="21">
        <v>1</v>
      </c>
      <c r="X203" s="24">
        <f t="shared" si="50"/>
        <v>2.3190518621354957E-2</v>
      </c>
      <c r="Y203" s="3">
        <f t="shared" si="54"/>
        <v>3.6648385723976076</v>
      </c>
    </row>
    <row r="204" spans="2:25">
      <c r="B204" s="119">
        <f t="shared" si="49"/>
        <v>15.099999999999962</v>
      </c>
      <c r="C204" s="4">
        <f t="shared" si="38"/>
        <v>0.37817548250770849</v>
      </c>
      <c r="D204" s="3">
        <f t="shared" si="39"/>
        <v>0.3782657861150685</v>
      </c>
      <c r="E204" s="3">
        <f t="shared" si="40"/>
        <v>0.56251843810025171</v>
      </c>
      <c r="F204" s="3">
        <f t="shared" si="41"/>
        <v>0.56286059594658044</v>
      </c>
      <c r="G204" s="3">
        <f t="shared" si="42"/>
        <v>25.638416487763021</v>
      </c>
      <c r="H204" s="3">
        <f t="shared" si="43"/>
        <v>25.6303355420876</v>
      </c>
      <c r="I204" s="3">
        <f t="shared" si="44"/>
        <v>16.250231536811988</v>
      </c>
      <c r="J204" s="3">
        <f t="shared" si="45"/>
        <v>16.246538862169963</v>
      </c>
      <c r="K204" s="3">
        <f t="shared" si="46"/>
        <v>228.01002499999885</v>
      </c>
      <c r="L204" s="5">
        <f t="shared" si="47"/>
        <v>131.56355534986841</v>
      </c>
      <c r="M204" s="5">
        <f t="shared" si="48"/>
        <v>26.373011925620069</v>
      </c>
      <c r="N204" s="9">
        <v>50000</v>
      </c>
      <c r="O204" s="9">
        <v>0.3</v>
      </c>
      <c r="P204" s="9">
        <v>19.5</v>
      </c>
      <c r="Q204" s="5">
        <f t="shared" si="51"/>
        <v>294.44999999999879</v>
      </c>
      <c r="R204" s="5">
        <f t="shared" si="37"/>
        <v>0.44681119154311072</v>
      </c>
      <c r="S204" s="9">
        <v>0.21</v>
      </c>
      <c r="T204" s="9">
        <v>0.9</v>
      </c>
      <c r="U204" s="3">
        <f t="shared" si="52"/>
        <v>2.3147949638899191E-2</v>
      </c>
      <c r="V204" s="3">
        <f t="shared" si="53"/>
        <v>0.17729731840361765</v>
      </c>
      <c r="W204" s="21">
        <v>1</v>
      </c>
      <c r="X204" s="24">
        <f t="shared" si="50"/>
        <v>2.3147949638899191E-2</v>
      </c>
      <c r="Y204" s="3">
        <f t="shared" si="54"/>
        <v>3.6879865220365069</v>
      </c>
    </row>
    <row r="205" spans="2:25">
      <c r="B205" s="119">
        <f t="shared" si="49"/>
        <v>15.199999999999962</v>
      </c>
      <c r="C205" s="4">
        <f t="shared" si="38"/>
        <v>0.37591657609556611</v>
      </c>
      <c r="D205" s="3">
        <f t="shared" si="39"/>
        <v>0.37600526770122489</v>
      </c>
      <c r="E205" s="3">
        <f t="shared" si="40"/>
        <v>0.56163460432541856</v>
      </c>
      <c r="F205" s="3">
        <f t="shared" si="41"/>
        <v>0.56197355715488451</v>
      </c>
      <c r="G205" s="3">
        <f t="shared" si="42"/>
        <v>25.69743956117027</v>
      </c>
      <c r="H205" s="3">
        <f t="shared" si="43"/>
        <v>25.68937718201823</v>
      </c>
      <c r="I205" s="3">
        <f t="shared" si="44"/>
        <v>16.343195067060751</v>
      </c>
      <c r="J205" s="3">
        <f t="shared" si="45"/>
        <v>16.339523401862088</v>
      </c>
      <c r="K205" s="3">
        <f t="shared" si="46"/>
        <v>231.04002499999885</v>
      </c>
      <c r="L205" s="5">
        <f t="shared" si="47"/>
        <v>131.16941025131644</v>
      </c>
      <c r="M205" s="5">
        <f t="shared" si="48"/>
        <v>26.073136620810267</v>
      </c>
      <c r="N205" s="9">
        <v>50000</v>
      </c>
      <c r="O205" s="9">
        <v>0.3</v>
      </c>
      <c r="P205" s="9">
        <v>19.5</v>
      </c>
      <c r="Q205" s="5">
        <f t="shared" si="51"/>
        <v>296.39999999999878</v>
      </c>
      <c r="R205" s="5">
        <f t="shared" si="37"/>
        <v>0.44254186994371447</v>
      </c>
      <c r="S205" s="9">
        <v>0.21</v>
      </c>
      <c r="T205" s="9">
        <v>0.9</v>
      </c>
      <c r="U205" s="3">
        <f t="shared" si="52"/>
        <v>2.3105105655765974E-2</v>
      </c>
      <c r="V205" s="3">
        <f t="shared" si="53"/>
        <v>0.17587878824305767</v>
      </c>
      <c r="W205" s="21">
        <v>1</v>
      </c>
      <c r="X205" s="24">
        <f t="shared" si="50"/>
        <v>2.3105105655765974E-2</v>
      </c>
      <c r="Y205" s="3">
        <f t="shared" si="54"/>
        <v>3.711091627692273</v>
      </c>
    </row>
    <row r="206" spans="2:25">
      <c r="B206" s="119">
        <f t="shared" si="49"/>
        <v>15.299999999999962</v>
      </c>
      <c r="C206" s="4">
        <f t="shared" si="38"/>
        <v>0.37368323004734499</v>
      </c>
      <c r="D206" s="3">
        <f t="shared" si="39"/>
        <v>0.37377034696275929</v>
      </c>
      <c r="E206" s="3">
        <f t="shared" si="40"/>
        <v>0.56073962619123652</v>
      </c>
      <c r="F206" s="3">
        <f t="shared" si="41"/>
        <v>0.56107540480720064</v>
      </c>
      <c r="G206" s="3">
        <f t="shared" si="42"/>
        <v>25.756715629132508</v>
      </c>
      <c r="H206" s="3">
        <f t="shared" si="43"/>
        <v>25.748671810406044</v>
      </c>
      <c r="I206" s="3">
        <f t="shared" si="44"/>
        <v>16.436241206553245</v>
      </c>
      <c r="J206" s="3">
        <f t="shared" si="45"/>
        <v>16.432590331411504</v>
      </c>
      <c r="K206" s="3">
        <f t="shared" si="46"/>
        <v>234.09002499999883</v>
      </c>
      <c r="L206" s="5">
        <f t="shared" si="47"/>
        <v>130.77637943221526</v>
      </c>
      <c r="M206" s="5">
        <f t="shared" si="48"/>
        <v>25.77732589313317</v>
      </c>
      <c r="N206" s="9">
        <v>50000</v>
      </c>
      <c r="O206" s="9">
        <v>0.3</v>
      </c>
      <c r="P206" s="9">
        <v>19.5</v>
      </c>
      <c r="Q206" s="5">
        <f t="shared" si="51"/>
        <v>298.34999999999877</v>
      </c>
      <c r="R206" s="5">
        <f t="shared" si="37"/>
        <v>0.43833209127607109</v>
      </c>
      <c r="S206" s="9">
        <v>0.21</v>
      </c>
      <c r="T206" s="9">
        <v>0.9</v>
      </c>
      <c r="U206" s="3">
        <f t="shared" si="52"/>
        <v>2.3061996779266992E-2</v>
      </c>
      <c r="V206" s="3">
        <f t="shared" si="53"/>
        <v>0.17447592506961479</v>
      </c>
      <c r="W206" s="21">
        <v>1</v>
      </c>
      <c r="X206" s="24">
        <f t="shared" si="50"/>
        <v>2.3061996779266992E-2</v>
      </c>
      <c r="Y206" s="3">
        <f t="shared" si="54"/>
        <v>3.7341536244715399</v>
      </c>
    </row>
    <row r="207" spans="2:25">
      <c r="B207" s="119">
        <f t="shared" si="49"/>
        <v>15.399999999999961</v>
      </c>
      <c r="C207" s="4">
        <f t="shared" si="38"/>
        <v>0.37147503494512696</v>
      </c>
      <c r="D207" s="3">
        <f t="shared" si="39"/>
        <v>0.37156061343160152</v>
      </c>
      <c r="E207" s="3">
        <f t="shared" si="40"/>
        <v>0.55983387531884243</v>
      </c>
      <c r="F207" s="3">
        <f t="shared" si="41"/>
        <v>0.56016651035248377</v>
      </c>
      <c r="G207" s="3">
        <f t="shared" si="42"/>
        <v>25.816242948965265</v>
      </c>
      <c r="H207" s="3">
        <f t="shared" si="43"/>
        <v>25.808217683520859</v>
      </c>
      <c r="I207" s="3">
        <f t="shared" si="44"/>
        <v>16.529368560232385</v>
      </c>
      <c r="J207" s="3">
        <f t="shared" si="45"/>
        <v>16.525738258849401</v>
      </c>
      <c r="K207" s="3">
        <f t="shared" si="46"/>
        <v>237.1600249999988</v>
      </c>
      <c r="L207" s="5">
        <f t="shared" si="47"/>
        <v>130.38447560487694</v>
      </c>
      <c r="M207" s="5">
        <f t="shared" si="48"/>
        <v>25.485518531649937</v>
      </c>
      <c r="N207" s="9">
        <v>50000</v>
      </c>
      <c r="O207" s="9">
        <v>0.3</v>
      </c>
      <c r="P207" s="9">
        <v>19.5</v>
      </c>
      <c r="Q207" s="5">
        <f t="shared" si="51"/>
        <v>300.29999999999876</v>
      </c>
      <c r="R207" s="5">
        <f t="shared" si="37"/>
        <v>0.43418073794497997</v>
      </c>
      <c r="S207" s="9">
        <v>0.21</v>
      </c>
      <c r="T207" s="9">
        <v>0.9</v>
      </c>
      <c r="U207" s="3">
        <f t="shared" si="52"/>
        <v>2.3018632897177312E-2</v>
      </c>
      <c r="V207" s="3">
        <f t="shared" si="53"/>
        <v>0.17308850483270063</v>
      </c>
      <c r="W207" s="21">
        <v>1</v>
      </c>
      <c r="X207" s="24">
        <f t="shared" si="50"/>
        <v>2.3018632897177312E-2</v>
      </c>
      <c r="Y207" s="3">
        <f t="shared" si="54"/>
        <v>3.7571722573687172</v>
      </c>
    </row>
    <row r="208" spans="2:25">
      <c r="B208" s="119">
        <f t="shared" si="49"/>
        <v>15.499999999999961</v>
      </c>
      <c r="C208" s="4">
        <f t="shared" si="38"/>
        <v>0.36929158955582347</v>
      </c>
      <c r="D208" s="3">
        <f t="shared" si="39"/>
        <v>0.36937566485902013</v>
      </c>
      <c r="E208" s="3">
        <f t="shared" si="40"/>
        <v>0.55891771436333237</v>
      </c>
      <c r="F208" s="3">
        <f t="shared" si="41"/>
        <v>0.55924723626785444</v>
      </c>
      <c r="G208" s="3">
        <f t="shared" si="42"/>
        <v>25.876019786667321</v>
      </c>
      <c r="H208" s="3">
        <f t="shared" si="43"/>
        <v>25.868013066333464</v>
      </c>
      <c r="I208" s="3">
        <f t="shared" si="44"/>
        <v>16.622575763099977</v>
      </c>
      <c r="J208" s="3">
        <f t="shared" si="45"/>
        <v>16.61896582221646</v>
      </c>
      <c r="K208" s="3">
        <f t="shared" si="46"/>
        <v>240.25002499999877</v>
      </c>
      <c r="L208" s="5">
        <f t="shared" si="47"/>
        <v>129.9937109843024</v>
      </c>
      <c r="M208" s="5">
        <f t="shared" si="48"/>
        <v>25.197654290735173</v>
      </c>
      <c r="N208" s="9">
        <v>50000</v>
      </c>
      <c r="O208" s="9">
        <v>0.3</v>
      </c>
      <c r="P208" s="9">
        <v>19.5</v>
      </c>
      <c r="Q208" s="5">
        <f t="shared" si="51"/>
        <v>302.24999999999875</v>
      </c>
      <c r="R208" s="5">
        <f t="shared" si="37"/>
        <v>0.43008671955104361</v>
      </c>
      <c r="S208" s="9">
        <v>0.21</v>
      </c>
      <c r="T208" s="9">
        <v>0.9</v>
      </c>
      <c r="U208" s="3">
        <f t="shared" si="52"/>
        <v>2.2975023681972181E-2</v>
      </c>
      <c r="V208" s="3">
        <f t="shared" si="53"/>
        <v>0.17171630766904081</v>
      </c>
      <c r="W208" s="21">
        <v>1</v>
      </c>
      <c r="X208" s="24">
        <f t="shared" si="50"/>
        <v>2.2975023681972181E-2</v>
      </c>
      <c r="Y208" s="3">
        <f t="shared" si="54"/>
        <v>3.7801472810506893</v>
      </c>
    </row>
    <row r="209" spans="2:26">
      <c r="B209" s="119">
        <f t="shared" si="49"/>
        <v>15.599999999999961</v>
      </c>
      <c r="C209" s="4">
        <f t="shared" si="38"/>
        <v>0.36713250064279085</v>
      </c>
      <c r="D209" s="3">
        <f t="shared" si="39"/>
        <v>0.36721510702595089</v>
      </c>
      <c r="E209" s="3">
        <f t="shared" si="40"/>
        <v>0.55799149722363328</v>
      </c>
      <c r="F209" s="3">
        <f t="shared" si="41"/>
        <v>0.55831793626886994</v>
      </c>
      <c r="G209" s="3">
        <f t="shared" si="42"/>
        <v>25.936044416988466</v>
      </c>
      <c r="H209" s="3">
        <f t="shared" si="43"/>
        <v>25.928056232583241</v>
      </c>
      <c r="I209" s="3">
        <f t="shared" si="44"/>
        <v>16.715861479445167</v>
      </c>
      <c r="J209" s="3">
        <f t="shared" si="45"/>
        <v>16.712271688792004</v>
      </c>
      <c r="K209" s="3">
        <f t="shared" si="46"/>
        <v>243.36002499999876</v>
      </c>
      <c r="L209" s="5">
        <f t="shared" si="47"/>
        <v>129.60409730017616</v>
      </c>
      <c r="M209" s="5">
        <f t="shared" si="48"/>
        <v>24.913673875364235</v>
      </c>
      <c r="N209" s="9">
        <v>50000</v>
      </c>
      <c r="O209" s="9">
        <v>0.3</v>
      </c>
      <c r="P209" s="9">
        <v>19.5</v>
      </c>
      <c r="Q209" s="5">
        <f t="shared" si="51"/>
        <v>304.19999999999874</v>
      </c>
      <c r="R209" s="5">
        <f t="shared" si="37"/>
        <v>0.42604897205843756</v>
      </c>
      <c r="S209" s="9">
        <v>0.21</v>
      </c>
      <c r="T209" s="9">
        <v>0.9</v>
      </c>
      <c r="U209" s="3">
        <f t="shared" si="52"/>
        <v>2.2931178594991442E-2</v>
      </c>
      <c r="V209" s="3">
        <f t="shared" si="53"/>
        <v>0.17035911779796925</v>
      </c>
      <c r="W209" s="21">
        <v>1</v>
      </c>
      <c r="X209" s="24">
        <f t="shared" si="50"/>
        <v>2.2931178594991442E-2</v>
      </c>
      <c r="Y209" s="3">
        <f t="shared" si="54"/>
        <v>3.8030784596456808</v>
      </c>
    </row>
    <row r="210" spans="2:26">
      <c r="B210" s="119">
        <f t="shared" si="49"/>
        <v>15.69999999999996</v>
      </c>
      <c r="C210" s="4">
        <f t="shared" si="38"/>
        <v>0.36499738278207666</v>
      </c>
      <c r="D210" s="3">
        <f t="shared" si="39"/>
        <v>0.36507855355800928</v>
      </c>
      <c r="E210" s="3">
        <f t="shared" si="40"/>
        <v>0.55705556924746447</v>
      </c>
      <c r="F210" s="3">
        <f t="shared" si="41"/>
        <v>0.55737895551486838</v>
      </c>
      <c r="G210" s="3">
        <f t="shared" si="42"/>
        <v>25.996315123493922</v>
      </c>
      <c r="H210" s="3">
        <f t="shared" si="43"/>
        <v>25.988345464842482</v>
      </c>
      <c r="I210" s="3">
        <f t="shared" si="44"/>
        <v>16.809224402095378</v>
      </c>
      <c r="J210" s="3">
        <f t="shared" si="45"/>
        <v>16.805654554345651</v>
      </c>
      <c r="K210" s="3">
        <f t="shared" si="46"/>
        <v>246.49002499999875</v>
      </c>
      <c r="L210" s="5">
        <f t="shared" si="47"/>
        <v>129.2156458086059</v>
      </c>
      <c r="M210" s="5">
        <f t="shared" si="48"/>
        <v>24.633518926571515</v>
      </c>
      <c r="N210" s="9">
        <v>50000</v>
      </c>
      <c r="O210" s="9">
        <v>0.3</v>
      </c>
      <c r="P210" s="9">
        <v>19.5</v>
      </c>
      <c r="Q210" s="5">
        <f t="shared" si="51"/>
        <v>306.14999999999873</v>
      </c>
      <c r="R210" s="5">
        <f t="shared" si="37"/>
        <v>0.42206645699365158</v>
      </c>
      <c r="S210" s="9">
        <v>0.21</v>
      </c>
      <c r="T210" s="9">
        <v>0.9</v>
      </c>
      <c r="U210" s="3">
        <f t="shared" si="52"/>
        <v>2.2887106890532517E-2</v>
      </c>
      <c r="V210" s="3">
        <f t="shared" si="53"/>
        <v>0.16901672342015214</v>
      </c>
      <c r="W210" s="21">
        <v>1</v>
      </c>
      <c r="X210" s="24">
        <f t="shared" si="50"/>
        <v>2.2887106890532517E-2</v>
      </c>
      <c r="Y210" s="3">
        <f t="shared" si="54"/>
        <v>3.8259655665362131</v>
      </c>
    </row>
    <row r="211" spans="2:26">
      <c r="B211" s="119">
        <f t="shared" si="49"/>
        <v>15.79999999999996</v>
      </c>
      <c r="C211" s="4">
        <f t="shared" si="38"/>
        <v>0.36288585818318919</v>
      </c>
      <c r="D211" s="3">
        <f t="shared" si="39"/>
        <v>0.3629656257450764</v>
      </c>
      <c r="E211" s="3">
        <f t="shared" si="40"/>
        <v>0.55611026743150049</v>
      </c>
      <c r="F211" s="3">
        <f t="shared" si="41"/>
        <v>0.55643063080949551</v>
      </c>
      <c r="G211" s="3">
        <f t="shared" si="42"/>
        <v>26.056830198625438</v>
      </c>
      <c r="H211" s="3">
        <f t="shared" si="43"/>
        <v>26.048879054577352</v>
      </c>
      <c r="I211" s="3">
        <f t="shared" si="44"/>
        <v>16.902663251689027</v>
      </c>
      <c r="J211" s="3">
        <f t="shared" si="45"/>
        <v>16.899113142410719</v>
      </c>
      <c r="K211" s="3">
        <f t="shared" si="46"/>
        <v>249.64002499999873</v>
      </c>
      <c r="L211" s="5">
        <f t="shared" si="47"/>
        <v>128.82836730361277</v>
      </c>
      <c r="M211" s="5">
        <f t="shared" si="48"/>
        <v>24.357132007083216</v>
      </c>
      <c r="N211" s="9">
        <v>50000</v>
      </c>
      <c r="O211" s="9">
        <v>0.3</v>
      </c>
      <c r="P211" s="9">
        <v>19.5</v>
      </c>
      <c r="Q211" s="5">
        <f t="shared" si="51"/>
        <v>308.09999999999872</v>
      </c>
      <c r="R211" s="5">
        <f t="shared" si="37"/>
        <v>0.4181381606738504</v>
      </c>
      <c r="S211" s="9">
        <v>0.21</v>
      </c>
      <c r="T211" s="9">
        <v>0.9</v>
      </c>
      <c r="U211" s="3">
        <f t="shared" si="52"/>
        <v>2.2842817619872485E-2</v>
      </c>
      <c r="V211" s="3">
        <f t="shared" si="53"/>
        <v>0.1676889166196068</v>
      </c>
      <c r="W211" s="21">
        <v>1</v>
      </c>
      <c r="X211" s="24">
        <f t="shared" si="50"/>
        <v>2.2842817619872485E-2</v>
      </c>
      <c r="Y211" s="3">
        <f t="shared" si="54"/>
        <v>3.8488083841560856</v>
      </c>
      <c r="Z211" s="5"/>
    </row>
    <row r="212" spans="2:26">
      <c r="B212" s="119">
        <f t="shared" si="49"/>
        <v>15.899999999999959</v>
      </c>
      <c r="C212" s="4">
        <f t="shared" si="38"/>
        <v>0.36079755651428264</v>
      </c>
      <c r="D212" s="3">
        <f t="shared" si="39"/>
        <v>0.36087595236535036</v>
      </c>
      <c r="E212" s="3">
        <f t="shared" si="40"/>
        <v>0.55515592061683805</v>
      </c>
      <c r="F212" s="3">
        <f t="shared" si="41"/>
        <v>0.55547329079651675</v>
      </c>
      <c r="G212" s="3">
        <f t="shared" si="42"/>
        <v>26.117587943759254</v>
      </c>
      <c r="H212" s="3">
        <f t="shared" si="43"/>
        <v>26.109655302205709</v>
      </c>
      <c r="I212" s="3">
        <f t="shared" si="44"/>
        <v>16.996176775969314</v>
      </c>
      <c r="J212" s="3">
        <f t="shared" si="45"/>
        <v>16.992646203578733</v>
      </c>
      <c r="K212" s="3">
        <f t="shared" si="46"/>
        <v>252.81002499999872</v>
      </c>
      <c r="L212" s="5">
        <f t="shared" si="47"/>
        <v>128.44227212837583</v>
      </c>
      <c r="M212" s="5">
        <f t="shared" si="48"/>
        <v>24.084456587123224</v>
      </c>
      <c r="N212" s="9">
        <v>50000</v>
      </c>
      <c r="O212" s="9">
        <v>0.3</v>
      </c>
      <c r="P212" s="9">
        <v>19.5</v>
      </c>
      <c r="Q212" s="5">
        <f t="shared" si="51"/>
        <v>310.0499999999987</v>
      </c>
      <c r="R212" s="5">
        <f t="shared" si="37"/>
        <v>0.41426309346355866</v>
      </c>
      <c r="S212" s="9">
        <v>0.21</v>
      </c>
      <c r="T212" s="9">
        <v>0.9</v>
      </c>
      <c r="U212" s="3">
        <f t="shared" si="52"/>
        <v>2.2798319635220301E-2</v>
      </c>
      <c r="V212" s="3">
        <f t="shared" si="53"/>
        <v>0.16637549326887927</v>
      </c>
      <c r="W212" s="21">
        <v>1</v>
      </c>
      <c r="X212" s="24">
        <f t="shared" si="50"/>
        <v>2.2798319635220301E-2</v>
      </c>
      <c r="Y212" s="3">
        <f t="shared" si="54"/>
        <v>3.871606703791306</v>
      </c>
    </row>
    <row r="213" spans="2:26">
      <c r="B213" s="119">
        <f t="shared" si="49"/>
        <v>15.999999999999959</v>
      </c>
      <c r="C213" s="4">
        <f t="shared" si="38"/>
        <v>0.35873211473165401</v>
      </c>
      <c r="D213" s="3">
        <f t="shared" si="39"/>
        <v>0.35880916951375541</v>
      </c>
      <c r="E213" s="3">
        <f t="shared" si="40"/>
        <v>0.55419284967987092</v>
      </c>
      <c r="F213" s="3">
        <f t="shared" si="41"/>
        <v>0.55450725615102314</v>
      </c>
      <c r="G213" s="3">
        <f t="shared" si="42"/>
        <v>26.178586669260788</v>
      </c>
      <c r="H213" s="3">
        <f t="shared" si="43"/>
        <v>26.17067251715169</v>
      </c>
      <c r="I213" s="3">
        <f t="shared" si="44"/>
        <v>17.089763749098427</v>
      </c>
      <c r="J213" s="3">
        <f t="shared" si="45"/>
        <v>17.086252514814319</v>
      </c>
      <c r="K213" s="3">
        <f t="shared" si="46"/>
        <v>256.00002499999869</v>
      </c>
      <c r="L213" s="5">
        <f t="shared" si="47"/>
        <v>128.05737018623671</v>
      </c>
      <c r="M213" s="5">
        <f t="shared" si="48"/>
        <v>23.815437030394904</v>
      </c>
      <c r="N213" s="9">
        <v>50000</v>
      </c>
      <c r="O213" s="9">
        <v>0.3</v>
      </c>
      <c r="P213" s="9">
        <v>19.5</v>
      </c>
      <c r="Q213" s="5">
        <f t="shared" si="51"/>
        <v>311.99999999999869</v>
      </c>
      <c r="R213" s="5">
        <f t="shared" si="37"/>
        <v>0.4104402890584527</v>
      </c>
      <c r="S213" s="9">
        <v>0.21</v>
      </c>
      <c r="T213" s="9">
        <v>0.9</v>
      </c>
      <c r="U213" s="3">
        <f t="shared" si="52"/>
        <v>2.2753621593599872E-2</v>
      </c>
      <c r="V213" s="3">
        <f t="shared" si="53"/>
        <v>0.16507625293725825</v>
      </c>
      <c r="W213" s="21">
        <v>1</v>
      </c>
      <c r="X213" s="24">
        <f t="shared" si="50"/>
        <v>2.2753621593599872E-2</v>
      </c>
      <c r="Y213" s="3">
        <f t="shared" si="54"/>
        <v>3.894360325384906</v>
      </c>
    </row>
    <row r="214" spans="2:26">
      <c r="B214" s="119">
        <f t="shared" si="49"/>
        <v>16.099999999999959</v>
      </c>
      <c r="C214" s="4">
        <f t="shared" si="38"/>
        <v>0.35668917691344826</v>
      </c>
      <c r="D214" s="3">
        <f t="shared" si="39"/>
        <v>0.35676492043460356</v>
      </c>
      <c r="E214" s="3">
        <f t="shared" si="40"/>
        <v>0.55322136771867658</v>
      </c>
      <c r="F214" s="3">
        <f t="shared" si="41"/>
        <v>0.55353283976613021</v>
      </c>
      <c r="G214" s="3">
        <f t="shared" si="42"/>
        <v>26.239824694536328</v>
      </c>
      <c r="H214" s="3">
        <f t="shared" si="43"/>
        <v>26.23192901789723</v>
      </c>
      <c r="I214" s="3">
        <f t="shared" si="44"/>
        <v>17.183422970991508</v>
      </c>
      <c r="J214" s="3">
        <f t="shared" si="45"/>
        <v>17.1799308787899</v>
      </c>
      <c r="K214" s="3">
        <f t="shared" si="46"/>
        <v>259.21002499999867</v>
      </c>
      <c r="L214" s="5">
        <f t="shared" si="47"/>
        <v>127.67367095146706</v>
      </c>
      <c r="M214" s="5">
        <f t="shared" si="48"/>
        <v>23.550018580237325</v>
      </c>
      <c r="N214" s="9">
        <v>50000</v>
      </c>
      <c r="O214" s="9">
        <v>0.3</v>
      </c>
      <c r="P214" s="9">
        <v>19.5</v>
      </c>
      <c r="Q214" s="5">
        <f t="shared" si="51"/>
        <v>313.94999999999868</v>
      </c>
      <c r="R214" s="5">
        <f t="shared" si="37"/>
        <v>0.40666880379508707</v>
      </c>
      <c r="S214" s="9">
        <v>0.21</v>
      </c>
      <c r="T214" s="9">
        <v>0.9</v>
      </c>
      <c r="U214" s="3">
        <f t="shared" si="52"/>
        <v>2.2708731960664849E-2</v>
      </c>
      <c r="V214" s="3">
        <f t="shared" si="53"/>
        <v>0.16379099880190359</v>
      </c>
      <c r="W214" s="21">
        <v>1</v>
      </c>
      <c r="X214" s="24">
        <f t="shared" si="50"/>
        <v>2.2708731960664849E-2</v>
      </c>
      <c r="Y214" s="3">
        <f t="shared" si="54"/>
        <v>3.9170690573455706</v>
      </c>
    </row>
    <row r="215" spans="2:26">
      <c r="B215" s="119">
        <f t="shared" si="49"/>
        <v>16.19999999999996</v>
      </c>
      <c r="C215" s="4">
        <f t="shared" si="38"/>
        <v>0.35466839409746981</v>
      </c>
      <c r="D215" s="3">
        <f t="shared" si="39"/>
        <v>0.35474285535840477</v>
      </c>
      <c r="E215" s="3">
        <f t="shared" si="40"/>
        <v>0.55224178023501524</v>
      </c>
      <c r="F215" s="3">
        <f t="shared" si="41"/>
        <v>0.55255034693527583</v>
      </c>
      <c r="G215" s="3">
        <f t="shared" si="42"/>
        <v>26.301300348081625</v>
      </c>
      <c r="H215" s="3">
        <f t="shared" si="43"/>
        <v>26.29342313203054</v>
      </c>
      <c r="I215" s="3">
        <f t="shared" si="44"/>
        <v>17.277153266669792</v>
      </c>
      <c r="J215" s="3">
        <f t="shared" si="45"/>
        <v>17.27368012323948</v>
      </c>
      <c r="K215" s="3">
        <f t="shared" si="46"/>
        <v>262.44002499999868</v>
      </c>
      <c r="L215" s="5">
        <f t="shared" si="47"/>
        <v>127.29118347980547</v>
      </c>
      <c r="M215" s="5">
        <f t="shared" si="48"/>
        <v>23.288147345957768</v>
      </c>
      <c r="N215" s="9">
        <v>50000</v>
      </c>
      <c r="O215" s="9">
        <v>0.3</v>
      </c>
      <c r="P215" s="9">
        <v>19.5</v>
      </c>
      <c r="Q215" s="5">
        <f t="shared" si="51"/>
        <v>315.89999999999873</v>
      </c>
      <c r="R215" s="5">
        <f t="shared" si="37"/>
        <v>0.40294771598545737</v>
      </c>
      <c r="S215" s="9">
        <v>0.21</v>
      </c>
      <c r="T215" s="9">
        <v>0.9</v>
      </c>
      <c r="U215" s="3">
        <f t="shared" si="52"/>
        <v>2.2663659014446485E-2</v>
      </c>
      <c r="V215" s="3">
        <f t="shared" si="53"/>
        <v>0.16251953756177825</v>
      </c>
      <c r="W215" s="21">
        <v>1</v>
      </c>
      <c r="X215" s="24">
        <f t="shared" si="50"/>
        <v>2.2663659014446485E-2</v>
      </c>
      <c r="Y215" s="3">
        <f t="shared" si="54"/>
        <v>3.9397327163600173</v>
      </c>
    </row>
    <row r="216" spans="2:26">
      <c r="B216" s="119">
        <f t="shared" si="49"/>
        <v>16.299999999999962</v>
      </c>
      <c r="C216" s="4">
        <f t="shared" si="38"/>
        <v>0.35266942412300145</v>
      </c>
      <c r="D216" s="3">
        <f t="shared" si="39"/>
        <v>0.35274263134272604</v>
      </c>
      <c r="E216" s="3">
        <f t="shared" si="40"/>
        <v>0.55125438531203863</v>
      </c>
      <c r="F216" s="3">
        <f t="shared" si="41"/>
        <v>0.55156007553021258</v>
      </c>
      <c r="G216" s="3">
        <f t="shared" si="42"/>
        <v>26.363011967527509</v>
      </c>
      <c r="H216" s="3">
        <f t="shared" si="43"/>
        <v>26.355153196291589</v>
      </c>
      <c r="I216" s="3">
        <f t="shared" si="44"/>
        <v>17.370953485632235</v>
      </c>
      <c r="J216" s="3">
        <f t="shared" si="45"/>
        <v>17.367499100331017</v>
      </c>
      <c r="K216" s="3">
        <f t="shared" si="46"/>
        <v>265.69002499999874</v>
      </c>
      <c r="L216" s="5">
        <f t="shared" si="47"/>
        <v>126.90991641876664</v>
      </c>
      <c r="M216" s="5">
        <f t="shared" si="48"/>
        <v>23.029770289339858</v>
      </c>
      <c r="N216" s="9">
        <v>50000</v>
      </c>
      <c r="O216" s="9">
        <v>0.3</v>
      </c>
      <c r="P216" s="9">
        <v>19.5</v>
      </c>
      <c r="Q216" s="5">
        <f t="shared" si="51"/>
        <v>317.84999999999877</v>
      </c>
      <c r="R216" s="5">
        <f t="shared" si="37"/>
        <v>0.39927612527534101</v>
      </c>
      <c r="S216" s="9">
        <v>0.21</v>
      </c>
      <c r="T216" s="9">
        <v>0.9</v>
      </c>
      <c r="U216" s="3">
        <f t="shared" si="52"/>
        <v>2.2618410849032867E-2</v>
      </c>
      <c r="V216" s="3">
        <f t="shared" si="53"/>
        <v>0.16126167935425736</v>
      </c>
      <c r="W216" s="21">
        <v>1</v>
      </c>
      <c r="X216" s="24">
        <f t="shared" si="50"/>
        <v>2.2618410849032867E-2</v>
      </c>
      <c r="Y216" s="3">
        <f t="shared" si="54"/>
        <v>3.9623511272090504</v>
      </c>
    </row>
    <row r="217" spans="2:26">
      <c r="B217" s="119">
        <f t="shared" si="49"/>
        <v>16.399999999999963</v>
      </c>
      <c r="C217" s="4">
        <f t="shared" si="38"/>
        <v>0.35069193147653177</v>
      </c>
      <c r="D217" s="3">
        <f t="shared" si="39"/>
        <v>0.35076391211699642</v>
      </c>
      <c r="E217" s="3">
        <f t="shared" si="40"/>
        <v>0.55025947378780993</v>
      </c>
      <c r="F217" s="3">
        <f t="shared" si="41"/>
        <v>0.55056231617479667</v>
      </c>
      <c r="G217" s="3">
        <f t="shared" si="42"/>
        <v>26.424957899682617</v>
      </c>
      <c r="H217" s="3">
        <f t="shared" si="43"/>
        <v>26.417117556614667</v>
      </c>
      <c r="I217" s="3">
        <f t="shared" si="44"/>
        <v>17.464822501245148</v>
      </c>
      <c r="J217" s="3">
        <f t="shared" si="45"/>
        <v>17.461386686056716</v>
      </c>
      <c r="K217" s="3">
        <f t="shared" si="46"/>
        <v>268.96002499999878</v>
      </c>
      <c r="L217" s="5">
        <f t="shared" si="47"/>
        <v>126.52987801772797</v>
      </c>
      <c r="M217" s="5">
        <f t="shared" si="48"/>
        <v>22.774835211327225</v>
      </c>
      <c r="N217" s="9">
        <v>50000</v>
      </c>
      <c r="O217" s="9">
        <v>0.3</v>
      </c>
      <c r="P217" s="9">
        <v>19.5</v>
      </c>
      <c r="Q217" s="5">
        <f t="shared" si="51"/>
        <v>319.79999999999882</v>
      </c>
      <c r="R217" s="5">
        <f t="shared" si="37"/>
        <v>0.39565315202541723</v>
      </c>
      <c r="S217" s="9">
        <v>0.21</v>
      </c>
      <c r="T217" s="9">
        <v>0.9</v>
      </c>
      <c r="U217" s="3">
        <f t="shared" si="52"/>
        <v>2.2572995378186647E-2</v>
      </c>
      <c r="V217" s="3">
        <f t="shared" si="53"/>
        <v>0.16001723767435319</v>
      </c>
      <c r="W217" s="21">
        <v>1</v>
      </c>
      <c r="X217" s="24">
        <f t="shared" si="50"/>
        <v>2.2572995378186647E-2</v>
      </c>
      <c r="Y217" s="3">
        <f t="shared" si="54"/>
        <v>3.9849241225872372</v>
      </c>
    </row>
    <row r="218" spans="2:26">
      <c r="B218" s="119">
        <f t="shared" si="49"/>
        <v>16.499999999999964</v>
      </c>
      <c r="C218" s="4">
        <f t="shared" si="38"/>
        <v>0.34873558714129638</v>
      </c>
      <c r="D218" s="3">
        <f t="shared" si="39"/>
        <v>0.34880636793116404</v>
      </c>
      <c r="E218" s="3">
        <f t="shared" si="40"/>
        <v>0.54925732942472538</v>
      </c>
      <c r="F218" s="3">
        <f t="shared" si="41"/>
        <v>0.5495573524146683</v>
      </c>
      <c r="G218" s="3">
        <f t="shared" si="42"/>
        <v>26.487136500573232</v>
      </c>
      <c r="H218" s="3">
        <f t="shared" si="43"/>
        <v>26.479314568168089</v>
      </c>
      <c r="I218" s="3">
        <f t="shared" si="44"/>
        <v>17.558759210149184</v>
      </c>
      <c r="J218" s="3">
        <f t="shared" si="45"/>
        <v>17.555341779640713</v>
      </c>
      <c r="K218" s="3">
        <f t="shared" si="46"/>
        <v>272.2500249999988</v>
      </c>
      <c r="L218" s="5">
        <f t="shared" si="47"/>
        <v>126.15107613779777</v>
      </c>
      <c r="M218" s="5">
        <f t="shared" si="48"/>
        <v>22.523290738882842</v>
      </c>
      <c r="N218" s="9">
        <v>50000</v>
      </c>
      <c r="O218" s="9">
        <v>0.3</v>
      </c>
      <c r="P218" s="9">
        <v>19.5</v>
      </c>
      <c r="Q218" s="5">
        <f t="shared" si="51"/>
        <v>321.74999999999886</v>
      </c>
      <c r="R218" s="5">
        <f t="shared" si="37"/>
        <v>0.39207793671421359</v>
      </c>
      <c r="S218" s="9">
        <v>0.21</v>
      </c>
      <c r="T218" s="9">
        <v>0.9</v>
      </c>
      <c r="U218" s="3">
        <f t="shared" si="52"/>
        <v>2.2527420338893937E-2</v>
      </c>
      <c r="V218" s="3">
        <f t="shared" si="53"/>
        <v>0.15878602929639921</v>
      </c>
      <c r="W218" s="21">
        <v>1</v>
      </c>
      <c r="X218" s="24">
        <f t="shared" si="50"/>
        <v>2.2527420338893937E-2</v>
      </c>
      <c r="Y218" s="3">
        <f t="shared" si="54"/>
        <v>4.0074515429261313</v>
      </c>
    </row>
    <row r="219" spans="2:26">
      <c r="B219" s="119">
        <f t="shared" si="49"/>
        <v>16.599999999999966</v>
      </c>
      <c r="C219" s="4">
        <f t="shared" si="38"/>
        <v>0.34680006845053735</v>
      </c>
      <c r="D219" s="3">
        <f t="shared" si="39"/>
        <v>0.34686967540810537</v>
      </c>
      <c r="E219" s="3">
        <f t="shared" si="40"/>
        <v>0.5482482290749382</v>
      </c>
      <c r="F219" s="3">
        <f t="shared" si="41"/>
        <v>0.54854546088291722</v>
      </c>
      <c r="G219" s="3">
        <f t="shared" si="42"/>
        <v>26.549546135480334</v>
      </c>
      <c r="H219" s="3">
        <f t="shared" si="43"/>
        <v>26.54174259539111</v>
      </c>
      <c r="I219" s="3">
        <f t="shared" si="44"/>
        <v>17.652762531683216</v>
      </c>
      <c r="J219" s="3">
        <f t="shared" si="45"/>
        <v>17.649363302963618</v>
      </c>
      <c r="K219" s="3">
        <f t="shared" si="46"/>
        <v>275.56002499999886</v>
      </c>
      <c r="L219" s="5">
        <f t="shared" si="47"/>
        <v>125.77351826146953</v>
      </c>
      <c r="M219" s="5">
        <f t="shared" si="48"/>
        <v>22.275086312023536</v>
      </c>
      <c r="N219" s="9">
        <v>50000</v>
      </c>
      <c r="O219" s="9">
        <v>0.3</v>
      </c>
      <c r="P219" s="9">
        <v>19.5</v>
      </c>
      <c r="Q219" s="5">
        <f t="shared" si="51"/>
        <v>323.69999999999891</v>
      </c>
      <c r="R219" s="5">
        <f t="shared" si="37"/>
        <v>0.38854963936197084</v>
      </c>
      <c r="S219" s="9">
        <v>0.21</v>
      </c>
      <c r="T219" s="9">
        <v>0.9</v>
      </c>
      <c r="U219" s="3">
        <f t="shared" si="52"/>
        <v>2.2481693294851401E-2</v>
      </c>
      <c r="V219" s="3">
        <f t="shared" si="53"/>
        <v>0.15756787419814117</v>
      </c>
      <c r="W219" s="21">
        <v>1</v>
      </c>
      <c r="X219" s="24">
        <f t="shared" si="50"/>
        <v>2.2481693294851401E-2</v>
      </c>
      <c r="Y219" s="3">
        <f t="shared" si="54"/>
        <v>4.029933236220983</v>
      </c>
    </row>
    <row r="220" spans="2:26">
      <c r="B220" s="119">
        <f t="shared" si="49"/>
        <v>16.699999999999967</v>
      </c>
      <c r="C220" s="4">
        <f t="shared" si="38"/>
        <v>0.3448850589443892</v>
      </c>
      <c r="D220" s="3">
        <f t="shared" si="39"/>
        <v>0.34495351739969699</v>
      </c>
      <c r="E220" s="3">
        <f t="shared" si="40"/>
        <v>0.54723244284187156</v>
      </c>
      <c r="F220" s="3">
        <f t="shared" si="41"/>
        <v>0.54752691146182919</v>
      </c>
      <c r="G220" s="3">
        <f t="shared" si="42"/>
        <v>26.612185178973913</v>
      </c>
      <c r="H220" s="3">
        <f t="shared" si="43"/>
        <v>26.604400012028066</v>
      </c>
      <c r="I220" s="3">
        <f t="shared" si="44"/>
        <v>17.746831407324489</v>
      </c>
      <c r="J220" s="3">
        <f t="shared" si="45"/>
        <v>17.743450200003348</v>
      </c>
      <c r="K220" s="3">
        <f t="shared" si="46"/>
        <v>278.8900249999989</v>
      </c>
      <c r="L220" s="5">
        <f t="shared" si="47"/>
        <v>125.39721150206583</v>
      </c>
      <c r="M220" s="5">
        <f t="shared" si="48"/>
        <v>22.030172171028816</v>
      </c>
      <c r="N220" s="9">
        <v>50000</v>
      </c>
      <c r="O220" s="9">
        <v>0.3</v>
      </c>
      <c r="P220" s="9">
        <v>19.5</v>
      </c>
      <c r="Q220" s="5">
        <f t="shared" si="51"/>
        <v>325.64999999999895</v>
      </c>
      <c r="R220" s="5">
        <f t="shared" si="37"/>
        <v>0.38506743897456236</v>
      </c>
      <c r="S220" s="9">
        <v>0.21</v>
      </c>
      <c r="T220" s="9">
        <v>0.9</v>
      </c>
      <c r="U220" s="3">
        <f t="shared" si="52"/>
        <v>2.2435821639890028E-2</v>
      </c>
      <c r="V220" s="3">
        <f t="shared" si="53"/>
        <v>0.1563625954871265</v>
      </c>
      <c r="W220" s="21">
        <v>1</v>
      </c>
      <c r="X220" s="24">
        <f t="shared" si="50"/>
        <v>2.2435821639890028E-2</v>
      </c>
      <c r="Y220" s="3">
        <f t="shared" si="54"/>
        <v>4.0523690578608731</v>
      </c>
    </row>
    <row r="221" spans="2:26">
      <c r="B221" s="119">
        <f t="shared" si="49"/>
        <v>16.799999999999969</v>
      </c>
      <c r="C221" s="4">
        <f t="shared" si="38"/>
        <v>0.34299024823030166</v>
      </c>
      <c r="D221" s="3">
        <f t="shared" si="39"/>
        <v>0.34305758284645349</v>
      </c>
      <c r="E221" s="3">
        <f t="shared" si="40"/>
        <v>0.54621023423791537</v>
      </c>
      <c r="F221" s="3">
        <f t="shared" si="41"/>
        <v>0.54650196744080271</v>
      </c>
      <c r="G221" s="3">
        <f t="shared" si="42"/>
        <v>26.67505201494458</v>
      </c>
      <c r="H221" s="3">
        <f t="shared" si="43"/>
        <v>26.667285201159846</v>
      </c>
      <c r="I221" s="3">
        <f t="shared" si="44"/>
        <v>17.840964800144608</v>
      </c>
      <c r="J221" s="3">
        <f t="shared" si="45"/>
        <v>17.837601436291791</v>
      </c>
      <c r="K221" s="3">
        <f t="shared" si="46"/>
        <v>282.24002499999892</v>
      </c>
      <c r="L221" s="5">
        <f t="shared" si="47"/>
        <v>125.02216261297698</v>
      </c>
      <c r="M221" s="5">
        <f t="shared" si="48"/>
        <v>21.788499343824199</v>
      </c>
      <c r="N221" s="9">
        <v>50000</v>
      </c>
      <c r="O221" s="9">
        <v>0.3</v>
      </c>
      <c r="P221" s="9">
        <v>19.5</v>
      </c>
      <c r="Q221" s="5">
        <f t="shared" si="51"/>
        <v>327.599999999999</v>
      </c>
      <c r="R221" s="5">
        <f t="shared" si="37"/>
        <v>0.3816305330066464</v>
      </c>
      <c r="S221" s="9">
        <v>0.21</v>
      </c>
      <c r="T221" s="9">
        <v>0.9</v>
      </c>
      <c r="U221" s="3">
        <f t="shared" si="52"/>
        <v>2.2389812601336812E-2</v>
      </c>
      <c r="V221" s="3">
        <f t="shared" si="53"/>
        <v>0.15517001932930968</v>
      </c>
      <c r="W221" s="21">
        <v>1</v>
      </c>
      <c r="X221" s="24">
        <f t="shared" si="50"/>
        <v>2.2389812601336812E-2</v>
      </c>
      <c r="Y221" s="3">
        <f t="shared" si="54"/>
        <v>4.07475887046221</v>
      </c>
    </row>
    <row r="222" spans="2:26">
      <c r="B222" s="119">
        <f t="shared" si="49"/>
        <v>16.89999999999997</v>
      </c>
      <c r="C222" s="4">
        <f t="shared" si="38"/>
        <v>0.3411153318469089</v>
      </c>
      <c r="D222" s="3">
        <f t="shared" si="39"/>
        <v>0.34118156664064592</v>
      </c>
      <c r="E222" s="3">
        <f t="shared" si="40"/>
        <v>0.54518186033839378</v>
      </c>
      <c r="F222" s="3">
        <f t="shared" si="41"/>
        <v>0.54547088567052548</v>
      </c>
      <c r="G222" s="3">
        <f t="shared" si="42"/>
        <v>26.73814503663257</v>
      </c>
      <c r="H222" s="3">
        <f t="shared" si="43"/>
        <v>26.730396555232751</v>
      </c>
      <c r="I222" s="3">
        <f t="shared" si="44"/>
        <v>17.935161694280847</v>
      </c>
      <c r="J222" s="3">
        <f t="shared" si="45"/>
        <v>17.93181599838675</v>
      </c>
      <c r="K222" s="3">
        <f t="shared" si="46"/>
        <v>285.61002499999898</v>
      </c>
      <c r="L222" s="5">
        <f t="shared" si="47"/>
        <v>124.64837799669789</v>
      </c>
      <c r="M222" s="5">
        <f t="shared" si="48"/>
        <v>21.550019633537399</v>
      </c>
      <c r="N222" s="9">
        <v>50000</v>
      </c>
      <c r="O222" s="9">
        <v>0.3</v>
      </c>
      <c r="P222" s="9">
        <v>19.5</v>
      </c>
      <c r="Q222" s="5">
        <f t="shared" si="51"/>
        <v>329.54999999999905</v>
      </c>
      <c r="R222" s="5">
        <f t="shared" si="37"/>
        <v>0.37823813684326579</v>
      </c>
      <c r="S222" s="9">
        <v>0.21</v>
      </c>
      <c r="T222" s="9">
        <v>0.9</v>
      </c>
      <c r="U222" s="3">
        <f t="shared" si="52"/>
        <v>2.2343673243315407E-2</v>
      </c>
      <c r="V222" s="3">
        <f t="shared" si="53"/>
        <v>0.15398997487978905</v>
      </c>
      <c r="W222" s="21">
        <v>1</v>
      </c>
      <c r="X222" s="24">
        <f t="shared" si="50"/>
        <v>2.2343673243315407E-2</v>
      </c>
      <c r="Y222" s="3">
        <f t="shared" si="54"/>
        <v>4.0971025437055255</v>
      </c>
    </row>
    <row r="223" spans="2:26">
      <c r="B223" s="119">
        <f t="shared" si="49"/>
        <v>16.999999999999972</v>
      </c>
      <c r="C223" s="4">
        <f t="shared" si="38"/>
        <v>0.33926001113126059</v>
      </c>
      <c r="D223" s="3">
        <f t="shared" si="39"/>
        <v>0.339325169492809</v>
      </c>
      <c r="E223" s="3">
        <f t="shared" si="40"/>
        <v>0.54414757193189245</v>
      </c>
      <c r="F223" s="3">
        <f t="shared" si="41"/>
        <v>0.54443391671350105</v>
      </c>
      <c r="G223" s="3">
        <f t="shared" si="42"/>
        <v>26.801462646654173</v>
      </c>
      <c r="H223" s="3">
        <f t="shared" si="43"/>
        <v>26.793732476084759</v>
      </c>
      <c r="I223" s="3">
        <f t="shared" si="44"/>
        <v>18.029421094422279</v>
      </c>
      <c r="J223" s="3">
        <f t="shared" si="45"/>
        <v>18.026092893358754</v>
      </c>
      <c r="K223" s="3">
        <f t="shared" si="46"/>
        <v>289.00002499999903</v>
      </c>
      <c r="L223" s="5">
        <f t="shared" si="47"/>
        <v>124.27586371366722</v>
      </c>
      <c r="M223" s="5">
        <f t="shared" si="48"/>
        <v>21.314685606227169</v>
      </c>
      <c r="N223" s="9">
        <v>50000</v>
      </c>
      <c r="O223" s="9">
        <v>0.3</v>
      </c>
      <c r="P223" s="9">
        <v>19.5</v>
      </c>
      <c r="Q223" s="5">
        <f t="shared" si="51"/>
        <v>331.49999999999909</v>
      </c>
      <c r="R223" s="5">
        <f t="shared" si="37"/>
        <v>0.37488948329914801</v>
      </c>
      <c r="S223" s="9">
        <v>0.21</v>
      </c>
      <c r="T223" s="9">
        <v>0.9</v>
      </c>
      <c r="U223" s="3">
        <f t="shared" si="52"/>
        <v>2.2297410469986501E-2</v>
      </c>
      <c r="V223" s="3">
        <f t="shared" si="53"/>
        <v>0.15282229421559709</v>
      </c>
      <c r="W223" s="21">
        <v>1</v>
      </c>
      <c r="X223" s="24">
        <f t="shared" si="50"/>
        <v>2.2297410469986501E-2</v>
      </c>
      <c r="Y223" s="3">
        <f t="shared" si="54"/>
        <v>4.1193999541755124</v>
      </c>
    </row>
    <row r="224" spans="2:26">
      <c r="B224" s="119">
        <f t="shared" si="49"/>
        <v>17.099999999999973</v>
      </c>
      <c r="C224" s="4">
        <f t="shared" si="38"/>
        <v>0.33742399308932819</v>
      </c>
      <c r="D224" s="3">
        <f t="shared" si="39"/>
        <v>0.33748809780155431</v>
      </c>
      <c r="E224" s="3">
        <f t="shared" si="40"/>
        <v>0.54310761366702742</v>
      </c>
      <c r="F224" s="3">
        <f t="shared" si="41"/>
        <v>0.54339130499100763</v>
      </c>
      <c r="G224" s="3">
        <f t="shared" si="42"/>
        <v>26.865003257025656</v>
      </c>
      <c r="H224" s="3">
        <f t="shared" si="43"/>
        <v>26.857291374969279</v>
      </c>
      <c r="I224" s="3">
        <f t="shared" si="44"/>
        <v>18.12374202531031</v>
      </c>
      <c r="J224" s="3">
        <f t="shared" si="45"/>
        <v>18.120431148292223</v>
      </c>
      <c r="K224" s="3">
        <f t="shared" si="46"/>
        <v>292.41002499999905</v>
      </c>
      <c r="L224" s="5">
        <f t="shared" si="47"/>
        <v>123.90462549091302</v>
      </c>
      <c r="M224" s="5">
        <f t="shared" si="48"/>
        <v>21.082450578783771</v>
      </c>
      <c r="N224" s="9">
        <v>50000</v>
      </c>
      <c r="O224" s="9">
        <v>0.3</v>
      </c>
      <c r="P224" s="9">
        <v>19.5</v>
      </c>
      <c r="Q224" s="5">
        <f t="shared" si="51"/>
        <v>333.44999999999914</v>
      </c>
      <c r="R224" s="5">
        <f t="shared" si="37"/>
        <v>0.3715838221349928</v>
      </c>
      <c r="S224" s="9">
        <v>0.21</v>
      </c>
      <c r="T224" s="9">
        <v>0.9</v>
      </c>
      <c r="U224" s="3">
        <f t="shared" si="52"/>
        <v>2.2251031028728867E-2</v>
      </c>
      <c r="V224" s="3">
        <f t="shared" si="53"/>
        <v>0.15166681227046708</v>
      </c>
      <c r="W224" s="21">
        <v>1</v>
      </c>
      <c r="X224" s="24">
        <f t="shared" si="50"/>
        <v>2.2251031028728867E-2</v>
      </c>
      <c r="Y224" s="3">
        <f t="shared" si="54"/>
        <v>4.1416509852042411</v>
      </c>
    </row>
    <row r="225" spans="2:25">
      <c r="B225" s="119">
        <f t="shared" si="49"/>
        <v>17.199999999999974</v>
      </c>
      <c r="C225" s="4">
        <f t="shared" si="38"/>
        <v>0.33560699026970509</v>
      </c>
      <c r="D225" s="3">
        <f t="shared" si="39"/>
        <v>0.33567006352660178</v>
      </c>
      <c r="E225" s="3">
        <f t="shared" si="40"/>
        <v>0.54206222419574557</v>
      </c>
      <c r="F225" s="3">
        <f t="shared" si="41"/>
        <v>0.54234328892657668</v>
      </c>
      <c r="G225" s="3">
        <f t="shared" si="42"/>
        <v>26.928765289184707</v>
      </c>
      <c r="H225" s="3">
        <f t="shared" si="43"/>
        <v>26.92107167257647</v>
      </c>
      <c r="I225" s="3">
        <f t="shared" si="44"/>
        <v>18.218123531253134</v>
      </c>
      <c r="J225" s="3">
        <f t="shared" si="45"/>
        <v>18.214829809800559</v>
      </c>
      <c r="K225" s="3">
        <f t="shared" si="46"/>
        <v>295.84002499999912</v>
      </c>
      <c r="L225" s="5">
        <f t="shared" si="47"/>
        <v>123.5346687305087</v>
      </c>
      <c r="M225" s="5">
        <f t="shared" si="48"/>
        <v>20.853268606999738</v>
      </c>
      <c r="N225" s="9">
        <v>50000</v>
      </c>
      <c r="O225" s="9">
        <v>0.3</v>
      </c>
      <c r="P225" s="9">
        <v>19.5</v>
      </c>
      <c r="Q225" s="5">
        <f t="shared" si="51"/>
        <v>335.39999999999918</v>
      </c>
      <c r="R225" s="5">
        <f t="shared" si="37"/>
        <v>0.36832041959006856</v>
      </c>
      <c r="S225" s="9">
        <v>0.21</v>
      </c>
      <c r="T225" s="9">
        <v>0.9</v>
      </c>
      <c r="U225" s="3">
        <f t="shared" si="52"/>
        <v>2.2204541513262087E-2</v>
      </c>
      <c r="V225" s="3">
        <f t="shared" si="53"/>
        <v>0.15052336677150482</v>
      </c>
      <c r="W225" s="21">
        <v>1</v>
      </c>
      <c r="X225" s="24">
        <f t="shared" si="50"/>
        <v>2.2204541513262087E-2</v>
      </c>
      <c r="Y225" s="3">
        <f t="shared" si="54"/>
        <v>4.1638555267175033</v>
      </c>
    </row>
    <row r="226" spans="2:25">
      <c r="B226" s="119">
        <f t="shared" si="49"/>
        <v>17.299999999999976</v>
      </c>
      <c r="C226" s="4">
        <f t="shared" si="38"/>
        <v>0.33380872064041833</v>
      </c>
      <c r="D226" s="3">
        <f t="shared" si="39"/>
        <v>0.33387078406495119</v>
      </c>
      <c r="E226" s="3">
        <f t="shared" si="40"/>
        <v>0.54101163631323312</v>
      </c>
      <c r="F226" s="3">
        <f t="shared" si="41"/>
        <v>0.54129010108607134</v>
      </c>
      <c r="G226" s="3">
        <f t="shared" si="42"/>
        <v>26.992747174009523</v>
      </c>
      <c r="H226" s="3">
        <f t="shared" si="43"/>
        <v>26.985071799052143</v>
      </c>
      <c r="I226" s="3">
        <f t="shared" si="44"/>
        <v>18.312564675653686</v>
      </c>
      <c r="J226" s="3">
        <f t="shared" si="45"/>
        <v>18.309287943554747</v>
      </c>
      <c r="K226" s="3">
        <f t="shared" si="46"/>
        <v>299.29002499999916</v>
      </c>
      <c r="L226" s="5">
        <f t="shared" si="47"/>
        <v>123.16599851784302</v>
      </c>
      <c r="M226" s="5">
        <f t="shared" si="48"/>
        <v>20.627094473810118</v>
      </c>
      <c r="N226" s="9">
        <v>50000</v>
      </c>
      <c r="O226" s="9">
        <v>0.3</v>
      </c>
      <c r="P226" s="9">
        <v>19.5</v>
      </c>
      <c r="Q226" s="5">
        <f t="shared" si="51"/>
        <v>337.34999999999923</v>
      </c>
      <c r="R226" s="5">
        <f t="shared" si="37"/>
        <v>0.36509855793046775</v>
      </c>
      <c r="S226" s="9">
        <v>0.21</v>
      </c>
      <c r="T226" s="9">
        <v>0.9</v>
      </c>
      <c r="U226" s="3">
        <f t="shared" si="52"/>
        <v>2.2157948366711703E-2</v>
      </c>
      <c r="V226" s="3">
        <f t="shared" si="53"/>
        <v>0.14939179817769477</v>
      </c>
      <c r="W226" s="21">
        <v>1</v>
      </c>
      <c r="X226" s="24">
        <f t="shared" si="50"/>
        <v>2.2157948366711703E-2</v>
      </c>
      <c r="Y226" s="3">
        <f t="shared" si="54"/>
        <v>4.1860134750842146</v>
      </c>
    </row>
    <row r="227" spans="2:25">
      <c r="B227" s="119">
        <f t="shared" si="49"/>
        <v>17.399999999999977</v>
      </c>
      <c r="C227" s="4">
        <f t="shared" si="38"/>
        <v>0.33202890746877323</v>
      </c>
      <c r="D227" s="3">
        <f t="shared" si="39"/>
        <v>0.33208998213011015</v>
      </c>
      <c r="E227" s="3">
        <f t="shared" si="40"/>
        <v>0.53995607709451421</v>
      </c>
      <c r="F227" s="3">
        <f t="shared" si="41"/>
        <v>0.54023196831444842</v>
      </c>
      <c r="G227" s="3">
        <f t="shared" si="42"/>
        <v>27.056947351835522</v>
      </c>
      <c r="H227" s="3">
        <f t="shared" si="43"/>
        <v>27.049290194014322</v>
      </c>
      <c r="I227" s="3">
        <f t="shared" si="44"/>
        <v>18.407064540550707</v>
      </c>
      <c r="J227" s="3">
        <f t="shared" si="45"/>
        <v>18.403804633825018</v>
      </c>
      <c r="K227" s="3">
        <f t="shared" si="46"/>
        <v>302.76002499999919</v>
      </c>
      <c r="L227" s="5">
        <f t="shared" si="47"/>
        <v>122.79861962970787</v>
      </c>
      <c r="M227" s="5">
        <f t="shared" si="48"/>
        <v>20.403883677700772</v>
      </c>
      <c r="N227" s="9">
        <v>50000</v>
      </c>
      <c r="O227" s="9">
        <v>0.3</v>
      </c>
      <c r="P227" s="9">
        <v>19.5</v>
      </c>
      <c r="Q227" s="5">
        <f t="shared" si="51"/>
        <v>339.29999999999927</v>
      </c>
      <c r="R227" s="5">
        <f t="shared" ref="R227:R290" si="55">L227/Q227</f>
        <v>0.36191753501240242</v>
      </c>
      <c r="S227" s="9">
        <v>0.21</v>
      </c>
      <c r="T227" s="9">
        <v>0.9</v>
      </c>
      <c r="U227" s="3">
        <f t="shared" si="52"/>
        <v>2.2111257884617794E-2</v>
      </c>
      <c r="V227" s="3">
        <f t="shared" si="53"/>
        <v>0.1482719496201754</v>
      </c>
      <c r="W227" s="21">
        <v>1</v>
      </c>
      <c r="X227" s="24">
        <f t="shared" si="50"/>
        <v>2.2111257884617794E-2</v>
      </c>
      <c r="Y227" s="3">
        <f t="shared" si="54"/>
        <v>4.208124732968832</v>
      </c>
    </row>
    <row r="228" spans="2:25">
      <c r="B228" s="119">
        <f t="shared" si="49"/>
        <v>17.499999999999979</v>
      </c>
      <c r="C228" s="4">
        <f t="shared" si="38"/>
        <v>0.33026727920415394</v>
      </c>
      <c r="D228" s="3">
        <f t="shared" si="39"/>
        <v>0.33032738563430131</v>
      </c>
      <c r="E228" s="3">
        <f t="shared" si="40"/>
        <v>0.53889576802781991</v>
      </c>
      <c r="F228" s="3">
        <f t="shared" si="41"/>
        <v>0.53916911186927963</v>
      </c>
      <c r="G228" s="3">
        <f t="shared" si="42"/>
        <v>27.121364272469762</v>
      </c>
      <c r="H228" s="3">
        <f t="shared" si="43"/>
        <v>27.113725306567506</v>
      </c>
      <c r="I228" s="3">
        <f t="shared" si="44"/>
        <v>18.501622226172472</v>
      </c>
      <c r="J228" s="3">
        <f t="shared" si="45"/>
        <v>18.498378983035224</v>
      </c>
      <c r="K228" s="3">
        <f t="shared" si="46"/>
        <v>306.25002499999925</v>
      </c>
      <c r="L228" s="5">
        <f t="shared" si="47"/>
        <v>122.43253654220814</v>
      </c>
      <c r="M228" s="5">
        <f t="shared" si="48"/>
        <v>20.183592421284317</v>
      </c>
      <c r="N228" s="9">
        <v>50000</v>
      </c>
      <c r="O228" s="9">
        <v>0.3</v>
      </c>
      <c r="P228" s="9">
        <v>19.5</v>
      </c>
      <c r="Q228" s="5">
        <f t="shared" si="51"/>
        <v>341.24999999999932</v>
      </c>
      <c r="R228" s="5">
        <f t="shared" si="55"/>
        <v>0.35877666385995133</v>
      </c>
      <c r="S228" s="9">
        <v>0.21</v>
      </c>
      <c r="T228" s="9">
        <v>0.9</v>
      </c>
      <c r="U228" s="3">
        <f t="shared" si="52"/>
        <v>2.2064476217887822E-2</v>
      </c>
      <c r="V228" s="3">
        <f t="shared" si="53"/>
        <v>0.14716366684421914</v>
      </c>
      <c r="W228" s="21">
        <v>1</v>
      </c>
      <c r="X228" s="24">
        <f t="shared" si="50"/>
        <v>2.2064476217887822E-2</v>
      </c>
      <c r="Y228" s="3">
        <f t="shared" si="54"/>
        <v>4.2301892091867197</v>
      </c>
    </row>
    <row r="229" spans="2:25">
      <c r="B229" s="119">
        <f t="shared" si="49"/>
        <v>17.59999999999998</v>
      </c>
      <c r="C229" s="4">
        <f t="shared" si="38"/>
        <v>0.32852356936370292</v>
      </c>
      <c r="D229" s="3">
        <f t="shared" si="39"/>
        <v>0.32858272757357299</v>
      </c>
      <c r="E229" s="3">
        <f t="shared" si="40"/>
        <v>0.5378309251448028</v>
      </c>
      <c r="F229" s="3">
        <f t="shared" si="41"/>
        <v>0.53810174755111162</v>
      </c>
      <c r="G229" s="3">
        <f t="shared" si="42"/>
        <v>27.185996395203158</v>
      </c>
      <c r="H229" s="3">
        <f t="shared" si="43"/>
        <v>27.17837559531473</v>
      </c>
      <c r="I229" s="3">
        <f t="shared" si="44"/>
        <v>18.596236850502827</v>
      </c>
      <c r="J229" s="3">
        <f t="shared" si="45"/>
        <v>18.593010111329452</v>
      </c>
      <c r="K229" s="3">
        <f t="shared" si="46"/>
        <v>309.7600249999993</v>
      </c>
      <c r="L229" s="5">
        <f t="shared" si="47"/>
        <v>122.06775343849627</v>
      </c>
      <c r="M229" s="5">
        <f t="shared" si="48"/>
        <v>19.966177600040826</v>
      </c>
      <c r="N229" s="9">
        <v>50000</v>
      </c>
      <c r="O229" s="9">
        <v>0.3</v>
      </c>
      <c r="P229" s="9">
        <v>19.5</v>
      </c>
      <c r="Q229" s="5">
        <f t="shared" si="51"/>
        <v>343.19999999999936</v>
      </c>
      <c r="R229" s="5">
        <f t="shared" si="55"/>
        <v>0.35567527225669143</v>
      </c>
      <c r="S229" s="9">
        <v>0.21</v>
      </c>
      <c r="T229" s="9">
        <v>0.9</v>
      </c>
      <c r="U229" s="3">
        <f t="shared" si="52"/>
        <v>2.201760937569467E-2</v>
      </c>
      <c r="V229" s="3">
        <f t="shared" si="53"/>
        <v>0.14606679815285684</v>
      </c>
      <c r="W229" s="21">
        <v>1</v>
      </c>
      <c r="X229" s="24">
        <f t="shared" si="50"/>
        <v>2.201760937569467E-2</v>
      </c>
      <c r="Y229" s="3">
        <f t="shared" si="54"/>
        <v>4.2522068185624144</v>
      </c>
    </row>
    <row r="230" spans="2:25">
      <c r="B230" s="119">
        <f t="shared" si="49"/>
        <v>17.699999999999982</v>
      </c>
      <c r="C230" s="4">
        <f t="shared" si="38"/>
        <v>0.32679751642080784</v>
      </c>
      <c r="D230" s="3">
        <f t="shared" si="39"/>
        <v>0.32685574591573657</v>
      </c>
      <c r="E230" s="3">
        <f t="shared" si="40"/>
        <v>0.5367617591476721</v>
      </c>
      <c r="F230" s="3">
        <f t="shared" si="41"/>
        <v>0.5370300858307393</v>
      </c>
      <c r="G230" s="3">
        <f t="shared" si="42"/>
        <v>27.250842188820499</v>
      </c>
      <c r="H230" s="3">
        <f t="shared" si="43"/>
        <v>27.24323952836739</v>
      </c>
      <c r="I230" s="3">
        <f t="shared" si="44"/>
        <v>18.690907548859133</v>
      </c>
      <c r="J230" s="3">
        <f t="shared" si="45"/>
        <v>18.687697156150602</v>
      </c>
      <c r="K230" s="3">
        <f t="shared" si="46"/>
        <v>313.29002499999933</v>
      </c>
      <c r="L230" s="5">
        <f t="shared" si="47"/>
        <v>121.70427421633623</v>
      </c>
      <c r="M230" s="5">
        <f t="shared" si="48"/>
        <v>19.751596791223385</v>
      </c>
      <c r="N230" s="9">
        <v>50000</v>
      </c>
      <c r="O230" s="9">
        <v>0.3</v>
      </c>
      <c r="P230" s="9">
        <v>19.5</v>
      </c>
      <c r="Q230" s="5">
        <f t="shared" si="51"/>
        <v>345.14999999999941</v>
      </c>
      <c r="R230" s="5">
        <f t="shared" si="55"/>
        <v>0.35261270235067776</v>
      </c>
      <c r="S230" s="9">
        <v>0.21</v>
      </c>
      <c r="T230" s="9">
        <v>0.9</v>
      </c>
      <c r="U230" s="3">
        <f t="shared" si="52"/>
        <v>2.1970663228320749E-2</v>
      </c>
      <c r="V230" s="3">
        <f t="shared" si="53"/>
        <v>0.14498119435208748</v>
      </c>
      <c r="W230" s="21">
        <v>1</v>
      </c>
      <c r="X230" s="24">
        <f t="shared" si="50"/>
        <v>2.1970663228320749E-2</v>
      </c>
      <c r="Y230" s="3">
        <f t="shared" si="54"/>
        <v>4.2741774817907352</v>
      </c>
    </row>
    <row r="231" spans="2:25">
      <c r="B231" s="119">
        <f t="shared" si="49"/>
        <v>17.799999999999983</v>
      </c>
      <c r="C231" s="4">
        <f t="shared" si="38"/>
        <v>0.32508886369632101</v>
      </c>
      <c r="D231" s="3">
        <f t="shared" si="39"/>
        <v>0.32514618349106023</v>
      </c>
      <c r="E231" s="3">
        <f t="shared" si="40"/>
        <v>0.53568847553332488</v>
      </c>
      <c r="F231" s="3">
        <f t="shared" si="41"/>
        <v>0.5359543319734672</v>
      </c>
      <c r="G231" s="3">
        <f t="shared" si="42"/>
        <v>27.31590013160832</v>
      </c>
      <c r="H231" s="3">
        <f t="shared" si="43"/>
        <v>27.308315583352986</v>
      </c>
      <c r="I231" s="3">
        <f t="shared" si="44"/>
        <v>18.785633473481788</v>
      </c>
      <c r="J231" s="3">
        <f t="shared" si="45"/>
        <v>18.782439271830466</v>
      </c>
      <c r="K231" s="3">
        <f t="shared" si="46"/>
        <v>316.8400249999994</v>
      </c>
      <c r="L231" s="5">
        <f t="shared" si="47"/>
        <v>121.34210249549913</v>
      </c>
      <c r="M231" s="5">
        <f t="shared" si="48"/>
        <v>19.539808242926537</v>
      </c>
      <c r="N231" s="9">
        <v>50000</v>
      </c>
      <c r="O231" s="9">
        <v>0.3</v>
      </c>
      <c r="P231" s="9">
        <v>19.5</v>
      </c>
      <c r="Q231" s="5">
        <f t="shared" si="51"/>
        <v>347.09999999999945</v>
      </c>
      <c r="R231" s="5">
        <f t="shared" si="55"/>
        <v>0.3495883102722539</v>
      </c>
      <c r="S231" s="9">
        <v>0.21</v>
      </c>
      <c r="T231" s="9">
        <v>0.9</v>
      </c>
      <c r="U231" s="3">
        <f t="shared" si="52"/>
        <v>2.1923643509948951E-2</v>
      </c>
      <c r="V231" s="3">
        <f t="shared" si="53"/>
        <v>0.14390670869761776</v>
      </c>
      <c r="W231" s="21">
        <v>1</v>
      </c>
      <c r="X231" s="24">
        <f t="shared" si="50"/>
        <v>2.1923643509948951E-2</v>
      </c>
      <c r="Y231" s="3">
        <f t="shared" si="54"/>
        <v>4.2961011253006838</v>
      </c>
    </row>
    <row r="232" spans="2:25">
      <c r="B232" s="119">
        <f t="shared" si="49"/>
        <v>17.899999999999984</v>
      </c>
      <c r="C232" s="4">
        <f t="shared" si="38"/>
        <v>0.32339735925244356</v>
      </c>
      <c r="D232" s="3">
        <f t="shared" si="39"/>
        <v>0.32345378788564494</v>
      </c>
      <c r="E232" s="3">
        <f t="shared" si="40"/>
        <v>0.53461127471454295</v>
      </c>
      <c r="F232" s="3">
        <f t="shared" si="41"/>
        <v>0.53487468616043055</v>
      </c>
      <c r="G232" s="3">
        <f t="shared" si="42"/>
        <v>27.381168711360722</v>
      </c>
      <c r="H232" s="3">
        <f t="shared" si="43"/>
        <v>27.37360224742077</v>
      </c>
      <c r="I232" s="3">
        <f t="shared" si="44"/>
        <v>18.880413793134924</v>
      </c>
      <c r="J232" s="3">
        <f t="shared" si="45"/>
        <v>18.877235629191034</v>
      </c>
      <c r="K232" s="3">
        <f t="shared" si="46"/>
        <v>320.41002499999945</v>
      </c>
      <c r="L232" s="5">
        <f t="shared" si="47"/>
        <v>120.9812416249956</v>
      </c>
      <c r="M232" s="5">
        <f t="shared" si="48"/>
        <v>19.330770863315994</v>
      </c>
      <c r="N232" s="9">
        <v>50000</v>
      </c>
      <c r="O232" s="9">
        <v>0.3</v>
      </c>
      <c r="P232" s="9">
        <v>19.5</v>
      </c>
      <c r="Q232" s="5">
        <f t="shared" si="51"/>
        <v>349.0499999999995</v>
      </c>
      <c r="R232" s="5">
        <f t="shared" si="55"/>
        <v>0.34660146576420509</v>
      </c>
      <c r="S232" s="9">
        <v>0.21</v>
      </c>
      <c r="T232" s="9">
        <v>0.9</v>
      </c>
      <c r="U232" s="3">
        <f t="shared" si="52"/>
        <v>2.1876555821401512E-2</v>
      </c>
      <c r="V232" s="3">
        <f t="shared" si="53"/>
        <v>0.14284319684307861</v>
      </c>
      <c r="W232" s="21">
        <v>1</v>
      </c>
      <c r="X232" s="24">
        <f t="shared" si="50"/>
        <v>2.1876555821401512E-2</v>
      </c>
      <c r="Y232" s="3">
        <f t="shared" si="54"/>
        <v>4.3179776811220849</v>
      </c>
    </row>
    <row r="233" spans="2:25">
      <c r="B233" s="119">
        <f t="shared" si="49"/>
        <v>17.999999999999986</v>
      </c>
      <c r="C233" s="4">
        <f t="shared" si="38"/>
        <v>0.32172275578920473</v>
      </c>
      <c r="D233" s="3">
        <f t="shared" si="39"/>
        <v>0.3217783113374158</v>
      </c>
      <c r="E233" s="3">
        <f t="shared" si="40"/>
        <v>0.53353035213832722</v>
      </c>
      <c r="F233" s="3">
        <f t="shared" si="41"/>
        <v>0.53379134360704739</v>
      </c>
      <c r="G233" s="3">
        <f t="shared" si="42"/>
        <v>27.446646425383182</v>
      </c>
      <c r="H233" s="3">
        <f t="shared" si="43"/>
        <v>27.439098017245382</v>
      </c>
      <c r="I233" s="3">
        <f t="shared" si="44"/>
        <v>18.975247692717993</v>
      </c>
      <c r="J233" s="3">
        <f t="shared" si="45"/>
        <v>18.972085415156645</v>
      </c>
      <c r="K233" s="3">
        <f t="shared" si="46"/>
        <v>324.00002499999948</v>
      </c>
      <c r="L233" s="5">
        <f t="shared" si="47"/>
        <v>120.62169469014665</v>
      </c>
      <c r="M233" s="5">
        <f t="shared" si="48"/>
        <v>19.124444210018346</v>
      </c>
      <c r="N233" s="9">
        <v>50000</v>
      </c>
      <c r="O233" s="9">
        <v>0.3</v>
      </c>
      <c r="P233" s="9">
        <v>19.5</v>
      </c>
      <c r="Q233" s="5">
        <f t="shared" si="51"/>
        <v>350.99999999999955</v>
      </c>
      <c r="R233" s="5">
        <f t="shared" si="55"/>
        <v>0.3436515518237801</v>
      </c>
      <c r="S233" s="9">
        <v>0.21</v>
      </c>
      <c r="T233" s="9">
        <v>0.9</v>
      </c>
      <c r="U233" s="3">
        <f t="shared" si="52"/>
        <v>2.1829405632827439E-2</v>
      </c>
      <c r="V233" s="3">
        <f t="shared" si="53"/>
        <v>0.14179051678966578</v>
      </c>
      <c r="W233" s="21">
        <v>1</v>
      </c>
      <c r="X233" s="24">
        <f t="shared" si="50"/>
        <v>2.1829405632827439E-2</v>
      </c>
      <c r="Y233" s="3">
        <f t="shared" si="54"/>
        <v>4.3398070867549121</v>
      </c>
    </row>
    <row r="234" spans="2:25">
      <c r="B234" s="119">
        <f t="shared" si="49"/>
        <v>18.099999999999987</v>
      </c>
      <c r="C234" s="4">
        <f t="shared" si="38"/>
        <v>0.3200648105434688</v>
      </c>
      <c r="D234" s="3">
        <f t="shared" si="39"/>
        <v>0.3201195106346596</v>
      </c>
      <c r="E234" s="3">
        <f t="shared" si="40"/>
        <v>0.53244589840143874</v>
      </c>
      <c r="F234" s="3">
        <f t="shared" si="41"/>
        <v>0.53270449467866865</v>
      </c>
      <c r="G234" s="3">
        <f t="shared" si="42"/>
        <v>27.512331780494353</v>
      </c>
      <c r="H234" s="3">
        <f t="shared" si="43"/>
        <v>27.504801399028491</v>
      </c>
      <c r="I234" s="3">
        <f t="shared" si="44"/>
        <v>19.070134372887875</v>
      </c>
      <c r="J234" s="3">
        <f t="shared" si="45"/>
        <v>19.066987832376658</v>
      </c>
      <c r="K234" s="3">
        <f t="shared" si="46"/>
        <v>327.61002499999955</v>
      </c>
      <c r="L234" s="5">
        <f t="shared" si="47"/>
        <v>120.26346451949757</v>
      </c>
      <c r="M234" s="5">
        <f t="shared" si="48"/>
        <v>18.920788479669106</v>
      </c>
      <c r="N234" s="9">
        <v>50000</v>
      </c>
      <c r="O234" s="9">
        <v>0.3</v>
      </c>
      <c r="P234" s="9">
        <v>19.5</v>
      </c>
      <c r="Q234" s="5">
        <f t="shared" si="51"/>
        <v>352.94999999999959</v>
      </c>
      <c r="R234" s="5">
        <f t="shared" si="55"/>
        <v>0.34073796435613463</v>
      </c>
      <c r="S234" s="9">
        <v>0.21</v>
      </c>
      <c r="T234" s="9">
        <v>0.9</v>
      </c>
      <c r="U234" s="3">
        <f t="shared" si="52"/>
        <v>2.1782198286339535E-2</v>
      </c>
      <c r="V234" s="3">
        <f t="shared" si="53"/>
        <v>0.14074852883715674</v>
      </c>
      <c r="W234" s="21">
        <v>1</v>
      </c>
      <c r="X234" s="24">
        <f t="shared" si="50"/>
        <v>2.1782198286339535E-2</v>
      </c>
      <c r="Y234" s="3">
        <f t="shared" si="54"/>
        <v>4.3615892850412514</v>
      </c>
    </row>
    <row r="235" spans="2:25">
      <c r="B235" s="119">
        <f t="shared" si="49"/>
        <v>18.199999999999989</v>
      </c>
      <c r="C235" s="4">
        <f t="shared" si="38"/>
        <v>0.31842328519040553</v>
      </c>
      <c r="D235" s="3">
        <f t="shared" si="39"/>
        <v>0.31847714701704299</v>
      </c>
      <c r="E235" s="3">
        <f t="shared" si="40"/>
        <v>0.53135809936321055</v>
      </c>
      <c r="F235" s="3">
        <f t="shared" si="41"/>
        <v>0.53161432500349748</v>
      </c>
      <c r="G235" s="3">
        <f t="shared" si="42"/>
        <v>27.57822329302596</v>
      </c>
      <c r="H235" s="3">
        <f t="shared" si="43"/>
        <v>27.570710908498526</v>
      </c>
      <c r="I235" s="3">
        <f t="shared" si="44"/>
        <v>19.165073049691191</v>
      </c>
      <c r="J235" s="3">
        <f t="shared" si="45"/>
        <v>19.16194209885834</v>
      </c>
      <c r="K235" s="3">
        <f t="shared" si="46"/>
        <v>331.2400249999996</v>
      </c>
      <c r="L235" s="5">
        <f t="shared" si="47"/>
        <v>119.90655369157726</v>
      </c>
      <c r="M235" s="5">
        <f t="shared" si="48"/>
        <v>18.71976449761782</v>
      </c>
      <c r="N235" s="9">
        <v>50000</v>
      </c>
      <c r="O235" s="9">
        <v>0.3</v>
      </c>
      <c r="P235" s="9">
        <v>19.5</v>
      </c>
      <c r="Q235" s="5">
        <f t="shared" si="51"/>
        <v>354.89999999999964</v>
      </c>
      <c r="R235" s="5">
        <f t="shared" si="55"/>
        <v>0.33786011183876413</v>
      </c>
      <c r="S235" s="9">
        <v>0.21</v>
      </c>
      <c r="T235" s="9">
        <v>0.9</v>
      </c>
      <c r="U235" s="3">
        <f t="shared" si="52"/>
        <v>2.1734938998601624E-2</v>
      </c>
      <c r="V235" s="3">
        <f t="shared" si="53"/>
        <v>0.13971709553625566</v>
      </c>
      <c r="W235" s="21">
        <v>1</v>
      </c>
      <c r="X235" s="24">
        <f t="shared" si="50"/>
        <v>2.1734938998601624E-2</v>
      </c>
      <c r="Y235" s="3">
        <f t="shared" si="54"/>
        <v>4.3833242240398533</v>
      </c>
    </row>
    <row r="236" spans="2:25">
      <c r="B236" s="119">
        <f t="shared" si="49"/>
        <v>18.29999999999999</v>
      </c>
      <c r="C236" s="4">
        <f t="shared" si="38"/>
        <v>0.3167979457473597</v>
      </c>
      <c r="D236" s="3">
        <f t="shared" si="39"/>
        <v>0.31685098607904727</v>
      </c>
      <c r="E236" s="3">
        <f t="shared" si="40"/>
        <v>0.53026713625570077</v>
      </c>
      <c r="F236" s="3">
        <f t="shared" si="41"/>
        <v>0.53052101558283926</v>
      </c>
      <c r="G236" s="3">
        <f t="shared" si="42"/>
        <v>27.644319488820837</v>
      </c>
      <c r="H236" s="3">
        <f t="shared" si="43"/>
        <v>27.636825070908554</v>
      </c>
      <c r="I236" s="3">
        <f t="shared" si="44"/>
        <v>19.260062954206553</v>
      </c>
      <c r="J236" s="3">
        <f t="shared" si="45"/>
        <v>19.256947447609644</v>
      </c>
      <c r="K236" s="3">
        <f t="shared" si="46"/>
        <v>334.89002499999964</v>
      </c>
      <c r="L236" s="5">
        <f t="shared" si="47"/>
        <v>119.55096454150681</v>
      </c>
      <c r="M236" s="5">
        <f t="shared" si="48"/>
        <v>18.521333707787946</v>
      </c>
      <c r="N236" s="9">
        <v>50000</v>
      </c>
      <c r="O236" s="9">
        <v>0.3</v>
      </c>
      <c r="P236" s="9">
        <v>19.5</v>
      </c>
      <c r="Q236" s="5">
        <f t="shared" si="51"/>
        <v>356.84999999999968</v>
      </c>
      <c r="R236" s="5">
        <f t="shared" si="55"/>
        <v>0.33501741499651655</v>
      </c>
      <c r="S236" s="9">
        <v>0.21</v>
      </c>
      <c r="T236" s="9">
        <v>0.9</v>
      </c>
      <c r="U236" s="3">
        <f t="shared" si="52"/>
        <v>2.1687632863367116E-2</v>
      </c>
      <c r="V236" s="3">
        <f t="shared" si="53"/>
        <v>0.13869608164222114</v>
      </c>
      <c r="W236" s="21">
        <v>1</v>
      </c>
      <c r="X236" s="24">
        <f t="shared" si="50"/>
        <v>2.1687632863367116E-2</v>
      </c>
      <c r="Y236" s="3">
        <f t="shared" si="54"/>
        <v>4.4050118569032204</v>
      </c>
    </row>
    <row r="237" spans="2:25">
      <c r="B237" s="119">
        <f t="shared" si="49"/>
        <v>18.399999999999991</v>
      </c>
      <c r="C237" s="4">
        <f t="shared" si="38"/>
        <v>0.31518856248005822</v>
      </c>
      <c r="D237" s="3">
        <f t="shared" si="39"/>
        <v>0.31524079767575608</v>
      </c>
      <c r="E237" s="3">
        <f t="shared" si="40"/>
        <v>0.52917318579124628</v>
      </c>
      <c r="F237" s="3">
        <f t="shared" si="41"/>
        <v>0.52942474289875041</v>
      </c>
      <c r="G237" s="3">
        <f t="shared" si="42"/>
        <v>27.710618903229129</v>
      </c>
      <c r="H237" s="3">
        <f t="shared" si="43"/>
        <v>27.703142421032307</v>
      </c>
      <c r="I237" s="3">
        <f t="shared" si="44"/>
        <v>19.355103332196386</v>
      </c>
      <c r="J237" s="3">
        <f t="shared" si="45"/>
        <v>19.352003126291596</v>
      </c>
      <c r="K237" s="3">
        <f t="shared" si="46"/>
        <v>338.56002499999965</v>
      </c>
      <c r="L237" s="5">
        <f t="shared" si="47"/>
        <v>119.19669916746055</v>
      </c>
      <c r="M237" s="5">
        <f t="shared" si="48"/>
        <v>18.325458162690705</v>
      </c>
      <c r="N237" s="9">
        <v>50000</v>
      </c>
      <c r="O237" s="9">
        <v>0.3</v>
      </c>
      <c r="P237" s="9">
        <v>19.5</v>
      </c>
      <c r="Q237" s="5">
        <f t="shared" si="51"/>
        <v>358.79999999999973</v>
      </c>
      <c r="R237" s="5">
        <f t="shared" si="55"/>
        <v>0.33220930648679109</v>
      </c>
      <c r="S237" s="9">
        <v>0.21</v>
      </c>
      <c r="T237" s="9">
        <v>0.9</v>
      </c>
      <c r="U237" s="3">
        <f t="shared" si="52"/>
        <v>2.1640284853969533E-2</v>
      </c>
      <c r="V237" s="3">
        <f t="shared" si="53"/>
        <v>0.13768535406973498</v>
      </c>
      <c r="W237" s="21">
        <v>1</v>
      </c>
      <c r="X237" s="24">
        <f t="shared" si="50"/>
        <v>2.1640284853969533E-2</v>
      </c>
      <c r="Y237" s="3">
        <f t="shared" si="54"/>
        <v>4.4266521417571898</v>
      </c>
    </row>
    <row r="238" spans="2:25">
      <c r="B238" s="119">
        <f t="shared" si="49"/>
        <v>18.499999999999993</v>
      </c>
      <c r="C238" s="4">
        <f t="shared" si="38"/>
        <v>0.31359490981109378</v>
      </c>
      <c r="D238" s="3">
        <f t="shared" si="39"/>
        <v>0.31364635583093581</v>
      </c>
      <c r="E238" s="3">
        <f t="shared" si="40"/>
        <v>0.52807642026748258</v>
      </c>
      <c r="F238" s="3">
        <f t="shared" si="41"/>
        <v>0.52832567901914684</v>
      </c>
      <c r="G238" s="3">
        <f t="shared" si="42"/>
        <v>27.777120081102716</v>
      </c>
      <c r="H238" s="3">
        <f t="shared" si="43"/>
        <v>27.769661503158439</v>
      </c>
      <c r="I238" s="3">
        <f t="shared" si="44"/>
        <v>19.450193443768104</v>
      </c>
      <c r="J238" s="3">
        <f t="shared" si="45"/>
        <v>19.447108396879976</v>
      </c>
      <c r="K238" s="3">
        <f t="shared" si="46"/>
        <v>342.25002499999971</v>
      </c>
      <c r="L238" s="5">
        <f t="shared" si="47"/>
        <v>118.84375943698187</v>
      </c>
      <c r="M238" s="5">
        <f t="shared" si="48"/>
        <v>18.132100513590746</v>
      </c>
      <c r="N238" s="9">
        <v>50000</v>
      </c>
      <c r="O238" s="9">
        <v>0.3</v>
      </c>
      <c r="P238" s="9">
        <v>19.5</v>
      </c>
      <c r="Q238" s="5">
        <f t="shared" si="51"/>
        <v>360.74999999999977</v>
      </c>
      <c r="R238" s="5">
        <f t="shared" si="55"/>
        <v>0.32943523059454455</v>
      </c>
      <c r="S238" s="9">
        <v>0.21</v>
      </c>
      <c r="T238" s="9">
        <v>0.9</v>
      </c>
      <c r="U238" s="3">
        <f t="shared" si="52"/>
        <v>2.1592899825765795E-2</v>
      </c>
      <c r="V238" s="3">
        <f t="shared" si="53"/>
        <v>0.13668478184896707</v>
      </c>
      <c r="W238" s="21">
        <v>1</v>
      </c>
      <c r="X238" s="24">
        <f t="shared" si="50"/>
        <v>2.1592899825765795E-2</v>
      </c>
      <c r="Y238" s="3">
        <f t="shared" si="54"/>
        <v>4.4482450415829557</v>
      </c>
    </row>
    <row r="239" spans="2:25">
      <c r="B239" s="119">
        <f t="shared" si="49"/>
        <v>18.599999999999994</v>
      </c>
      <c r="C239" s="4">
        <f t="shared" si="38"/>
        <v>0.3120167662306268</v>
      </c>
      <c r="D239" s="3">
        <f t="shared" si="39"/>
        <v>0.31206743864734915</v>
      </c>
      <c r="E239" s="3">
        <f t="shared" si="40"/>
        <v>0.52697700766988986</v>
      </c>
      <c r="F239" s="3">
        <f t="shared" si="41"/>
        <v>0.52722399170043266</v>
      </c>
      <c r="G239" s="3">
        <f t="shared" si="42"/>
        <v>27.843821576787906</v>
      </c>
      <c r="H239" s="3">
        <f t="shared" si="43"/>
        <v>27.836380871083076</v>
      </c>
      <c r="I239" s="3">
        <f t="shared" si="44"/>
        <v>19.545332563044298</v>
      </c>
      <c r="J239" s="3">
        <f t="shared" si="45"/>
        <v>19.542262535336071</v>
      </c>
      <c r="K239" s="3">
        <f t="shared" si="46"/>
        <v>345.9600249999998</v>
      </c>
      <c r="L239" s="5">
        <f t="shared" si="47"/>
        <v>118.49214699315765</v>
      </c>
      <c r="M239" s="5">
        <f t="shared" si="48"/>
        <v>17.94122400082194</v>
      </c>
      <c r="N239" s="9">
        <v>50000</v>
      </c>
      <c r="O239" s="9">
        <v>0.3</v>
      </c>
      <c r="P239" s="9">
        <v>19.5</v>
      </c>
      <c r="Q239" s="5">
        <f t="shared" si="51"/>
        <v>362.69999999999982</v>
      </c>
      <c r="R239" s="5">
        <f t="shared" si="55"/>
        <v>0.32669464293674583</v>
      </c>
      <c r="S239" s="9">
        <v>0.21</v>
      </c>
      <c r="T239" s="9">
        <v>0.9</v>
      </c>
      <c r="U239" s="3">
        <f t="shared" si="52"/>
        <v>2.1545482518533204E-2</v>
      </c>
      <c r="V239" s="3">
        <f t="shared" si="53"/>
        <v>0.13569423608279968</v>
      </c>
      <c r="W239" s="21">
        <v>1</v>
      </c>
      <c r="X239" s="24">
        <f t="shared" si="50"/>
        <v>2.1545482518533204E-2</v>
      </c>
      <c r="Y239" s="3">
        <f t="shared" si="54"/>
        <v>4.469790524101489</v>
      </c>
    </row>
    <row r="240" spans="2:25">
      <c r="B240" s="119">
        <f t="shared" si="49"/>
        <v>18.699999999999996</v>
      </c>
      <c r="C240" s="4">
        <f t="shared" si="38"/>
        <v>0.31045391420924767</v>
      </c>
      <c r="D240" s="3">
        <f t="shared" si="39"/>
        <v>0.31050382821924316</v>
      </c>
      <c r="E240" s="3">
        <f t="shared" si="40"/>
        <v>0.52587511177192425</v>
      </c>
      <c r="F240" s="3">
        <f t="shared" si="41"/>
        <v>0.52611984448771132</v>
      </c>
      <c r="G240" s="3">
        <f t="shared" si="42"/>
        <v>27.910721954116482</v>
      </c>
      <c r="H240" s="3">
        <f t="shared" si="43"/>
        <v>27.90329908810067</v>
      </c>
      <c r="I240" s="3">
        <f t="shared" si="44"/>
        <v>19.640519977841723</v>
      </c>
      <c r="J240" s="3">
        <f t="shared" si="45"/>
        <v>19.637464831286135</v>
      </c>
      <c r="K240" s="3">
        <f t="shared" si="46"/>
        <v>349.69002499999982</v>
      </c>
      <c r="L240" s="5">
        <f t="shared" si="47"/>
        <v>118.14186326065391</v>
      </c>
      <c r="M240" s="5">
        <f t="shared" si="48"/>
        <v>17.752792444251721</v>
      </c>
      <c r="N240" s="9">
        <v>50000</v>
      </c>
      <c r="O240" s="9">
        <v>0.3</v>
      </c>
      <c r="P240" s="9">
        <v>19.5</v>
      </c>
      <c r="Q240" s="5">
        <f t="shared" si="51"/>
        <v>364.64999999999986</v>
      </c>
      <c r="R240" s="5">
        <f t="shared" si="55"/>
        <v>0.32398701017593295</v>
      </c>
      <c r="S240" s="9">
        <v>0.21</v>
      </c>
      <c r="T240" s="9">
        <v>0.9</v>
      </c>
      <c r="U240" s="3">
        <f t="shared" si="52"/>
        <v>2.1498037558820883E-2</v>
      </c>
      <c r="V240" s="3">
        <f t="shared" si="53"/>
        <v>0.13471358990517024</v>
      </c>
      <c r="W240" s="21">
        <v>1</v>
      </c>
      <c r="X240" s="24">
        <f t="shared" si="50"/>
        <v>2.1498037558820883E-2</v>
      </c>
      <c r="Y240" s="3">
        <f t="shared" si="54"/>
        <v>4.4912885616603102</v>
      </c>
    </row>
    <row r="241" spans="2:25">
      <c r="B241" s="119">
        <f t="shared" si="49"/>
        <v>18.799999999999997</v>
      </c>
      <c r="C241" s="4">
        <f t="shared" si="38"/>
        <v>0.30890614011294371</v>
      </c>
      <c r="D241" s="3">
        <f t="shared" si="39"/>
        <v>0.30895531054695524</v>
      </c>
      <c r="E241" s="3">
        <f t="shared" si="40"/>
        <v>0.52477089223279516</v>
      </c>
      <c r="F241" s="3">
        <f t="shared" si="41"/>
        <v>0.52501339681263604</v>
      </c>
      <c r="G241" s="3">
        <f t="shared" si="42"/>
        <v>27.977819786395077</v>
      </c>
      <c r="H241" s="3">
        <f t="shared" si="43"/>
        <v>27.970414726993234</v>
      </c>
      <c r="I241" s="3">
        <f t="shared" si="44"/>
        <v>19.735754989358778</v>
      </c>
      <c r="J241" s="3">
        <f t="shared" si="45"/>
        <v>19.732714587709413</v>
      </c>
      <c r="K241" s="3">
        <f t="shared" si="46"/>
        <v>353.44002499999988</v>
      </c>
      <c r="L241" s="5">
        <f t="shared" si="47"/>
        <v>117.79290945161566</v>
      </c>
      <c r="M241" s="5">
        <f t="shared" si="48"/>
        <v>17.566770233892587</v>
      </c>
      <c r="N241" s="9">
        <v>50000</v>
      </c>
      <c r="O241" s="9">
        <v>0.3</v>
      </c>
      <c r="P241" s="9">
        <v>19.5</v>
      </c>
      <c r="Q241" s="5">
        <f t="shared" si="51"/>
        <v>366.59999999999991</v>
      </c>
      <c r="R241" s="5">
        <f t="shared" si="55"/>
        <v>0.32131180974254142</v>
      </c>
      <c r="S241" s="9">
        <v>0.21</v>
      </c>
      <c r="T241" s="9">
        <v>0.9</v>
      </c>
      <c r="U241" s="3">
        <f t="shared" si="52"/>
        <v>2.1450569462256326E-2</v>
      </c>
      <c r="V241" s="3">
        <f t="shared" si="53"/>
        <v>0.13374271844049701</v>
      </c>
      <c r="W241" s="21">
        <v>1</v>
      </c>
      <c r="X241" s="24">
        <f t="shared" si="50"/>
        <v>2.1450569462256326E-2</v>
      </c>
      <c r="Y241" s="3">
        <f t="shared" si="54"/>
        <v>4.5127391311225669</v>
      </c>
    </row>
    <row r="242" spans="2:25">
      <c r="B242" s="119">
        <f t="shared" si="49"/>
        <v>18.899999999999999</v>
      </c>
      <c r="C242" s="4">
        <f t="shared" si="38"/>
        <v>0.30737323412011608</v>
      </c>
      <c r="D242" s="3">
        <f t="shared" si="39"/>
        <v>0.30742167545358334</v>
      </c>
      <c r="E242" s="3">
        <f t="shared" si="40"/>
        <v>0.5236645046929409</v>
      </c>
      <c r="F242" s="3">
        <f t="shared" si="41"/>
        <v>0.52390480408895757</v>
      </c>
      <c r="G242" s="3">
        <f t="shared" si="42"/>
        <v>28.045113656392978</v>
      </c>
      <c r="H242" s="3">
        <f t="shared" si="43"/>
        <v>28.03772637001795</v>
      </c>
      <c r="I242" s="3">
        <f t="shared" si="44"/>
        <v>19.831036911871248</v>
      </c>
      <c r="J242" s="3">
        <f t="shared" si="45"/>
        <v>19.828011120634361</v>
      </c>
      <c r="K242" s="3">
        <f t="shared" si="46"/>
        <v>357.21002499999992</v>
      </c>
      <c r="L242" s="5">
        <f t="shared" si="47"/>
        <v>117.44528657143378</v>
      </c>
      <c r="M242" s="5">
        <f t="shared" si="48"/>
        <v>17.383122320658291</v>
      </c>
      <c r="N242" s="9">
        <v>50000</v>
      </c>
      <c r="O242" s="9">
        <v>0.3</v>
      </c>
      <c r="P242" s="9">
        <v>19.5</v>
      </c>
      <c r="Q242" s="5">
        <f t="shared" si="51"/>
        <v>368.54999999999995</v>
      </c>
      <c r="R242" s="5">
        <f t="shared" si="55"/>
        <v>0.31866852956568659</v>
      </c>
      <c r="S242" s="9">
        <v>0.21</v>
      </c>
      <c r="T242" s="9">
        <v>0.9</v>
      </c>
      <c r="U242" s="3">
        <f t="shared" si="52"/>
        <v>2.1403082635808063E-2</v>
      </c>
      <c r="V242" s="3">
        <f t="shared" si="53"/>
        <v>0.13278149876415196</v>
      </c>
      <c r="W242" s="21">
        <v>1</v>
      </c>
      <c r="X242" s="24">
        <f t="shared" si="50"/>
        <v>2.1403082635808063E-2</v>
      </c>
      <c r="Y242" s="3">
        <f t="shared" si="54"/>
        <v>4.5341422137583747</v>
      </c>
    </row>
    <row r="243" spans="2:25">
      <c r="B243" s="119">
        <f t="shared" si="49"/>
        <v>19</v>
      </c>
      <c r="C243" s="4">
        <f t="shared" si="38"/>
        <v>0.3058549901405937</v>
      </c>
      <c r="D243" s="3">
        <f t="shared" si="39"/>
        <v>0.30590271650366502</v>
      </c>
      <c r="E243" s="3">
        <f t="shared" si="40"/>
        <v>0.52255610086726401</v>
      </c>
      <c r="F243" s="3">
        <f t="shared" si="41"/>
        <v>0.52279421780582269</v>
      </c>
      <c r="G243" s="3">
        <f t="shared" si="42"/>
        <v>28.112602156328393</v>
      </c>
      <c r="H243" s="3">
        <f t="shared" si="43"/>
        <v>28.105232608893314</v>
      </c>
      <c r="I243" s="3">
        <f t="shared" si="44"/>
        <v>19.926365072436067</v>
      </c>
      <c r="J243" s="3">
        <f t="shared" si="45"/>
        <v>19.923353758842911</v>
      </c>
      <c r="K243" s="3">
        <f t="shared" si="46"/>
        <v>361.00002499999999</v>
      </c>
      <c r="L243" s="5">
        <f t="shared" si="47"/>
        <v>117.09899542438185</v>
      </c>
      <c r="M243" s="5">
        <f t="shared" si="48"/>
        <v>17.201814207263812</v>
      </c>
      <c r="N243" s="9">
        <v>50000</v>
      </c>
      <c r="O243" s="9">
        <v>0.3</v>
      </c>
      <c r="P243" s="9">
        <v>19.5</v>
      </c>
      <c r="Q243" s="5">
        <f t="shared" si="51"/>
        <v>370.5</v>
      </c>
      <c r="R243" s="5">
        <f t="shared" si="55"/>
        <v>0.31605666781209679</v>
      </c>
      <c r="S243" s="9">
        <v>0.21</v>
      </c>
      <c r="T243" s="9">
        <v>0.9</v>
      </c>
      <c r="U243" s="3">
        <f t="shared" si="52"/>
        <v>2.1355581380005016E-2</v>
      </c>
      <c r="V243" s="3">
        <f t="shared" si="53"/>
        <v>0.13182980986394588</v>
      </c>
      <c r="W243" s="21">
        <v>1</v>
      </c>
      <c r="X243" s="24">
        <f t="shared" si="50"/>
        <v>2.1355581380005016E-2</v>
      </c>
      <c r="Y243" s="3">
        <f t="shared" si="54"/>
        <v>4.5554977951383799</v>
      </c>
    </row>
    <row r="244" spans="2:25">
      <c r="B244" s="119">
        <f t="shared" si="49"/>
        <v>19.100000000000001</v>
      </c>
      <c r="C244" s="4">
        <f t="shared" si="38"/>
        <v>0.30435120573659269</v>
      </c>
      <c r="D244" s="3">
        <f t="shared" si="39"/>
        <v>0.30439823092381391</v>
      </c>
      <c r="E244" s="3">
        <f t="shared" si="40"/>
        <v>0.52144582863617472</v>
      </c>
      <c r="F244" s="3">
        <f t="shared" si="41"/>
        <v>0.52168178561888179</v>
      </c>
      <c r="G244" s="3">
        <f t="shared" si="42"/>
        <v>28.180283887853225</v>
      </c>
      <c r="H244" s="3">
        <f t="shared" si="43"/>
        <v>28.172932044783696</v>
      </c>
      <c r="I244" s="3">
        <f t="shared" si="44"/>
        <v>20.021738810602841</v>
      </c>
      <c r="J244" s="3">
        <f t="shared" si="45"/>
        <v>20.018741843582479</v>
      </c>
      <c r="K244" s="3">
        <f t="shared" si="46"/>
        <v>364.81002500000005</v>
      </c>
      <c r="L244" s="5">
        <f t="shared" si="47"/>
        <v>116.75403661912524</v>
      </c>
      <c r="M244" s="5">
        <f t="shared" si="48"/>
        <v>17.022811939266667</v>
      </c>
      <c r="N244" s="9">
        <v>50000</v>
      </c>
      <c r="O244" s="9">
        <v>0.3</v>
      </c>
      <c r="P244" s="9">
        <v>19.5</v>
      </c>
      <c r="Q244" s="5">
        <f t="shared" si="51"/>
        <v>372.45000000000005</v>
      </c>
      <c r="R244" s="5">
        <f t="shared" si="55"/>
        <v>0.31347573263290435</v>
      </c>
      <c r="S244" s="9">
        <v>0.21</v>
      </c>
      <c r="T244" s="9">
        <v>0.9</v>
      </c>
      <c r="U244" s="3">
        <f t="shared" si="52"/>
        <v>2.1308069891113349E-2</v>
      </c>
      <c r="V244" s="3">
        <f t="shared" si="53"/>
        <v>0.13088753260259403</v>
      </c>
      <c r="W244" s="21">
        <v>1</v>
      </c>
      <c r="X244" s="24">
        <f t="shared" si="50"/>
        <v>2.1308069891113349E-2</v>
      </c>
      <c r="Y244" s="3">
        <f t="shared" si="54"/>
        <v>4.5768058650294936</v>
      </c>
    </row>
    <row r="245" spans="2:25">
      <c r="B245" s="119">
        <f t="shared" si="49"/>
        <v>19.200000000000003</v>
      </c>
      <c r="C245" s="4">
        <f t="shared" si="38"/>
        <v>0.30286168204557046</v>
      </c>
      <c r="D245" s="3">
        <f t="shared" si="39"/>
        <v>0.30290801952526314</v>
      </c>
      <c r="E245" s="3">
        <f t="shared" si="40"/>
        <v>0.52033383213449902</v>
      </c>
      <c r="F245" s="3">
        <f t="shared" si="41"/>
        <v>0.5205676514392541</v>
      </c>
      <c r="G245" s="3">
        <f t="shared" si="42"/>
        <v>28.24815746203635</v>
      </c>
      <c r="H245" s="3">
        <f t="shared" si="43"/>
        <v>28.240823288282517</v>
      </c>
      <c r="I245" s="3">
        <f t="shared" si="44"/>
        <v>20.117157478132942</v>
      </c>
      <c r="J245" s="3">
        <f t="shared" si="45"/>
        <v>20.114174728285526</v>
      </c>
      <c r="K245" s="3">
        <f t="shared" si="46"/>
        <v>368.64002500000009</v>
      </c>
      <c r="L245" s="5">
        <f t="shared" si="47"/>
        <v>116.41041057410602</v>
      </c>
      <c r="M245" s="5">
        <f t="shared" si="48"/>
        <v>16.846082096248427</v>
      </c>
      <c r="N245" s="9">
        <v>50000</v>
      </c>
      <c r="O245" s="9">
        <v>0.3</v>
      </c>
      <c r="P245" s="9">
        <v>19.5</v>
      </c>
      <c r="Q245" s="5">
        <f t="shared" si="51"/>
        <v>374.40000000000009</v>
      </c>
      <c r="R245" s="5">
        <f t="shared" si="55"/>
        <v>0.31092524191801812</v>
      </c>
      <c r="S245" s="9">
        <v>0.21</v>
      </c>
      <c r="T245" s="9">
        <v>0.9</v>
      </c>
      <c r="U245" s="3">
        <f t="shared" si="52"/>
        <v>2.1260552263271695E-2</v>
      </c>
      <c r="V245" s="3">
        <f t="shared" si="53"/>
        <v>0.12995454968113099</v>
      </c>
      <c r="W245" s="21">
        <v>1</v>
      </c>
      <c r="X245" s="24">
        <f t="shared" si="50"/>
        <v>2.1260552263271695E-2</v>
      </c>
      <c r="Y245" s="3">
        <f t="shared" si="54"/>
        <v>4.598066417292765</v>
      </c>
    </row>
    <row r="246" spans="2:25">
      <c r="B246" s="119">
        <f t="shared" si="49"/>
        <v>19.300000000000004</v>
      </c>
      <c r="C246" s="4">
        <f t="shared" ref="C246:C302" si="56">ATAN((b-x)/B246)+ATAN((x-a)/B246)</f>
        <v>0.30138622370492563</v>
      </c>
      <c r="D246" s="3">
        <f t="shared" ref="D246:D302" si="57">ATAN((x-b)/B246)+ATAN((2*b-x-a)/B246)</f>
        <v>0.30143188662826553</v>
      </c>
      <c r="E246" s="3">
        <f t="shared" ref="E246:E302" si="58">ATAN((a-x)/B246)+ATAN(x/B246)</f>
        <v>0.51922025183830267</v>
      </c>
      <c r="F246" s="3">
        <f t="shared" ref="F246:F302" si="59">ATAN((a-2*b+x)/B246)+ATAN((2*b-x)/B246)</f>
        <v>0.51945195552040679</v>
      </c>
      <c r="G246" s="3">
        <f t="shared" ref="G246:G302" si="60">SQRT(x^2+B246^2)</f>
        <v>28.316221499345566</v>
      </c>
      <c r="H246" s="3">
        <f t="shared" ref="H246:H302" si="61">SQRT((2*b-x)^2+B246^2)</f>
        <v>28.308904959393963</v>
      </c>
      <c r="I246" s="3">
        <f t="shared" ref="I246:I302" si="62">SQRT((x-a)^2+B246^2)</f>
        <v>20.212620438725903</v>
      </c>
      <c r="J246" s="3">
        <f t="shared" ref="J246:J302" si="63">SQRT((2*b-x-a)^2+B246^2)</f>
        <v>20.209651778296433</v>
      </c>
      <c r="K246" s="3">
        <f t="shared" ref="K246:K302" si="64">(b-x)^2+B246^2</f>
        <v>372.49002500000017</v>
      </c>
      <c r="L246" s="5">
        <f t="shared" ref="L246:L309" si="65">(C246+x*E246/a-B246*(x-b)/K246+D246+(2*b-x)*F246/$C$10-B246*(b-x)/K246)*q/PI()</f>
        <v>116.06811752280534</v>
      </c>
      <c r="M246" s="5">
        <f t="shared" ref="M246:M302" si="66">(q/PI())*(C246+x*E246/a+B246*(x-b)/K246+2*B246*LN(I246/G246)/a+D246+(2*b-x)*F246/a+B246*(b-x)/K246+2*B246*LN(J246/H246)/a)</f>
        <v>16.671591783134051</v>
      </c>
      <c r="N246" s="9">
        <v>50000</v>
      </c>
      <c r="O246" s="9">
        <v>0.3</v>
      </c>
      <c r="P246" s="9">
        <v>19.5</v>
      </c>
      <c r="Q246" s="5">
        <f t="shared" si="51"/>
        <v>376.35000000000014</v>
      </c>
      <c r="R246" s="5">
        <f t="shared" si="55"/>
        <v>0.30840472305780603</v>
      </c>
      <c r="S246" s="9">
        <v>0.21</v>
      </c>
      <c r="T246" s="9">
        <v>0.9</v>
      </c>
      <c r="U246" s="3">
        <f t="shared" si="52"/>
        <v>2.1213032490585284E-2</v>
      </c>
      <c r="V246" s="3">
        <f t="shared" si="53"/>
        <v>0.12903074560324262</v>
      </c>
      <c r="W246" s="21">
        <v>1</v>
      </c>
      <c r="X246" s="24">
        <f t="shared" si="50"/>
        <v>2.1213032490585284E-2</v>
      </c>
      <c r="Y246" s="3">
        <f t="shared" si="54"/>
        <v>4.6192794497833507</v>
      </c>
    </row>
    <row r="247" spans="2:25">
      <c r="B247" s="119">
        <f t="shared" ref="B247:B310" si="67">B246+$C$11</f>
        <v>19.400000000000006</v>
      </c>
      <c r="C247" s="4">
        <f t="shared" si="56"/>
        <v>0.29992463877849612</v>
      </c>
      <c r="D247" s="3">
        <f t="shared" si="57"/>
        <v>0.29996963998830301</v>
      </c>
      <c r="E247" s="3">
        <f t="shared" si="58"/>
        <v>0.51810522464967934</v>
      </c>
      <c r="F247" s="3">
        <f t="shared" si="59"/>
        <v>0.51833483454299378</v>
      </c>
      <c r="G247" s="3">
        <f t="shared" si="60"/>
        <v>28.38447462962808</v>
      </c>
      <c r="H247" s="3">
        <f t="shared" si="61"/>
        <v>28.377175687513379</v>
      </c>
      <c r="I247" s="3">
        <f t="shared" si="62"/>
        <v>20.308127067752956</v>
      </c>
      <c r="J247" s="3">
        <f t="shared" si="63"/>
        <v>20.305172370605483</v>
      </c>
      <c r="K247" s="3">
        <f t="shared" si="64"/>
        <v>376.36002500000023</v>
      </c>
      <c r="L247" s="5">
        <f t="shared" si="65"/>
        <v>115.72715751888647</v>
      </c>
      <c r="M247" s="5">
        <f t="shared" si="66"/>
        <v>16.499308621648108</v>
      </c>
      <c r="N247" s="9">
        <v>50000</v>
      </c>
      <c r="O247" s="9">
        <v>0.3</v>
      </c>
      <c r="P247" s="9">
        <v>19.5</v>
      </c>
      <c r="Q247" s="5">
        <f t="shared" si="51"/>
        <v>378.30000000000018</v>
      </c>
      <c r="R247" s="5">
        <f t="shared" si="55"/>
        <v>0.30591371271183299</v>
      </c>
      <c r="S247" s="9">
        <v>0.21</v>
      </c>
      <c r="T247" s="9">
        <v>0.9</v>
      </c>
      <c r="U247" s="3">
        <f t="shared" si="52"/>
        <v>2.116551446917982E-2</v>
      </c>
      <c r="V247" s="3">
        <f t="shared" si="53"/>
        <v>0.12811600664048842</v>
      </c>
      <c r="W247" s="21">
        <v>1</v>
      </c>
      <c r="X247" s="24">
        <f t="shared" ref="X247:X310" si="68">IF(W247=1,U247,V247)</f>
        <v>2.116551446917982E-2</v>
      </c>
      <c r="Y247" s="3">
        <f t="shared" si="54"/>
        <v>4.6404449642525307</v>
      </c>
    </row>
    <row r="248" spans="2:25">
      <c r="B248" s="119">
        <f t="shared" si="67"/>
        <v>19.500000000000007</v>
      </c>
      <c r="C248" s="4">
        <f t="shared" si="56"/>
        <v>0.29847673868480962</v>
      </c>
      <c r="D248" s="3">
        <f t="shared" si="57"/>
        <v>0.29852109072405719</v>
      </c>
      <c r="E248" s="3">
        <f t="shared" si="58"/>
        <v>0.51698888397955378</v>
      </c>
      <c r="F248" s="3">
        <f t="shared" si="59"/>
        <v>0.51721642169770732</v>
      </c>
      <c r="G248" s="3">
        <f t="shared" si="60"/>
        <v>28.452915492089737</v>
      </c>
      <c r="H248" s="3">
        <f t="shared" si="61"/>
        <v>28.445634111406275</v>
      </c>
      <c r="I248" s="3">
        <f t="shared" si="62"/>
        <v>20.403676751997427</v>
      </c>
      <c r="J248" s="3">
        <f t="shared" si="63"/>
        <v>20.400735893589729</v>
      </c>
      <c r="K248" s="3">
        <f t="shared" si="64"/>
        <v>380.25002500000028</v>
      </c>
      <c r="L248" s="5">
        <f t="shared" si="65"/>
        <v>115.38753044122092</v>
      </c>
      <c r="M248" s="5">
        <f t="shared" si="66"/>
        <v>16.329200741905286</v>
      </c>
      <c r="N248" s="9">
        <v>50000</v>
      </c>
      <c r="O248" s="9">
        <v>0.3</v>
      </c>
      <c r="P248" s="9">
        <v>19.5</v>
      </c>
      <c r="Q248" s="5">
        <f t="shared" ref="Q248:Q311" si="69">(B248-B247)*P248+Q247</f>
        <v>380.25000000000023</v>
      </c>
      <c r="R248" s="5">
        <f t="shared" si="55"/>
        <v>0.30345175658440721</v>
      </c>
      <c r="S248" s="9">
        <v>0.21</v>
      </c>
      <c r="T248" s="9">
        <v>0.9</v>
      </c>
      <c r="U248" s="3">
        <f t="shared" ref="U248:U311" si="70">100*(B248-B247)*(L248-2*O248*M248)/N248</f>
        <v>2.111800199921585E-2</v>
      </c>
      <c r="V248" s="3">
        <f t="shared" ref="V248:V311" si="71">100*(S248/(1+T248))*(B248-B247)*LOG10((Q248+L248)/Q248)</f>
        <v>0.12721022079838418</v>
      </c>
      <c r="W248" s="21">
        <v>1</v>
      </c>
      <c r="X248" s="24">
        <f t="shared" si="68"/>
        <v>2.111800199921585E-2</v>
      </c>
      <c r="Y248" s="3">
        <f t="shared" ref="Y248:Y311" si="72">X248+Y247</f>
        <v>4.6615629662517462</v>
      </c>
    </row>
    <row r="249" spans="2:25">
      <c r="B249" s="119">
        <f t="shared" si="67"/>
        <v>19.600000000000009</v>
      </c>
      <c r="C249" s="4">
        <f t="shared" si="56"/>
        <v>0.29704233812703879</v>
      </c>
      <c r="D249" s="3">
        <f t="shared" si="57"/>
        <v>0.29708605324709719</v>
      </c>
      <c r="E249" s="3">
        <f t="shared" si="58"/>
        <v>0.51587135982854782</v>
      </c>
      <c r="F249" s="3">
        <f t="shared" si="59"/>
        <v>0.51609684676618917</v>
      </c>
      <c r="G249" s="3">
        <f t="shared" si="60"/>
        <v>28.521542735272934</v>
      </c>
      <c r="H249" s="3">
        <f t="shared" si="61"/>
        <v>28.514278879186133</v>
      </c>
      <c r="I249" s="3">
        <f t="shared" si="62"/>
        <v>20.499268889401893</v>
      </c>
      <c r="J249" s="3">
        <f t="shared" si="63"/>
        <v>20.496341746760574</v>
      </c>
      <c r="K249" s="3">
        <f t="shared" si="64"/>
        <v>384.1600250000003</v>
      </c>
      <c r="L249" s="5">
        <f t="shared" si="65"/>
        <v>115.0492359988</v>
      </c>
      <c r="M249" s="5">
        <f t="shared" si="66"/>
        <v>16.161236774133879</v>
      </c>
      <c r="N249" s="9">
        <v>50000</v>
      </c>
      <c r="O249" s="9">
        <v>0.3</v>
      </c>
      <c r="P249" s="9">
        <v>19.5</v>
      </c>
      <c r="Q249" s="5">
        <f t="shared" si="69"/>
        <v>382.20000000000027</v>
      </c>
      <c r="R249" s="5">
        <f t="shared" si="55"/>
        <v>0.30101840920669787</v>
      </c>
      <c r="S249" s="9">
        <v>0.21</v>
      </c>
      <c r="T249" s="9">
        <v>0.9</v>
      </c>
      <c r="U249" s="3">
        <f t="shared" si="70"/>
        <v>2.1070498786864233E-2</v>
      </c>
      <c r="V249" s="3">
        <f t="shared" si="71"/>
        <v>0.12631327778331961</v>
      </c>
      <c r="W249" s="21">
        <v>1</v>
      </c>
      <c r="X249" s="24">
        <f t="shared" si="68"/>
        <v>2.1070498786864233E-2</v>
      </c>
      <c r="Y249" s="3">
        <f t="shared" si="72"/>
        <v>4.6826334650386103</v>
      </c>
    </row>
    <row r="250" spans="2:25">
      <c r="B250" s="119">
        <f t="shared" si="67"/>
        <v>19.70000000000001</v>
      </c>
      <c r="C250" s="4">
        <f t="shared" si="56"/>
        <v>0.29562125502462044</v>
      </c>
      <c r="D250" s="3">
        <f t="shared" si="57"/>
        <v>0.29566434519323853</v>
      </c>
      <c r="E250" s="3">
        <f t="shared" si="58"/>
        <v>0.51475277886595538</v>
      </c>
      <c r="F250" s="3">
        <f t="shared" si="59"/>
        <v>0.51497623620004684</v>
      </c>
      <c r="G250" s="3">
        <f t="shared" si="60"/>
        <v>28.590355017033282</v>
      </c>
      <c r="H250" s="3">
        <f t="shared" si="61"/>
        <v>28.583108648290871</v>
      </c>
      <c r="I250" s="3">
        <f t="shared" si="62"/>
        <v>20.594902888821796</v>
      </c>
      <c r="J250" s="3">
        <f t="shared" si="63"/>
        <v>20.591989340517841</v>
      </c>
      <c r="K250" s="3">
        <f t="shared" si="64"/>
        <v>388.09002500000037</v>
      </c>
      <c r="L250" s="5">
        <f t="shared" si="65"/>
        <v>114.71227373553442</v>
      </c>
      <c r="M250" s="5">
        <f t="shared" si="66"/>
        <v>15.995385840530655</v>
      </c>
      <c r="N250" s="9">
        <v>50000</v>
      </c>
      <c r="O250" s="9">
        <v>0.3</v>
      </c>
      <c r="P250" s="9">
        <v>19.5</v>
      </c>
      <c r="Q250" s="5">
        <f t="shared" si="69"/>
        <v>384.15000000000032</v>
      </c>
      <c r="R250" s="5">
        <f t="shared" si="55"/>
        <v>0.29861323372519677</v>
      </c>
      <c r="S250" s="9">
        <v>0.21</v>
      </c>
      <c r="T250" s="9">
        <v>0.9</v>
      </c>
      <c r="U250" s="3">
        <f t="shared" si="70"/>
        <v>2.1023008446243507E-2</v>
      </c>
      <c r="V250" s="3">
        <f t="shared" si="71"/>
        <v>0.12542506897028372</v>
      </c>
      <c r="W250" s="21">
        <v>1</v>
      </c>
      <c r="X250" s="24">
        <f t="shared" si="68"/>
        <v>2.1023008446243507E-2</v>
      </c>
      <c r="Y250" s="3">
        <f t="shared" si="72"/>
        <v>4.7036564734848536</v>
      </c>
    </row>
    <row r="251" spans="2:25">
      <c r="B251" s="119">
        <f t="shared" si="67"/>
        <v>19.800000000000011</v>
      </c>
      <c r="C251" s="4">
        <f t="shared" si="56"/>
        <v>0.29421331044649313</v>
      </c>
      <c r="D251" s="3">
        <f t="shared" si="57"/>
        <v>0.29425578735553104</v>
      </c>
      <c r="E251" s="3">
        <f t="shared" si="58"/>
        <v>0.51363326450687297</v>
      </c>
      <c r="F251" s="3">
        <f t="shared" si="59"/>
        <v>0.51385471319802234</v>
      </c>
      <c r="G251" s="3">
        <f t="shared" si="60"/>
        <v>28.659351004515095</v>
      </c>
      <c r="H251" s="3">
        <f t="shared" si="61"/>
        <v>28.652122085458181</v>
      </c>
      <c r="I251" s="3">
        <f t="shared" si="62"/>
        <v>20.690578169785407</v>
      </c>
      <c r="J251" s="3">
        <f t="shared" si="63"/>
        <v>20.687678095910147</v>
      </c>
      <c r="K251" s="3">
        <f t="shared" si="64"/>
        <v>392.04002500000047</v>
      </c>
      <c r="L251" s="5">
        <f t="shared" si="65"/>
        <v>114.37664303494419</v>
      </c>
      <c r="M251" s="5">
        <f t="shared" si="66"/>
        <v>15.831617547244996</v>
      </c>
      <c r="N251" s="9">
        <v>50000</v>
      </c>
      <c r="O251" s="9">
        <v>0.3</v>
      </c>
      <c r="P251" s="9">
        <v>19.5</v>
      </c>
      <c r="Q251" s="5">
        <f t="shared" si="69"/>
        <v>386.10000000000036</v>
      </c>
      <c r="R251" s="5">
        <f t="shared" si="55"/>
        <v>0.29623580169630687</v>
      </c>
      <c r="S251" s="9">
        <v>0.21</v>
      </c>
      <c r="T251" s="9">
        <v>0.9</v>
      </c>
      <c r="U251" s="3">
        <f t="shared" si="70"/>
        <v>2.0975534501319736E-2</v>
      </c>
      <c r="V251" s="3">
        <f t="shared" si="71"/>
        <v>0.12454548737137373</v>
      </c>
      <c r="W251" s="21">
        <v>1</v>
      </c>
      <c r="X251" s="24">
        <f t="shared" si="68"/>
        <v>2.0975534501319736E-2</v>
      </c>
      <c r="Y251" s="3">
        <f t="shared" si="72"/>
        <v>4.7246320079861732</v>
      </c>
    </row>
    <row r="252" spans="2:25">
      <c r="B252" s="119">
        <f t="shared" si="67"/>
        <v>19.900000000000013</v>
      </c>
      <c r="C252" s="4">
        <f t="shared" si="56"/>
        <v>0.29281832854591294</v>
      </c>
      <c r="D252" s="3">
        <f t="shared" si="57"/>
        <v>0.2928602036188328</v>
      </c>
      <c r="E252" s="3">
        <f t="shared" si="58"/>
        <v>0.51251293698752676</v>
      </c>
      <c r="F252" s="3">
        <f t="shared" si="59"/>
        <v>0.51273239778135871</v>
      </c>
      <c r="G252" s="3">
        <f t="shared" si="60"/>
        <v>28.728529374125653</v>
      </c>
      <c r="H252" s="3">
        <f t="shared" si="61"/>
        <v>28.72131786669965</v>
      </c>
      <c r="I252" s="3">
        <f t="shared" si="62"/>
        <v>20.786294162259914</v>
      </c>
      <c r="J252" s="3">
        <f t="shared" si="63"/>
        <v>20.783407444401423</v>
      </c>
      <c r="K252" s="3">
        <f t="shared" si="64"/>
        <v>396.0100250000005</v>
      </c>
      <c r="L252" s="5">
        <f t="shared" si="65"/>
        <v>114.04234312474098</v>
      </c>
      <c r="M252" s="5">
        <f t="shared" si="66"/>
        <v>15.669901976490651</v>
      </c>
      <c r="N252" s="9">
        <v>50000</v>
      </c>
      <c r="O252" s="9">
        <v>0.3</v>
      </c>
      <c r="P252" s="9">
        <v>19.5</v>
      </c>
      <c r="Q252" s="5">
        <f t="shared" si="69"/>
        <v>388.05000000000041</v>
      </c>
      <c r="R252" s="5">
        <f t="shared" si="55"/>
        <v>0.29388569288684668</v>
      </c>
      <c r="S252" s="9">
        <v>0.21</v>
      </c>
      <c r="T252" s="9">
        <v>0.9</v>
      </c>
      <c r="U252" s="3">
        <f t="shared" si="70"/>
        <v>2.0928080387769613E-2</v>
      </c>
      <c r="V252" s="3">
        <f t="shared" si="71"/>
        <v>0.12367442760506317</v>
      </c>
      <c r="W252" s="21">
        <v>1</v>
      </c>
      <c r="X252" s="24">
        <f t="shared" si="68"/>
        <v>2.0928080387769613E-2</v>
      </c>
      <c r="Y252" s="3">
        <f t="shared" si="72"/>
        <v>4.7455600883739431</v>
      </c>
    </row>
    <row r="253" spans="2:25">
      <c r="B253" s="119">
        <f t="shared" si="67"/>
        <v>20.000000000000014</v>
      </c>
      <c r="C253" s="4">
        <f t="shared" si="56"/>
        <v>0.29143613649680533</v>
      </c>
      <c r="D253" s="3">
        <f t="shared" si="57"/>
        <v>0.29147742089593026</v>
      </c>
      <c r="E253" s="3">
        <f t="shared" si="58"/>
        <v>0.51139191343884671</v>
      </c>
      <c r="F253" s="3">
        <f t="shared" si="59"/>
        <v>0.51160940686740364</v>
      </c>
      <c r="G253" s="3">
        <f t="shared" si="60"/>
        <v>28.797888811508397</v>
      </c>
      <c r="H253" s="3">
        <f t="shared" si="61"/>
        <v>28.790694677273777</v>
      </c>
      <c r="I253" s="3">
        <f t="shared" si="62"/>
        <v>20.882050306423469</v>
      </c>
      <c r="J253" s="3">
        <f t="shared" si="63"/>
        <v>20.879176827643388</v>
      </c>
      <c r="K253" s="3">
        <f t="shared" si="64"/>
        <v>400.00002500000056</v>
      </c>
      <c r="L253" s="5">
        <f t="shared" si="65"/>
        <v>113.7093730813058</v>
      </c>
      <c r="M253" s="5">
        <f t="shared" si="66"/>
        <v>15.510209678783585</v>
      </c>
      <c r="N253" s="9">
        <v>50000</v>
      </c>
      <c r="O253" s="9">
        <v>0.3</v>
      </c>
      <c r="P253" s="9">
        <v>19.5</v>
      </c>
      <c r="Q253" s="5">
        <f t="shared" si="69"/>
        <v>390.00000000000045</v>
      </c>
      <c r="R253" s="5">
        <f t="shared" si="55"/>
        <v>0.29156249508027093</v>
      </c>
      <c r="S253" s="9">
        <v>0.21</v>
      </c>
      <c r="T253" s="9">
        <v>0.9</v>
      </c>
      <c r="U253" s="3">
        <f t="shared" si="70"/>
        <v>2.0880649454807425E-2</v>
      </c>
      <c r="V253" s="3">
        <f t="shared" si="71"/>
        <v>0.12281178586620604</v>
      </c>
      <c r="W253" s="21">
        <v>1</v>
      </c>
      <c r="X253" s="24">
        <f t="shared" si="68"/>
        <v>2.0880649454807425E-2</v>
      </c>
      <c r="Y253" s="3">
        <f t="shared" si="72"/>
        <v>4.7664407378287503</v>
      </c>
    </row>
    <row r="254" spans="2:25">
      <c r="B254" s="119">
        <f t="shared" si="67"/>
        <v>20.100000000000016</v>
      </c>
      <c r="C254" s="4">
        <f t="shared" si="56"/>
        <v>0.29006656443161616</v>
      </c>
      <c r="D254" s="3">
        <f t="shared" si="57"/>
        <v>0.29010726906516254</v>
      </c>
      <c r="E254" s="3">
        <f t="shared" si="58"/>
        <v>0.51027030795832262</v>
      </c>
      <c r="F254" s="3">
        <f t="shared" si="59"/>
        <v>0.51048585434150029</v>
      </c>
      <c r="G254" s="3">
        <f t="shared" si="60"/>
        <v>28.867428011514995</v>
      </c>
      <c r="H254" s="3">
        <f t="shared" si="61"/>
        <v>28.860251211657889</v>
      </c>
      <c r="I254" s="3">
        <f t="shared" si="62"/>
        <v>20.977846052443052</v>
      </c>
      <c r="J254" s="3">
        <f t="shared" si="63"/>
        <v>20.974985697253778</v>
      </c>
      <c r="K254" s="3">
        <f t="shared" si="64"/>
        <v>404.01002500000061</v>
      </c>
      <c r="L254" s="5">
        <f t="shared" si="65"/>
        <v>113.37773183406368</v>
      </c>
      <c r="M254" s="5">
        <f t="shared" si="66"/>
        <v>15.352511665304281</v>
      </c>
      <c r="N254" s="9">
        <v>50000</v>
      </c>
      <c r="O254" s="9">
        <v>0.3</v>
      </c>
      <c r="P254" s="9">
        <v>19.5</v>
      </c>
      <c r="Q254" s="5">
        <f t="shared" si="69"/>
        <v>391.9500000000005</v>
      </c>
      <c r="R254" s="5">
        <f t="shared" si="55"/>
        <v>0.28926580388841316</v>
      </c>
      <c r="S254" s="9">
        <v>0.21</v>
      </c>
      <c r="T254" s="9">
        <v>0.9</v>
      </c>
      <c r="U254" s="3">
        <f t="shared" si="70"/>
        <v>2.083324496697652E-2</v>
      </c>
      <c r="V254" s="3">
        <f t="shared" si="71"/>
        <v>0.12195745989675513</v>
      </c>
      <c r="W254" s="21">
        <v>1</v>
      </c>
      <c r="X254" s="24">
        <f t="shared" si="68"/>
        <v>2.083324496697652E-2</v>
      </c>
      <c r="Y254" s="3">
        <f t="shared" si="72"/>
        <v>4.7872739827957265</v>
      </c>
    </row>
    <row r="255" spans="2:25">
      <c r="B255" s="119">
        <f t="shared" si="67"/>
        <v>20.200000000000017</v>
      </c>
      <c r="C255" s="4">
        <f t="shared" si="56"/>
        <v>0.28870944538061977</v>
      </c>
      <c r="D255" s="3">
        <f t="shared" si="57"/>
        <v>0.28874958090951441</v>
      </c>
      <c r="E255" s="3">
        <f t="shared" si="58"/>
        <v>0.50914823168018575</v>
      </c>
      <c r="F255" s="3">
        <f t="shared" si="59"/>
        <v>0.50936185112719645</v>
      </c>
      <c r="G255" s="3">
        <f t="shared" si="60"/>
        <v>28.937145678176357</v>
      </c>
      <c r="H255" s="3">
        <f t="shared" si="61"/>
        <v>28.929986173519005</v>
      </c>
      <c r="I255" s="3">
        <f t="shared" si="62"/>
        <v>21.073680860257912</v>
      </c>
      <c r="J255" s="3">
        <f t="shared" si="63"/>
        <v>21.070833514600238</v>
      </c>
      <c r="K255" s="3">
        <f t="shared" si="64"/>
        <v>408.0400250000007</v>
      </c>
      <c r="L255" s="5">
        <f t="shared" si="65"/>
        <v>113.04741816975776</v>
      </c>
      <c r="M255" s="5">
        <f t="shared" si="66"/>
        <v>15.19677940038201</v>
      </c>
      <c r="N255" s="9">
        <v>50000</v>
      </c>
      <c r="O255" s="9">
        <v>0.3</v>
      </c>
      <c r="P255" s="9">
        <v>19.5</v>
      </c>
      <c r="Q255" s="5">
        <f t="shared" si="69"/>
        <v>393.90000000000055</v>
      </c>
      <c r="R255" s="5">
        <f t="shared" si="55"/>
        <v>0.28699522256856463</v>
      </c>
      <c r="S255" s="9">
        <v>0.21</v>
      </c>
      <c r="T255" s="9">
        <v>0.9</v>
      </c>
      <c r="U255" s="3">
        <f t="shared" si="70"/>
        <v>2.0785870105906004E-2</v>
      </c>
      <c r="V255" s="3">
        <f t="shared" si="71"/>
        <v>0.12111134895717171</v>
      </c>
      <c r="W255" s="21">
        <v>1</v>
      </c>
      <c r="X255" s="24">
        <f t="shared" si="68"/>
        <v>2.0785870105906004E-2</v>
      </c>
      <c r="Y255" s="3">
        <f t="shared" si="72"/>
        <v>4.8080598529016321</v>
      </c>
    </row>
    <row r="256" spans="2:25">
      <c r="B256" s="119">
        <f t="shared" si="67"/>
        <v>20.300000000000018</v>
      </c>
      <c r="C256" s="4">
        <f t="shared" si="56"/>
        <v>0.28736461521264961</v>
      </c>
      <c r="D256" s="3">
        <f t="shared" si="57"/>
        <v>0.28740419205713646</v>
      </c>
      <c r="E256" s="3">
        <f t="shared" si="58"/>
        <v>0.50802579284396021</v>
      </c>
      <c r="F256" s="3">
        <f t="shared" si="59"/>
        <v>0.50823750525482281</v>
      </c>
      <c r="G256" s="3">
        <f t="shared" si="60"/>
        <v>29.007040524672639</v>
      </c>
      <c r="H256" s="3">
        <f t="shared" si="61"/>
        <v>28.999898275683673</v>
      </c>
      <c r="I256" s="3">
        <f t="shared" si="62"/>
        <v>21.169554199368505</v>
      </c>
      <c r="J256" s="3">
        <f t="shared" si="63"/>
        <v>21.166719750589621</v>
      </c>
      <c r="K256" s="3">
        <f t="shared" si="64"/>
        <v>412.09002500000076</v>
      </c>
      <c r="L256" s="5">
        <f t="shared" si="65"/>
        <v>112.71843073662457</v>
      </c>
      <c r="M256" s="5">
        <f t="shared" si="66"/>
        <v>15.042984794100427</v>
      </c>
      <c r="N256" s="9">
        <v>50000</v>
      </c>
      <c r="O256" s="9">
        <v>0.3</v>
      </c>
      <c r="P256" s="9">
        <v>19.5</v>
      </c>
      <c r="Q256" s="5">
        <f t="shared" si="69"/>
        <v>395.85000000000059</v>
      </c>
      <c r="R256" s="5">
        <f t="shared" si="55"/>
        <v>0.28475036184571023</v>
      </c>
      <c r="S256" s="9">
        <v>0.21</v>
      </c>
      <c r="T256" s="9">
        <v>0.9</v>
      </c>
      <c r="U256" s="3">
        <f t="shared" si="70"/>
        <v>2.0738527972033158E-2</v>
      </c>
      <c r="V256" s="3">
        <f t="shared" si="71"/>
        <v>0.12027335379850788</v>
      </c>
      <c r="W256" s="21">
        <v>1</v>
      </c>
      <c r="X256" s="24">
        <f t="shared" si="68"/>
        <v>2.0738527972033158E-2</v>
      </c>
      <c r="Y256" s="3">
        <f t="shared" si="72"/>
        <v>4.828798380873665</v>
      </c>
    </row>
    <row r="257" spans="2:25">
      <c r="B257" s="119">
        <f t="shared" si="67"/>
        <v>20.40000000000002</v>
      </c>
      <c r="C257" s="4">
        <f t="shared" si="56"/>
        <v>0.28603191257721405</v>
      </c>
      <c r="D257" s="3">
        <f t="shared" si="57"/>
        <v>0.28607094092325874</v>
      </c>
      <c r="E257" s="3">
        <f t="shared" si="58"/>
        <v>0.50690309686141743</v>
      </c>
      <c r="F257" s="3">
        <f t="shared" si="59"/>
        <v>0.50711292192847202</v>
      </c>
      <c r="G257" s="3">
        <f t="shared" si="60"/>
        <v>29.077111273302251</v>
      </c>
      <c r="H257" s="3">
        <f t="shared" si="61"/>
        <v>29.069986240106836</v>
      </c>
      <c r="I257" s="3">
        <f t="shared" si="62"/>
        <v>21.26546554863074</v>
      </c>
      <c r="J257" s="3">
        <f t="shared" si="63"/>
        <v>21.262643885462616</v>
      </c>
      <c r="K257" s="3">
        <f t="shared" si="64"/>
        <v>416.16002500000081</v>
      </c>
      <c r="L257" s="5">
        <f t="shared" si="65"/>
        <v>112.39076804847394</v>
      </c>
      <c r="M257" s="5">
        <f t="shared" si="66"/>
        <v>14.891100195021997</v>
      </c>
      <c r="N257" s="9">
        <v>50000</v>
      </c>
      <c r="O257" s="9">
        <v>0.3</v>
      </c>
      <c r="P257" s="9">
        <v>19.5</v>
      </c>
      <c r="Q257" s="5">
        <f t="shared" si="69"/>
        <v>397.80000000000064</v>
      </c>
      <c r="R257" s="5">
        <f t="shared" si="55"/>
        <v>0.28253083973975307</v>
      </c>
      <c r="S257" s="9">
        <v>0.21</v>
      </c>
      <c r="T257" s="9">
        <v>0.9</v>
      </c>
      <c r="U257" s="3">
        <f t="shared" si="70"/>
        <v>2.0691221586292444E-2</v>
      </c>
      <c r="V257" s="3">
        <f t="shared" si="71"/>
        <v>0.11944337663514024</v>
      </c>
      <c r="W257" s="21">
        <v>1</v>
      </c>
      <c r="X257" s="24">
        <f t="shared" si="68"/>
        <v>2.0691221586292444E-2</v>
      </c>
      <c r="Y257" s="3">
        <f t="shared" si="72"/>
        <v>4.8494896024599576</v>
      </c>
    </row>
    <row r="258" spans="2:25">
      <c r="B258" s="119">
        <f t="shared" si="67"/>
        <v>20.500000000000021</v>
      </c>
      <c r="C258" s="4">
        <f t="shared" si="56"/>
        <v>0.28471117884796071</v>
      </c>
      <c r="D258" s="3">
        <f t="shared" si="57"/>
        <v>0.28474966865345991</v>
      </c>
      <c r="E258" s="3">
        <f t="shared" si="58"/>
        <v>0.50578024638197538</v>
      </c>
      <c r="F258" s="3">
        <f t="shared" si="59"/>
        <v>0.50598820359142116</v>
      </c>
      <c r="G258" s="3">
        <f t="shared" si="60"/>
        <v>29.147356655449922</v>
      </c>
      <c r="H258" s="3">
        <f t="shared" si="61"/>
        <v>29.14024879783975</v>
      </c>
      <c r="I258" s="3">
        <f t="shared" si="62"/>
        <v>21.361414396055352</v>
      </c>
      <c r="J258" s="3">
        <f t="shared" si="63"/>
        <v>21.35860540859353</v>
      </c>
      <c r="K258" s="3">
        <f t="shared" si="64"/>
        <v>420.25002500000085</v>
      </c>
      <c r="L258" s="5">
        <f t="shared" si="65"/>
        <v>112.06442848867346</v>
      </c>
      <c r="M258" s="5">
        <f t="shared" si="66"/>
        <v>14.741098383030085</v>
      </c>
      <c r="N258" s="9">
        <v>50000</v>
      </c>
      <c r="O258" s="9">
        <v>0.3</v>
      </c>
      <c r="P258" s="9">
        <v>19.5</v>
      </c>
      <c r="Q258" s="5">
        <f t="shared" si="69"/>
        <v>399.75000000000068</v>
      </c>
      <c r="R258" s="5">
        <f t="shared" si="55"/>
        <v>0.28033628139755662</v>
      </c>
      <c r="S258" s="9">
        <v>0.21</v>
      </c>
      <c r="T258" s="9">
        <v>0.9</v>
      </c>
      <c r="U258" s="3">
        <f t="shared" si="70"/>
        <v>2.0643953891771375E-2</v>
      </c>
      <c r="V258" s="3">
        <f t="shared" si="71"/>
        <v>0.11862132111813516</v>
      </c>
      <c r="W258" s="21">
        <v>1</v>
      </c>
      <c r="X258" s="24">
        <f t="shared" si="68"/>
        <v>2.0643953891771375E-2</v>
      </c>
      <c r="Y258" s="3">
        <f t="shared" si="72"/>
        <v>4.8701335563517292</v>
      </c>
    </row>
    <row r="259" spans="2:25">
      <c r="B259" s="119">
        <f t="shared" si="67"/>
        <v>20.600000000000023</v>
      </c>
      <c r="C259" s="4">
        <f t="shared" si="56"/>
        <v>0.28340225806745678</v>
      </c>
      <c r="D259" s="3">
        <f t="shared" si="57"/>
        <v>0.28344021906825928</v>
      </c>
      <c r="E259" s="3">
        <f t="shared" si="58"/>
        <v>0.50465734135657958</v>
      </c>
      <c r="F259" s="3">
        <f t="shared" si="59"/>
        <v>0.50486344999003241</v>
      </c>
      <c r="G259" s="3">
        <f t="shared" si="60"/>
        <v>29.217775411553852</v>
      </c>
      <c r="H259" s="3">
        <f t="shared" si="61"/>
        <v>29.210684688996952</v>
      </c>
      <c r="I259" s="3">
        <f t="shared" si="62"/>
        <v>21.45740023861234</v>
      </c>
      <c r="J259" s="3">
        <f t="shared" si="63"/>
        <v>21.454603818295059</v>
      </c>
      <c r="K259" s="3">
        <f t="shared" si="64"/>
        <v>424.36002500000092</v>
      </c>
      <c r="L259" s="5">
        <f t="shared" si="65"/>
        <v>111.73941031404127</v>
      </c>
      <c r="M259" s="5">
        <f t="shared" si="66"/>
        <v>14.592952562286534</v>
      </c>
      <c r="N259" s="9">
        <v>50000</v>
      </c>
      <c r="O259" s="9">
        <v>0.3</v>
      </c>
      <c r="P259" s="9">
        <v>19.5</v>
      </c>
      <c r="Q259" s="5">
        <f t="shared" si="69"/>
        <v>401.70000000000073</v>
      </c>
      <c r="R259" s="5">
        <f t="shared" si="55"/>
        <v>0.27816631892965166</v>
      </c>
      <c r="S259" s="9">
        <v>0.21</v>
      </c>
      <c r="T259" s="9">
        <v>0.9</v>
      </c>
      <c r="U259" s="3">
        <f t="shared" si="70"/>
        <v>2.0596727755334162E-2</v>
      </c>
      <c r="V259" s="3">
        <f t="shared" si="71"/>
        <v>0.11780709230922889</v>
      </c>
      <c r="W259" s="21">
        <v>1</v>
      </c>
      <c r="X259" s="24">
        <f t="shared" si="68"/>
        <v>2.0596727755334162E-2</v>
      </c>
      <c r="Y259" s="3">
        <f t="shared" si="72"/>
        <v>4.8907302841070637</v>
      </c>
    </row>
    <row r="260" spans="2:25">
      <c r="B260" s="119">
        <f t="shared" si="67"/>
        <v>20.700000000000024</v>
      </c>
      <c r="C260" s="4">
        <f t="shared" si="56"/>
        <v>0.28210499689325041</v>
      </c>
      <c r="D260" s="3">
        <f t="shared" si="57"/>
        <v>0.28214243860899513</v>
      </c>
      <c r="E260" s="3">
        <f t="shared" si="58"/>
        <v>0.50353447910010152</v>
      </c>
      <c r="F260" s="3">
        <f t="shared" si="59"/>
        <v>0.50373875823617109</v>
      </c>
      <c r="G260" s="3">
        <f t="shared" si="60"/>
        <v>29.28836629107197</v>
      </c>
      <c r="H260" s="3">
        <f t="shared" si="61"/>
        <v>29.281292662722407</v>
      </c>
      <c r="I260" s="3">
        <f t="shared" si="62"/>
        <v>21.553422582040213</v>
      </c>
      <c r="J260" s="3">
        <f t="shared" si="63"/>
        <v>21.550638621627922</v>
      </c>
      <c r="K260" s="3">
        <f t="shared" si="64"/>
        <v>428.49002500000097</v>
      </c>
      <c r="L260" s="5">
        <f t="shared" si="65"/>
        <v>111.41571165864858</v>
      </c>
      <c r="M260" s="5">
        <f t="shared" si="66"/>
        <v>14.446636354303525</v>
      </c>
      <c r="N260" s="9">
        <v>50000</v>
      </c>
      <c r="O260" s="9">
        <v>0.3</v>
      </c>
      <c r="P260" s="9">
        <v>19.5</v>
      </c>
      <c r="Q260" s="5">
        <f t="shared" si="69"/>
        <v>403.65000000000077</v>
      </c>
      <c r="R260" s="5">
        <f t="shared" si="55"/>
        <v>0.2760205912514514</v>
      </c>
      <c r="S260" s="9">
        <v>0.21</v>
      </c>
      <c r="T260" s="9">
        <v>0.9</v>
      </c>
      <c r="U260" s="3">
        <f t="shared" si="70"/>
        <v>2.0549545969213587E-2</v>
      </c>
      <c r="V260" s="3">
        <f t="shared" si="71"/>
        <v>0.11700059665540316</v>
      </c>
      <c r="W260" s="21">
        <v>1</v>
      </c>
      <c r="X260" s="24">
        <f t="shared" si="68"/>
        <v>2.0549545969213587E-2</v>
      </c>
      <c r="Y260" s="3">
        <f t="shared" si="72"/>
        <v>4.9112798300762774</v>
      </c>
    </row>
    <row r="261" spans="2:25">
      <c r="B261" s="119">
        <f t="shared" si="67"/>
        <v>20.800000000000026</v>
      </c>
      <c r="C261" s="4">
        <f t="shared" si="56"/>
        <v>0.28081924454518031</v>
      </c>
      <c r="D261" s="3">
        <f t="shared" si="57"/>
        <v>0.2808561762849594</v>
      </c>
      <c r="E261" s="3">
        <f t="shared" si="58"/>
        <v>0.50241175435229124</v>
      </c>
      <c r="F261" s="3">
        <f t="shared" si="59"/>
        <v>0.5026142228681747</v>
      </c>
      <c r="G261" s="3">
        <f t="shared" si="60"/>
        <v>29.35912805244735</v>
      </c>
      <c r="H261" s="3">
        <f t="shared" si="61"/>
        <v>29.352071477154745</v>
      </c>
      <c r="I261" s="3">
        <f t="shared" si="62"/>
        <v>21.649480940660009</v>
      </c>
      <c r="J261" s="3">
        <f t="shared" si="63"/>
        <v>21.646709334215238</v>
      </c>
      <c r="K261" s="3">
        <f t="shared" si="64"/>
        <v>432.64002500000106</v>
      </c>
      <c r="L261" s="5">
        <f t="shared" si="65"/>
        <v>111.09333053753372</v>
      </c>
      <c r="M261" s="5">
        <f t="shared" si="66"/>
        <v>14.302123791127981</v>
      </c>
      <c r="N261" s="9">
        <v>50000</v>
      </c>
      <c r="O261" s="9">
        <v>0.3</v>
      </c>
      <c r="P261" s="9">
        <v>19.5</v>
      </c>
      <c r="Q261" s="5">
        <f t="shared" si="69"/>
        <v>405.60000000000082</v>
      </c>
      <c r="R261" s="5">
        <f t="shared" si="55"/>
        <v>0.27389874392883012</v>
      </c>
      <c r="S261" s="9">
        <v>0.21</v>
      </c>
      <c r="T261" s="9">
        <v>0.9</v>
      </c>
      <c r="U261" s="3">
        <f t="shared" si="70"/>
        <v>2.0502411252571677E-2</v>
      </c>
      <c r="V261" s="3">
        <f t="shared" si="71"/>
        <v>0.11620174196403979</v>
      </c>
      <c r="W261" s="21">
        <v>1</v>
      </c>
      <c r="X261" s="24">
        <f t="shared" si="68"/>
        <v>2.0502411252571677E-2</v>
      </c>
      <c r="Y261" s="3">
        <f t="shared" si="72"/>
        <v>4.9317822413288495</v>
      </c>
    </row>
    <row r="262" spans="2:25">
      <c r="B262" s="119">
        <f t="shared" si="67"/>
        <v>20.900000000000027</v>
      </c>
      <c r="C262" s="4">
        <f t="shared" si="56"/>
        <v>0.27954485275390301</v>
      </c>
      <c r="D262" s="3">
        <f t="shared" si="57"/>
        <v>0.27958128362175411</v>
      </c>
      <c r="E262" s="3">
        <f t="shared" si="58"/>
        <v>0.50128925933731616</v>
      </c>
      <c r="F262" s="3">
        <f t="shared" si="59"/>
        <v>0.50148993591040836</v>
      </c>
      <c r="G262" s="3">
        <f t="shared" si="60"/>
        <v>29.430059463072805</v>
      </c>
      <c r="H262" s="3">
        <f t="shared" si="61"/>
        <v>29.423019899391722</v>
      </c>
      <c r="I262" s="3">
        <f t="shared" si="62"/>
        <v>21.745574837193914</v>
      </c>
      <c r="J262" s="3">
        <f t="shared" si="63"/>
        <v>21.742815480061481</v>
      </c>
      <c r="K262" s="3">
        <f t="shared" si="64"/>
        <v>436.81002500000113</v>
      </c>
      <c r="L262" s="5">
        <f t="shared" si="65"/>
        <v>110.77226485032968</v>
      </c>
      <c r="M262" s="5">
        <f t="shared" si="66"/>
        <v>14.159389308636342</v>
      </c>
      <c r="N262" s="9">
        <v>50000</v>
      </c>
      <c r="O262" s="9">
        <v>0.3</v>
      </c>
      <c r="P262" s="9">
        <v>19.5</v>
      </c>
      <c r="Q262" s="5">
        <f t="shared" si="69"/>
        <v>407.55000000000086</v>
      </c>
      <c r="R262" s="5">
        <f t="shared" si="55"/>
        <v>0.27180042902792156</v>
      </c>
      <c r="S262" s="9">
        <v>0.21</v>
      </c>
      <c r="T262" s="9">
        <v>0.9</v>
      </c>
      <c r="U262" s="3">
        <f t="shared" si="70"/>
        <v>2.0455326253029864E-2</v>
      </c>
      <c r="V262" s="3">
        <f t="shared" si="71"/>
        <v>0.11541043737863636</v>
      </c>
      <c r="W262" s="21">
        <v>1</v>
      </c>
      <c r="X262" s="24">
        <f t="shared" si="68"/>
        <v>2.0455326253029864E-2</v>
      </c>
      <c r="Y262" s="3">
        <f t="shared" si="72"/>
        <v>4.9522375675818795</v>
      </c>
    </row>
    <row r="263" spans="2:25">
      <c r="B263" s="119">
        <f t="shared" si="67"/>
        <v>21.000000000000028</v>
      </c>
      <c r="C263" s="4">
        <f t="shared" si="56"/>
        <v>0.2782816757106053</v>
      </c>
      <c r="D263" s="3">
        <f t="shared" si="57"/>
        <v>0.27831761461083981</v>
      </c>
      <c r="E263" s="3">
        <f t="shared" si="58"/>
        <v>0.50016708382192365</v>
      </c>
      <c r="F263" s="3">
        <f t="shared" si="59"/>
        <v>0.50036598693143985</v>
      </c>
      <c r="G263" s="3">
        <f t="shared" si="60"/>
        <v>29.501159299254684</v>
      </c>
      <c r="H263" s="3">
        <f t="shared" si="61"/>
        <v>29.494136705453869</v>
      </c>
      <c r="I263" s="3">
        <f t="shared" si="62"/>
        <v>21.841703802588324</v>
      </c>
      <c r="J263" s="3">
        <f t="shared" si="63"/>
        <v>21.838956591375908</v>
      </c>
      <c r="K263" s="3">
        <f t="shared" si="64"/>
        <v>441.00002500000119</v>
      </c>
      <c r="L263" s="5">
        <f t="shared" si="65"/>
        <v>110.45251238480701</v>
      </c>
      <c r="M263" s="5">
        <f t="shared" si="66"/>
        <v>14.018407739939134</v>
      </c>
      <c r="N263" s="9">
        <v>50000</v>
      </c>
      <c r="O263" s="9">
        <v>0.3</v>
      </c>
      <c r="P263" s="9">
        <v>19.5</v>
      </c>
      <c r="Q263" s="5">
        <f t="shared" si="69"/>
        <v>409.50000000000091</v>
      </c>
      <c r="R263" s="5">
        <f t="shared" si="55"/>
        <v>0.2697253049690031</v>
      </c>
      <c r="S263" s="9">
        <v>0.21</v>
      </c>
      <c r="T263" s="9">
        <v>0.9</v>
      </c>
      <c r="U263" s="3">
        <f t="shared" si="70"/>
        <v>2.0408293548168997E-2</v>
      </c>
      <c r="V263" s="3">
        <f t="shared" si="71"/>
        <v>0.11462659335506918</v>
      </c>
      <c r="W263" s="21">
        <v>1</v>
      </c>
      <c r="X263" s="24">
        <f t="shared" si="68"/>
        <v>2.0408293548168997E-2</v>
      </c>
      <c r="Y263" s="3">
        <f t="shared" si="72"/>
        <v>4.9726458611300481</v>
      </c>
    </row>
    <row r="264" spans="2:25">
      <c r="B264" s="119">
        <f t="shared" si="67"/>
        <v>21.10000000000003</v>
      </c>
      <c r="C264" s="4">
        <f t="shared" si="56"/>
        <v>0.27702957001787282</v>
      </c>
      <c r="D264" s="3">
        <f t="shared" si="57"/>
        <v>0.27706502566024549</v>
      </c>
      <c r="E264" s="3">
        <f t="shared" si="58"/>
        <v>0.49904531517225786</v>
      </c>
      <c r="F264" s="3">
        <f t="shared" si="59"/>
        <v>0.49924246310086906</v>
      </c>
      <c r="G264" s="3">
        <f t="shared" si="60"/>
        <v>29.572426346175948</v>
      </c>
      <c r="H264" s="3">
        <f t="shared" si="61"/>
        <v>29.565420680247414</v>
      </c>
      <c r="I264" s="3">
        <f t="shared" si="62"/>
        <v>21.937867375841282</v>
      </c>
      <c r="J264" s="3">
        <f t="shared" si="63"/>
        <v>21.935132208400326</v>
      </c>
      <c r="K264" s="3">
        <f t="shared" si="64"/>
        <v>445.21002500000128</v>
      </c>
      <c r="L264" s="5">
        <f t="shared" si="65"/>
        <v>110.13407082033433</v>
      </c>
      <c r="M264" s="5">
        <f t="shared" si="66"/>
        <v>13.879154308892561</v>
      </c>
      <c r="N264" s="9">
        <v>50000</v>
      </c>
      <c r="O264" s="9">
        <v>0.3</v>
      </c>
      <c r="P264" s="9">
        <v>19.5</v>
      </c>
      <c r="Q264" s="5">
        <f t="shared" si="69"/>
        <v>411.45000000000095</v>
      </c>
      <c r="R264" s="5">
        <f t="shared" si="55"/>
        <v>0.26767303638433365</v>
      </c>
      <c r="S264" s="9">
        <v>0.21</v>
      </c>
      <c r="T264" s="9">
        <v>0.9</v>
      </c>
      <c r="U264" s="3">
        <f t="shared" si="70"/>
        <v>2.0361315647000049E-2</v>
      </c>
      <c r="V264" s="3">
        <f t="shared" si="71"/>
        <v>0.11385012163838541</v>
      </c>
      <c r="W264" s="21">
        <v>1</v>
      </c>
      <c r="X264" s="24">
        <f t="shared" si="68"/>
        <v>2.0361315647000049E-2</v>
      </c>
      <c r="Y264" s="3">
        <f t="shared" si="72"/>
        <v>4.9930071767770485</v>
      </c>
    </row>
    <row r="265" spans="2:25">
      <c r="B265" s="119">
        <f t="shared" si="67"/>
        <v>21.200000000000031</v>
      </c>
      <c r="C265" s="4">
        <f t="shared" si="56"/>
        <v>0.27578839464168509</v>
      </c>
      <c r="D265" s="3">
        <f t="shared" si="57"/>
        <v>0.27582337554640979</v>
      </c>
      <c r="E265" s="3">
        <f t="shared" si="58"/>
        <v>0.49792403840936178</v>
      </c>
      <c r="F265" s="3">
        <f t="shared" si="59"/>
        <v>0.49811944924484208</v>
      </c>
      <c r="G265" s="3">
        <f t="shared" si="60"/>
        <v>29.64385939785846</v>
      </c>
      <c r="H265" s="3">
        <f t="shared" si="61"/>
        <v>29.63687061752643</v>
      </c>
      <c r="I265" s="3">
        <f t="shared" si="62"/>
        <v>22.034065103834138</v>
      </c>
      <c r="J265" s="3">
        <f t="shared" si="63"/>
        <v>22.031341879241065</v>
      </c>
      <c r="K265" s="3">
        <f t="shared" si="64"/>
        <v>449.4400250000013</v>
      </c>
      <c r="L265" s="5">
        <f t="shared" si="65"/>
        <v>109.8169377312573</v>
      </c>
      <c r="M265" s="5">
        <f t="shared" si="66"/>
        <v>13.741604623716411</v>
      </c>
      <c r="N265" s="9">
        <v>50000</v>
      </c>
      <c r="O265" s="9">
        <v>0.3</v>
      </c>
      <c r="P265" s="9">
        <v>19.5</v>
      </c>
      <c r="Q265" s="5">
        <f t="shared" si="69"/>
        <v>413.400000000001</v>
      </c>
      <c r="R265" s="5">
        <f t="shared" si="55"/>
        <v>0.26564329397981867</v>
      </c>
      <c r="S265" s="9">
        <v>0.21</v>
      </c>
      <c r="T265" s="9">
        <v>0.9</v>
      </c>
      <c r="U265" s="3">
        <f t="shared" si="70"/>
        <v>2.031439499140578E-2</v>
      </c>
      <c r="V265" s="3">
        <f t="shared" si="71"/>
        <v>0.11308093524011203</v>
      </c>
      <c r="W265" s="21">
        <v>1</v>
      </c>
      <c r="X265" s="24">
        <f t="shared" si="68"/>
        <v>2.031439499140578E-2</v>
      </c>
      <c r="Y265" s="3">
        <f t="shared" si="72"/>
        <v>5.0133215717684543</v>
      </c>
    </row>
    <row r="266" spans="2:25">
      <c r="B266" s="119">
        <f t="shared" si="67"/>
        <v>21.300000000000033</v>
      </c>
      <c r="C266" s="4">
        <f t="shared" si="56"/>
        <v>0.27455801086450804</v>
      </c>
      <c r="D266" s="3">
        <f t="shared" si="57"/>
        <v>0.27459252536712553</v>
      </c>
      <c r="E266" s="3">
        <f t="shared" si="58"/>
        <v>0.49680333626340034</v>
      </c>
      <c r="F266" s="3">
        <f t="shared" si="59"/>
        <v>0.49699702790028233</v>
      </c>
      <c r="G266" s="3">
        <f t="shared" si="60"/>
        <v>29.715457257124637</v>
      </c>
      <c r="H266" s="3">
        <f t="shared" si="61"/>
        <v>29.708485319854351</v>
      </c>
      <c r="I266" s="3">
        <f t="shared" si="62"/>
        <v>22.130296541167301</v>
      </c>
      <c r="J266" s="3">
        <f t="shared" si="63"/>
        <v>22.127585159705102</v>
      </c>
      <c r="K266" s="3">
        <f t="shared" si="64"/>
        <v>453.69002500000141</v>
      </c>
      <c r="L266" s="5">
        <f t="shared" si="65"/>
        <v>109.50111059019876</v>
      </c>
      <c r="M266" s="5">
        <f t="shared" si="66"/>
        <v>13.605734670716393</v>
      </c>
      <c r="N266" s="9">
        <v>50000</v>
      </c>
      <c r="O266" s="9">
        <v>0.3</v>
      </c>
      <c r="P266" s="9">
        <v>19.5</v>
      </c>
      <c r="Q266" s="5">
        <f t="shared" si="69"/>
        <v>415.35000000000105</v>
      </c>
      <c r="R266" s="5">
        <f t="shared" si="55"/>
        <v>0.26363575440038156</v>
      </c>
      <c r="S266" s="9">
        <v>0.21</v>
      </c>
      <c r="T266" s="9">
        <v>0.9</v>
      </c>
      <c r="U266" s="3">
        <f t="shared" si="70"/>
        <v>2.0267533957554075E-2</v>
      </c>
      <c r="V266" s="3">
        <f t="shared" si="71"/>
        <v>0.11231894841606412</v>
      </c>
      <c r="W266" s="21">
        <v>1</v>
      </c>
      <c r="X266" s="24">
        <f t="shared" si="68"/>
        <v>2.0267533957554075E-2</v>
      </c>
      <c r="Y266" s="3">
        <f t="shared" si="72"/>
        <v>5.0335891057260085</v>
      </c>
    </row>
    <row r="267" spans="2:25">
      <c r="B267" s="119">
        <f t="shared" si="67"/>
        <v>21.400000000000034</v>
      </c>
      <c r="C267" s="4">
        <f t="shared" si="56"/>
        <v>0.27333828223945722</v>
      </c>
      <c r="D267" s="3">
        <f t="shared" si="57"/>
        <v>0.27337233849555925</v>
      </c>
      <c r="E267" s="3">
        <f t="shared" si="58"/>
        <v>0.4956832892266298</v>
      </c>
      <c r="F267" s="3">
        <f t="shared" si="59"/>
        <v>0.4958752793678689</v>
      </c>
      <c r="G267" s="3">
        <f t="shared" si="60"/>
        <v>29.787218735558401</v>
      </c>
      <c r="H267" s="3">
        <f t="shared" si="61"/>
        <v>29.780263598564762</v>
      </c>
      <c r="I267" s="3">
        <f t="shared" si="62"/>
        <v>22.226561249999996</v>
      </c>
      <c r="J267" s="3">
        <f t="shared" si="63"/>
        <v>22.223861613140084</v>
      </c>
      <c r="K267" s="3">
        <f t="shared" si="64"/>
        <v>457.96002500000145</v>
      </c>
      <c r="L267" s="5">
        <f t="shared" si="65"/>
        <v>109.18658677128111</v>
      </c>
      <c r="M267" s="5">
        <f t="shared" si="66"/>
        <v>13.471520808108735</v>
      </c>
      <c r="N267" s="9">
        <v>50000</v>
      </c>
      <c r="O267" s="9">
        <v>0.3</v>
      </c>
      <c r="P267" s="9">
        <v>19.5</v>
      </c>
      <c r="Q267" s="5">
        <f t="shared" si="69"/>
        <v>417.30000000000109</v>
      </c>
      <c r="R267" s="5">
        <f t="shared" si="55"/>
        <v>0.26165010009892364</v>
      </c>
      <c r="S267" s="9">
        <v>0.21</v>
      </c>
      <c r="T267" s="9">
        <v>0.9</v>
      </c>
      <c r="U267" s="3">
        <f t="shared" si="70"/>
        <v>2.022073485728346E-2</v>
      </c>
      <c r="V267" s="3">
        <f t="shared" si="71"/>
        <v>0.11156407664464182</v>
      </c>
      <c r="W267" s="21">
        <v>1</v>
      </c>
      <c r="X267" s="24">
        <f t="shared" si="68"/>
        <v>2.022073485728346E-2</v>
      </c>
      <c r="Y267" s="3">
        <f t="shared" si="72"/>
        <v>5.0538098405832921</v>
      </c>
    </row>
    <row r="268" spans="2:25">
      <c r="B268" s="119">
        <f t="shared" si="67"/>
        <v>21.500000000000036</v>
      </c>
      <c r="C268" s="4">
        <f t="shared" si="56"/>
        <v>0.27212907454550361</v>
      </c>
      <c r="D268" s="3">
        <f t="shared" si="57"/>
        <v>0.27216268053531867</v>
      </c>
      <c r="E268" s="3">
        <f t="shared" si="58"/>
        <v>0.49456397560514703</v>
      </c>
      <c r="F268" s="3">
        <f t="shared" si="59"/>
        <v>0.49475428176379282</v>
      </c>
      <c r="G268" s="3">
        <f t="shared" si="60"/>
        <v>29.859142653465479</v>
      </c>
      <c r="H268" s="3">
        <f t="shared" si="61"/>
        <v>29.85220427372159</v>
      </c>
      <c r="I268" s="3">
        <f t="shared" si="62"/>
        <v>22.322858799893922</v>
      </c>
      <c r="J268" s="3">
        <f t="shared" si="63"/>
        <v>22.320170810278345</v>
      </c>
      <c r="K268" s="3">
        <f t="shared" si="64"/>
        <v>462.25002500000153</v>
      </c>
      <c r="L268" s="5">
        <f t="shared" si="65"/>
        <v>108.87336355327299</v>
      </c>
      <c r="M268" s="5">
        <f t="shared" si="66"/>
        <v>13.338939759947086</v>
      </c>
      <c r="N268" s="9">
        <v>50000</v>
      </c>
      <c r="O268" s="9">
        <v>0.3</v>
      </c>
      <c r="P268" s="9">
        <v>19.5</v>
      </c>
      <c r="Q268" s="5">
        <f t="shared" si="69"/>
        <v>419.25000000000114</v>
      </c>
      <c r="R268" s="5">
        <f t="shared" si="55"/>
        <v>0.25968601920876017</v>
      </c>
      <c r="S268" s="9">
        <v>0.21</v>
      </c>
      <c r="T268" s="9">
        <v>0.9</v>
      </c>
      <c r="U268" s="3">
        <f t="shared" si="70"/>
        <v>2.0173999939461236E-2</v>
      </c>
      <c r="V268" s="3">
        <f t="shared" si="71"/>
        <v>0.11081623660559983</v>
      </c>
      <c r="W268" s="21">
        <v>1</v>
      </c>
      <c r="X268" s="24">
        <f t="shared" si="68"/>
        <v>2.0173999939461236E-2</v>
      </c>
      <c r="Y268" s="3">
        <f t="shared" si="72"/>
        <v>5.0739838405227538</v>
      </c>
    </row>
    <row r="269" spans="2:25">
      <c r="B269" s="119">
        <f t="shared" si="67"/>
        <v>21.600000000000037</v>
      </c>
      <c r="C269" s="4">
        <f t="shared" si="56"/>
        <v>0.27093025574369645</v>
      </c>
      <c r="D269" s="3">
        <f t="shared" si="57"/>
        <v>0.270963419276541</v>
      </c>
      <c r="E269" s="3">
        <f t="shared" si="58"/>
        <v>0.49344547156944668</v>
      </c>
      <c r="F269" s="3">
        <f t="shared" si="59"/>
        <v>0.49363411107031979</v>
      </c>
      <c r="G269" s="3">
        <f t="shared" si="60"/>
        <v>29.931227839833124</v>
      </c>
      <c r="H269" s="3">
        <f t="shared" si="61"/>
        <v>29.924306174078652</v>
      </c>
      <c r="I269" s="3">
        <f t="shared" si="62"/>
        <v>22.419188767660653</v>
      </c>
      <c r="J269" s="3">
        <f t="shared" si="63"/>
        <v>22.416512329084593</v>
      </c>
      <c r="K269" s="3">
        <f t="shared" si="64"/>
        <v>466.56002500000159</v>
      </c>
      <c r="L269" s="5">
        <f t="shared" si="65"/>
        <v>108.56143812266161</v>
      </c>
      <c r="M269" s="5">
        <f t="shared" si="66"/>
        <v>13.207968610148209</v>
      </c>
      <c r="N269" s="9">
        <v>50000</v>
      </c>
      <c r="O269" s="9">
        <v>0.3</v>
      </c>
      <c r="P269" s="9">
        <v>19.5</v>
      </c>
      <c r="Q269" s="5">
        <f t="shared" si="69"/>
        <v>421.20000000000118</v>
      </c>
      <c r="R269" s="5">
        <f t="shared" si="55"/>
        <v>0.2577432054194238</v>
      </c>
      <c r="S269" s="9">
        <v>0.21</v>
      </c>
      <c r="T269" s="9">
        <v>0.9</v>
      </c>
      <c r="U269" s="3">
        <f t="shared" si="70"/>
        <v>2.0127331391314823E-2</v>
      </c>
      <c r="V269" s="3">
        <f t="shared" si="71"/>
        <v>0.11007534615927771</v>
      </c>
      <c r="W269" s="21">
        <v>1</v>
      </c>
      <c r="X269" s="24">
        <f t="shared" si="68"/>
        <v>2.0127331391314823E-2</v>
      </c>
      <c r="Y269" s="3">
        <f t="shared" si="72"/>
        <v>5.0941111719140686</v>
      </c>
    </row>
    <row r="270" spans="2:25">
      <c r="B270" s="119">
        <f t="shared" si="67"/>
        <v>21.700000000000038</v>
      </c>
      <c r="C270" s="4">
        <f t="shared" si="56"/>
        <v>0.26974169593437747</v>
      </c>
      <c r="D270" s="3">
        <f t="shared" si="57"/>
        <v>0.26977442465297785</v>
      </c>
      <c r="E270" s="3">
        <f t="shared" si="58"/>
        <v>0.49232785120381284</v>
      </c>
      <c r="F270" s="3">
        <f t="shared" si="59"/>
        <v>0.49251484118518696</v>
      </c>
      <c r="G270" s="3">
        <f t="shared" si="60"/>
        <v>30.003473132289226</v>
      </c>
      <c r="H270" s="3">
        <f t="shared" si="61"/>
        <v>29.996568137038636</v>
      </c>
      <c r="I270" s="3">
        <f t="shared" si="62"/>
        <v>22.515550737212752</v>
      </c>
      <c r="J270" s="3">
        <f t="shared" si="63"/>
        <v>22.512885754607332</v>
      </c>
      <c r="K270" s="3">
        <f t="shared" si="64"/>
        <v>470.89002500000169</v>
      </c>
      <c r="L270" s="5">
        <f t="shared" si="65"/>
        <v>108.25080757665253</v>
      </c>
      <c r="M270" s="5">
        <f t="shared" si="66"/>
        <v>13.078584796616402</v>
      </c>
      <c r="N270" s="9">
        <v>50000</v>
      </c>
      <c r="O270" s="9">
        <v>0.3</v>
      </c>
      <c r="P270" s="9">
        <v>19.5</v>
      </c>
      <c r="Q270" s="5">
        <f t="shared" si="69"/>
        <v>423.15000000000123</v>
      </c>
      <c r="R270" s="5">
        <f t="shared" si="55"/>
        <v>0.25582135785573018</v>
      </c>
      <c r="S270" s="9">
        <v>0.21</v>
      </c>
      <c r="T270" s="9">
        <v>0.9</v>
      </c>
      <c r="U270" s="3">
        <f t="shared" si="70"/>
        <v>2.0080731339736823E-2</v>
      </c>
      <c r="V270" s="3">
        <f t="shared" si="71"/>
        <v>0.10934132432627783</v>
      </c>
      <c r="W270" s="21">
        <v>1</v>
      </c>
      <c r="X270" s="24">
        <f t="shared" si="68"/>
        <v>2.0080731339736823E-2</v>
      </c>
      <c r="Y270" s="3">
        <f t="shared" si="72"/>
        <v>5.114191903253805</v>
      </c>
    </row>
    <row r="271" spans="2:25">
      <c r="B271" s="119">
        <f t="shared" si="67"/>
        <v>21.80000000000004</v>
      </c>
      <c r="C271" s="4">
        <f t="shared" si="56"/>
        <v>0.26856326731536107</v>
      </c>
      <c r="D271" s="3">
        <f t="shared" si="57"/>
        <v>0.26859556870004969</v>
      </c>
      <c r="E271" s="3">
        <f t="shared" si="58"/>
        <v>0.4912111865545768</v>
      </c>
      <c r="F271" s="3">
        <f t="shared" si="59"/>
        <v>0.49139654396986354</v>
      </c>
      <c r="G271" s="3">
        <f t="shared" si="60"/>
        <v>30.075877377060866</v>
      </c>
      <c r="H271" s="3">
        <f t="shared" si="61"/>
        <v>30.068989008611542</v>
      </c>
      <c r="I271" s="3">
        <f t="shared" si="62"/>
        <v>22.611944299418433</v>
      </c>
      <c r="J271" s="3">
        <f t="shared" si="63"/>
        <v>22.609290678833815</v>
      </c>
      <c r="K271" s="3">
        <f t="shared" si="64"/>
        <v>475.24002500000171</v>
      </c>
      <c r="L271" s="5">
        <f t="shared" si="65"/>
        <v>107.94146892609841</v>
      </c>
      <c r="M271" s="5">
        <f t="shared" si="66"/>
        <v>12.950766105464433</v>
      </c>
      <c r="N271" s="9">
        <v>50000</v>
      </c>
      <c r="O271" s="9">
        <v>0.3</v>
      </c>
      <c r="P271" s="9">
        <v>19.5</v>
      </c>
      <c r="Q271" s="5">
        <f t="shared" si="69"/>
        <v>425.10000000000127</v>
      </c>
      <c r="R271" s="5">
        <f t="shared" si="55"/>
        <v>0.2539201809600049</v>
      </c>
      <c r="S271" s="9">
        <v>0.21</v>
      </c>
      <c r="T271" s="9">
        <v>0.9</v>
      </c>
      <c r="U271" s="3">
        <f t="shared" si="70"/>
        <v>2.0034201852564236E-2</v>
      </c>
      <c r="V271" s="3">
        <f t="shared" si="71"/>
        <v>0.10861409126757988</v>
      </c>
      <c r="W271" s="21">
        <v>1</v>
      </c>
      <c r="X271" s="24">
        <f t="shared" si="68"/>
        <v>2.0034201852564236E-2</v>
      </c>
      <c r="Y271" s="3">
        <f t="shared" si="72"/>
        <v>5.1342261051063689</v>
      </c>
    </row>
    <row r="272" spans="2:25">
      <c r="B272" s="119">
        <f t="shared" si="67"/>
        <v>21.900000000000041</v>
      </c>
      <c r="C272" s="4">
        <f t="shared" si="56"/>
        <v>0.26739484414105691</v>
      </c>
      <c r="D272" s="3">
        <f t="shared" si="57"/>
        <v>0.2674267255138475</v>
      </c>
      <c r="E272" s="3">
        <f t="shared" si="58"/>
        <v>0.49009554767726293</v>
      </c>
      <c r="F272" s="3">
        <f t="shared" si="59"/>
        <v>0.4902792892967</v>
      </c>
      <c r="G272" s="3">
        <f t="shared" si="60"/>
        <v>30.148439428932335</v>
      </c>
      <c r="H272" s="3">
        <f t="shared" si="61"/>
        <v>30.141567643372532</v>
      </c>
      <c r="I272" s="3">
        <f t="shared" si="62"/>
        <v>22.708369051959718</v>
      </c>
      <c r="J272" s="3">
        <f t="shared" si="63"/>
        <v>22.705726700548517</v>
      </c>
      <c r="K272" s="3">
        <f t="shared" si="64"/>
        <v>479.61002500000183</v>
      </c>
      <c r="L272" s="5">
        <f t="shared" si="65"/>
        <v>107.63341909835822</v>
      </c>
      <c r="M272" s="5">
        <f t="shared" si="66"/>
        <v>12.824490665330057</v>
      </c>
      <c r="N272" s="9">
        <v>50000</v>
      </c>
      <c r="O272" s="9">
        <v>0.3</v>
      </c>
      <c r="P272" s="9">
        <v>19.5</v>
      </c>
      <c r="Q272" s="5">
        <f t="shared" si="69"/>
        <v>427.05000000000132</v>
      </c>
      <c r="R272" s="5">
        <f t="shared" si="55"/>
        <v>0.25203938437737472</v>
      </c>
      <c r="S272" s="9">
        <v>0.21</v>
      </c>
      <c r="T272" s="9">
        <v>0.9</v>
      </c>
      <c r="U272" s="3">
        <f t="shared" si="70"/>
        <v>1.9987744939832321E-2</v>
      </c>
      <c r="V272" s="3">
        <f t="shared" si="71"/>
        <v>0.10789356826507816</v>
      </c>
      <c r="W272" s="21">
        <v>1</v>
      </c>
      <c r="X272" s="24">
        <f t="shared" si="68"/>
        <v>1.9987744939832321E-2</v>
      </c>
      <c r="Y272" s="3">
        <f t="shared" si="72"/>
        <v>5.1542138500462009</v>
      </c>
    </row>
    <row r="273" spans="2:25">
      <c r="B273" s="119">
        <f t="shared" si="67"/>
        <v>22.000000000000043</v>
      </c>
      <c r="C273" s="4">
        <f t="shared" si="56"/>
        <v>0.26623630268251092</v>
      </c>
      <c r="D273" s="3">
        <f t="shared" si="57"/>
        <v>0.26626777121105577</v>
      </c>
      <c r="E273" s="3">
        <f t="shared" si="58"/>
        <v>0.48898100268265332</v>
      </c>
      <c r="F273" s="3">
        <f t="shared" si="59"/>
        <v>0.48916314509499426</v>
      </c>
      <c r="G273" s="3">
        <f t="shared" si="60"/>
        <v>30.221158151202641</v>
      </c>
      <c r="H273" s="3">
        <f t="shared" si="61"/>
        <v>30.214302904419323</v>
      </c>
      <c r="I273" s="3">
        <f t="shared" si="62"/>
        <v>22.804824599193957</v>
      </c>
      <c r="J273" s="3">
        <f t="shared" si="63"/>
        <v>22.802193425194908</v>
      </c>
      <c r="K273" s="3">
        <f t="shared" si="64"/>
        <v>484.00002500000187</v>
      </c>
      <c r="L273" s="5">
        <f t="shared" si="65"/>
        <v>107.32665494008859</v>
      </c>
      <c r="M273" s="5">
        <f t="shared" si="66"/>
        <v>12.699736941785874</v>
      </c>
      <c r="N273" s="9">
        <v>50000</v>
      </c>
      <c r="O273" s="9">
        <v>0.3</v>
      </c>
      <c r="P273" s="9">
        <v>19.5</v>
      </c>
      <c r="Q273" s="5">
        <f t="shared" si="69"/>
        <v>429.00000000000136</v>
      </c>
      <c r="R273" s="5">
        <f t="shared" si="55"/>
        <v>0.25017868284402855</v>
      </c>
      <c r="S273" s="9">
        <v>0.21</v>
      </c>
      <c r="T273" s="9">
        <v>0.9</v>
      </c>
      <c r="U273" s="3">
        <f t="shared" si="70"/>
        <v>1.9941362555003696E-2</v>
      </c>
      <c r="V273" s="3">
        <f t="shared" si="71"/>
        <v>0.10717967770253257</v>
      </c>
      <c r="W273" s="21">
        <v>1</v>
      </c>
      <c r="X273" s="24">
        <f t="shared" si="68"/>
        <v>1.9941362555003696E-2</v>
      </c>
      <c r="Y273" s="3">
        <f t="shared" si="72"/>
        <v>5.1741552126012049</v>
      </c>
    </row>
    <row r="274" spans="2:25">
      <c r="B274" s="119">
        <f t="shared" si="67"/>
        <v>22.100000000000044</v>
      </c>
      <c r="C274" s="4">
        <f t="shared" si="56"/>
        <v>0.26508752118834189</v>
      </c>
      <c r="D274" s="3">
        <f t="shared" si="57"/>
        <v>0.26511858388977594</v>
      </c>
      <c r="E274" s="3">
        <f t="shared" si="58"/>
        <v>0.48786761778179444</v>
      </c>
      <c r="F274" s="3">
        <f t="shared" si="59"/>
        <v>0.48804817739599848</v>
      </c>
      <c r="G274" s="3">
        <f t="shared" si="60"/>
        <v>30.294032415642555</v>
      </c>
      <c r="H274" s="3">
        <f t="shared" si="61"/>
        <v>30.287193663329095</v>
      </c>
      <c r="I274" s="3">
        <f t="shared" si="62"/>
        <v>22.901310552018675</v>
      </c>
      <c r="J274" s="3">
        <f t="shared" si="63"/>
        <v>22.8986904647406</v>
      </c>
      <c r="K274" s="3">
        <f t="shared" si="64"/>
        <v>488.41002500000195</v>
      </c>
      <c r="L274" s="5">
        <f t="shared" si="65"/>
        <v>107.02117321996825</v>
      </c>
      <c r="M274" s="5">
        <f t="shared" si="66"/>
        <v>12.576483731841837</v>
      </c>
      <c r="N274" s="9">
        <v>50000</v>
      </c>
      <c r="O274" s="9">
        <v>0.3</v>
      </c>
      <c r="P274" s="9">
        <v>19.5</v>
      </c>
      <c r="Q274" s="5">
        <f t="shared" si="69"/>
        <v>430.95000000000141</v>
      </c>
      <c r="R274" s="5">
        <f t="shared" si="55"/>
        <v>0.24833779607835688</v>
      </c>
      <c r="S274" s="9">
        <v>0.21</v>
      </c>
      <c r="T274" s="9">
        <v>0.9</v>
      </c>
      <c r="U274" s="3">
        <f t="shared" si="70"/>
        <v>1.9895056596172911E-2</v>
      </c>
      <c r="V274" s="3">
        <f t="shared" si="71"/>
        <v>0.10647234304692041</v>
      </c>
      <c r="W274" s="21">
        <v>1</v>
      </c>
      <c r="X274" s="24">
        <f t="shared" si="68"/>
        <v>1.9895056596172911E-2</v>
      </c>
      <c r="Y274" s="3">
        <f t="shared" si="72"/>
        <v>5.194050269197378</v>
      </c>
    </row>
    <row r="275" spans="2:25">
      <c r="B275" s="119">
        <f t="shared" si="67"/>
        <v>22.200000000000045</v>
      </c>
      <c r="C275" s="4">
        <f t="shared" si="56"/>
        <v>0.26394837984655106</v>
      </c>
      <c r="D275" s="3">
        <f t="shared" si="57"/>
        <v>0.26397904359122609</v>
      </c>
      <c r="E275" s="3">
        <f t="shared" si="58"/>
        <v>0.48675545732997128</v>
      </c>
      <c r="F275" s="3">
        <f t="shared" si="59"/>
        <v>0.48693445037689415</v>
      </c>
      <c r="G275" s="3">
        <f t="shared" si="60"/>
        <v>30.367061102451157</v>
      </c>
      <c r="H275" s="3">
        <f t="shared" si="61"/>
        <v>30.360238800114896</v>
      </c>
      <c r="I275" s="3">
        <f t="shared" si="62"/>
        <v>22.997826527739573</v>
      </c>
      <c r="J275" s="3">
        <f t="shared" si="63"/>
        <v>22.99521743754562</v>
      </c>
      <c r="K275" s="3">
        <f t="shared" si="64"/>
        <v>492.84002500000202</v>
      </c>
      <c r="L275" s="5">
        <f t="shared" si="65"/>
        <v>106.71697063135817</v>
      </c>
      <c r="M275" s="5">
        <f t="shared" si="66"/>
        <v>12.454710158538438</v>
      </c>
      <c r="N275" s="9">
        <v>50000</v>
      </c>
      <c r="O275" s="9">
        <v>0.3</v>
      </c>
      <c r="P275" s="9">
        <v>19.5</v>
      </c>
      <c r="Q275" s="5">
        <f t="shared" si="69"/>
        <v>432.90000000000146</v>
      </c>
      <c r="R275" s="5">
        <f t="shared" si="55"/>
        <v>0.2465164486748852</v>
      </c>
      <c r="S275" s="9">
        <v>0.21</v>
      </c>
      <c r="T275" s="9">
        <v>0.9</v>
      </c>
      <c r="U275" s="3">
        <f t="shared" si="70"/>
        <v>1.9848828907247304E-2</v>
      </c>
      <c r="V275" s="3">
        <f t="shared" si="71"/>
        <v>0.10577148883017956</v>
      </c>
      <c r="W275" s="21">
        <v>1</v>
      </c>
      <c r="X275" s="24">
        <f t="shared" si="68"/>
        <v>1.9848828907247304E-2</v>
      </c>
      <c r="Y275" s="3">
        <f t="shared" si="72"/>
        <v>5.2138990981046254</v>
      </c>
    </row>
    <row r="276" spans="2:25">
      <c r="B276" s="119">
        <f t="shared" si="67"/>
        <v>22.300000000000047</v>
      </c>
      <c r="C276" s="4">
        <f t="shared" si="56"/>
        <v>0.26281876074718374</v>
      </c>
      <c r="D276" s="3">
        <f t="shared" si="57"/>
        <v>0.26284903226229589</v>
      </c>
      <c r="E276" s="3">
        <f t="shared" si="58"/>
        <v>0.48564458386967402</v>
      </c>
      <c r="F276" s="3">
        <f t="shared" si="59"/>
        <v>0.48582202640375671</v>
      </c>
      <c r="G276" s="3">
        <f t="shared" si="60"/>
        <v>30.440243100211962</v>
      </c>
      <c r="H276" s="3">
        <f t="shared" si="61"/>
        <v>30.433437203181668</v>
      </c>
      <c r="I276" s="3">
        <f t="shared" si="62"/>
        <v>23.094372149941684</v>
      </c>
      <c r="J276" s="3">
        <f t="shared" si="63"/>
        <v>23.091773968233841</v>
      </c>
      <c r="K276" s="3">
        <f t="shared" si="64"/>
        <v>497.29002500000206</v>
      </c>
      <c r="L276" s="5">
        <f t="shared" si="65"/>
        <v>106.41404379489711</v>
      </c>
      <c r="M276" s="5">
        <f t="shared" si="66"/>
        <v>12.334395665629499</v>
      </c>
      <c r="N276" s="9">
        <v>50000</v>
      </c>
      <c r="O276" s="9">
        <v>0.3</v>
      </c>
      <c r="P276" s="9">
        <v>19.5</v>
      </c>
      <c r="Q276" s="5">
        <f t="shared" si="69"/>
        <v>434.8500000000015</v>
      </c>
      <c r="R276" s="5">
        <f t="shared" si="55"/>
        <v>0.24471437000091237</v>
      </c>
      <c r="S276" s="9">
        <v>0.21</v>
      </c>
      <c r="T276" s="9">
        <v>0.9</v>
      </c>
      <c r="U276" s="3">
        <f t="shared" si="70"/>
        <v>1.9802681279104162E-2</v>
      </c>
      <c r="V276" s="3">
        <f t="shared" si="71"/>
        <v>0.10507704063133204</v>
      </c>
      <c r="W276" s="21">
        <v>1</v>
      </c>
      <c r="X276" s="24">
        <f t="shared" si="68"/>
        <v>1.9802681279104162E-2</v>
      </c>
      <c r="Y276" s="3">
        <f t="shared" si="72"/>
        <v>5.2337017793837299</v>
      </c>
    </row>
    <row r="277" spans="2:25">
      <c r="B277" s="119">
        <f t="shared" si="67"/>
        <v>22.400000000000048</v>
      </c>
      <c r="C277" s="4">
        <f t="shared" si="56"/>
        <v>0.26169854784582075</v>
      </c>
      <c r="D277" s="3">
        <f t="shared" si="57"/>
        <v>0.26172843371893512</v>
      </c>
      <c r="E277" s="3">
        <f t="shared" si="58"/>
        <v>0.48453505817258014</v>
      </c>
      <c r="F277" s="3">
        <f t="shared" si="59"/>
        <v>0.48471096607353648</v>
      </c>
      <c r="G277" s="3">
        <f t="shared" si="60"/>
        <v>30.513577305848656</v>
      </c>
      <c r="H277" s="3">
        <f t="shared" si="61"/>
        <v>30.506787769281811</v>
      </c>
      <c r="I277" s="3">
        <f t="shared" si="62"/>
        <v>23.190947048363551</v>
      </c>
      <c r="J277" s="3">
        <f t="shared" si="63"/>
        <v>23.188359687567427</v>
      </c>
      <c r="K277" s="3">
        <f t="shared" si="64"/>
        <v>501.76002500000214</v>
      </c>
      <c r="L277" s="5">
        <f t="shared" si="65"/>
        <v>106.1123892610357</v>
      </c>
      <c r="M277" s="5">
        <f t="shared" si="66"/>
        <v>12.215520012353027</v>
      </c>
      <c r="N277" s="9">
        <v>50000</v>
      </c>
      <c r="O277" s="9">
        <v>0.3</v>
      </c>
      <c r="P277" s="9">
        <v>19.5</v>
      </c>
      <c r="Q277" s="5">
        <f t="shared" si="69"/>
        <v>436.80000000000155</v>
      </c>
      <c r="R277" s="5">
        <f t="shared" si="55"/>
        <v>0.24293129409577685</v>
      </c>
      <c r="S277" s="9">
        <v>0.21</v>
      </c>
      <c r="T277" s="9">
        <v>0.9</v>
      </c>
      <c r="U277" s="3">
        <f t="shared" si="70"/>
        <v>1.9756615450725056E-2</v>
      </c>
      <c r="V277" s="3">
        <f t="shared" si="71"/>
        <v>0.10438892505897829</v>
      </c>
      <c r="W277" s="21">
        <v>1</v>
      </c>
      <c r="X277" s="24">
        <f t="shared" si="68"/>
        <v>1.9756615450725056E-2</v>
      </c>
      <c r="Y277" s="3">
        <f t="shared" si="72"/>
        <v>5.2534583948344551</v>
      </c>
    </row>
    <row r="278" spans="2:25">
      <c r="B278" s="119">
        <f t="shared" si="67"/>
        <v>22.50000000000005</v>
      </c>
      <c r="C278" s="4">
        <f t="shared" si="56"/>
        <v>0.26058762692788001</v>
      </c>
      <c r="D278" s="3">
        <f t="shared" si="57"/>
        <v>0.26061713361035582</v>
      </c>
      <c r="E278" s="3">
        <f t="shared" si="58"/>
        <v>0.48342693928057567</v>
      </c>
      <c r="F278" s="3">
        <f t="shared" si="59"/>
        <v>0.48360132825507762</v>
      </c>
      <c r="G278" s="3">
        <f t="shared" si="60"/>
        <v>30.587062624580383</v>
      </c>
      <c r="H278" s="3">
        <f t="shared" si="61"/>
        <v>30.580289403470371</v>
      </c>
      <c r="I278" s="3">
        <f t="shared" si="62"/>
        <v>23.287550858774352</v>
      </c>
      <c r="J278" s="3">
        <f t="shared" si="63"/>
        <v>23.284974232324206</v>
      </c>
      <c r="K278" s="3">
        <f t="shared" si="64"/>
        <v>506.25002500000221</v>
      </c>
      <c r="L278" s="5">
        <f t="shared" si="65"/>
        <v>105.81200351250908</v>
      </c>
      <c r="M278" s="5">
        <f t="shared" si="66"/>
        <v>12.098063268288833</v>
      </c>
      <c r="N278" s="9">
        <v>50000</v>
      </c>
      <c r="O278" s="9">
        <v>0.3</v>
      </c>
      <c r="P278" s="9">
        <v>19.5</v>
      </c>
      <c r="Q278" s="5">
        <f t="shared" si="69"/>
        <v>438.75000000000159</v>
      </c>
      <c r="R278" s="5">
        <f t="shared" si="55"/>
        <v>0.2411669595726694</v>
      </c>
      <c r="S278" s="9">
        <v>0.21</v>
      </c>
      <c r="T278" s="9">
        <v>0.9</v>
      </c>
      <c r="U278" s="3">
        <f t="shared" si="70"/>
        <v>1.9710633110307439E-2</v>
      </c>
      <c r="V278" s="3">
        <f t="shared" si="71"/>
        <v>0.10370706973415292</v>
      </c>
      <c r="W278" s="21">
        <v>1</v>
      </c>
      <c r="X278" s="24">
        <f t="shared" si="68"/>
        <v>1.9710633110307439E-2</v>
      </c>
      <c r="Y278" s="3">
        <f t="shared" si="72"/>
        <v>5.2731690279447623</v>
      </c>
    </row>
    <row r="279" spans="2:25">
      <c r="B279" s="119">
        <f t="shared" si="67"/>
        <v>22.600000000000051</v>
      </c>
      <c r="C279" s="4">
        <f t="shared" si="56"/>
        <v>0.25948588557370778</v>
      </c>
      <c r="D279" s="3">
        <f t="shared" si="57"/>
        <v>0.25951501938402666</v>
      </c>
      <c r="E279" s="3">
        <f t="shared" si="58"/>
        <v>0.48232028454583847</v>
      </c>
      <c r="F279" s="3">
        <f t="shared" si="59"/>
        <v>0.48249317012919818</v>
      </c>
      <c r="G279" s="3">
        <f t="shared" si="60"/>
        <v>30.660697969876718</v>
      </c>
      <c r="H279" s="3">
        <f t="shared" si="61"/>
        <v>30.653941019059889</v>
      </c>
      <c r="I279" s="3">
        <f t="shared" si="62"/>
        <v>23.38418322285391</v>
      </c>
      <c r="J279" s="3">
        <f t="shared" si="63"/>
        <v>23.381617245177939</v>
      </c>
      <c r="K279" s="3">
        <f t="shared" si="64"/>
        <v>510.76002500000232</v>
      </c>
      <c r="L279" s="5">
        <f t="shared" si="65"/>
        <v>105.51288296675031</v>
      </c>
      <c r="M279" s="5">
        <f t="shared" si="66"/>
        <v>11.982005808301041</v>
      </c>
      <c r="N279" s="9">
        <v>50000</v>
      </c>
      <c r="O279" s="9">
        <v>0.3</v>
      </c>
      <c r="P279" s="9">
        <v>19.5</v>
      </c>
      <c r="Q279" s="5">
        <f t="shared" si="69"/>
        <v>440.70000000000164</v>
      </c>
      <c r="R279" s="5">
        <f t="shared" si="55"/>
        <v>0.2394211095229179</v>
      </c>
      <c r="S279" s="9">
        <v>0.21</v>
      </c>
      <c r="T279" s="9">
        <v>0.9</v>
      </c>
      <c r="U279" s="3">
        <f t="shared" si="70"/>
        <v>1.9664735896354216E-2</v>
      </c>
      <c r="V279" s="3">
        <f t="shared" si="71"/>
        <v>0.10303140327353114</v>
      </c>
      <c r="W279" s="21">
        <v>1</v>
      </c>
      <c r="X279" s="24">
        <f t="shared" si="68"/>
        <v>1.9664735896354216E-2</v>
      </c>
      <c r="Y279" s="3">
        <f t="shared" si="72"/>
        <v>5.2928337638411165</v>
      </c>
    </row>
    <row r="280" spans="2:25">
      <c r="B280" s="119">
        <f t="shared" si="67"/>
        <v>22.700000000000053</v>
      </c>
      <c r="C280" s="4">
        <f t="shared" si="56"/>
        <v>0.25839321312443975</v>
      </c>
      <c r="D280" s="3">
        <f t="shared" si="57"/>
        <v>0.25842198025144097</v>
      </c>
      <c r="E280" s="3">
        <f t="shared" si="58"/>
        <v>0.48121514967000545</v>
      </c>
      <c r="F280" s="3">
        <f t="shared" si="59"/>
        <v>0.48138654722785262</v>
      </c>
      <c r="G280" s="3">
        <f t="shared" si="60"/>
        <v>30.734482263412254</v>
      </c>
      <c r="H280" s="3">
        <f t="shared" si="61"/>
        <v>30.727741537574843</v>
      </c>
      <c r="I280" s="3">
        <f t="shared" si="62"/>
        <v>23.480843788075468</v>
      </c>
      <c r="J280" s="3">
        <f t="shared" si="63"/>
        <v>23.478288374581361</v>
      </c>
      <c r="K280" s="3">
        <f t="shared" si="64"/>
        <v>515.2900250000024</v>
      </c>
      <c r="L280" s="5">
        <f t="shared" si="65"/>
        <v>105.21502397824523</v>
      </c>
      <c r="M280" s="5">
        <f t="shared" si="66"/>
        <v>11.867328307565355</v>
      </c>
      <c r="N280" s="9">
        <v>50000</v>
      </c>
      <c r="O280" s="9">
        <v>0.3</v>
      </c>
      <c r="P280" s="9">
        <v>19.5</v>
      </c>
      <c r="Q280" s="5">
        <f t="shared" si="69"/>
        <v>442.65000000000168</v>
      </c>
      <c r="R280" s="5">
        <f t="shared" si="55"/>
        <v>0.23769349142266988</v>
      </c>
      <c r="S280" s="9">
        <v>0.21</v>
      </c>
      <c r="T280" s="9">
        <v>0.9</v>
      </c>
      <c r="U280" s="3">
        <f t="shared" si="70"/>
        <v>1.9618925398741483E-2</v>
      </c>
      <c r="V280" s="3">
        <f t="shared" si="71"/>
        <v>0.102361855272979</v>
      </c>
      <c r="W280" s="21">
        <v>1</v>
      </c>
      <c r="X280" s="24">
        <f t="shared" si="68"/>
        <v>1.9618925398741483E-2</v>
      </c>
      <c r="Y280" s="3">
        <f t="shared" si="72"/>
        <v>5.3124526892398576</v>
      </c>
    </row>
    <row r="281" spans="2:25">
      <c r="B281" s="119">
        <f t="shared" si="67"/>
        <v>22.800000000000054</v>
      </c>
      <c r="C281" s="4">
        <f t="shared" si="56"/>
        <v>0.25730950064861419</v>
      </c>
      <c r="D281" s="3">
        <f t="shared" si="57"/>
        <v>0.25733790715463889</v>
      </c>
      <c r="E281" s="3">
        <f t="shared" si="58"/>
        <v>0.48011158874244453</v>
      </c>
      <c r="F281" s="3">
        <f t="shared" si="59"/>
        <v>0.48028151347240094</v>
      </c>
      <c r="G281" s="3">
        <f t="shared" si="60"/>
        <v>30.808414435020868</v>
      </c>
      <c r="H281" s="3">
        <f t="shared" si="61"/>
        <v>30.80168988870582</v>
      </c>
      <c r="I281" s="3">
        <f t="shared" si="62"/>
        <v>23.577532207591243</v>
      </c>
      <c r="J281" s="3">
        <f t="shared" si="63"/>
        <v>23.574987274651971</v>
      </c>
      <c r="K281" s="3">
        <f t="shared" si="64"/>
        <v>519.84002500000247</v>
      </c>
      <c r="L281" s="5">
        <f t="shared" si="65"/>
        <v>104.91842284083059</v>
      </c>
      <c r="M281" s="5">
        <f t="shared" si="66"/>
        <v>11.754011736678093</v>
      </c>
      <c r="N281" s="9">
        <v>50000</v>
      </c>
      <c r="O281" s="9">
        <v>0.3</v>
      </c>
      <c r="P281" s="9">
        <v>19.5</v>
      </c>
      <c r="Q281" s="5">
        <f t="shared" si="69"/>
        <v>444.60000000000173</v>
      </c>
      <c r="R281" s="5">
        <f t="shared" si="55"/>
        <v>0.23598385704190325</v>
      </c>
      <c r="S281" s="9">
        <v>0.21</v>
      </c>
      <c r="T281" s="9">
        <v>0.9</v>
      </c>
      <c r="U281" s="3">
        <f t="shared" si="70"/>
        <v>1.9573203159765025E-2</v>
      </c>
      <c r="V281" s="3">
        <f t="shared" si="71"/>
        <v>0.1016983562914368</v>
      </c>
      <c r="W281" s="21">
        <v>1</v>
      </c>
      <c r="X281" s="24">
        <f t="shared" si="68"/>
        <v>1.9573203159765025E-2</v>
      </c>
      <c r="Y281" s="3">
        <f t="shared" si="72"/>
        <v>5.3320258923996224</v>
      </c>
    </row>
    <row r="282" spans="2:25">
      <c r="B282" s="119">
        <f t="shared" si="67"/>
        <v>22.900000000000055</v>
      </c>
      <c r="C282" s="4">
        <f t="shared" si="56"/>
        <v>0.25623464090951698</v>
      </c>
      <c r="D282" s="3">
        <f t="shared" si="57"/>
        <v>0.25626269273346541</v>
      </c>
      <c r="E282" s="3">
        <f t="shared" si="58"/>
        <v>0.47900965427765385</v>
      </c>
      <c r="F282" s="3">
        <f t="shared" si="59"/>
        <v>0.47917812121100151</v>
      </c>
      <c r="G282" s="3">
        <f t="shared" si="60"/>
        <v>30.882493422649709</v>
      </c>
      <c r="H282" s="3">
        <f t="shared" si="61"/>
        <v>30.875785010263343</v>
      </c>
      <c r="I282" s="3">
        <f t="shared" si="62"/>
        <v>23.674248140120575</v>
      </c>
      <c r="J282" s="3">
        <f t="shared" si="63"/>
        <v>23.671713605060418</v>
      </c>
      <c r="K282" s="3">
        <f t="shared" si="64"/>
        <v>524.41002500000263</v>
      </c>
      <c r="L282" s="5">
        <f t="shared" si="65"/>
        <v>104.62307578993624</v>
      </c>
      <c r="M282" s="5">
        <f t="shared" si="66"/>
        <v>11.642037356847185</v>
      </c>
      <c r="N282" s="9">
        <v>50000</v>
      </c>
      <c r="O282" s="9">
        <v>0.3</v>
      </c>
      <c r="P282" s="9">
        <v>19.5</v>
      </c>
      <c r="Q282" s="5">
        <f t="shared" si="69"/>
        <v>446.55000000000177</v>
      </c>
      <c r="R282" s="5">
        <f t="shared" si="55"/>
        <v>0.23429196235569549</v>
      </c>
      <c r="S282" s="9">
        <v>0.21</v>
      </c>
      <c r="T282" s="9">
        <v>0.9</v>
      </c>
      <c r="U282" s="3">
        <f t="shared" si="70"/>
        <v>1.9527570675165865E-2</v>
      </c>
      <c r="V282" s="3">
        <f t="shared" si="71"/>
        <v>0.10104083783512822</v>
      </c>
      <c r="W282" s="21">
        <v>1</v>
      </c>
      <c r="X282" s="24">
        <f t="shared" si="68"/>
        <v>1.9527570675165865E-2</v>
      </c>
      <c r="Y282" s="3">
        <f t="shared" si="72"/>
        <v>5.3515534630747883</v>
      </c>
    </row>
    <row r="283" spans="2:25">
      <c r="B283" s="119">
        <f t="shared" si="67"/>
        <v>23.000000000000057</v>
      </c>
      <c r="C283" s="4">
        <f t="shared" si="56"/>
        <v>0.25516852833324261</v>
      </c>
      <c r="D283" s="3">
        <f t="shared" si="57"/>
        <v>0.25519623129354529</v>
      </c>
      <c r="E283" s="3">
        <f t="shared" si="58"/>
        <v>0.47790939725180698</v>
      </c>
      <c r="F283" s="3">
        <f t="shared" si="59"/>
        <v>0.47807642125515148</v>
      </c>
      <c r="G283" s="3">
        <f t="shared" si="60"/>
        <v>30.956718172312819</v>
      </c>
      <c r="H283" s="3">
        <f t="shared" si="61"/>
        <v>30.950025848131414</v>
      </c>
      <c r="I283" s="3">
        <f t="shared" si="62"/>
        <v>23.770991249840691</v>
      </c>
      <c r="J283" s="3">
        <f t="shared" si="63"/>
        <v>23.768467030921506</v>
      </c>
      <c r="K283" s="3">
        <f t="shared" si="64"/>
        <v>529.00002500000267</v>
      </c>
      <c r="L283" s="5">
        <f t="shared" si="65"/>
        <v>104.32897900477273</v>
      </c>
      <c r="M283" s="5">
        <f t="shared" si="66"/>
        <v>11.531386715162967</v>
      </c>
      <c r="N283" s="9">
        <v>50000</v>
      </c>
      <c r="O283" s="9">
        <v>0.3</v>
      </c>
      <c r="P283" s="9">
        <v>19.5</v>
      </c>
      <c r="Q283" s="5">
        <f t="shared" si="69"/>
        <v>448.50000000000182</v>
      </c>
      <c r="R283" s="5">
        <f t="shared" si="55"/>
        <v>0.2326175674576863</v>
      </c>
      <c r="S283" s="9">
        <v>0.21</v>
      </c>
      <c r="T283" s="9">
        <v>0.9</v>
      </c>
      <c r="U283" s="3">
        <f t="shared" si="70"/>
        <v>1.9482029395135266E-2</v>
      </c>
      <c r="V283" s="3">
        <f t="shared" si="71"/>
        <v>0.10038923234208583</v>
      </c>
      <c r="W283" s="21">
        <v>1</v>
      </c>
      <c r="X283" s="24">
        <f t="shared" si="68"/>
        <v>1.9482029395135266E-2</v>
      </c>
      <c r="Y283" s="3">
        <f t="shared" si="72"/>
        <v>5.3710354924699235</v>
      </c>
    </row>
    <row r="284" spans="2:25">
      <c r="B284" s="119">
        <f t="shared" si="67"/>
        <v>23.100000000000058</v>
      </c>
      <c r="C284" s="4">
        <f t="shared" si="56"/>
        <v>0.2541110589774509</v>
      </c>
      <c r="D284" s="3">
        <f t="shared" si="57"/>
        <v>0.25413841877495913</v>
      </c>
      <c r="E284" s="3">
        <f t="shared" si="58"/>
        <v>0.47681086713846649</v>
      </c>
      <c r="F284" s="3">
        <f t="shared" si="59"/>
        <v>0.47697646291539358</v>
      </c>
      <c r="G284" s="3">
        <f t="shared" si="60"/>
        <v>31.031087638044575</v>
      </c>
      <c r="H284" s="3">
        <f t="shared" si="61"/>
        <v>31.02441135622081</v>
      </c>
      <c r="I284" s="3">
        <f t="shared" si="62"/>
        <v>23.867761206279962</v>
      </c>
      <c r="J284" s="3">
        <f t="shared" si="63"/>
        <v>23.865247222687696</v>
      </c>
      <c r="K284" s="3">
        <f t="shared" si="64"/>
        <v>533.61002500000279</v>
      </c>
      <c r="L284" s="5">
        <f t="shared" si="65"/>
        <v>104.03612861046588</v>
      </c>
      <c r="M284" s="5">
        <f t="shared" si="66"/>
        <v>11.422041639947768</v>
      </c>
      <c r="N284" s="9">
        <v>50000</v>
      </c>
      <c r="O284" s="9">
        <v>0.3</v>
      </c>
      <c r="P284" s="9">
        <v>19.5</v>
      </c>
      <c r="Q284" s="5">
        <f t="shared" si="69"/>
        <v>450.45000000000186</v>
      </c>
      <c r="R284" s="5">
        <f t="shared" si="55"/>
        <v>0.23096043647566977</v>
      </c>
      <c r="S284" s="9">
        <v>0.21</v>
      </c>
      <c r="T284" s="9">
        <v>0.9</v>
      </c>
      <c r="U284" s="3">
        <f t="shared" si="70"/>
        <v>1.9436580725299722E-2</v>
      </c>
      <c r="V284" s="3">
        <f t="shared" si="71"/>
        <v>9.974347316698777E-2</v>
      </c>
      <c r="W284" s="21">
        <v>1</v>
      </c>
      <c r="X284" s="24">
        <f t="shared" si="68"/>
        <v>1.9436580725299722E-2</v>
      </c>
      <c r="Y284" s="3">
        <f t="shared" si="72"/>
        <v>5.3904720731952231</v>
      </c>
    </row>
    <row r="285" spans="2:25">
      <c r="B285" s="119">
        <f t="shared" si="67"/>
        <v>23.20000000000006</v>
      </c>
      <c r="C285" s="4">
        <f t="shared" si="56"/>
        <v>0.25306213050080517</v>
      </c>
      <c r="D285" s="3">
        <f t="shared" si="57"/>
        <v>0.25308915272160071</v>
      </c>
      <c r="E285" s="3">
        <f t="shared" si="58"/>
        <v>0.47571411194348262</v>
      </c>
      <c r="F285" s="3">
        <f t="shared" si="59"/>
        <v>0.47587829403620868</v>
      </c>
      <c r="G285" s="3">
        <f t="shared" si="60"/>
        <v>31.105600781852818</v>
      </c>
      <c r="H285" s="3">
        <f t="shared" si="61"/>
        <v>31.098940496422106</v>
      </c>
      <c r="I285" s="3">
        <f t="shared" si="62"/>
        <v>23.964557684213634</v>
      </c>
      <c r="J285" s="3">
        <f t="shared" si="63"/>
        <v>23.962053856045035</v>
      </c>
      <c r="K285" s="3">
        <f t="shared" si="64"/>
        <v>538.24002500000279</v>
      </c>
      <c r="L285" s="5">
        <f t="shared" si="65"/>
        <v>103.74452068013883</v>
      </c>
      <c r="M285" s="5">
        <f t="shared" si="66"/>
        <v>11.313984236182648</v>
      </c>
      <c r="N285" s="9">
        <v>50000</v>
      </c>
      <c r="O285" s="9">
        <v>0.3</v>
      </c>
      <c r="P285" s="9">
        <v>19.5</v>
      </c>
      <c r="Q285" s="5">
        <f t="shared" si="69"/>
        <v>452.40000000000191</v>
      </c>
      <c r="R285" s="5">
        <f t="shared" si="55"/>
        <v>0.22932033748925376</v>
      </c>
      <c r="S285" s="9">
        <v>0.21</v>
      </c>
      <c r="T285" s="9">
        <v>0.9</v>
      </c>
      <c r="U285" s="3">
        <f t="shared" si="70"/>
        <v>1.9391226027686125E-2</v>
      </c>
      <c r="V285" s="3">
        <f t="shared" si="71"/>
        <v>9.9103494566293568E-2</v>
      </c>
      <c r="W285" s="21">
        <v>1</v>
      </c>
      <c r="X285" s="24">
        <f t="shared" si="68"/>
        <v>1.9391226027686125E-2</v>
      </c>
      <c r="Y285" s="3">
        <f t="shared" si="72"/>
        <v>5.4098632992229092</v>
      </c>
    </row>
    <row r="286" spans="2:25">
      <c r="B286" s="119">
        <f t="shared" si="67"/>
        <v>23.300000000000061</v>
      </c>
      <c r="C286" s="4">
        <f t="shared" si="56"/>
        <v>0.25202164213307432</v>
      </c>
      <c r="D286" s="3">
        <f t="shared" si="57"/>
        <v>0.25204833225120193</v>
      </c>
      <c r="E286" s="3">
        <f t="shared" si="58"/>
        <v>0.47461917823909761</v>
      </c>
      <c r="F286" s="3">
        <f t="shared" si="59"/>
        <v>0.4747819610301135</v>
      </c>
      <c r="G286" s="3">
        <f t="shared" si="60"/>
        <v>31.180256573671787</v>
      </c>
      <c r="H286" s="3">
        <f t="shared" si="61"/>
        <v>31.173612238558476</v>
      </c>
      <c r="I286" s="3">
        <f t="shared" si="62"/>
        <v>24.061380363561913</v>
      </c>
      <c r="J286" s="3">
        <f t="shared" si="63"/>
        <v>24.058886611811502</v>
      </c>
      <c r="K286" s="3">
        <f t="shared" si="64"/>
        <v>542.89002500000288</v>
      </c>
      <c r="L286" s="5">
        <f t="shared" si="65"/>
        <v>103.45415123694332</v>
      </c>
      <c r="M286" s="5">
        <f t="shared" si="66"/>
        <v>11.207196881011136</v>
      </c>
      <c r="N286" s="9">
        <v>50000</v>
      </c>
      <c r="O286" s="9">
        <v>0.3</v>
      </c>
      <c r="P286" s="9">
        <v>19.5</v>
      </c>
      <c r="Q286" s="5">
        <f t="shared" si="69"/>
        <v>454.35000000000196</v>
      </c>
      <c r="R286" s="5">
        <f t="shared" si="55"/>
        <v>0.22769704244952763</v>
      </c>
      <c r="S286" s="9">
        <v>0.21</v>
      </c>
      <c r="T286" s="9">
        <v>0.9</v>
      </c>
      <c r="U286" s="3">
        <f t="shared" si="70"/>
        <v>1.9345966621667602E-2</v>
      </c>
      <c r="V286" s="3">
        <f t="shared" si="71"/>
        <v>9.8469231683675759E-2</v>
      </c>
      <c r="W286" s="21">
        <v>1</v>
      </c>
      <c r="X286" s="24">
        <f t="shared" si="68"/>
        <v>1.9345966621667602E-2</v>
      </c>
      <c r="Y286" s="3">
        <f t="shared" si="72"/>
        <v>5.4292092658445767</v>
      </c>
    </row>
    <row r="287" spans="2:25">
      <c r="B287" s="119">
        <f t="shared" si="67"/>
        <v>23.400000000000063</v>
      </c>
      <c r="C287" s="4">
        <f t="shared" si="56"/>
        <v>0.250989494645881</v>
      </c>
      <c r="D287" s="3">
        <f t="shared" si="57"/>
        <v>0.2510158580260069</v>
      </c>
      <c r="E287" s="3">
        <f t="shared" si="58"/>
        <v>0.47352611119727556</v>
      </c>
      <c r="F287" s="3">
        <f t="shared" si="59"/>
        <v>0.47368750891098155</v>
      </c>
      <c r="G287" s="3">
        <f t="shared" si="60"/>
        <v>31.255053991314792</v>
      </c>
      <c r="H287" s="3">
        <f t="shared" si="61"/>
        <v>31.248425560338283</v>
      </c>
      <c r="I287" s="3">
        <f t="shared" si="62"/>
        <v>24.158228929290384</v>
      </c>
      <c r="J287" s="3">
        <f t="shared" si="63"/>
        <v>24.15574517583763</v>
      </c>
      <c r="K287" s="3">
        <f t="shared" si="64"/>
        <v>547.56002500000295</v>
      </c>
      <c r="L287" s="5">
        <f t="shared" si="65"/>
        <v>103.16501625604091</v>
      </c>
      <c r="M287" s="5">
        <f t="shared" si="66"/>
        <v>11.101662219317074</v>
      </c>
      <c r="N287" s="9">
        <v>50000</v>
      </c>
      <c r="O287" s="9">
        <v>0.3</v>
      </c>
      <c r="P287" s="9">
        <v>19.5</v>
      </c>
      <c r="Q287" s="5">
        <f t="shared" si="69"/>
        <v>456.300000000002</v>
      </c>
      <c r="R287" s="5">
        <f t="shared" si="55"/>
        <v>0.22609032710068039</v>
      </c>
      <c r="S287" s="9">
        <v>0.21</v>
      </c>
      <c r="T287" s="9">
        <v>0.9</v>
      </c>
      <c r="U287" s="3">
        <f t="shared" si="70"/>
        <v>1.9300803784890408E-2</v>
      </c>
      <c r="V287" s="3">
        <f t="shared" si="71"/>
        <v>9.7840620535737832E-2</v>
      </c>
      <c r="W287" s="21">
        <v>1</v>
      </c>
      <c r="X287" s="24">
        <f t="shared" si="68"/>
        <v>1.9300803784890408E-2</v>
      </c>
      <c r="Y287" s="3">
        <f t="shared" si="72"/>
        <v>5.4485100696294673</v>
      </c>
    </row>
    <row r="288" spans="2:25">
      <c r="B288" s="119">
        <f t="shared" si="67"/>
        <v>23.500000000000064</v>
      </c>
      <c r="C288" s="4">
        <f t="shared" si="56"/>
        <v>0.24996559032408319</v>
      </c>
      <c r="D288" s="3">
        <f t="shared" si="57"/>
        <v>0.24999163222407986</v>
      </c>
      <c r="E288" s="3">
        <f t="shared" si="58"/>
        <v>0.47243495462227231</v>
      </c>
      <c r="F288" s="3">
        <f t="shared" si="59"/>
        <v>0.47259498132660671</v>
      </c>
      <c r="G288" s="3">
        <f t="shared" si="60"/>
        <v>31.329992020426733</v>
      </c>
      <c r="H288" s="3">
        <f t="shared" si="61"/>
        <v>31.323379447307452</v>
      </c>
      <c r="I288" s="3">
        <f t="shared" si="62"/>
        <v>24.255103071312703</v>
      </c>
      <c r="J288" s="3">
        <f t="shared" si="63"/>
        <v>24.252629238909396</v>
      </c>
      <c r="K288" s="3">
        <f t="shared" si="64"/>
        <v>552.25002500000301</v>
      </c>
      <c r="L288" s="5">
        <f t="shared" si="65"/>
        <v>102.8771116665355</v>
      </c>
      <c r="M288" s="5">
        <f t="shared" si="66"/>
        <v>10.997363159376849</v>
      </c>
      <c r="N288" s="9">
        <v>50000</v>
      </c>
      <c r="O288" s="9">
        <v>0.3</v>
      </c>
      <c r="P288" s="9">
        <v>19.5</v>
      </c>
      <c r="Q288" s="5">
        <f t="shared" si="69"/>
        <v>458.25000000000205</v>
      </c>
      <c r="R288" s="5">
        <f t="shared" si="55"/>
        <v>0.22449997090351345</v>
      </c>
      <c r="S288" s="9">
        <v>0.21</v>
      </c>
      <c r="T288" s="9">
        <v>0.9</v>
      </c>
      <c r="U288" s="3">
        <f t="shared" si="70"/>
        <v>1.9255738754182149E-2</v>
      </c>
      <c r="V288" s="3">
        <f t="shared" si="71"/>
        <v>9.7217597998011218E-2</v>
      </c>
      <c r="W288" s="21">
        <v>1</v>
      </c>
      <c r="X288" s="24">
        <f t="shared" si="68"/>
        <v>1.9255738754182149E-2</v>
      </c>
      <c r="Y288" s="3">
        <f t="shared" si="72"/>
        <v>5.4677658083836498</v>
      </c>
    </row>
    <row r="289" spans="2:25">
      <c r="B289" s="119">
        <f t="shared" si="67"/>
        <v>23.600000000000065</v>
      </c>
      <c r="C289" s="4">
        <f t="shared" si="56"/>
        <v>0.24894983293777109</v>
      </c>
      <c r="D289" s="3">
        <f t="shared" si="57"/>
        <v>0.24897555851123312</v>
      </c>
      <c r="E289" s="3">
        <f t="shared" si="58"/>
        <v>0.4713457509824675</v>
      </c>
      <c r="F289" s="3">
        <f t="shared" si="59"/>
        <v>0.47150442059052533</v>
      </c>
      <c r="G289" s="3">
        <f t="shared" si="60"/>
        <v>31.405069654436417</v>
      </c>
      <c r="H289" s="3">
        <f t="shared" si="61"/>
        <v>31.398472892801699</v>
      </c>
      <c r="I289" s="3">
        <f t="shared" si="62"/>
        <v>24.35200248439547</v>
      </c>
      <c r="J289" s="3">
        <f t="shared" si="63"/>
        <v>24.349538496653341</v>
      </c>
      <c r="K289" s="3">
        <f t="shared" si="64"/>
        <v>556.96002500000316</v>
      </c>
      <c r="L289" s="5">
        <f t="shared" si="65"/>
        <v>102.59043335335815</v>
      </c>
      <c r="M289" s="5">
        <f t="shared" si="66"/>
        <v>10.894282868584062</v>
      </c>
      <c r="N289" s="9">
        <v>50000</v>
      </c>
      <c r="O289" s="9">
        <v>0.3</v>
      </c>
      <c r="P289" s="9">
        <v>19.5</v>
      </c>
      <c r="Q289" s="5">
        <f t="shared" si="69"/>
        <v>460.20000000000209</v>
      </c>
      <c r="R289" s="5">
        <f t="shared" si="55"/>
        <v>0.22292575696079461</v>
      </c>
      <c r="S289" s="9">
        <v>0.21</v>
      </c>
      <c r="T289" s="9">
        <v>0.9</v>
      </c>
      <c r="U289" s="3">
        <f t="shared" si="70"/>
        <v>1.9210772726441814E-2</v>
      </c>
      <c r="V289" s="3">
        <f t="shared" si="71"/>
        <v>9.6600101791226259E-2</v>
      </c>
      <c r="W289" s="21">
        <v>1</v>
      </c>
      <c r="X289" s="24">
        <f t="shared" si="68"/>
        <v>1.9210772726441814E-2</v>
      </c>
      <c r="Y289" s="3">
        <f t="shared" si="72"/>
        <v>5.4869765811100919</v>
      </c>
    </row>
    <row r="290" spans="2:25">
      <c r="B290" s="119">
        <f t="shared" si="67"/>
        <v>23.700000000000067</v>
      </c>
      <c r="C290" s="4">
        <f t="shared" si="56"/>
        <v>0.24794212771486632</v>
      </c>
      <c r="D290" s="3">
        <f t="shared" si="57"/>
        <v>0.24796754201355706</v>
      </c>
      <c r="E290" s="3">
        <f t="shared" si="58"/>
        <v>0.47025854144147206</v>
      </c>
      <c r="F290" s="3">
        <f t="shared" si="59"/>
        <v>0.4704158677131165</v>
      </c>
      <c r="G290" s="3">
        <f t="shared" si="60"/>
        <v>31.480285894508697</v>
      </c>
      <c r="H290" s="3">
        <f t="shared" si="61"/>
        <v>31.47370489789855</v>
      </c>
      <c r="I290" s="3">
        <f t="shared" si="62"/>
        <v>24.448926868065254</v>
      </c>
      <c r="J290" s="3">
        <f t="shared" si="63"/>
        <v>24.446472649443788</v>
      </c>
      <c r="K290" s="3">
        <f t="shared" si="64"/>
        <v>561.69002500000317</v>
      </c>
      <c r="L290" s="5">
        <f t="shared" si="65"/>
        <v>102.30497715910516</v>
      </c>
      <c r="M290" s="5">
        <f t="shared" si="66"/>
        <v>10.792404769245582</v>
      </c>
      <c r="N290" s="9">
        <v>50000</v>
      </c>
      <c r="O290" s="9">
        <v>0.3</v>
      </c>
      <c r="P290" s="9">
        <v>19.5</v>
      </c>
      <c r="Q290" s="5">
        <f t="shared" si="69"/>
        <v>462.15000000000214</v>
      </c>
      <c r="R290" s="5">
        <f t="shared" si="55"/>
        <v>0.22136747194440051</v>
      </c>
      <c r="S290" s="9">
        <v>0.21</v>
      </c>
      <c r="T290" s="9">
        <v>0.9</v>
      </c>
      <c r="U290" s="3">
        <f t="shared" si="70"/>
        <v>1.9165906859511837E-2</v>
      </c>
      <c r="V290" s="3">
        <f t="shared" si="71"/>
        <v>9.5988070467849143E-2</v>
      </c>
      <c r="W290" s="21">
        <v>1</v>
      </c>
      <c r="X290" s="24">
        <f t="shared" si="68"/>
        <v>1.9165906859511837E-2</v>
      </c>
      <c r="Y290" s="3">
        <f t="shared" si="72"/>
        <v>5.5061424879696039</v>
      </c>
    </row>
    <row r="291" spans="2:25">
      <c r="B291" s="119">
        <f t="shared" si="67"/>
        <v>23.800000000000068</v>
      </c>
      <c r="C291" s="4">
        <f t="shared" si="56"/>
        <v>0.24694238131430798</v>
      </c>
      <c r="D291" s="3">
        <f t="shared" si="57"/>
        <v>0.24696748929054047</v>
      </c>
      <c r="E291" s="3">
        <f t="shared" si="58"/>
        <v>0.4691733658885302</v>
      </c>
      <c r="F291" s="3">
        <f t="shared" si="59"/>
        <v>0.46932936243199441</v>
      </c>
      <c r="G291" s="3">
        <f t="shared" si="60"/>
        <v>31.555639749496493</v>
      </c>
      <c r="H291" s="3">
        <f t="shared" si="61"/>
        <v>31.549074471369256</v>
      </c>
      <c r="I291" s="3">
        <f t="shared" si="62"/>
        <v>24.545875926517741</v>
      </c>
      <c r="J291" s="3">
        <f t="shared" si="63"/>
        <v>24.543431402312173</v>
      </c>
      <c r="K291" s="3">
        <f t="shared" si="64"/>
        <v>566.44002500000329</v>
      </c>
      <c r="L291" s="5">
        <f t="shared" si="65"/>
        <v>102.02073888583048</v>
      </c>
      <c r="M291" s="5">
        <f t="shared" si="66"/>
        <v>10.691712534447781</v>
      </c>
      <c r="N291" s="9">
        <v>50000</v>
      </c>
      <c r="O291" s="9">
        <v>0.3</v>
      </c>
      <c r="P291" s="9">
        <v>19.5</v>
      </c>
      <c r="Q291" s="5">
        <f t="shared" si="69"/>
        <v>464.10000000000218</v>
      </c>
      <c r="R291" s="5">
        <f t="shared" ref="R291:R333" si="73">L291/Q291</f>
        <v>0.21982490602419738</v>
      </c>
      <c r="S291" s="9">
        <v>0.21</v>
      </c>
      <c r="T291" s="9">
        <v>0.9</v>
      </c>
      <c r="U291" s="3">
        <f t="shared" si="70"/>
        <v>1.9121142273032632E-2</v>
      </c>
      <c r="V291" s="3">
        <f t="shared" si="71"/>
        <v>9.5381443398878371E-2</v>
      </c>
      <c r="W291" s="21">
        <v>1</v>
      </c>
      <c r="X291" s="24">
        <f t="shared" si="68"/>
        <v>1.9121142273032632E-2</v>
      </c>
      <c r="Y291" s="3">
        <f t="shared" si="72"/>
        <v>5.5252636302426366</v>
      </c>
    </row>
    <row r="292" spans="2:25">
      <c r="B292" s="119">
        <f t="shared" si="67"/>
        <v>23.90000000000007</v>
      </c>
      <c r="C292" s="4">
        <f t="shared" si="56"/>
        <v>0.2459505017998117</v>
      </c>
      <c r="D292" s="3">
        <f t="shared" si="57"/>
        <v>0.24597530830876566</v>
      </c>
      <c r="E292" s="3">
        <f t="shared" si="58"/>
        <v>0.46809026296823242</v>
      </c>
      <c r="F292" s="3">
        <f t="shared" si="59"/>
        <v>0.4682449432417119</v>
      </c>
      <c r="G292" s="3">
        <f t="shared" si="60"/>
        <v>31.631130235892666</v>
      </c>
      <c r="H292" s="3">
        <f t="shared" si="61"/>
        <v>31.624580629630543</v>
      </c>
      <c r="I292" s="3">
        <f t="shared" si="62"/>
        <v>24.642849368528861</v>
      </c>
      <c r="J292" s="3">
        <f t="shared" si="63"/>
        <v>24.640414464858406</v>
      </c>
      <c r="K292" s="3">
        <f t="shared" si="64"/>
        <v>571.21002500000338</v>
      </c>
      <c r="L292" s="5">
        <f t="shared" si="65"/>
        <v>101.73771429679364</v>
      </c>
      <c r="M292" s="5">
        <f t="shared" si="66"/>
        <v>10.592190083991941</v>
      </c>
      <c r="N292" s="9">
        <v>50000</v>
      </c>
      <c r="O292" s="9">
        <v>0.3</v>
      </c>
      <c r="P292" s="9">
        <v>19.5</v>
      </c>
      <c r="Q292" s="5">
        <f t="shared" si="69"/>
        <v>466.05000000000223</v>
      </c>
      <c r="R292" s="5">
        <f t="shared" si="73"/>
        <v>0.21829785279861208</v>
      </c>
      <c r="S292" s="9">
        <v>0.21</v>
      </c>
      <c r="T292" s="9">
        <v>0.9</v>
      </c>
      <c r="U292" s="3">
        <f t="shared" si="70"/>
        <v>1.9076480049279965E-2</v>
      </c>
      <c r="V292" s="3">
        <f t="shared" si="71"/>
        <v>9.4780160760895724E-2</v>
      </c>
      <c r="W292" s="21">
        <v>1</v>
      </c>
      <c r="X292" s="24">
        <f t="shared" si="68"/>
        <v>1.9076480049279965E-2</v>
      </c>
      <c r="Y292" s="3">
        <f t="shared" si="72"/>
        <v>5.5443401102919161</v>
      </c>
    </row>
    <row r="293" spans="2:25">
      <c r="B293" s="119">
        <f t="shared" si="67"/>
        <v>24.000000000000071</v>
      </c>
      <c r="C293" s="4">
        <f t="shared" si="56"/>
        <v>0.24496639861418756</v>
      </c>
      <c r="D293" s="3">
        <f t="shared" si="57"/>
        <v>0.24499090841616439</v>
      </c>
      <c r="E293" s="3">
        <f t="shared" si="58"/>
        <v>0.46700927010955429</v>
      </c>
      <c r="F293" s="3">
        <f t="shared" si="59"/>
        <v>0.46716264742278973</v>
      </c>
      <c r="G293" s="3">
        <f t="shared" si="60"/>
        <v>31.706756377781744</v>
      </c>
      <c r="H293" s="3">
        <f t="shared" si="61"/>
        <v>31.700222396696262</v>
      </c>
      <c r="I293" s="3">
        <f t="shared" si="62"/>
        <v>24.739846907367948</v>
      </c>
      <c r="J293" s="3">
        <f t="shared" si="63"/>
        <v>24.737421551164207</v>
      </c>
      <c r="K293" s="3">
        <f t="shared" si="64"/>
        <v>576.00002500000346</v>
      </c>
      <c r="L293" s="5">
        <f t="shared" si="65"/>
        <v>101.4558991181639</v>
      </c>
      <c r="M293" s="5">
        <f t="shared" si="66"/>
        <v>10.49382158039778</v>
      </c>
      <c r="N293" s="9">
        <v>50000</v>
      </c>
      <c r="O293" s="9">
        <v>0.3</v>
      </c>
      <c r="P293" s="9">
        <v>19.5</v>
      </c>
      <c r="Q293" s="5">
        <f t="shared" si="69"/>
        <v>468.00000000000227</v>
      </c>
      <c r="R293" s="5">
        <f t="shared" si="73"/>
        <v>0.21678610922684488</v>
      </c>
      <c r="S293" s="9">
        <v>0.21</v>
      </c>
      <c r="T293" s="9">
        <v>0.9</v>
      </c>
      <c r="U293" s="3">
        <f t="shared" si="70"/>
        <v>1.9031921233985314E-2</v>
      </c>
      <c r="V293" s="3">
        <f t="shared" si="71"/>
        <v>9.4184163523364159E-2</v>
      </c>
      <c r="W293" s="21">
        <v>1</v>
      </c>
      <c r="X293" s="24">
        <f t="shared" si="68"/>
        <v>1.9031921233985314E-2</v>
      </c>
      <c r="Y293" s="3">
        <f t="shared" si="72"/>
        <v>5.5633720315259012</v>
      </c>
    </row>
    <row r="294" spans="2:25">
      <c r="B294" s="119">
        <f t="shared" si="67"/>
        <v>24.100000000000072</v>
      </c>
      <c r="C294" s="4">
        <f t="shared" si="56"/>
        <v>0.24398998255420459</v>
      </c>
      <c r="D294" s="3">
        <f t="shared" si="57"/>
        <v>0.24401420031682164</v>
      </c>
      <c r="E294" s="3">
        <f t="shared" si="58"/>
        <v>0.46593042355423764</v>
      </c>
      <c r="F294" s="3">
        <f t="shared" si="59"/>
        <v>0.46608251107008802</v>
      </c>
      <c r="G294" s="3">
        <f t="shared" si="60"/>
        <v>31.782517206791589</v>
      </c>
      <c r="H294" s="3">
        <f t="shared" si="61"/>
        <v>31.775998804128935</v>
      </c>
      <c r="I294" s="3">
        <f t="shared" si="62"/>
        <v>24.836868260712812</v>
      </c>
      <c r="J294" s="3">
        <f t="shared" si="63"/>
        <v>24.834452379708384</v>
      </c>
      <c r="K294" s="3">
        <f t="shared" si="64"/>
        <v>580.81002500000352</v>
      </c>
      <c r="L294" s="5">
        <f t="shared" si="65"/>
        <v>101.17528904068178</v>
      </c>
      <c r="M294" s="5">
        <f t="shared" si="66"/>
        <v>10.396591424973442</v>
      </c>
      <c r="N294" s="9">
        <v>50000</v>
      </c>
      <c r="O294" s="9">
        <v>0.3</v>
      </c>
      <c r="P294" s="9">
        <v>19.5</v>
      </c>
      <c r="Q294" s="5">
        <f t="shared" si="69"/>
        <v>469.95000000000232</v>
      </c>
      <c r="R294" s="5">
        <f t="shared" si="73"/>
        <v>0.21528947556267961</v>
      </c>
      <c r="S294" s="9">
        <v>0.21</v>
      </c>
      <c r="T294" s="9">
        <v>0.9</v>
      </c>
      <c r="U294" s="3">
        <f t="shared" si="70"/>
        <v>1.898746683713981E-2</v>
      </c>
      <c r="V294" s="3">
        <f t="shared" si="71"/>
        <v>9.3593393436168057E-2</v>
      </c>
      <c r="W294" s="21">
        <v>1</v>
      </c>
      <c r="X294" s="24">
        <f t="shared" si="68"/>
        <v>1.898746683713981E-2</v>
      </c>
      <c r="Y294" s="3">
        <f t="shared" si="72"/>
        <v>5.5823594983630409</v>
      </c>
    </row>
    <row r="295" spans="2:25">
      <c r="B295" s="119">
        <f t="shared" si="67"/>
        <v>24.200000000000074</v>
      </c>
      <c r="C295" s="4">
        <f t="shared" si="56"/>
        <v>0.24302116574598712</v>
      </c>
      <c r="D295" s="3">
        <f t="shared" si="57"/>
        <v>0.24304509604631411</v>
      </c>
      <c r="E295" s="3">
        <f t="shared" si="58"/>
        <v>0.46485375838452903</v>
      </c>
      <c r="F295" s="3">
        <f t="shared" si="59"/>
        <v>0.46500456912053395</v>
      </c>
      <c r="G295" s="3">
        <f t="shared" si="60"/>
        <v>31.858411762044945</v>
      </c>
      <c r="H295" s="3">
        <f t="shared" si="61"/>
        <v>31.85190889099119</v>
      </c>
      <c r="I295" s="3">
        <f t="shared" si="62"/>
        <v>24.933913150566713</v>
      </c>
      <c r="J295" s="3">
        <f t="shared" si="63"/>
        <v>24.93150667328398</v>
      </c>
      <c r="K295" s="3">
        <f t="shared" si="64"/>
        <v>585.64002500000367</v>
      </c>
      <c r="L295" s="5">
        <f t="shared" si="65"/>
        <v>100.89587972127883</v>
      </c>
      <c r="M295" s="5">
        <f t="shared" si="66"/>
        <v>10.300484253951845</v>
      </c>
      <c r="N295" s="9">
        <v>50000</v>
      </c>
      <c r="O295" s="9">
        <v>0.3</v>
      </c>
      <c r="P295" s="9">
        <v>19.5</v>
      </c>
      <c r="Q295" s="5">
        <f t="shared" si="69"/>
        <v>471.90000000000236</v>
      </c>
      <c r="R295" s="5">
        <f t="shared" si="73"/>
        <v>0.213807755289846</v>
      </c>
      <c r="S295" s="9">
        <v>0.21</v>
      </c>
      <c r="T295" s="9">
        <v>0.9</v>
      </c>
      <c r="U295" s="3">
        <f t="shared" si="70"/>
        <v>1.8943117833781813E-2</v>
      </c>
      <c r="V295" s="3">
        <f t="shared" si="71"/>
        <v>9.3007793017389095E-2</v>
      </c>
      <c r="W295" s="21">
        <v>1</v>
      </c>
      <c r="X295" s="24">
        <f t="shared" si="68"/>
        <v>1.8943117833781813E-2</v>
      </c>
      <c r="Y295" s="3">
        <f t="shared" si="72"/>
        <v>5.6013026161968229</v>
      </c>
    </row>
    <row r="296" spans="2:25">
      <c r="B296" s="119">
        <f t="shared" si="67"/>
        <v>24.300000000000075</v>
      </c>
      <c r="C296" s="4">
        <f t="shared" si="56"/>
        <v>0.24205986162093188</v>
      </c>
      <c r="D296" s="3">
        <f t="shared" si="57"/>
        <v>0.24208350894757036</v>
      </c>
      <c r="E296" s="3">
        <f t="shared" si="58"/>
        <v>0.46377930855029043</v>
      </c>
      <c r="F296" s="3">
        <f t="shared" si="59"/>
        <v>0.46392885538022299</v>
      </c>
      <c r="G296" s="3">
        <f t="shared" si="60"/>
        <v>31.934439090110907</v>
      </c>
      <c r="H296" s="3">
        <f t="shared" si="61"/>
        <v>31.927951703797156</v>
      </c>
      <c r="I296" s="3">
        <f t="shared" si="62"/>
        <v>25.030981303177143</v>
      </c>
      <c r="J296" s="3">
        <f t="shared" si="63"/>
        <v>25.028584158917251</v>
      </c>
      <c r="K296" s="3">
        <f t="shared" si="64"/>
        <v>590.4900250000037</v>
      </c>
      <c r="L296" s="5">
        <f t="shared" si="65"/>
        <v>100.61766678465675</v>
      </c>
      <c r="M296" s="5">
        <f t="shared" si="66"/>
        <v>10.205484934690958</v>
      </c>
      <c r="N296" s="9">
        <v>50000</v>
      </c>
      <c r="O296" s="9">
        <v>0.3</v>
      </c>
      <c r="P296" s="9">
        <v>19.5</v>
      </c>
      <c r="Q296" s="5">
        <f t="shared" si="69"/>
        <v>473.85000000000241</v>
      </c>
      <c r="R296" s="5">
        <f t="shared" si="73"/>
        <v>0.21234075505889255</v>
      </c>
      <c r="S296" s="9">
        <v>0.21</v>
      </c>
      <c r="T296" s="9">
        <v>0.9</v>
      </c>
      <c r="U296" s="3">
        <f t="shared" si="70"/>
        <v>1.8898875164768705E-2</v>
      </c>
      <c r="V296" s="3">
        <f t="shared" si="71"/>
        <v>9.2427305541313245E-2</v>
      </c>
      <c r="W296" s="21">
        <v>1</v>
      </c>
      <c r="X296" s="24">
        <f t="shared" si="68"/>
        <v>1.8898875164768705E-2</v>
      </c>
      <c r="Y296" s="3">
        <f t="shared" si="72"/>
        <v>5.6202014913615912</v>
      </c>
    </row>
    <row r="297" spans="2:25">
      <c r="B297" s="119">
        <f t="shared" si="67"/>
        <v>24.400000000000077</v>
      </c>
      <c r="C297" s="4">
        <f t="shared" si="56"/>
        <v>0.24110598489213247</v>
      </c>
      <c r="D297" s="3">
        <f t="shared" si="57"/>
        <v>0.24112935364724025</v>
      </c>
      <c r="E297" s="3">
        <f t="shared" si="58"/>
        <v>0.46270710689549721</v>
      </c>
      <c r="F297" s="3">
        <f t="shared" si="59"/>
        <v>0.46285540255090518</v>
      </c>
      <c r="G297" s="3">
        <f t="shared" si="60"/>
        <v>32.01059824495637</v>
      </c>
      <c r="H297" s="3">
        <f t="shared" si="61"/>
        <v>32.004126296463767</v>
      </c>
      <c r="I297" s="3">
        <f t="shared" si="62"/>
        <v>25.128072448956441</v>
      </c>
      <c r="J297" s="3">
        <f t="shared" si="63"/>
        <v>25.125684567788472</v>
      </c>
      <c r="K297" s="3">
        <f t="shared" si="64"/>
        <v>595.36002500000382</v>
      </c>
      <c r="L297" s="5">
        <f t="shared" si="65"/>
        <v>100.34064582482635</v>
      </c>
      <c r="M297" s="5">
        <f t="shared" si="66"/>
        <v>10.111578561938472</v>
      </c>
      <c r="N297" s="9">
        <v>50000</v>
      </c>
      <c r="O297" s="9">
        <v>0.3</v>
      </c>
      <c r="P297" s="9">
        <v>19.5</v>
      </c>
      <c r="Q297" s="5">
        <f t="shared" si="69"/>
        <v>475.80000000000246</v>
      </c>
      <c r="R297" s="5">
        <f t="shared" si="73"/>
        <v>0.21088828462552719</v>
      </c>
      <c r="S297" s="9">
        <v>0.21</v>
      </c>
      <c r="T297" s="9">
        <v>0.9</v>
      </c>
      <c r="U297" s="3">
        <f t="shared" si="70"/>
        <v>1.8854739737532922E-2</v>
      </c>
      <c r="V297" s="3">
        <f t="shared" si="71"/>
        <v>9.185187502666245E-2</v>
      </c>
      <c r="W297" s="21">
        <v>1</v>
      </c>
      <c r="X297" s="24">
        <f t="shared" si="68"/>
        <v>1.8854739737532922E-2</v>
      </c>
      <c r="Y297" s="3">
        <f t="shared" si="72"/>
        <v>5.6390562310991239</v>
      </c>
    </row>
    <row r="298" spans="2:25">
      <c r="B298" s="119">
        <f t="shared" si="67"/>
        <v>24.500000000000078</v>
      </c>
      <c r="C298" s="4">
        <f t="shared" si="56"/>
        <v>0.24015945153129942</v>
      </c>
      <c r="D298" s="3">
        <f t="shared" si="57"/>
        <v>0.24018254603256203</v>
      </c>
      <c r="E298" s="3">
        <f t="shared" si="58"/>
        <v>0.46163718518413588</v>
      </c>
      <c r="F298" s="3">
        <f t="shared" si="59"/>
        <v>0.46178424225587289</v>
      </c>
      <c r="G298" s="3">
        <f t="shared" si="60"/>
        <v>32.086888287897345</v>
      </c>
      <c r="H298" s="3">
        <f t="shared" si="61"/>
        <v>32.080431730262042</v>
      </c>
      <c r="I298" s="3">
        <f t="shared" si="62"/>
        <v>25.22518632240412</v>
      </c>
      <c r="J298" s="3">
        <f t="shared" si="63"/>
        <v>25.222807635154414</v>
      </c>
      <c r="K298" s="3">
        <f t="shared" si="64"/>
        <v>600.25002500000392</v>
      </c>
      <c r="L298" s="5">
        <f t="shared" si="65"/>
        <v>100.06481240660777</v>
      </c>
      <c r="M298" s="5">
        <f t="shared" si="66"/>
        <v>10.018750454158269</v>
      </c>
      <c r="N298" s="9">
        <v>50000</v>
      </c>
      <c r="O298" s="9">
        <v>0.3</v>
      </c>
      <c r="P298" s="9">
        <v>19.5</v>
      </c>
      <c r="Q298" s="5">
        <f t="shared" si="69"/>
        <v>477.7500000000025</v>
      </c>
      <c r="R298" s="5">
        <f t="shared" si="73"/>
        <v>0.2094501567903867</v>
      </c>
      <c r="S298" s="9">
        <v>0.21</v>
      </c>
      <c r="T298" s="9">
        <v>0.9</v>
      </c>
      <c r="U298" s="3">
        <f t="shared" si="70"/>
        <v>1.8810712426822827E-2</v>
      </c>
      <c r="V298" s="3">
        <f t="shared" si="71"/>
        <v>9.1281446225046831E-2</v>
      </c>
      <c r="W298" s="21">
        <v>1</v>
      </c>
      <c r="X298" s="24">
        <f t="shared" si="68"/>
        <v>1.8810712426822827E-2</v>
      </c>
      <c r="Y298" s="3">
        <f t="shared" si="72"/>
        <v>5.6578669435259465</v>
      </c>
    </row>
    <row r="299" spans="2:25">
      <c r="B299" s="119">
        <f t="shared" si="67"/>
        <v>24.60000000000008</v>
      </c>
      <c r="C299" s="4">
        <f t="shared" si="56"/>
        <v>0.23922017874616447</v>
      </c>
      <c r="D299" s="3">
        <f t="shared" si="57"/>
        <v>0.23924300322871428</v>
      </c>
      <c r="E299" s="3">
        <f t="shared" si="58"/>
        <v>0.4605695741255178</v>
      </c>
      <c r="F299" s="3">
        <f t="shared" si="59"/>
        <v>0.46071540506526321</v>
      </c>
      <c r="G299" s="3">
        <f t="shared" si="60"/>
        <v>32.163308287550329</v>
      </c>
      <c r="H299" s="3">
        <f t="shared" si="61"/>
        <v>32.156867073768304</v>
      </c>
      <c r="I299" s="3">
        <f t="shared" si="62"/>
        <v>25.322322662030906</v>
      </c>
      <c r="J299" s="3">
        <f t="shared" si="63"/>
        <v>25.319953100272599</v>
      </c>
      <c r="K299" s="3">
        <f t="shared" si="64"/>
        <v>605.160025000004</v>
      </c>
      <c r="L299" s="5">
        <f t="shared" si="65"/>
        <v>99.790162067092325</v>
      </c>
      <c r="M299" s="5">
        <f t="shared" si="66"/>
        <v>9.926986149919065</v>
      </c>
      <c r="N299" s="9">
        <v>50000</v>
      </c>
      <c r="O299" s="9">
        <v>0.3</v>
      </c>
      <c r="P299" s="9">
        <v>19.5</v>
      </c>
      <c r="Q299" s="5">
        <f t="shared" si="69"/>
        <v>479.70000000000255</v>
      </c>
      <c r="R299" s="5">
        <f t="shared" si="73"/>
        <v>0.20802618734019554</v>
      </c>
      <c r="S299" s="9">
        <v>0.21</v>
      </c>
      <c r="T299" s="9">
        <v>0.9</v>
      </c>
      <c r="U299" s="3">
        <f t="shared" si="70"/>
        <v>1.8766794075428445E-2</v>
      </c>
      <c r="V299" s="3">
        <f t="shared" si="71"/>
        <v>9.0715964609631508E-2</v>
      </c>
      <c r="W299" s="21">
        <v>1</v>
      </c>
      <c r="X299" s="24">
        <f t="shared" si="68"/>
        <v>1.8766794075428445E-2</v>
      </c>
      <c r="Y299" s="3">
        <f t="shared" si="72"/>
        <v>5.6766337376013754</v>
      </c>
    </row>
    <row r="300" spans="2:25">
      <c r="B300" s="119">
        <f t="shared" si="67"/>
        <v>24.700000000000081</v>
      </c>
      <c r="C300" s="4">
        <f t="shared" si="56"/>
        <v>0.23828808495835666</v>
      </c>
      <c r="D300" s="3">
        <f t="shared" si="57"/>
        <v>0.23831064357664247</v>
      </c>
      <c r="E300" s="3">
        <f t="shared" si="58"/>
        <v>0.45950430339902171</v>
      </c>
      <c r="F300" s="3">
        <f t="shared" si="59"/>
        <v>0.45964892052078854</v>
      </c>
      <c r="G300" s="3">
        <f t="shared" si="60"/>
        <v>32.239857319783596</v>
      </c>
      <c r="H300" s="3">
        <f t="shared" si="61"/>
        <v>32.23343140281537</v>
      </c>
      <c r="I300" s="3">
        <f t="shared" si="62"/>
        <v>25.419481210284445</v>
      </c>
      <c r="J300" s="3">
        <f t="shared" si="63"/>
        <v>25.417120706327143</v>
      </c>
      <c r="K300" s="3">
        <f t="shared" si="64"/>
        <v>610.09002500000406</v>
      </c>
      <c r="L300" s="5">
        <f t="shared" si="65"/>
        <v>99.516690317067344</v>
      </c>
      <c r="M300" s="5">
        <f t="shared" si="66"/>
        <v>9.8362714043431385</v>
      </c>
      <c r="N300" s="9">
        <v>50000</v>
      </c>
      <c r="O300" s="9">
        <v>0.3</v>
      </c>
      <c r="P300" s="9">
        <v>19.5</v>
      </c>
      <c r="Q300" s="5">
        <f t="shared" si="69"/>
        <v>481.65000000000259</v>
      </c>
      <c r="R300" s="5">
        <f t="shared" si="73"/>
        <v>0.20661619499027678</v>
      </c>
      <c r="S300" s="9">
        <v>0.21</v>
      </c>
      <c r="T300" s="9">
        <v>0.9</v>
      </c>
      <c r="U300" s="3">
        <f t="shared" si="70"/>
        <v>1.8722985494892559E-2</v>
      </c>
      <c r="V300" s="3">
        <f t="shared" si="71"/>
        <v>9.0155376364013592E-2</v>
      </c>
      <c r="W300" s="21">
        <v>1</v>
      </c>
      <c r="X300" s="24">
        <f t="shared" si="68"/>
        <v>1.8722985494892559E-2</v>
      </c>
      <c r="Y300" s="3">
        <f t="shared" si="72"/>
        <v>5.6953567230962676</v>
      </c>
    </row>
    <row r="301" spans="2:25">
      <c r="B301" s="119">
        <f t="shared" si="67"/>
        <v>24.800000000000082</v>
      </c>
      <c r="C301" s="4">
        <f t="shared" si="56"/>
        <v>0.23736308978174056</v>
      </c>
      <c r="D301" s="3">
        <f t="shared" si="57"/>
        <v>0.237385386611348</v>
      </c>
      <c r="E301" s="3">
        <f t="shared" si="58"/>
        <v>0.4584414016782753</v>
      </c>
      <c r="F301" s="3">
        <f t="shared" si="59"/>
        <v>0.45858481715990795</v>
      </c>
      <c r="G301" s="3">
        <f t="shared" si="60"/>
        <v>32.316534467668468</v>
      </c>
      <c r="H301" s="3">
        <f t="shared" si="61"/>
        <v>32.310123800443783</v>
      </c>
      <c r="I301" s="3">
        <f t="shared" si="62"/>
        <v>25.51666171347663</v>
      </c>
      <c r="J301" s="3">
        <f t="shared" si="63"/>
        <v>25.51431020035627</v>
      </c>
      <c r="K301" s="3">
        <f t="shared" si="64"/>
        <v>615.04002500000411</v>
      </c>
      <c r="L301" s="5">
        <f t="shared" si="65"/>
        <v>99.244392642404307</v>
      </c>
      <c r="M301" s="5">
        <f t="shared" si="66"/>
        <v>9.7465921856148121</v>
      </c>
      <c r="N301" s="9">
        <v>50000</v>
      </c>
      <c r="O301" s="9">
        <v>0.3</v>
      </c>
      <c r="P301" s="9">
        <v>19.5</v>
      </c>
      <c r="Q301" s="5">
        <f t="shared" si="69"/>
        <v>483.60000000000264</v>
      </c>
      <c r="R301" s="5">
        <f t="shared" si="73"/>
        <v>0.20522000132837834</v>
      </c>
      <c r="S301" s="9">
        <v>0.21</v>
      </c>
      <c r="T301" s="9">
        <v>0.9</v>
      </c>
      <c r="U301" s="3">
        <f t="shared" si="70"/>
        <v>1.8679287466207346E-2</v>
      </c>
      <c r="V301" s="3">
        <f t="shared" si="71"/>
        <v>8.9599628371304363E-2</v>
      </c>
      <c r="W301" s="21">
        <v>1</v>
      </c>
      <c r="X301" s="24">
        <f t="shared" si="68"/>
        <v>1.8679287466207346E-2</v>
      </c>
      <c r="Y301" s="3">
        <f t="shared" si="72"/>
        <v>5.7140360105624746</v>
      </c>
    </row>
    <row r="302" spans="2:25">
      <c r="B302" s="119">
        <f t="shared" si="67"/>
        <v>24.900000000000084</v>
      </c>
      <c r="C302" s="4">
        <f t="shared" si="56"/>
        <v>0.23644511400120435</v>
      </c>
      <c r="D302" s="3">
        <f t="shared" si="57"/>
        <v>0.23646715304062907</v>
      </c>
      <c r="E302" s="3">
        <f t="shared" si="58"/>
        <v>0.45738089665479414</v>
      </c>
      <c r="F302" s="3">
        <f t="shared" si="59"/>
        <v>0.4575231225394541</v>
      </c>
      <c r="G302" s="3">
        <f t="shared" si="60"/>
        <v>32.393338821430625</v>
      </c>
      <c r="H302" s="3">
        <f t="shared" si="61"/>
        <v>32.386943356852996</v>
      </c>
      <c r="I302" s="3">
        <f t="shared" si="62"/>
        <v>25.613863921712479</v>
      </c>
      <c r="J302" s="3">
        <f t="shared" si="63"/>
        <v>25.611521333181365</v>
      </c>
      <c r="K302" s="3">
        <f t="shared" si="64"/>
        <v>620.01002500000425</v>
      </c>
      <c r="L302" s="5">
        <f t="shared" si="65"/>
        <v>98.973264505411478</v>
      </c>
      <c r="M302" s="5">
        <f t="shared" si="66"/>
        <v>9.6579346715471281</v>
      </c>
      <c r="N302" s="9">
        <v>50000</v>
      </c>
      <c r="O302" s="9">
        <v>0.3</v>
      </c>
      <c r="P302" s="9">
        <v>19.5</v>
      </c>
      <c r="Q302" s="5">
        <f t="shared" si="69"/>
        <v>485.55000000000268</v>
      </c>
      <c r="R302" s="5">
        <f t="shared" si="73"/>
        <v>0.2038374307597795</v>
      </c>
      <c r="S302" s="9">
        <v>0.21</v>
      </c>
      <c r="T302" s="9">
        <v>0.9</v>
      </c>
      <c r="U302" s="3">
        <f t="shared" si="70"/>
        <v>1.8635700740496905E-2</v>
      </c>
      <c r="V302" s="3">
        <f t="shared" si="71"/>
        <v>8.9048668203411993E-2</v>
      </c>
      <c r="W302" s="21">
        <v>1</v>
      </c>
      <c r="X302" s="24">
        <f t="shared" si="68"/>
        <v>1.8635700740496905E-2</v>
      </c>
      <c r="Y302" s="3">
        <f t="shared" si="72"/>
        <v>5.732671711302971</v>
      </c>
    </row>
    <row r="303" spans="2:25">
      <c r="B303" s="119">
        <f t="shared" si="67"/>
        <v>25.000000000000085</v>
      </c>
      <c r="C303" s="4">
        <f t="shared" ref="C303:C313" si="74">ATAN((b-x)/B303)+ATAN((x-a)/B303)</f>
        <v>0.2355340795518881</v>
      </c>
      <c r="D303" s="3">
        <f t="shared" ref="D303:D313" si="75">ATAN((x-b)/B303)+ATAN((2*b-x-a)/B303)</f>
        <v>0.23555586472426304</v>
      </c>
      <c r="E303" s="3">
        <f t="shared" ref="E303:E313" si="76">ATAN((a-x)/B303)+ATAN(x/B303)</f>
        <v>0.45632281506108574</v>
      </c>
      <c r="F303" s="3">
        <f t="shared" ref="F303:F313" si="77">ATAN((a-2*b+x)/B303)+ATAN((2*b-x)/B303)</f>
        <v>0.45646386325872479</v>
      </c>
      <c r="G303" s="3">
        <f t="shared" ref="G303:G313" si="78">SQRT(x^2+B303^2)</f>
        <v>32.470269478401377</v>
      </c>
      <c r="H303" s="3">
        <f t="shared" ref="H303:H313" si="79">SQRT((2*b-x)^2+B303^2)</f>
        <v>32.463889169352527</v>
      </c>
      <c r="I303" s="3">
        <f t="shared" ref="I303:I313" si="80">SQRT((x-a)^2+B303^2)</f>
        <v>25.711087588820593</v>
      </c>
      <c r="J303" s="3">
        <f t="shared" ref="J303:J313" si="81">SQRT((2*b-x-a)^2+B303^2)</f>
        <v>25.70875385933757</v>
      </c>
      <c r="K303" s="3">
        <f t="shared" ref="K303:K313" si="82">(b-x)^2+B303^2</f>
        <v>625.00002500000437</v>
      </c>
      <c r="L303" s="5">
        <f t="shared" si="65"/>
        <v>98.703301346151591</v>
      </c>
      <c r="M303" s="5">
        <f t="shared" ref="M303:M313" si="83">(q/PI())*(C303+x*E303/a+B303*(x-b)/K303+2*B303*LN(I303/G303)/a+D303+(2*b-x)*F303/a+B303*(b-x)/K303+2*B303*LN(J303/H303)/a)</f>
        <v>9.5702852462066819</v>
      </c>
      <c r="N303" s="9">
        <v>50000</v>
      </c>
      <c r="O303" s="9">
        <v>0.3</v>
      </c>
      <c r="P303" s="9">
        <v>19.5</v>
      </c>
      <c r="Q303" s="5">
        <f t="shared" si="69"/>
        <v>487.50000000000273</v>
      </c>
      <c r="R303" s="5">
        <f t="shared" si="73"/>
        <v>0.20246831045364316</v>
      </c>
      <c r="S303" s="9">
        <v>0.21</v>
      </c>
      <c r="T303" s="9">
        <v>0.9</v>
      </c>
      <c r="U303" s="3">
        <f t="shared" si="70"/>
        <v>1.8592226039685782E-2</v>
      </c>
      <c r="V303" s="3">
        <f t="shared" si="71"/>
        <v>8.850244411052062E-2</v>
      </c>
      <c r="W303" s="21">
        <v>1</v>
      </c>
      <c r="X303" s="24">
        <f t="shared" si="68"/>
        <v>1.8592226039685782E-2</v>
      </c>
      <c r="Y303" s="3">
        <f t="shared" si="72"/>
        <v>5.7512639373426566</v>
      </c>
    </row>
    <row r="304" spans="2:25">
      <c r="B304" s="119">
        <f t="shared" si="67"/>
        <v>25.100000000000087</v>
      </c>
      <c r="C304" s="4">
        <f t="shared" si="74"/>
        <v>0.23462990949884144</v>
      </c>
      <c r="D304" s="3">
        <f t="shared" si="75"/>
        <v>0.23465144465361967</v>
      </c>
      <c r="E304" s="3">
        <f t="shared" si="76"/>
        <v>0.45526718269323335</v>
      </c>
      <c r="F304" s="3">
        <f t="shared" si="77"/>
        <v>0.4554070649820563</v>
      </c>
      <c r="G304" s="3">
        <f t="shared" si="78"/>
        <v>32.547325542969027</v>
      </c>
      <c r="H304" s="3">
        <f t="shared" si="79"/>
        <v>32.540960342313262</v>
      </c>
      <c r="I304" s="3">
        <f t="shared" si="80"/>
        <v>25.808332472285077</v>
      </c>
      <c r="J304" s="3">
        <f t="shared" si="81"/>
        <v>25.806007537005879</v>
      </c>
      <c r="K304" s="3">
        <f t="shared" si="82"/>
        <v>630.01002500000436</v>
      </c>
      <c r="L304" s="5">
        <f t="shared" si="65"/>
        <v>98.434498583725784</v>
      </c>
      <c r="M304" s="5">
        <f t="shared" si="83"/>
        <v>9.4836304965939107</v>
      </c>
      <c r="N304" s="9">
        <v>50000</v>
      </c>
      <c r="O304" s="9">
        <v>0.3</v>
      </c>
      <c r="P304" s="9">
        <v>19.5</v>
      </c>
      <c r="Q304" s="5">
        <f t="shared" si="69"/>
        <v>489.45000000000277</v>
      </c>
      <c r="R304" s="5">
        <f t="shared" si="73"/>
        <v>0.20111247029058171</v>
      </c>
      <c r="S304" s="9">
        <v>0.21</v>
      </c>
      <c r="T304" s="9">
        <v>0.9</v>
      </c>
      <c r="U304" s="3">
        <f t="shared" si="70"/>
        <v>1.8548864057154151E-2</v>
      </c>
      <c r="V304" s="3">
        <f t="shared" si="71"/>
        <v>8.7960905010760967E-2</v>
      </c>
      <c r="W304" s="21">
        <v>1</v>
      </c>
      <c r="X304" s="24">
        <f t="shared" si="68"/>
        <v>1.8548864057154151E-2</v>
      </c>
      <c r="Y304" s="3">
        <f t="shared" si="72"/>
        <v>5.7698128013998105</v>
      </c>
    </row>
    <row r="305" spans="2:25">
      <c r="B305" s="119">
        <f t="shared" si="67"/>
        <v>25.200000000000088</v>
      </c>
      <c r="C305" s="4">
        <f t="shared" si="74"/>
        <v>0.23373252801710095</v>
      </c>
      <c r="D305" s="3">
        <f t="shared" si="75"/>
        <v>0.23375381693169511</v>
      </c>
      <c r="E305" s="3">
        <f t="shared" si="76"/>
        <v>0.45421402443297082</v>
      </c>
      <c r="F305" s="3">
        <f t="shared" si="77"/>
        <v>0.45435275246088569</v>
      </c>
      <c r="G305" s="3">
        <f t="shared" si="78"/>
        <v>32.624506126530164</v>
      </c>
      <c r="H305" s="3">
        <f t="shared" si="79"/>
        <v>32.618155987118655</v>
      </c>
      <c r="I305" s="3">
        <f t="shared" si="80"/>
        <v>25.905598333178958</v>
      </c>
      <c r="J305" s="3">
        <f t="shared" si="81"/>
        <v>25.903282127946728</v>
      </c>
      <c r="K305" s="3">
        <f t="shared" si="82"/>
        <v>635.04002500000445</v>
      </c>
      <c r="L305" s="5">
        <f t="shared" si="65"/>
        <v>98.166851617523648</v>
      </c>
      <c r="M305" s="5">
        <f t="shared" si="83"/>
        <v>9.3979572093804737</v>
      </c>
      <c r="N305" s="9">
        <v>50000</v>
      </c>
      <c r="O305" s="9">
        <v>0.3</v>
      </c>
      <c r="P305" s="9">
        <v>19.5</v>
      </c>
      <c r="Q305" s="5">
        <f t="shared" si="69"/>
        <v>491.40000000000282</v>
      </c>
      <c r="R305" s="5">
        <f t="shared" si="73"/>
        <v>0.19976974281140228</v>
      </c>
      <c r="S305" s="9">
        <v>0.21</v>
      </c>
      <c r="T305" s="9">
        <v>0.9</v>
      </c>
      <c r="U305" s="3">
        <f t="shared" si="70"/>
        <v>1.8505615458379334E-2</v>
      </c>
      <c r="V305" s="3">
        <f t="shared" si="71"/>
        <v>8.7424000480068223E-2</v>
      </c>
      <c r="W305" s="21">
        <v>1</v>
      </c>
      <c r="X305" s="24">
        <f t="shared" si="68"/>
        <v>1.8505615458379334E-2</v>
      </c>
      <c r="Y305" s="3">
        <f t="shared" si="72"/>
        <v>5.78831841685819</v>
      </c>
    </row>
    <row r="306" spans="2:25">
      <c r="B306" s="119">
        <f t="shared" si="67"/>
        <v>25.30000000000009</v>
      </c>
      <c r="C306" s="4">
        <f t="shared" si="74"/>
        <v>0.23284186037217749</v>
      </c>
      <c r="D306" s="3">
        <f t="shared" si="75"/>
        <v>0.2328629067535572</v>
      </c>
      <c r="E306" s="3">
        <f t="shared" si="76"/>
        <v>0.4531633642692604</v>
      </c>
      <c r="F306" s="3">
        <f t="shared" si="77"/>
        <v>0.45330094955531663</v>
      </c>
      <c r="G306" s="3">
        <f t="shared" si="78"/>
        <v>32.701810347441082</v>
      </c>
      <c r="H306" s="3">
        <f t="shared" si="79"/>
        <v>32.695475222116052</v>
      </c>
      <c r="I306" s="3">
        <f t="shared" si="80"/>
        <v>26.002884936099004</v>
      </c>
      <c r="J306" s="3">
        <f t="shared" si="81"/>
        <v>26.000577397434938</v>
      </c>
      <c r="K306" s="3">
        <f t="shared" si="82"/>
        <v>640.09002500000463</v>
      </c>
      <c r="L306" s="5">
        <f t="shared" si="65"/>
        <v>97.900355828441477</v>
      </c>
      <c r="M306" s="5">
        <f t="shared" si="83"/>
        <v>9.3132523677000627</v>
      </c>
      <c r="N306" s="9">
        <v>50000</v>
      </c>
      <c r="O306" s="9">
        <v>0.3</v>
      </c>
      <c r="P306" s="9">
        <v>19.5</v>
      </c>
      <c r="Q306" s="5">
        <f t="shared" si="69"/>
        <v>493.35000000000286</v>
      </c>
      <c r="R306" s="5">
        <f t="shared" si="73"/>
        <v>0.19843996316700296</v>
      </c>
      <c r="S306" s="9">
        <v>0.21</v>
      </c>
      <c r="T306" s="9">
        <v>0.9</v>
      </c>
      <c r="U306" s="3">
        <f t="shared" si="70"/>
        <v>1.846248088156455E-2</v>
      </c>
      <c r="V306" s="3">
        <f t="shared" si="71"/>
        <v>8.6891680742223476E-2</v>
      </c>
      <c r="W306" s="21">
        <v>1</v>
      </c>
      <c r="X306" s="24">
        <f t="shared" si="68"/>
        <v>1.846248088156455E-2</v>
      </c>
      <c r="Y306" s="3">
        <f t="shared" si="72"/>
        <v>5.8067808977397544</v>
      </c>
    </row>
    <row r="307" spans="2:25">
      <c r="B307" s="119">
        <f t="shared" si="67"/>
        <v>25.400000000000091</v>
      </c>
      <c r="C307" s="4">
        <f t="shared" si="74"/>
        <v>0.23195783290094335</v>
      </c>
      <c r="D307" s="3">
        <f t="shared" si="75"/>
        <v>0.23197864038719193</v>
      </c>
      <c r="E307" s="3">
        <f t="shared" si="76"/>
        <v>0.45211522531938519</v>
      </c>
      <c r="F307" s="3">
        <f t="shared" si="77"/>
        <v>0.45225167925519916</v>
      </c>
      <c r="G307" s="3">
        <f t="shared" si="78"/>
        <v>32.779237330969195</v>
      </c>
      <c r="H307" s="3">
        <f t="shared" si="79"/>
        <v>32.772917172568029</v>
      </c>
      <c r="I307" s="3">
        <f t="shared" si="80"/>
        <v>26.100192049101949</v>
      </c>
      <c r="J307" s="3">
        <f t="shared" si="81"/>
        <v>26.097893114196108</v>
      </c>
      <c r="K307" s="3">
        <f t="shared" si="82"/>
        <v>645.16002500000468</v>
      </c>
      <c r="L307" s="5">
        <f t="shared" si="65"/>
        <v>97.635006580068065</v>
      </c>
      <c r="M307" s="5">
        <f t="shared" si="83"/>
        <v>9.2295031479938494</v>
      </c>
      <c r="N307" s="9">
        <v>50000</v>
      </c>
      <c r="O307" s="9">
        <v>0.3</v>
      </c>
      <c r="P307" s="9">
        <v>19.5</v>
      </c>
      <c r="Q307" s="5">
        <f t="shared" si="69"/>
        <v>495.30000000000291</v>
      </c>
      <c r="R307" s="5">
        <f t="shared" si="73"/>
        <v>0.19712296906938723</v>
      </c>
      <c r="S307" s="9">
        <v>0.21</v>
      </c>
      <c r="T307" s="9">
        <v>0.9</v>
      </c>
      <c r="U307" s="3">
        <f t="shared" si="70"/>
        <v>1.8419460938254612E-2</v>
      </c>
      <c r="V307" s="3">
        <f t="shared" si="71"/>
        <v>8.6363896659074194E-2</v>
      </c>
      <c r="W307" s="21">
        <v>1</v>
      </c>
      <c r="X307" s="24">
        <f t="shared" si="68"/>
        <v>1.8419460938254612E-2</v>
      </c>
      <c r="Y307" s="3">
        <f t="shared" si="72"/>
        <v>5.8252003586780088</v>
      </c>
    </row>
    <row r="308" spans="2:25">
      <c r="B308" s="119">
        <f t="shared" si="67"/>
        <v>25.500000000000092</v>
      </c>
      <c r="C308" s="4">
        <f t="shared" si="74"/>
        <v>0.23108037299291095</v>
      </c>
      <c r="D308" s="3">
        <f t="shared" si="75"/>
        <v>0.23110094515474222</v>
      </c>
      <c r="E308" s="3">
        <f t="shared" si="76"/>
        <v>0.45106962984956561</v>
      </c>
      <c r="F308" s="3">
        <f t="shared" si="77"/>
        <v>0.45120496370073576</v>
      </c>
      <c r="G308" s="3">
        <f t="shared" si="78"/>
        <v>32.856786209244575</v>
      </c>
      <c r="H308" s="3">
        <f t="shared" si="79"/>
        <v>32.850480970603833</v>
      </c>
      <c r="I308" s="3">
        <f t="shared" si="80"/>
        <v>26.197519443642076</v>
      </c>
      <c r="J308" s="3">
        <f t="shared" si="81"/>
        <v>26.195229050344352</v>
      </c>
      <c r="K308" s="3">
        <f t="shared" si="82"/>
        <v>650.25002500000471</v>
      </c>
      <c r="L308" s="5">
        <f t="shared" si="65"/>
        <v>97.370799219839796</v>
      </c>
      <c r="M308" s="5">
        <f t="shared" si="83"/>
        <v>9.1466969169080929</v>
      </c>
      <c r="N308" s="9">
        <v>50000</v>
      </c>
      <c r="O308" s="9">
        <v>0.3</v>
      </c>
      <c r="P308" s="9">
        <v>19.5</v>
      </c>
      <c r="Q308" s="5">
        <f t="shared" si="69"/>
        <v>497.25000000000296</v>
      </c>
      <c r="R308" s="5">
        <f t="shared" si="73"/>
        <v>0.19581860074376917</v>
      </c>
      <c r="S308" s="9">
        <v>0.21</v>
      </c>
      <c r="T308" s="9">
        <v>0.9</v>
      </c>
      <c r="U308" s="3">
        <f t="shared" si="70"/>
        <v>1.837655621393925E-2</v>
      </c>
      <c r="V308" s="3">
        <f t="shared" si="71"/>
        <v>8.5840599720930014E-2</v>
      </c>
      <c r="W308" s="21">
        <v>1</v>
      </c>
      <c r="X308" s="24">
        <f t="shared" si="68"/>
        <v>1.837655621393925E-2</v>
      </c>
      <c r="Y308" s="3">
        <f t="shared" si="72"/>
        <v>5.8435769148919476</v>
      </c>
    </row>
    <row r="309" spans="2:25">
      <c r="B309" s="119">
        <f t="shared" si="67"/>
        <v>25.600000000000094</v>
      </c>
      <c r="C309" s="4">
        <f t="shared" si="74"/>
        <v>0.23020940907189305</v>
      </c>
      <c r="D309" s="3">
        <f t="shared" si="75"/>
        <v>0.23022974941413002</v>
      </c>
      <c r="E309" s="3">
        <f t="shared" si="76"/>
        <v>0.45002659929511446</v>
      </c>
      <c r="F309" s="3">
        <f t="shared" si="77"/>
        <v>0.45016082420262171</v>
      </c>
      <c r="G309" s="3">
        <f t="shared" si="78"/>
        <v>32.93445612121149</v>
      </c>
      <c r="H309" s="3">
        <f t="shared" si="79"/>
        <v>32.928165755170831</v>
      </c>
      <c r="I309" s="3">
        <f t="shared" si="80"/>
        <v>26.294866894510129</v>
      </c>
      <c r="J309" s="3">
        <f t="shared" si="81"/>
        <v>26.292584981321344</v>
      </c>
      <c r="K309" s="3">
        <f t="shared" si="82"/>
        <v>655.36002500000484</v>
      </c>
      <c r="L309" s="5">
        <f t="shared" si="65"/>
        <v>97.107729080165157</v>
      </c>
      <c r="M309" s="5">
        <f t="shared" si="83"/>
        <v>9.0648212282444653</v>
      </c>
      <c r="N309" s="9">
        <v>50000</v>
      </c>
      <c r="O309" s="9">
        <v>0.3</v>
      </c>
      <c r="P309" s="9">
        <v>19.5</v>
      </c>
      <c r="Q309" s="5">
        <f t="shared" si="69"/>
        <v>499.200000000003</v>
      </c>
      <c r="R309" s="5">
        <f t="shared" si="73"/>
        <v>0.19452670088173993</v>
      </c>
      <c r="S309" s="9">
        <v>0.21</v>
      </c>
      <c r="T309" s="9">
        <v>0.9</v>
      </c>
      <c r="U309" s="3">
        <f t="shared" si="70"/>
        <v>1.8333767268643955E-2</v>
      </c>
      <c r="V309" s="3">
        <f t="shared" si="71"/>
        <v>8.5321742037130152E-2</v>
      </c>
      <c r="W309" s="21">
        <v>1</v>
      </c>
      <c r="X309" s="24">
        <f t="shared" si="68"/>
        <v>1.8333767268643955E-2</v>
      </c>
      <c r="Y309" s="3">
        <f t="shared" si="72"/>
        <v>5.861910682160592</v>
      </c>
    </row>
    <row r="310" spans="2:25">
      <c r="B310" s="119">
        <f t="shared" si="67"/>
        <v>25.700000000000095</v>
      </c>
      <c r="C310" s="4">
        <f t="shared" si="74"/>
        <v>0.22934487057803607</v>
      </c>
      <c r="D310" s="3">
        <f t="shared" si="75"/>
        <v>0.2293649825410522</v>
      </c>
      <c r="E310" s="3">
        <f t="shared" si="76"/>
        <v>0.44898615428013644</v>
      </c>
      <c r="F310" s="3">
        <f t="shared" si="77"/>
        <v>0.44911928126173417</v>
      </c>
      <c r="G310" s="3">
        <f t="shared" si="78"/>
        <v>33.012246212580038</v>
      </c>
      <c r="H310" s="3">
        <f t="shared" si="79"/>
        <v>33.005970671986077</v>
      </c>
      <c r="I310" s="3">
        <f t="shared" si="80"/>
        <v>26.392234179773506</v>
      </c>
      <c r="J310" s="3">
        <f t="shared" si="81"/>
        <v>26.389960685836666</v>
      </c>
      <c r="K310" s="3">
        <f t="shared" si="82"/>
        <v>660.49002500000495</v>
      </c>
      <c r="L310" s="5">
        <f t="shared" ref="L310:L333" si="84">(C310+x*E310/a-B310*(x-b)/K310+D310+(2*b-x)*F310/$C$10-B310*(b-x)/K310)*q/PI()</f>
        <v>96.845791479519661</v>
      </c>
      <c r="M310" s="5">
        <f t="shared" si="83"/>
        <v>8.9838638199612024</v>
      </c>
      <c r="N310" s="9">
        <v>50000</v>
      </c>
      <c r="O310" s="9">
        <v>0.3</v>
      </c>
      <c r="P310" s="9">
        <v>19.5</v>
      </c>
      <c r="Q310" s="5">
        <f t="shared" si="69"/>
        <v>501.15000000000305</v>
      </c>
      <c r="R310" s="5">
        <f t="shared" si="73"/>
        <v>0.19324711459546856</v>
      </c>
      <c r="S310" s="9">
        <v>0.21</v>
      </c>
      <c r="T310" s="9">
        <v>0.9</v>
      </c>
      <c r="U310" s="3">
        <f t="shared" si="70"/>
        <v>1.8291094637508849E-2</v>
      </c>
      <c r="V310" s="3">
        <f t="shared" si="71"/>
        <v>8.4807276326778605E-2</v>
      </c>
      <c r="W310" s="21">
        <v>1</v>
      </c>
      <c r="X310" s="24">
        <f t="shared" si="68"/>
        <v>1.8291094637508849E-2</v>
      </c>
      <c r="Y310" s="3">
        <f t="shared" si="72"/>
        <v>5.880201776798101</v>
      </c>
    </row>
    <row r="311" spans="2:25">
      <c r="B311" s="119">
        <f t="shared" ref="B311:B333" si="85">B310+$C$11</f>
        <v>25.800000000000097</v>
      </c>
      <c r="C311" s="4">
        <f t="shared" si="74"/>
        <v>0.22848668795021868</v>
      </c>
      <c r="D311" s="3">
        <f t="shared" si="75"/>
        <v>0.2285065749113423</v>
      </c>
      <c r="E311" s="3">
        <f t="shared" si="76"/>
        <v>0.44794831463678619</v>
      </c>
      <c r="F311" s="3">
        <f t="shared" si="77"/>
        <v>0.44808035458837736</v>
      </c>
      <c r="G311" s="3">
        <f t="shared" si="78"/>
        <v>33.090155635777919</v>
      </c>
      <c r="H311" s="3">
        <f t="shared" si="79"/>
        <v>33.083894873487992</v>
      </c>
      <c r="I311" s="3">
        <f t="shared" si="80"/>
        <v>26.489621080717725</v>
      </c>
      <c r="J311" s="3">
        <f t="shared" si="81"/>
        <v>26.487355945809409</v>
      </c>
      <c r="K311" s="3">
        <f t="shared" si="82"/>
        <v>665.64002500000504</v>
      </c>
      <c r="L311" s="5">
        <f t="shared" si="84"/>
        <v>96.584981723511603</v>
      </c>
      <c r="M311" s="5">
        <f t="shared" si="83"/>
        <v>8.9038126112239855</v>
      </c>
      <c r="N311" s="9">
        <v>50000</v>
      </c>
      <c r="O311" s="9">
        <v>0.3</v>
      </c>
      <c r="P311" s="9">
        <v>19.5</v>
      </c>
      <c r="Q311" s="5">
        <f t="shared" si="69"/>
        <v>503.10000000000309</v>
      </c>
      <c r="R311" s="5">
        <f t="shared" si="73"/>
        <v>0.19197968937290999</v>
      </c>
      <c r="S311" s="9">
        <v>0.21</v>
      </c>
      <c r="T311" s="9">
        <v>0.9</v>
      </c>
      <c r="U311" s="3">
        <f t="shared" si="70"/>
        <v>1.8248538831355705E-2</v>
      </c>
      <c r="V311" s="3">
        <f t="shared" si="71"/>
        <v>8.4297155909643109E-2</v>
      </c>
      <c r="W311" s="21">
        <v>1</v>
      </c>
      <c r="X311" s="24">
        <f t="shared" ref="X311:X333" si="86">IF(W311=1,U311,V311)</f>
        <v>1.8248538831355705E-2</v>
      </c>
      <c r="Y311" s="3">
        <f t="shared" si="72"/>
        <v>5.8984503156294563</v>
      </c>
    </row>
    <row r="312" spans="2:25">
      <c r="B312" s="119">
        <f t="shared" si="85"/>
        <v>25.900000000000098</v>
      </c>
      <c r="C312" s="4">
        <f t="shared" si="74"/>
        <v>0.22763479260880529</v>
      </c>
      <c r="D312" s="3">
        <f t="shared" si="75"/>
        <v>0.22765445788368954</v>
      </c>
      <c r="E312" s="3">
        <f t="shared" si="76"/>
        <v>0.44691309942409352</v>
      </c>
      <c r="F312" s="3">
        <f t="shared" si="77"/>
        <v>0.4470440631210949</v>
      </c>
      <c r="G312" s="3">
        <f t="shared" si="78"/>
        <v>33.168183549902231</v>
      </c>
      <c r="H312" s="3">
        <f t="shared" si="79"/>
        <v>33.161937518788086</v>
      </c>
      <c r="I312" s="3">
        <f t="shared" si="80"/>
        <v>26.587027381789131</v>
      </c>
      <c r="J312" s="3">
        <f t="shared" si="81"/>
        <v>26.584770546311002</v>
      </c>
      <c r="K312" s="3">
        <f t="shared" si="82"/>
        <v>670.81002500000511</v>
      </c>
      <c r="L312" s="5">
        <f t="shared" si="84"/>
        <v>96.325295105919608</v>
      </c>
      <c r="M312" s="5">
        <f t="shared" si="83"/>
        <v>8.8246556995074155</v>
      </c>
      <c r="N312" s="9">
        <v>50000</v>
      </c>
      <c r="O312" s="9">
        <v>0.3</v>
      </c>
      <c r="P312" s="9">
        <v>19.5</v>
      </c>
      <c r="Q312" s="5">
        <f t="shared" ref="Q312:Q333" si="87">(B312-B311)*P312+Q311</f>
        <v>505.05000000000314</v>
      </c>
      <c r="R312" s="5">
        <f t="shared" si="73"/>
        <v>0.19072427503399467</v>
      </c>
      <c r="S312" s="9">
        <v>0.21</v>
      </c>
      <c r="T312" s="9">
        <v>0.9</v>
      </c>
      <c r="U312" s="3">
        <f t="shared" ref="U312:U333" si="88">100*(B312-B311)*(L312-2*O312*M312)/N312</f>
        <v>1.8206100337243292E-2</v>
      </c>
      <c r="V312" s="3">
        <f t="shared" ref="V312:V333" si="89">100*(S312/(1+T312))*(B312-B311)*LOG10((Q312+L312)/Q312)</f>
        <v>8.379133469721535E-2</v>
      </c>
      <c r="W312" s="21">
        <v>1</v>
      </c>
      <c r="X312" s="24">
        <f t="shared" si="86"/>
        <v>1.8206100337243292E-2</v>
      </c>
      <c r="Y312" s="3">
        <f t="shared" ref="Y312:Y333" si="90">X312+Y311</f>
        <v>5.9166564159666999</v>
      </c>
    </row>
    <row r="313" spans="2:25">
      <c r="B313" s="119">
        <f t="shared" si="85"/>
        <v>26.000000000000099</v>
      </c>
      <c r="C313" s="4">
        <f t="shared" si="74"/>
        <v>0.22678911693874895</v>
      </c>
      <c r="D313" s="3">
        <f t="shared" si="75"/>
        <v>0.22680856378270675</v>
      </c>
      <c r="E313" s="3">
        <f t="shared" si="76"/>
        <v>0.44588052694636593</v>
      </c>
      <c r="F313" s="3">
        <f t="shared" si="77"/>
        <v>0.44601042504506033</v>
      </c>
      <c r="G313" s="3">
        <f t="shared" si="78"/>
        <v>33.246329120671433</v>
      </c>
      <c r="H313" s="3">
        <f t="shared" si="79"/>
        <v>33.240097773622828</v>
      </c>
      <c r="I313" s="3">
        <f t="shared" si="80"/>
        <v>26.684452870538777</v>
      </c>
      <c r="J313" s="3">
        <f t="shared" si="81"/>
        <v>26.682204275509271</v>
      </c>
      <c r="K313" s="3">
        <f t="shared" si="82"/>
        <v>676.00002500000528</v>
      </c>
      <c r="L313" s="5">
        <f t="shared" si="84"/>
        <v>96.066726909702254</v>
      </c>
      <c r="M313" s="5">
        <f t="shared" si="83"/>
        <v>8.7463813577437044</v>
      </c>
      <c r="N313" s="9">
        <v>50000</v>
      </c>
      <c r="O313" s="9">
        <v>0.3</v>
      </c>
      <c r="P313" s="9">
        <v>19.5</v>
      </c>
      <c r="Q313" s="5">
        <f t="shared" si="87"/>
        <v>507.00000000000318</v>
      </c>
      <c r="R313" s="5">
        <f t="shared" si="73"/>
        <v>0.18948072368777447</v>
      </c>
      <c r="S313" s="9">
        <v>0.21</v>
      </c>
      <c r="T313" s="9">
        <v>0.9</v>
      </c>
      <c r="U313" s="3">
        <f t="shared" si="88"/>
        <v>1.8163779619011465E-2</v>
      </c>
      <c r="V313" s="3">
        <f t="shared" si="89"/>
        <v>8.328976718392743E-2</v>
      </c>
      <c r="W313" s="21">
        <v>1</v>
      </c>
      <c r="X313" s="24">
        <f t="shared" si="86"/>
        <v>1.8163779619011465E-2</v>
      </c>
      <c r="Y313" s="3">
        <f t="shared" si="90"/>
        <v>5.9348201955857114</v>
      </c>
    </row>
    <row r="314" spans="2:25">
      <c r="B314" s="119">
        <f t="shared" si="85"/>
        <v>26.100000000000101</v>
      </c>
      <c r="C314" s="4">
        <f t="shared" ref="C314:C333" si="91">ATAN((b-x)/B314)+ATAN((x-a)/B314)</f>
        <v>0.22594959427303318</v>
      </c>
      <c r="D314" s="3">
        <f t="shared" ref="D314:D333" si="92">ATAN((x-b)/B314)+ATAN((2*b-x-a)/B314)</f>
        <v>0.22596882588233924</v>
      </c>
      <c r="E314" s="3">
        <f t="shared" ref="E314:E333" si="93">ATAN((a-x)/B314)+ATAN(x/B314)</f>
        <v>0.44485061477117721</v>
      </c>
      <c r="F314" s="3">
        <f t="shared" ref="F314:F333" si="94">ATAN((a-2*b+x)/B314)+ATAN((2*b-x)/B314)</f>
        <v>0.44497945781005327</v>
      </c>
      <c r="G314" s="3">
        <f t="shared" ref="G314:G333" si="95">SQRT(x^2+B314^2)</f>
        <v>33.324591520377339</v>
      </c>
      <c r="H314" s="3">
        <f t="shared" ref="H314:H333" si="96">SQRT((2*b-x)^2+B314^2)</f>
        <v>33.318374810305578</v>
      </c>
      <c r="I314" s="3">
        <f t="shared" ref="I314:I333" si="97">SQRT((x-a)^2+B314^2)</f>
        <v>26.781897337567504</v>
      </c>
      <c r="J314" s="3">
        <f t="shared" ref="J314:J333" si="98">SQRT((2*b-x-a)^2+B314^2)</f>
        <v>26.779656924613601</v>
      </c>
      <c r="K314" s="3">
        <f t="shared" ref="K314:K333" si="99">(b-x)^2+B314^2</f>
        <v>681.21002500000532</v>
      </c>
      <c r="L314" s="5">
        <f t="shared" si="84"/>
        <v>95.809272407980771</v>
      </c>
      <c r="M314" s="5">
        <f t="shared" ref="M314:M333" si="100">(q/PI())*(C314+x*E314/a+B314*(x-b)/K314+2*B314*LN(I314/G314)/a+D314+(2*b-x)*F314/a+B314*(b-x)/K314+2*B314*LN(J314/H314)/a)</f>
        <v>8.6689780315204974</v>
      </c>
      <c r="N314" s="9">
        <v>50000</v>
      </c>
      <c r="O314" s="9">
        <v>0.3</v>
      </c>
      <c r="P314" s="9">
        <v>19.5</v>
      </c>
      <c r="Q314" s="5">
        <f t="shared" si="87"/>
        <v>508.95000000000323</v>
      </c>
      <c r="R314" s="5">
        <f t="shared" si="73"/>
        <v>0.18824888969050038</v>
      </c>
      <c r="S314" s="9">
        <v>0.21</v>
      </c>
      <c r="T314" s="9">
        <v>0.9</v>
      </c>
      <c r="U314" s="3">
        <f t="shared" si="88"/>
        <v>1.8121577117813953E-2</v>
      </c>
      <c r="V314" s="3">
        <f t="shared" si="89"/>
        <v>8.2792408438523438E-2</v>
      </c>
      <c r="W314" s="21">
        <v>1</v>
      </c>
      <c r="X314" s="24">
        <f t="shared" si="86"/>
        <v>1.8121577117813953E-2</v>
      </c>
      <c r="Y314" s="3">
        <f t="shared" si="90"/>
        <v>5.9529417727035252</v>
      </c>
    </row>
    <row r="315" spans="2:25">
      <c r="B315" s="119">
        <f t="shared" si="85"/>
        <v>26.200000000000102</v>
      </c>
      <c r="C315" s="4">
        <f t="shared" si="91"/>
        <v>0.22511615887644676</v>
      </c>
      <c r="D315" s="3">
        <f t="shared" si="92"/>
        <v>0.22513517838960712</v>
      </c>
      <c r="E315" s="3">
        <f t="shared" si="93"/>
        <v>0.44382337974695318</v>
      </c>
      <c r="F315" s="3">
        <f t="shared" si="94"/>
        <v>0.44395117814803264</v>
      </c>
      <c r="G315" s="3">
        <f t="shared" si="95"/>
        <v>33.402969927837333</v>
      </c>
      <c r="H315" s="3">
        <f t="shared" si="96"/>
        <v>33.396767807678714</v>
      </c>
      <c r="I315" s="3">
        <f t="shared" si="97"/>
        <v>26.879360576472152</v>
      </c>
      <c r="J315" s="3">
        <f t="shared" si="98"/>
        <v>26.877128287821328</v>
      </c>
      <c r="K315" s="3">
        <f t="shared" si="99"/>
        <v>686.44002500000545</v>
      </c>
      <c r="L315" s="5">
        <f t="shared" si="84"/>
        <v>95.552926864995072</v>
      </c>
      <c r="M315" s="5">
        <f t="shared" si="100"/>
        <v>8.5924343363242937</v>
      </c>
      <c r="N315" s="9">
        <v>50000</v>
      </c>
      <c r="O315" s="9">
        <v>0.3</v>
      </c>
      <c r="P315" s="9">
        <v>19.5</v>
      </c>
      <c r="Q315" s="5">
        <f t="shared" si="87"/>
        <v>510.90000000000327</v>
      </c>
      <c r="R315" s="5">
        <f t="shared" si="73"/>
        <v>0.18702862960460845</v>
      </c>
      <c r="S315" s="9">
        <v>0.21</v>
      </c>
      <c r="T315" s="9">
        <v>0.9</v>
      </c>
      <c r="U315" s="3">
        <f t="shared" si="88"/>
        <v>1.8079493252640355E-2</v>
      </c>
      <c r="V315" s="3">
        <f t="shared" si="89"/>
        <v>8.2299214095580248E-2</v>
      </c>
      <c r="W315" s="21">
        <v>1</v>
      </c>
      <c r="X315" s="24">
        <f t="shared" si="86"/>
        <v>1.8079493252640355E-2</v>
      </c>
      <c r="Y315" s="3">
        <f t="shared" si="90"/>
        <v>5.9710212659561659</v>
      </c>
    </row>
    <row r="316" spans="2:25">
      <c r="B316" s="119">
        <f t="shared" si="85"/>
        <v>26.300000000000104</v>
      </c>
      <c r="C316" s="4">
        <f t="shared" si="91"/>
        <v>0.22428874592968304</v>
      </c>
      <c r="D316" s="3">
        <f t="shared" si="92"/>
        <v>0.22430755642867314</v>
      </c>
      <c r="E316" s="3">
        <f t="shared" si="93"/>
        <v>0.44279883802016284</v>
      </c>
      <c r="F316" s="3">
        <f t="shared" si="94"/>
        <v>0.4429256020903149</v>
      </c>
      <c r="G316" s="3">
        <f t="shared" si="95"/>
        <v>33.48146352834663</v>
      </c>
      <c r="H316" s="3">
        <f t="shared" si="96"/>
        <v>33.475275951065818</v>
      </c>
      <c r="I316" s="3">
        <f t="shared" si="97"/>
        <v>26.97684238379291</v>
      </c>
      <c r="J316" s="3">
        <f t="shared" si="98"/>
        <v>26.974618162265163</v>
      </c>
      <c r="K316" s="3">
        <f t="shared" si="99"/>
        <v>691.69002500000556</v>
      </c>
      <c r="L316" s="5">
        <f t="shared" si="84"/>
        <v>95.297685537034198</v>
      </c>
      <c r="M316" s="5">
        <f t="shared" si="100"/>
        <v>8.5167390548312021</v>
      </c>
      <c r="N316" s="9">
        <v>50000</v>
      </c>
      <c r="O316" s="9">
        <v>0.3</v>
      </c>
      <c r="P316" s="9">
        <v>19.5</v>
      </c>
      <c r="Q316" s="5">
        <f t="shared" si="87"/>
        <v>512.85000000000332</v>
      </c>
      <c r="R316" s="5">
        <f t="shared" si="73"/>
        <v>0.18581980215859137</v>
      </c>
      <c r="S316" s="9">
        <v>0.21</v>
      </c>
      <c r="T316" s="9">
        <v>0.9</v>
      </c>
      <c r="U316" s="3">
        <f t="shared" si="88"/>
        <v>1.8037528420827353E-2</v>
      </c>
      <c r="V316" s="3">
        <f t="shared" si="89"/>
        <v>8.1810140347176874E-2</v>
      </c>
      <c r="W316" s="21">
        <v>1</v>
      </c>
      <c r="X316" s="24">
        <f t="shared" si="86"/>
        <v>1.8037528420827353E-2</v>
      </c>
      <c r="Y316" s="3">
        <f t="shared" si="90"/>
        <v>5.9890587943769935</v>
      </c>
    </row>
    <row r="317" spans="2:25">
      <c r="B317" s="119">
        <f t="shared" si="85"/>
        <v>26.400000000000105</v>
      </c>
      <c r="C317" s="4">
        <f t="shared" si="91"/>
        <v>0.22346729151375672</v>
      </c>
      <c r="D317" s="3">
        <f t="shared" si="92"/>
        <v>0.22348589602522884</v>
      </c>
      <c r="E317" s="3">
        <f t="shared" si="93"/>
        <v>0.44177700505212247</v>
      </c>
      <c r="F317" s="3">
        <f t="shared" si="94"/>
        <v>0.44190274498436655</v>
      </c>
      <c r="G317" s="3">
        <f t="shared" si="95"/>
        <v>33.560071513630682</v>
      </c>
      <c r="H317" s="3">
        <f t="shared" si="96"/>
        <v>33.553898432224024</v>
      </c>
      <c r="I317" s="3">
        <f t="shared" si="97"/>
        <v>27.074342558961714</v>
      </c>
      <c r="J317" s="3">
        <f t="shared" si="98"/>
        <v>27.072126347961763</v>
      </c>
      <c r="K317" s="3">
        <f t="shared" si="99"/>
        <v>696.96002500000566</v>
      </c>
      <c r="L317" s="5">
        <f t="shared" si="84"/>
        <v>95.043543673340949</v>
      </c>
      <c r="M317" s="5">
        <f t="shared" si="100"/>
        <v>8.4418811342423581</v>
      </c>
      <c r="N317" s="9">
        <v>50000</v>
      </c>
      <c r="O317" s="9">
        <v>0.3</v>
      </c>
      <c r="P317" s="9">
        <v>19.5</v>
      </c>
      <c r="Q317" s="5">
        <f t="shared" si="87"/>
        <v>514.80000000000337</v>
      </c>
      <c r="R317" s="5">
        <f t="shared" si="73"/>
        <v>0.18462226820773178</v>
      </c>
      <c r="S317" s="9">
        <v>0.21</v>
      </c>
      <c r="T317" s="9">
        <v>0.9</v>
      </c>
      <c r="U317" s="3">
        <f t="shared" si="88"/>
        <v>1.7995682998559363E-2</v>
      </c>
      <c r="V317" s="3">
        <f t="shared" si="89"/>
        <v>8.1325143934706981E-2</v>
      </c>
      <c r="W317" s="21">
        <v>1</v>
      </c>
      <c r="X317" s="24">
        <f t="shared" si="86"/>
        <v>1.7995682998559363E-2</v>
      </c>
      <c r="Y317" s="3">
        <f t="shared" si="90"/>
        <v>6.0070544773755525</v>
      </c>
    </row>
    <row r="318" spans="2:25">
      <c r="B318" s="119">
        <f t="shared" si="85"/>
        <v>26.500000000000107</v>
      </c>
      <c r="C318" s="4">
        <f t="shared" si="91"/>
        <v>0.22265173259473064</v>
      </c>
      <c r="D318" s="3">
        <f t="shared" si="92"/>
        <v>0.22267013409119166</v>
      </c>
      <c r="E318" s="3">
        <f t="shared" si="93"/>
        <v>0.4407578956354255</v>
      </c>
      <c r="F318" s="3">
        <f t="shared" si="94"/>
        <v>0.44088262151022062</v>
      </c>
      <c r="G318" s="3">
        <f t="shared" si="95"/>
        <v>33.638793081797772</v>
      </c>
      <c r="H318" s="3">
        <f t="shared" si="96"/>
        <v>33.632634449296496</v>
      </c>
      <c r="I318" s="3">
        <f t="shared" si="97"/>
        <v>27.171860904251769</v>
      </c>
      <c r="J318" s="3">
        <f t="shared" si="98"/>
        <v>27.169652647761357</v>
      </c>
      <c r="K318" s="3">
        <f t="shared" si="99"/>
        <v>702.25002500000573</v>
      </c>
      <c r="L318" s="5">
        <f t="shared" si="84"/>
        <v>94.790496516992476</v>
      </c>
      <c r="M318" s="5">
        <f t="shared" si="100"/>
        <v>8.3678496836643088</v>
      </c>
      <c r="N318" s="9">
        <v>50000</v>
      </c>
      <c r="O318" s="9">
        <v>0.3</v>
      </c>
      <c r="P318" s="9">
        <v>19.5</v>
      </c>
      <c r="Q318" s="5">
        <f t="shared" si="87"/>
        <v>516.75000000000341</v>
      </c>
      <c r="R318" s="5">
        <f t="shared" si="73"/>
        <v>0.18343589069567848</v>
      </c>
      <c r="S318" s="9">
        <v>0.21</v>
      </c>
      <c r="T318" s="9">
        <v>0.9</v>
      </c>
      <c r="U318" s="3">
        <f t="shared" si="88"/>
        <v>1.7953957341359034E-2</v>
      </c>
      <c r="V318" s="3">
        <f t="shared" si="89"/>
        <v>8.0844182140834109E-2</v>
      </c>
      <c r="W318" s="21">
        <v>1</v>
      </c>
      <c r="X318" s="24">
        <f t="shared" si="86"/>
        <v>1.7953957341359034E-2</v>
      </c>
      <c r="Y318" s="3">
        <f t="shared" si="90"/>
        <v>6.0250084347169119</v>
      </c>
    </row>
    <row r="319" spans="2:25">
      <c r="B319" s="119">
        <f t="shared" si="85"/>
        <v>26.600000000000108</v>
      </c>
      <c r="C319" s="4">
        <f t="shared" si="91"/>
        <v>0.22184200700874601</v>
      </c>
      <c r="D319" s="3">
        <f t="shared" si="92"/>
        <v>0.22186020840970633</v>
      </c>
      <c r="E319" s="3">
        <f t="shared" si="93"/>
        <v>0.43974152391000165</v>
      </c>
      <c r="F319" s="3">
        <f t="shared" si="94"/>
        <v>0.4398652456965233</v>
      </c>
      <c r="G319" s="3">
        <f t="shared" si="95"/>
        <v>33.717627437291696</v>
      </c>
      <c r="H319" s="3">
        <f t="shared" si="96"/>
        <v>33.711483206765109</v>
      </c>
      <c r="I319" s="3">
        <f t="shared" si="97"/>
        <v>27.269397224728049</v>
      </c>
      <c r="J319" s="3">
        <f t="shared" si="98"/>
        <v>27.267196867298363</v>
      </c>
      <c r="K319" s="3">
        <f t="shared" si="99"/>
        <v>707.56002500000579</v>
      </c>
      <c r="L319" s="5">
        <f t="shared" si="84"/>
        <v>94.538539305756061</v>
      </c>
      <c r="M319" s="5">
        <f t="shared" si="100"/>
        <v>8.2946339715326385</v>
      </c>
      <c r="N319" s="9">
        <v>50000</v>
      </c>
      <c r="O319" s="9">
        <v>0.3</v>
      </c>
      <c r="P319" s="9">
        <v>19.5</v>
      </c>
      <c r="Q319" s="5">
        <f t="shared" si="87"/>
        <v>518.70000000000346</v>
      </c>
      <c r="R319" s="5">
        <f t="shared" si="73"/>
        <v>0.182260534616841</v>
      </c>
      <c r="S319" s="9">
        <v>0.21</v>
      </c>
      <c r="T319" s="9">
        <v>0.9</v>
      </c>
      <c r="U319" s="3">
        <f t="shared" si="88"/>
        <v>1.791235178456755E-2</v>
      </c>
      <c r="V319" s="3">
        <f t="shared" si="89"/>
        <v>8.0367212781584318E-2</v>
      </c>
      <c r="W319" s="21">
        <v>1</v>
      </c>
      <c r="X319" s="24">
        <f t="shared" si="86"/>
        <v>1.791235178456755E-2</v>
      </c>
      <c r="Y319" s="3">
        <f t="shared" si="90"/>
        <v>6.0429207865014796</v>
      </c>
    </row>
    <row r="320" spans="2:25">
      <c r="B320" s="119">
        <f t="shared" si="85"/>
        <v>26.700000000000109</v>
      </c>
      <c r="C320" s="4">
        <f t="shared" si="91"/>
        <v>0.22103805344734892</v>
      </c>
      <c r="D320" s="3">
        <f t="shared" si="92"/>
        <v>0.22105605762044306</v>
      </c>
      <c r="E320" s="3">
        <f t="shared" si="93"/>
        <v>0.43872790337881729</v>
      </c>
      <c r="F320" s="3">
        <f t="shared" si="94"/>
        <v>0.43885063093622267</v>
      </c>
      <c r="G320" s="3">
        <f t="shared" si="95"/>
        <v>33.796573790844626</v>
      </c>
      <c r="H320" s="3">
        <f t="shared" si="96"/>
        <v>33.790443915403152</v>
      </c>
      <c r="I320" s="3">
        <f t="shared" si="97"/>
        <v>27.366951328198869</v>
      </c>
      <c r="J320" s="3">
        <f t="shared" si="98"/>
        <v>27.364758814943094</v>
      </c>
      <c r="K320" s="3">
        <f t="shared" si="99"/>
        <v>712.89002500000595</v>
      </c>
      <c r="L320" s="5">
        <f t="shared" si="84"/>
        <v>94.287667272921809</v>
      </c>
      <c r="M320" s="5">
        <f t="shared" si="100"/>
        <v>8.2222234230800986</v>
      </c>
      <c r="N320" s="9">
        <v>50000</v>
      </c>
      <c r="O320" s="9">
        <v>0.3</v>
      </c>
      <c r="P320" s="9">
        <v>19.5</v>
      </c>
      <c r="Q320" s="5">
        <f t="shared" si="87"/>
        <v>520.6500000000035</v>
      </c>
      <c r="R320" s="5">
        <f t="shared" si="73"/>
        <v>0.18109606697958547</v>
      </c>
      <c r="S320" s="9">
        <v>0.21</v>
      </c>
      <c r="T320" s="9">
        <v>0.9</v>
      </c>
      <c r="U320" s="3">
        <f t="shared" si="88"/>
        <v>1.7870866643815004E-2</v>
      </c>
      <c r="V320" s="3">
        <f t="shared" si="89"/>
        <v>7.9894194198573826E-2</v>
      </c>
      <c r="W320" s="21">
        <v>1</v>
      </c>
      <c r="X320" s="24">
        <f t="shared" si="86"/>
        <v>1.7870866643815004E-2</v>
      </c>
      <c r="Y320" s="3">
        <f t="shared" si="90"/>
        <v>6.0607916531452943</v>
      </c>
    </row>
    <row r="321" spans="2:25">
      <c r="B321" s="119">
        <f t="shared" si="85"/>
        <v>26.800000000000111</v>
      </c>
      <c r="C321" s="4">
        <f t="shared" si="91"/>
        <v>0.22023981144310648</v>
      </c>
      <c r="D321" s="3">
        <f t="shared" si="92"/>
        <v>0.22025762120518658</v>
      </c>
      <c r="E321" s="3">
        <f t="shared" si="93"/>
        <v>0.43771704692322377</v>
      </c>
      <c r="F321" s="3">
        <f t="shared" si="94"/>
        <v>0.43783879000190395</v>
      </c>
      <c r="G321" s="3">
        <f t="shared" si="95"/>
        <v>33.875631359430123</v>
      </c>
      <c r="H321" s="3">
        <f t="shared" si="96"/>
        <v>33.869515792228356</v>
      </c>
      <c r="I321" s="3">
        <f t="shared" si="97"/>
        <v>27.464523025168415</v>
      </c>
      <c r="J321" s="3">
        <f t="shared" si="98"/>
        <v>27.462338301754386</v>
      </c>
      <c r="K321" s="3">
        <f t="shared" si="99"/>
        <v>718.24002500000597</v>
      </c>
      <c r="L321" s="5">
        <f t="shared" si="84"/>
        <v>94.037875648111978</v>
      </c>
      <c r="M321" s="5">
        <f t="shared" si="100"/>
        <v>8.1506076178453419</v>
      </c>
      <c r="N321" s="9">
        <v>50000</v>
      </c>
      <c r="O321" s="9">
        <v>0.3</v>
      </c>
      <c r="P321" s="9">
        <v>19.5</v>
      </c>
      <c r="Q321" s="5">
        <f t="shared" si="87"/>
        <v>522.60000000000355</v>
      </c>
      <c r="R321" s="5">
        <f t="shared" si="73"/>
        <v>0.17994235677020923</v>
      </c>
      <c r="S321" s="9">
        <v>0.21</v>
      </c>
      <c r="T321" s="9">
        <v>0.9</v>
      </c>
      <c r="U321" s="3">
        <f t="shared" si="88"/>
        <v>1.7829502215481206E-2</v>
      </c>
      <c r="V321" s="3">
        <f t="shared" si="89"/>
        <v>7.9425085251371402E-2</v>
      </c>
      <c r="W321" s="21">
        <v>1</v>
      </c>
      <c r="X321" s="24">
        <f t="shared" si="86"/>
        <v>1.7829502215481206E-2</v>
      </c>
      <c r="Y321" s="3">
        <f t="shared" si="90"/>
        <v>6.0786211553607759</v>
      </c>
    </row>
    <row r="322" spans="2:25">
      <c r="B322" s="119">
        <f t="shared" si="85"/>
        <v>26.900000000000112</v>
      </c>
      <c r="C322" s="4">
        <f t="shared" si="91"/>
        <v>0.21944722135550623</v>
      </c>
      <c r="D322" s="3">
        <f t="shared" si="92"/>
        <v>0.21946483947370882</v>
      </c>
      <c r="E322" s="3">
        <f t="shared" si="93"/>
        <v>0.43670896681796223</v>
      </c>
      <c r="F322" s="3">
        <f t="shared" si="94"/>
        <v>0.43682973506078204</v>
      </c>
      <c r="G322" s="3">
        <f t="shared" si="95"/>
        <v>33.954799366216342</v>
      </c>
      <c r="H322" s="3">
        <f t="shared" si="96"/>
        <v>33.948698060455953</v>
      </c>
      <c r="I322" s="3">
        <f t="shared" si="97"/>
        <v>27.56211212879024</v>
      </c>
      <c r="J322" s="3">
        <f t="shared" si="98"/>
        <v>27.559935141433225</v>
      </c>
      <c r="K322" s="3">
        <f t="shared" si="99"/>
        <v>723.61002500000609</v>
      </c>
      <c r="L322" s="5">
        <f t="shared" si="84"/>
        <v>93.789159658067973</v>
      </c>
      <c r="M322" s="5">
        <f t="shared" si="100"/>
        <v>8.0797762872244672</v>
      </c>
      <c r="N322" s="9">
        <v>50000</v>
      </c>
      <c r="O322" s="9">
        <v>0.3</v>
      </c>
      <c r="P322" s="9">
        <v>19.5</v>
      </c>
      <c r="Q322" s="5">
        <f t="shared" si="87"/>
        <v>524.55000000000359</v>
      </c>
      <c r="R322" s="5">
        <f t="shared" si="73"/>
        <v>0.17879927491767672</v>
      </c>
      <c r="S322" s="9">
        <v>0.21</v>
      </c>
      <c r="T322" s="9">
        <v>0.9</v>
      </c>
      <c r="U322" s="3">
        <f t="shared" si="88"/>
        <v>1.7788258777146911E-2</v>
      </c>
      <c r="V322" s="3">
        <f t="shared" si="89"/>
        <v>7.8959845309988369E-2</v>
      </c>
      <c r="W322" s="21">
        <v>1</v>
      </c>
      <c r="X322" s="24">
        <f t="shared" si="86"/>
        <v>1.7788258777146911E-2</v>
      </c>
      <c r="Y322" s="3">
        <f t="shared" si="90"/>
        <v>6.0964094141379226</v>
      </c>
    </row>
    <row r="323" spans="2:25">
      <c r="B323" s="119">
        <f t="shared" si="85"/>
        <v>27.000000000000114</v>
      </c>
      <c r="C323" s="4">
        <f t="shared" si="91"/>
        <v>0.21866022435713256</v>
      </c>
      <c r="D323" s="3">
        <f t="shared" si="92"/>
        <v>0.21867765354991955</v>
      </c>
      <c r="E323" s="3">
        <f t="shared" si="93"/>
        <v>0.43570367474583194</v>
      </c>
      <c r="F323" s="3">
        <f t="shared" si="94"/>
        <v>0.43582347768935681</v>
      </c>
      <c r="G323" s="3">
        <f t="shared" si="95"/>
        <v>34.034077040519342</v>
      </c>
      <c r="H323" s="3">
        <f t="shared" si="96"/>
        <v>34.027989949452</v>
      </c>
      <c r="I323" s="3">
        <f t="shared" si="97"/>
        <v>27.659718454821736</v>
      </c>
      <c r="J323" s="3">
        <f t="shared" si="98"/>
        <v>27.657549150277326</v>
      </c>
      <c r="K323" s="3">
        <f t="shared" si="99"/>
        <v>729.00002500000619</v>
      </c>
      <c r="L323" s="5">
        <f t="shared" si="84"/>
        <v>93.541514527415018</v>
      </c>
      <c r="M323" s="5">
        <f t="shared" si="100"/>
        <v>8.009719312063309</v>
      </c>
      <c r="N323" s="9">
        <v>50000</v>
      </c>
      <c r="O323" s="9">
        <v>0.3</v>
      </c>
      <c r="P323" s="9">
        <v>19.5</v>
      </c>
      <c r="Q323" s="5">
        <f t="shared" si="87"/>
        <v>526.50000000000364</v>
      </c>
      <c r="R323" s="5">
        <f t="shared" si="73"/>
        <v>0.17766669425909662</v>
      </c>
      <c r="S323" s="9">
        <v>0.21</v>
      </c>
      <c r="T323" s="9">
        <v>0.9</v>
      </c>
      <c r="U323" s="3">
        <f t="shared" si="88"/>
        <v>1.7747136588035659E-2</v>
      </c>
      <c r="V323" s="3">
        <f t="shared" si="89"/>
        <v>7.8498434247497584E-2</v>
      </c>
      <c r="W323" s="21">
        <v>1</v>
      </c>
      <c r="X323" s="24">
        <f t="shared" si="86"/>
        <v>1.7747136588035659E-2</v>
      </c>
      <c r="Y323" s="3">
        <f t="shared" si="90"/>
        <v>6.1141565507259585</v>
      </c>
    </row>
    <row r="324" spans="2:25">
      <c r="B324" s="119">
        <f t="shared" si="85"/>
        <v>27.100000000000115</v>
      </c>
      <c r="C324" s="4">
        <f t="shared" si="91"/>
        <v>0.21787876242011361</v>
      </c>
      <c r="D324" s="3">
        <f t="shared" si="92"/>
        <v>0.21789600535828807</v>
      </c>
      <c r="E324" s="3">
        <f t="shared" si="93"/>
        <v>0.43470118181203055</v>
      </c>
      <c r="F324" s="3">
        <f t="shared" si="94"/>
        <v>0.43482002888774218</v>
      </c>
      <c r="G324" s="3">
        <f t="shared" si="95"/>
        <v>34.113463617756643</v>
      </c>
      <c r="H324" s="3">
        <f t="shared" si="96"/>
        <v>34.107390694686778</v>
      </c>
      <c r="I324" s="3">
        <f t="shared" si="97"/>
        <v>27.757341821579498</v>
      </c>
      <c r="J324" s="3">
        <f t="shared" si="98"/>
        <v>27.75518014713661</v>
      </c>
      <c r="K324" s="3">
        <f t="shared" si="99"/>
        <v>734.41002500000627</v>
      </c>
      <c r="L324" s="5">
        <f t="shared" si="84"/>
        <v>93.294935479405865</v>
      </c>
      <c r="M324" s="5">
        <f t="shared" si="100"/>
        <v>7.9404267202901373</v>
      </c>
      <c r="N324" s="9">
        <v>50000</v>
      </c>
      <c r="O324" s="9">
        <v>0.3</v>
      </c>
      <c r="P324" s="9">
        <v>19.5</v>
      </c>
      <c r="Q324" s="5">
        <f t="shared" si="87"/>
        <v>528.45000000000368</v>
      </c>
      <c r="R324" s="5">
        <f t="shared" si="73"/>
        <v>0.17654448950592339</v>
      </c>
      <c r="S324" s="9">
        <v>0.21</v>
      </c>
      <c r="T324" s="9">
        <v>0.9</v>
      </c>
      <c r="U324" s="3">
        <f t="shared" si="88"/>
        <v>1.7706135889446608E-2</v>
      </c>
      <c r="V324" s="3">
        <f t="shared" si="89"/>
        <v>7.8040812432776607E-2</v>
      </c>
      <c r="W324" s="21">
        <v>1</v>
      </c>
      <c r="X324" s="24">
        <f t="shared" si="86"/>
        <v>1.7706135889446608E-2</v>
      </c>
      <c r="Y324" s="3">
        <f t="shared" si="90"/>
        <v>6.1318626866154053</v>
      </c>
    </row>
    <row r="325" spans="2:25">
      <c r="B325" s="119">
        <f t="shared" si="85"/>
        <v>27.200000000000117</v>
      </c>
      <c r="C325" s="4">
        <f t="shared" si="91"/>
        <v>0.217102778302833</v>
      </c>
      <c r="D325" s="3">
        <f t="shared" si="92"/>
        <v>0.21711983761053069</v>
      </c>
      <c r="E325" s="3">
        <f t="shared" si="93"/>
        <v>0.43370149855817253</v>
      </c>
      <c r="F325" s="3">
        <f t="shared" si="94"/>
        <v>0.4338193990936714</v>
      </c>
      <c r="G325" s="3">
        <f t="shared" si="95"/>
        <v>34.19295833940091</v>
      </c>
      <c r="H325" s="3">
        <f t="shared" si="96"/>
        <v>34.186899537688504</v>
      </c>
      <c r="I325" s="3">
        <f t="shared" si="97"/>
        <v>27.854982049895604</v>
      </c>
      <c r="J325" s="3">
        <f t="shared" si="98"/>
        <v>27.852827953369587</v>
      </c>
      <c r="K325" s="3">
        <f t="shared" si="99"/>
        <v>739.84002500000634</v>
      </c>
      <c r="L325" s="5">
        <f t="shared" si="84"/>
        <v>93.049417736642866</v>
      </c>
      <c r="M325" s="5">
        <f t="shared" si="100"/>
        <v>7.8718886845870149</v>
      </c>
      <c r="N325" s="9">
        <v>50000</v>
      </c>
      <c r="O325" s="9">
        <v>0.3</v>
      </c>
      <c r="P325" s="9">
        <v>19.5</v>
      </c>
      <c r="Q325" s="5">
        <f t="shared" si="87"/>
        <v>530.40000000000373</v>
      </c>
      <c r="R325" s="5">
        <f t="shared" si="73"/>
        <v>0.17543253721086391</v>
      </c>
      <c r="S325" s="9">
        <v>0.21</v>
      </c>
      <c r="T325" s="9">
        <v>0.9</v>
      </c>
      <c r="U325" s="3">
        <f t="shared" si="88"/>
        <v>1.7665256905178381E-2</v>
      </c>
      <c r="V325" s="3">
        <f t="shared" si="89"/>
        <v>7.7586940723373438E-2</v>
      </c>
      <c r="W325" s="21">
        <v>1</v>
      </c>
      <c r="X325" s="24">
        <f t="shared" si="86"/>
        <v>1.7665256905178381E-2</v>
      </c>
      <c r="Y325" s="3">
        <f t="shared" si="90"/>
        <v>6.1495279435205834</v>
      </c>
    </row>
    <row r="326" spans="2:25">
      <c r="B326" s="119">
        <f t="shared" si="85"/>
        <v>27.300000000000118</v>
      </c>
      <c r="C326" s="4">
        <f t="shared" si="91"/>
        <v>0.21633221553690046</v>
      </c>
      <c r="D326" s="3">
        <f t="shared" si="92"/>
        <v>0.21634909379255718</v>
      </c>
      <c r="E326" s="3">
        <f t="shared" si="93"/>
        <v>0.43270463497599543</v>
      </c>
      <c r="F326" s="3">
        <f t="shared" si="94"/>
        <v>0.43282159819619115</v>
      </c>
      <c r="G326" s="3">
        <f t="shared" si="95"/>
        <v>34.272560452933867</v>
      </c>
      <c r="H326" s="3">
        <f t="shared" si="96"/>
        <v>34.266515725997102</v>
      </c>
      <c r="I326" s="3">
        <f t="shared" si="97"/>
        <v>27.952638963074783</v>
      </c>
      <c r="J326" s="3">
        <f t="shared" si="98"/>
        <v>27.950492392800641</v>
      </c>
      <c r="K326" s="3">
        <f t="shared" si="99"/>
        <v>745.29002500000649</v>
      </c>
      <c r="L326" s="5">
        <f t="shared" si="84"/>
        <v>92.804956521780142</v>
      </c>
      <c r="M326" s="5">
        <f t="shared" si="100"/>
        <v>7.804095520101364</v>
      </c>
      <c r="N326" s="9">
        <v>50000</v>
      </c>
      <c r="O326" s="9">
        <v>0.3</v>
      </c>
      <c r="P326" s="9">
        <v>19.5</v>
      </c>
      <c r="Q326" s="5">
        <f t="shared" si="87"/>
        <v>532.35000000000377</v>
      </c>
      <c r="R326" s="5">
        <f t="shared" si="73"/>
        <v>0.17433071573547382</v>
      </c>
      <c r="S326" s="9">
        <v>0.21</v>
      </c>
      <c r="T326" s="9">
        <v>0.9</v>
      </c>
      <c r="U326" s="3">
        <f t="shared" si="88"/>
        <v>1.7624499841944113E-2</v>
      </c>
      <c r="V326" s="3">
        <f t="shared" si="89"/>
        <v>7.7136780458491427E-2</v>
      </c>
      <c r="W326" s="21">
        <v>1</v>
      </c>
      <c r="X326" s="24">
        <f t="shared" si="86"/>
        <v>1.7624499841944113E-2</v>
      </c>
      <c r="Y326" s="3">
        <f t="shared" si="90"/>
        <v>6.1671524433625278</v>
      </c>
    </row>
    <row r="327" spans="2:25">
      <c r="B327" s="119">
        <f t="shared" si="85"/>
        <v>27.400000000000119</v>
      </c>
      <c r="C327" s="4">
        <f t="shared" si="91"/>
        <v>0.21556701841437531</v>
      </c>
      <c r="D327" s="3">
        <f t="shared" si="92"/>
        <v>0.21558371815167157</v>
      </c>
      <c r="E327" s="3">
        <f t="shared" si="93"/>
        <v>0.43171060052075771</v>
      </c>
      <c r="F327" s="3">
        <f t="shared" si="94"/>
        <v>0.43182663554904704</v>
      </c>
      <c r="G327" s="3">
        <f t="shared" si="95"/>
        <v>34.352269211800355</v>
      </c>
      <c r="H327" s="3">
        <f t="shared" si="96"/>
        <v>34.346238513118237</v>
      </c>
      <c r="I327" s="3">
        <f t="shared" si="97"/>
        <v>28.050312386852426</v>
      </c>
      <c r="J327" s="3">
        <f t="shared" si="98"/>
        <v>28.048173291678133</v>
      </c>
      <c r="K327" s="3">
        <f t="shared" si="99"/>
        <v>750.76002500000664</v>
      </c>
      <c r="L327" s="5">
        <f t="shared" si="84"/>
        <v>92.561547058205065</v>
      </c>
      <c r="M327" s="5">
        <f t="shared" si="100"/>
        <v>7.7370376821948996</v>
      </c>
      <c r="N327" s="9">
        <v>50000</v>
      </c>
      <c r="O327" s="9">
        <v>0.3</v>
      </c>
      <c r="P327" s="9">
        <v>19.5</v>
      </c>
      <c r="Q327" s="5">
        <f t="shared" si="87"/>
        <v>534.30000000000382</v>
      </c>
      <c r="R327" s="5">
        <f t="shared" si="73"/>
        <v>0.17323890521842486</v>
      </c>
      <c r="S327" s="9">
        <v>0.21</v>
      </c>
      <c r="T327" s="9">
        <v>0.9</v>
      </c>
      <c r="U327" s="3">
        <f t="shared" si="88"/>
        <v>1.7583864889777874E-2</v>
      </c>
      <c r="V327" s="3">
        <f t="shared" si="89"/>
        <v>7.6690293452092398E-2</v>
      </c>
      <c r="W327" s="21">
        <v>1</v>
      </c>
      <c r="X327" s="24">
        <f t="shared" si="86"/>
        <v>1.7583864889777874E-2</v>
      </c>
      <c r="Y327" s="3">
        <f t="shared" si="90"/>
        <v>6.1847363082523055</v>
      </c>
    </row>
    <row r="328" spans="2:25">
      <c r="B328" s="119">
        <f t="shared" si="85"/>
        <v>27.500000000000121</v>
      </c>
      <c r="C328" s="4">
        <f t="shared" si="91"/>
        <v>0.21480713197523768</v>
      </c>
      <c r="D328" s="3">
        <f t="shared" si="92"/>
        <v>0.21482365568402051</v>
      </c>
      <c r="E328" s="3">
        <f t="shared" si="93"/>
        <v>0.43071940412433779</v>
      </c>
      <c r="F328" s="3">
        <f t="shared" si="94"/>
        <v>0.43083451998377065</v>
      </c>
      <c r="G328" s="3">
        <f t="shared" si="95"/>
        <v>34.432083875362622</v>
      </c>
      <c r="H328" s="3">
        <f t="shared" si="96"/>
        <v>34.426067158477551</v>
      </c>
      <c r="I328" s="3">
        <f t="shared" si="97"/>
        <v>28.148002149353452</v>
      </c>
      <c r="J328" s="3">
        <f t="shared" si="98"/>
        <v>28.145870478633391</v>
      </c>
      <c r="K328" s="3">
        <f t="shared" si="99"/>
        <v>756.25002500000664</v>
      </c>
      <c r="L328" s="5">
        <f t="shared" si="84"/>
        <v>92.319184570700813</v>
      </c>
      <c r="M328" s="5">
        <f t="shared" si="100"/>
        <v>7.6707057642302363</v>
      </c>
      <c r="N328" s="9">
        <v>50000</v>
      </c>
      <c r="O328" s="9">
        <v>0.3</v>
      </c>
      <c r="P328" s="9">
        <v>19.5</v>
      </c>
      <c r="Q328" s="5">
        <f t="shared" si="87"/>
        <v>536.25000000000387</v>
      </c>
      <c r="R328" s="5">
        <f t="shared" si="73"/>
        <v>0.17215698754442918</v>
      </c>
      <c r="S328" s="9">
        <v>0.21</v>
      </c>
      <c r="T328" s="9">
        <v>0.9</v>
      </c>
      <c r="U328" s="3">
        <f t="shared" si="88"/>
        <v>1.7543352222432786E-2</v>
      </c>
      <c r="V328" s="3">
        <f t="shared" si="89"/>
        <v>7.624744198611437E-2</v>
      </c>
      <c r="W328" s="21">
        <v>1</v>
      </c>
      <c r="X328" s="24">
        <f t="shared" si="86"/>
        <v>1.7543352222432786E-2</v>
      </c>
      <c r="Y328" s="3">
        <f t="shared" si="90"/>
        <v>6.2022796604747379</v>
      </c>
    </row>
    <row r="329" spans="2:25">
      <c r="B329" s="119">
        <f t="shared" si="85"/>
        <v>27.600000000000122</v>
      </c>
      <c r="C329" s="4">
        <f t="shared" si="91"/>
        <v>0.21405250199510156</v>
      </c>
      <c r="D329" s="3">
        <f t="shared" si="92"/>
        <v>0.21406885212228455</v>
      </c>
      <c r="E329" s="3">
        <f t="shared" si="93"/>
        <v>0.42973105420803959</v>
      </c>
      <c r="F329" s="3">
        <f t="shared" si="94"/>
        <v>0.42984525982247279</v>
      </c>
      <c r="G329" s="3">
        <f t="shared" si="95"/>
        <v>34.512003708854792</v>
      </c>
      <c r="H329" s="3">
        <f t="shared" si="96"/>
        <v>34.506000927375034</v>
      </c>
      <c r="I329" s="3">
        <f t="shared" si="97"/>
        <v>28.245708081052008</v>
      </c>
      <c r="J329" s="3">
        <f t="shared" si="98"/>
        <v>28.243583784640482</v>
      </c>
      <c r="K329" s="3">
        <f t="shared" si="99"/>
        <v>761.76002500000675</v>
      </c>
      <c r="L329" s="5">
        <f t="shared" si="84"/>
        <v>92.077864286089238</v>
      </c>
      <c r="M329" s="5">
        <f t="shared" si="100"/>
        <v>7.6050904953948466</v>
      </c>
      <c r="N329" s="9">
        <v>50000</v>
      </c>
      <c r="O329" s="9">
        <v>0.3</v>
      </c>
      <c r="P329" s="9">
        <v>19.5</v>
      </c>
      <c r="Q329" s="5">
        <f t="shared" si="87"/>
        <v>538.20000000000391</v>
      </c>
      <c r="R329" s="5">
        <f t="shared" si="73"/>
        <v>0.17108484631380261</v>
      </c>
      <c r="S329" s="9">
        <v>0.21</v>
      </c>
      <c r="T329" s="9">
        <v>0.9</v>
      </c>
      <c r="U329" s="3">
        <f t="shared" si="88"/>
        <v>1.7502961997770714E-2</v>
      </c>
      <c r="V329" s="3">
        <f t="shared" si="89"/>
        <v>7.5808188803802176E-2</v>
      </c>
      <c r="W329" s="21">
        <v>1</v>
      </c>
      <c r="X329" s="24">
        <f t="shared" si="86"/>
        <v>1.7502961997770714E-2</v>
      </c>
      <c r="Y329" s="3">
        <f t="shared" si="90"/>
        <v>6.2197826224725086</v>
      </c>
    </row>
    <row r="330" spans="2:25">
      <c r="B330" s="119">
        <f t="shared" si="85"/>
        <v>27.700000000000124</v>
      </c>
      <c r="C330" s="4">
        <f t="shared" si="91"/>
        <v>0.21330307497316481</v>
      </c>
      <c r="D330" s="3">
        <f t="shared" si="92"/>
        <v>0.21331925392360687</v>
      </c>
      <c r="E330" s="3">
        <f t="shared" si="93"/>
        <v>0.42874555869511222</v>
      </c>
      <c r="F330" s="3">
        <f t="shared" si="94"/>
        <v>0.42885886289035108</v>
      </c>
      <c r="G330" s="3">
        <f t="shared" si="95"/>
        <v>34.59202798333753</v>
      </c>
      <c r="H330" s="3">
        <f t="shared" si="96"/>
        <v>34.586039090939671</v>
      </c>
      <c r="I330" s="3">
        <f t="shared" si="97"/>
        <v>28.343430014731929</v>
      </c>
      <c r="J330" s="3">
        <f t="shared" si="98"/>
        <v>28.3413130429768</v>
      </c>
      <c r="K330" s="3">
        <f t="shared" si="99"/>
        <v>767.29002500000695</v>
      </c>
      <c r="L330" s="5">
        <f t="shared" si="84"/>
        <v>91.837581433855462</v>
      </c>
      <c r="M330" s="5">
        <f t="shared" si="100"/>
        <v>7.5401827385609925</v>
      </c>
      <c r="N330" s="9">
        <v>50000</v>
      </c>
      <c r="O330" s="9">
        <v>0.3</v>
      </c>
      <c r="P330" s="9">
        <v>19.5</v>
      </c>
      <c r="Q330" s="5">
        <f t="shared" si="87"/>
        <v>540.15000000000396</v>
      </c>
      <c r="R330" s="5">
        <f t="shared" si="73"/>
        <v>0.17002236681265351</v>
      </c>
      <c r="S330" s="9">
        <v>0.21</v>
      </c>
      <c r="T330" s="9">
        <v>0.9</v>
      </c>
      <c r="U330" s="3">
        <f t="shared" si="88"/>
        <v>1.7462694358144022E-2</v>
      </c>
      <c r="V330" s="3">
        <f t="shared" si="89"/>
        <v>7.5372497103148459E-2</v>
      </c>
      <c r="W330" s="21">
        <v>1</v>
      </c>
      <c r="X330" s="24">
        <f t="shared" si="86"/>
        <v>1.7462694358144022E-2</v>
      </c>
      <c r="Y330" s="3">
        <f t="shared" si="90"/>
        <v>6.237245316830653</v>
      </c>
    </row>
    <row r="331" spans="2:25">
      <c r="B331" s="119">
        <f t="shared" si="85"/>
        <v>27.800000000000125</v>
      </c>
      <c r="C331" s="4">
        <f t="shared" si="91"/>
        <v>0.21255879812039052</v>
      </c>
      <c r="D331" s="3">
        <f t="shared" si="92"/>
        <v>0.21257480825775368</v>
      </c>
      <c r="E331" s="3">
        <f t="shared" si="93"/>
        <v>0.42776292502298852</v>
      </c>
      <c r="F331" s="3">
        <f t="shared" si="94"/>
        <v>0.42787533652791654</v>
      </c>
      <c r="G331" s="3">
        <f t="shared" si="95"/>
        <v>34.672155975652956</v>
      </c>
      <c r="H331" s="3">
        <f t="shared" si="96"/>
        <v>34.666180926084245</v>
      </c>
      <c r="I331" s="3">
        <f t="shared" si="97"/>
        <v>28.441167785448034</v>
      </c>
      <c r="J331" s="3">
        <f t="shared" si="98"/>
        <v>28.439058089184442</v>
      </c>
      <c r="K331" s="3">
        <f t="shared" si="99"/>
        <v>772.84002500000702</v>
      </c>
      <c r="L331" s="5">
        <f t="shared" si="84"/>
        <v>91.598331246753887</v>
      </c>
      <c r="M331" s="5">
        <f t="shared" si="100"/>
        <v>7.4759734881812054</v>
      </c>
      <c r="N331" s="9">
        <v>50000</v>
      </c>
      <c r="O331" s="9">
        <v>0.3</v>
      </c>
      <c r="P331" s="9">
        <v>19.5</v>
      </c>
      <c r="Q331" s="5">
        <f t="shared" si="87"/>
        <v>542.100000000004</v>
      </c>
      <c r="R331" s="5">
        <f t="shared" si="73"/>
        <v>0.16896943598368053</v>
      </c>
      <c r="S331" s="9">
        <v>0.21</v>
      </c>
      <c r="T331" s="9">
        <v>0.9</v>
      </c>
      <c r="U331" s="3">
        <f t="shared" si="88"/>
        <v>1.742254943076928E-2</v>
      </c>
      <c r="V331" s="3">
        <f t="shared" si="89"/>
        <v>7.4940330530443536E-2</v>
      </c>
      <c r="W331" s="21">
        <v>1</v>
      </c>
      <c r="X331" s="24">
        <f t="shared" si="86"/>
        <v>1.742254943076928E-2</v>
      </c>
      <c r="Y331" s="3">
        <f t="shared" si="90"/>
        <v>6.2546678662614221</v>
      </c>
    </row>
    <row r="332" spans="2:25">
      <c r="B332" s="119">
        <f t="shared" si="85"/>
        <v>27.900000000000126</v>
      </c>
      <c r="C332" s="4">
        <f t="shared" si="91"/>
        <v>0.21181961934791502</v>
      </c>
      <c r="D332" s="3">
        <f t="shared" si="92"/>
        <v>0.21183546299550227</v>
      </c>
      <c r="E332" s="3">
        <f t="shared" si="93"/>
        <v>0.42678316015525131</v>
      </c>
      <c r="F332" s="3">
        <f t="shared" si="94"/>
        <v>0.42689468760294791</v>
      </c>
      <c r="G332" s="3">
        <f t="shared" si="95"/>
        <v>34.752386968379696</v>
      </c>
      <c r="H332" s="3">
        <f t="shared" si="96"/>
        <v>34.74642571546039</v>
      </c>
      <c r="I332" s="3">
        <f t="shared" si="97"/>
        <v>28.538921230488146</v>
      </c>
      <c r="J332" s="3">
        <f t="shared" si="98"/>
        <v>28.536818761032333</v>
      </c>
      <c r="K332" s="3">
        <f t="shared" si="99"/>
        <v>778.41002500000707</v>
      </c>
      <c r="L332" s="5">
        <f t="shared" si="84"/>
        <v>91.360108961396705</v>
      </c>
      <c r="M332" s="5">
        <f t="shared" si="100"/>
        <v>7.4124538682192691</v>
      </c>
      <c r="N332" s="9">
        <v>50000</v>
      </c>
      <c r="O332" s="9">
        <v>0.3</v>
      </c>
      <c r="P332" s="9">
        <v>19.5</v>
      </c>
      <c r="Q332" s="5">
        <f t="shared" si="87"/>
        <v>544.05000000000405</v>
      </c>
      <c r="R332" s="5">
        <f t="shared" si="73"/>
        <v>0.16792594239756645</v>
      </c>
      <c r="S332" s="9">
        <v>0.21</v>
      </c>
      <c r="T332" s="9">
        <v>0.9</v>
      </c>
      <c r="U332" s="3">
        <f t="shared" si="88"/>
        <v>1.7382527328093273E-2</v>
      </c>
      <c r="V332" s="3">
        <f t="shared" si="89"/>
        <v>7.4511653173930895E-2</v>
      </c>
      <c r="W332" s="21">
        <v>1</v>
      </c>
      <c r="X332" s="24">
        <f t="shared" si="86"/>
        <v>1.7382527328093273E-2</v>
      </c>
      <c r="Y332" s="3">
        <f t="shared" si="90"/>
        <v>6.2720503935895158</v>
      </c>
    </row>
    <row r="333" spans="2:25">
      <c r="B333" s="119">
        <f t="shared" si="85"/>
        <v>28.000000000000128</v>
      </c>
      <c r="C333" s="4">
        <f t="shared" si="91"/>
        <v>0.21108548725567713</v>
      </c>
      <c r="D333" s="3">
        <f t="shared" si="92"/>
        <v>0.21110116669725049</v>
      </c>
      <c r="E333" s="3">
        <f t="shared" si="93"/>
        <v>0.42580627059333087</v>
      </c>
      <c r="F333" s="3">
        <f t="shared" si="94"/>
        <v>0.42591692252217689</v>
      </c>
      <c r="G333" s="3">
        <f t="shared" si="95"/>
        <v>34.832720249788231</v>
      </c>
      <c r="H333" s="3">
        <f t="shared" si="96"/>
        <v>34.826772747413841</v>
      </c>
      <c r="I333" s="3">
        <f t="shared" si="97"/>
        <v>28.636690189335901</v>
      </c>
      <c r="J333" s="3">
        <f t="shared" si="98"/>
        <v>28.634594898479133</v>
      </c>
      <c r="K333" s="3">
        <f t="shared" si="99"/>
        <v>784.00002500000721</v>
      </c>
      <c r="L333" s="5">
        <f t="shared" si="84"/>
        <v>91.122909818824809</v>
      </c>
      <c r="M333" s="5">
        <f t="shared" si="100"/>
        <v>7.3496151301154597</v>
      </c>
      <c r="N333" s="9">
        <v>50000</v>
      </c>
      <c r="O333" s="9">
        <v>0.3</v>
      </c>
      <c r="P333" s="9">
        <v>19.5</v>
      </c>
      <c r="Q333" s="5">
        <f t="shared" si="87"/>
        <v>546.00000000000409</v>
      </c>
      <c r="R333" s="5">
        <f t="shared" si="73"/>
        <v>0.1668917762249526</v>
      </c>
      <c r="S333" s="9">
        <v>0.21</v>
      </c>
      <c r="T333" s="9">
        <v>0.9</v>
      </c>
      <c r="U333" s="3">
        <f t="shared" si="88"/>
        <v>1.7342628148151351E-2</v>
      </c>
      <c r="V333" s="3">
        <f t="shared" si="89"/>
        <v>7.4086429557567654E-2</v>
      </c>
      <c r="W333" s="21">
        <v>1</v>
      </c>
      <c r="X333" s="24">
        <f t="shared" si="86"/>
        <v>1.7342628148151351E-2</v>
      </c>
      <c r="Y333" s="3">
        <f t="shared" si="90"/>
        <v>6.2893930217376672</v>
      </c>
    </row>
  </sheetData>
  <mergeCells count="1">
    <mergeCell ref="O5:R5"/>
  </mergeCells>
  <pageMargins left="0.70866141732283472" right="0.70866141732283472" top="0.74803149606299213" bottom="0.74803149606299213" header="0.31496062992125984" footer="0.31496062992125984"/>
  <pageSetup paperSize="9" scale="41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E3CB-0B92-4696-9ED4-5EA78B22FF00}">
  <sheetPr>
    <pageSetUpPr fitToPage="1"/>
  </sheetPr>
  <dimension ref="B2:Z333"/>
  <sheetViews>
    <sheetView showGridLines="0" tabSelected="1" zoomScale="80" zoomScaleNormal="80" workbookViewId="0">
      <selection activeCell="N35" sqref="N35"/>
    </sheetView>
  </sheetViews>
  <sheetFormatPr baseColWidth="10" defaultRowHeight="15"/>
  <cols>
    <col min="3" max="3" width="12.7109375" customWidth="1"/>
    <col min="4" max="4" width="13.85546875" customWidth="1"/>
    <col min="5" max="5" width="13.140625" customWidth="1"/>
    <col min="6" max="10" width="11.42578125" customWidth="1"/>
    <col min="11" max="11" width="14.28515625" customWidth="1"/>
    <col min="12" max="12" width="11.42578125" customWidth="1"/>
    <col min="15" max="18" width="11.42578125" style="9"/>
    <col min="19" max="20" width="0" style="9" hidden="1" customWidth="1"/>
    <col min="21" max="21" width="17" bestFit="1" customWidth="1"/>
    <col min="22" max="22" width="19.7109375" hidden="1" customWidth="1"/>
    <col min="23" max="23" width="4.85546875" bestFit="1" customWidth="1"/>
    <col min="24" max="24" width="17" customWidth="1"/>
    <col min="25" max="25" width="18.28515625" bestFit="1" customWidth="1"/>
  </cols>
  <sheetData>
    <row r="2" spans="2:18" ht="23.25">
      <c r="B2" s="25" t="s">
        <v>78</v>
      </c>
      <c r="L2" s="28">
        <f>C8</f>
        <v>9.81</v>
      </c>
      <c r="M2" s="25" t="s">
        <v>2</v>
      </c>
    </row>
    <row r="4" spans="2:18">
      <c r="B4" t="s">
        <v>71</v>
      </c>
    </row>
    <row r="5" spans="2:18">
      <c r="O5" s="36" t="s">
        <v>77</v>
      </c>
      <c r="P5" s="36"/>
      <c r="Q5" s="36"/>
      <c r="R5" s="36"/>
    </row>
    <row r="6" spans="2:18">
      <c r="B6" s="1" t="s">
        <v>0</v>
      </c>
      <c r="C6" t="s">
        <v>14</v>
      </c>
      <c r="D6" t="s">
        <v>15</v>
      </c>
      <c r="E6" t="s">
        <v>16</v>
      </c>
    </row>
    <row r="7" spans="2:18">
      <c r="P7" s="33" t="s">
        <v>63</v>
      </c>
      <c r="Q7" s="33" t="s">
        <v>64</v>
      </c>
    </row>
    <row r="8" spans="2:18">
      <c r="B8" s="1" t="s">
        <v>32</v>
      </c>
      <c r="C8" s="6">
        <v>9.81</v>
      </c>
      <c r="D8" s="9" t="s">
        <v>2</v>
      </c>
      <c r="E8" t="s">
        <v>6</v>
      </c>
      <c r="P8" s="30">
        <v>0</v>
      </c>
      <c r="Q8" s="30">
        <v>1.99</v>
      </c>
    </row>
    <row r="9" spans="2:18">
      <c r="B9" s="1" t="s">
        <v>19</v>
      </c>
      <c r="C9" s="118">
        <f>12*0.5+3*C8/2</f>
        <v>20.715</v>
      </c>
      <c r="D9" s="9" t="s">
        <v>2</v>
      </c>
      <c r="E9" t="s">
        <v>36</v>
      </c>
      <c r="P9" s="30">
        <v>2</v>
      </c>
      <c r="Q9" s="30">
        <v>2.66</v>
      </c>
    </row>
    <row r="10" spans="2:18">
      <c r="B10" s="1" t="s">
        <v>20</v>
      </c>
      <c r="C10" s="118">
        <f>3*C8/2</f>
        <v>14.715</v>
      </c>
      <c r="D10" s="9" t="s">
        <v>2</v>
      </c>
      <c r="E10" t="s">
        <v>10</v>
      </c>
      <c r="P10" s="30">
        <v>4</v>
      </c>
      <c r="Q10" s="30">
        <v>3.45</v>
      </c>
    </row>
    <row r="11" spans="2:18" ht="18">
      <c r="B11" s="1" t="s">
        <v>9</v>
      </c>
      <c r="C11" s="6">
        <v>0.1</v>
      </c>
      <c r="D11" s="9" t="s">
        <v>2</v>
      </c>
      <c r="E11" t="s">
        <v>11</v>
      </c>
      <c r="P11" s="30">
        <v>6</v>
      </c>
      <c r="Q11" s="30">
        <v>4.28</v>
      </c>
    </row>
    <row r="12" spans="2:18">
      <c r="B12" s="2" t="s">
        <v>1</v>
      </c>
      <c r="C12" s="6">
        <v>18</v>
      </c>
      <c r="D12" s="9" t="s">
        <v>3</v>
      </c>
      <c r="E12" t="s">
        <v>7</v>
      </c>
      <c r="P12" s="30">
        <v>8</v>
      </c>
      <c r="Q12" s="30">
        <v>5.13</v>
      </c>
    </row>
    <row r="13" spans="2:18">
      <c r="P13" s="30">
        <v>10</v>
      </c>
      <c r="Q13" s="30">
        <v>5.96</v>
      </c>
    </row>
    <row r="14" spans="2:18">
      <c r="B14" s="2"/>
      <c r="D14" s="9"/>
      <c r="P14" s="30">
        <v>12</v>
      </c>
      <c r="Q14" s="30">
        <v>6.73</v>
      </c>
    </row>
    <row r="15" spans="2:18">
      <c r="B15" s="14" t="s">
        <v>33</v>
      </c>
      <c r="C15" s="18">
        <v>20.72</v>
      </c>
      <c r="D15" s="9" t="s">
        <v>2</v>
      </c>
      <c r="E15" t="s">
        <v>72</v>
      </c>
      <c r="P15" s="30">
        <v>14</v>
      </c>
      <c r="Q15" s="30">
        <v>7.39</v>
      </c>
    </row>
    <row r="16" spans="2:18">
      <c r="D16" s="9"/>
      <c r="P16" s="30">
        <v>16</v>
      </c>
      <c r="Q16" s="30">
        <v>7.82</v>
      </c>
    </row>
    <row r="17" spans="2:17">
      <c r="D17" s="9"/>
      <c r="P17" s="30">
        <v>20.72</v>
      </c>
      <c r="Q17" s="30">
        <v>8.16</v>
      </c>
    </row>
    <row r="18" spans="2:17">
      <c r="B18" s="1"/>
    </row>
    <row r="19" spans="2:17">
      <c r="B19" t="s">
        <v>34</v>
      </c>
      <c r="C19" s="8">
        <f>(b-a)*2</f>
        <v>12</v>
      </c>
      <c r="D19" s="9" t="s">
        <v>2</v>
      </c>
      <c r="E19" t="s">
        <v>37</v>
      </c>
      <c r="K19" s="1" t="s">
        <v>58</v>
      </c>
    </row>
    <row r="20" spans="2:17" ht="18">
      <c r="B20" s="1" t="s">
        <v>13</v>
      </c>
      <c r="C20" s="8">
        <f>C8*C12</f>
        <v>176.58</v>
      </c>
      <c r="D20" s="9" t="s">
        <v>3</v>
      </c>
      <c r="E20" t="s">
        <v>5</v>
      </c>
    </row>
    <row r="21" spans="2:17" ht="18">
      <c r="B21" s="7" t="s">
        <v>12</v>
      </c>
      <c r="C21" s="18">
        <f>SUM(X54:X333)</f>
        <v>8.155086201449457</v>
      </c>
      <c r="D21" s="9" t="s">
        <v>8</v>
      </c>
      <c r="E21" t="s">
        <v>65</v>
      </c>
    </row>
    <row r="22" spans="2:17">
      <c r="K22" s="26"/>
      <c r="L22" t="s">
        <v>62</v>
      </c>
    </row>
    <row r="23" spans="2:17">
      <c r="K23" s="35"/>
      <c r="L23" t="s">
        <v>76</v>
      </c>
    </row>
    <row r="25" spans="2:17">
      <c r="B25" s="7"/>
    </row>
    <row r="26" spans="2:17">
      <c r="B26" s="7"/>
    </row>
    <row r="27" spans="2:17">
      <c r="B27" s="7"/>
    </row>
    <row r="28" spans="2:17">
      <c r="B28" s="7"/>
    </row>
    <row r="29" spans="2:17">
      <c r="B29" s="7"/>
    </row>
    <row r="30" spans="2:17">
      <c r="B30" s="7"/>
    </row>
    <row r="31" spans="2:17">
      <c r="B31" s="7"/>
    </row>
    <row r="32" spans="2:17">
      <c r="B32" s="7"/>
    </row>
    <row r="33" spans="2:12">
      <c r="B33" s="7"/>
      <c r="D33" s="1"/>
    </row>
    <row r="34" spans="2:12">
      <c r="B34" s="7"/>
      <c r="D34" s="2"/>
    </row>
    <row r="35" spans="2:12">
      <c r="B35" s="7"/>
      <c r="D35" s="1"/>
      <c r="J35" s="9" t="s">
        <v>38</v>
      </c>
      <c r="K35" t="s">
        <v>40</v>
      </c>
    </row>
    <row r="36" spans="2:12">
      <c r="B36" s="7"/>
      <c r="D36" s="2"/>
      <c r="J36" s="9" t="s">
        <v>41</v>
      </c>
      <c r="K36" t="s">
        <v>42</v>
      </c>
    </row>
    <row r="37" spans="2:12">
      <c r="B37" s="7"/>
      <c r="D37" s="2"/>
      <c r="J37" s="20" t="s">
        <v>43</v>
      </c>
      <c r="K37" t="s">
        <v>44</v>
      </c>
    </row>
    <row r="38" spans="2:12">
      <c r="B38" s="7"/>
      <c r="D38" s="2"/>
      <c r="J38" s="9" t="s">
        <v>39</v>
      </c>
      <c r="K38" t="s">
        <v>45</v>
      </c>
    </row>
    <row r="39" spans="2:12">
      <c r="B39" s="7"/>
      <c r="D39" s="2"/>
    </row>
    <row r="40" spans="2:12">
      <c r="B40" s="7"/>
      <c r="D40" s="2"/>
    </row>
    <row r="41" spans="2:12">
      <c r="B41" s="7"/>
      <c r="D41" s="2"/>
    </row>
    <row r="42" spans="2:12">
      <c r="B42" s="7"/>
      <c r="D42" s="2"/>
      <c r="K42" t="s">
        <v>49</v>
      </c>
    </row>
    <row r="43" spans="2:12">
      <c r="B43" s="7"/>
      <c r="D43" s="2"/>
      <c r="K43" s="22">
        <v>1</v>
      </c>
      <c r="L43" s="1" t="s">
        <v>47</v>
      </c>
    </row>
    <row r="44" spans="2:12">
      <c r="B44" s="7"/>
      <c r="D44" s="2"/>
      <c r="K44" s="22">
        <v>2</v>
      </c>
      <c r="L44" s="1" t="s">
        <v>48</v>
      </c>
    </row>
    <row r="45" spans="2:12">
      <c r="B45" s="7"/>
      <c r="D45" s="2"/>
    </row>
    <row r="46" spans="2:12">
      <c r="B46" s="7"/>
      <c r="D46" s="2"/>
    </row>
    <row r="47" spans="2:12">
      <c r="B47" s="7"/>
      <c r="D47" s="2"/>
    </row>
    <row r="48" spans="2:12">
      <c r="B48" s="7"/>
      <c r="D48" s="2"/>
    </row>
    <row r="49" spans="2:25">
      <c r="B49" s="7"/>
      <c r="D49" s="2"/>
      <c r="K49" s="1" t="s">
        <v>75</v>
      </c>
    </row>
    <row r="50" spans="2:25" ht="18.75">
      <c r="B50" s="19" t="s">
        <v>18</v>
      </c>
    </row>
    <row r="52" spans="2:25">
      <c r="U52" s="23" t="s">
        <v>61</v>
      </c>
      <c r="V52" s="23" t="s">
        <v>60</v>
      </c>
      <c r="W52" s="1"/>
      <c r="X52" s="23" t="s">
        <v>51</v>
      </c>
      <c r="Y52" s="23" t="s">
        <v>52</v>
      </c>
    </row>
    <row r="53" spans="2:25" ht="18">
      <c r="B53" s="10" t="s">
        <v>4</v>
      </c>
      <c r="C53" s="12" t="s">
        <v>22</v>
      </c>
      <c r="D53" s="12" t="s">
        <v>23</v>
      </c>
      <c r="E53" s="12" t="s">
        <v>24</v>
      </c>
      <c r="F53" s="13" t="s">
        <v>25</v>
      </c>
      <c r="G53" s="11" t="s">
        <v>26</v>
      </c>
      <c r="H53" s="11" t="s">
        <v>27</v>
      </c>
      <c r="I53" s="11" t="s">
        <v>21</v>
      </c>
      <c r="J53" s="11" t="s">
        <v>28</v>
      </c>
      <c r="K53" s="11" t="s">
        <v>29</v>
      </c>
      <c r="L53" s="13" t="s">
        <v>30</v>
      </c>
      <c r="M53" s="13" t="s">
        <v>31</v>
      </c>
      <c r="N53" s="11" t="s">
        <v>35</v>
      </c>
      <c r="O53" s="12" t="s">
        <v>17</v>
      </c>
      <c r="P53" s="12" t="s">
        <v>57</v>
      </c>
      <c r="Q53" s="13" t="s">
        <v>46</v>
      </c>
      <c r="R53" s="13" t="s">
        <v>59</v>
      </c>
      <c r="S53" s="10" t="s">
        <v>38</v>
      </c>
      <c r="T53" s="10" t="s">
        <v>39</v>
      </c>
      <c r="U53" s="11" t="s">
        <v>53</v>
      </c>
      <c r="V53" s="11" t="s">
        <v>54</v>
      </c>
      <c r="W53" s="11" t="s">
        <v>50</v>
      </c>
      <c r="X53" s="11" t="s">
        <v>55</v>
      </c>
      <c r="Y53" s="13" t="s">
        <v>56</v>
      </c>
    </row>
    <row r="54" spans="2:25">
      <c r="B54" s="27">
        <f>C11</f>
        <v>0.1</v>
      </c>
      <c r="C54" s="4">
        <f t="shared" ref="C54:C117" si="0">ATAN((b-x)/B54)+ATAN((x-a)/B54)</f>
        <v>1.50418668083294</v>
      </c>
      <c r="D54" s="3">
        <f t="shared" ref="D54:D117" si="1">ATAN((x-b)/B54)+ATAN((2*b-x-a)/B54)</f>
        <v>1.6040757021936622</v>
      </c>
      <c r="E54" s="3">
        <f t="shared" ref="E54:E117" si="2">ATAN((a-x)/B54)+ATAN(x/B54)</f>
        <v>1.1825032885471209E-2</v>
      </c>
      <c r="F54" s="3">
        <f t="shared" ref="F54:F117" si="3">ATAN((a-2*b+x)/B54)+ATAN((2*b-x)/B54)</f>
        <v>1.1850472624646446E-2</v>
      </c>
      <c r="G54" s="3">
        <f t="shared" ref="G54:G117" si="4">SQRT(x^2+B54^2)</f>
        <v>20.720241311336117</v>
      </c>
      <c r="H54" s="3">
        <f t="shared" ref="H54:H117" si="5">SQRT((2*b-x)^2+B54^2)</f>
        <v>20.710241427853997</v>
      </c>
      <c r="I54" s="3">
        <f t="shared" ref="I54:I117" si="6">SQRT((x-a)^2+B54^2)</f>
        <v>6.0058325817491776</v>
      </c>
      <c r="J54" s="3">
        <f t="shared" ref="J54:J117" si="7">SQRT((2*b-x-a)^2+B54^2)</f>
        <v>5.9958339703497474</v>
      </c>
      <c r="K54" s="3">
        <f t="shared" ref="K54:K117" si="8">(b-x)^2+B54^2</f>
        <v>1.0024999999999992E-2</v>
      </c>
      <c r="L54" s="29">
        <f t="shared" ref="L54:L117" si="9">(C54+x*E54/a-B54*(x-b)/K54+D54+(2*b-x)*F54/$C$10-B54*(b-x)/K54)*q/PI()</f>
        <v>176.5799352103376</v>
      </c>
      <c r="M54" s="5">
        <f t="shared" ref="M54:M117" si="10">(q/PI())*(C54+x*E54/a+B54*(x-b)/K54+2*B54*LN(I54/G54)/a+D54+(2*b-x)*F54/a+B54*(b-x)/K54+2*B54*LN(J54/H54)/a)</f>
        <v>174.6869258847243</v>
      </c>
      <c r="N54" s="9">
        <v>40000</v>
      </c>
      <c r="O54" s="9">
        <v>0.3</v>
      </c>
      <c r="P54" s="9">
        <v>19.5</v>
      </c>
      <c r="Q54" s="5">
        <f>P54*B54</f>
        <v>1.9500000000000002</v>
      </c>
      <c r="R54" s="5">
        <f>L54/Q54</f>
        <v>90.55381292837825</v>
      </c>
      <c r="S54" s="9">
        <v>0.21</v>
      </c>
      <c r="T54" s="9">
        <v>0.9</v>
      </c>
      <c r="U54" s="3">
        <f>100*B54*(L54-0*O54*M54)/N54</f>
        <v>4.41449838025844E-2</v>
      </c>
      <c r="V54" s="3">
        <f>100*(S54/(1+T54))*B54*LOG10((Q54+L54)/Q54)</f>
        <v>2.1681686924362005</v>
      </c>
      <c r="W54" s="21">
        <v>1</v>
      </c>
      <c r="X54" s="24">
        <f>IF(W54=1,U54,V54)</f>
        <v>4.41449838025844E-2</v>
      </c>
      <c r="Y54" s="3">
        <f>X54</f>
        <v>4.41449838025844E-2</v>
      </c>
    </row>
    <row r="55" spans="2:25">
      <c r="B55" s="27">
        <f t="shared" ref="B55:B118" si="11">B54+$C$11</f>
        <v>0.2</v>
      </c>
      <c r="C55" s="4">
        <f t="shared" si="0"/>
        <v>1.5125082611679794</v>
      </c>
      <c r="D55" s="3">
        <f t="shared" si="1"/>
        <v>1.5624423544717005</v>
      </c>
      <c r="E55" s="3">
        <f t="shared" si="2"/>
        <v>2.3641062116542599E-2</v>
      </c>
      <c r="F55" s="3">
        <f t="shared" si="3"/>
        <v>2.3691895688523257E-2</v>
      </c>
      <c r="G55" s="3">
        <f t="shared" si="4"/>
        <v>20.72096522848296</v>
      </c>
      <c r="H55" s="3">
        <f t="shared" si="5"/>
        <v>20.710965694530035</v>
      </c>
      <c r="I55" s="3">
        <f t="shared" si="6"/>
        <v>6.0083296347653885</v>
      </c>
      <c r="J55" s="3">
        <f t="shared" si="7"/>
        <v>5.998335185699446</v>
      </c>
      <c r="K55" s="3">
        <f t="shared" si="8"/>
        <v>4.0024999999999998E-2</v>
      </c>
      <c r="L55" s="29">
        <f t="shared" si="9"/>
        <v>176.57948196337287</v>
      </c>
      <c r="M55" s="5">
        <f t="shared" si="10"/>
        <v>172.79462885945236</v>
      </c>
      <c r="N55" s="9">
        <v>40000</v>
      </c>
      <c r="O55" s="9">
        <v>0.3</v>
      </c>
      <c r="P55" s="9">
        <v>19.5</v>
      </c>
      <c r="Q55" s="5">
        <f>(B55-B54)*P55+Q54</f>
        <v>3.9000000000000004</v>
      </c>
      <c r="R55" s="5">
        <f t="shared" ref="R55:R118" si="12">L55/Q55</f>
        <v>45.276790247018681</v>
      </c>
      <c r="S55" s="9">
        <v>0.21</v>
      </c>
      <c r="T55" s="9">
        <v>0.9</v>
      </c>
      <c r="U55" s="3">
        <f>100*(B55-B54)*(L55-0*O55*M55)/N55</f>
        <v>4.4144870490843223E-2</v>
      </c>
      <c r="V55" s="3">
        <f>100*(S55/(1+T55))*(B55-B54)*LOG10((Q55+L55)/Q55)</f>
        <v>1.840664621203312</v>
      </c>
      <c r="W55" s="21">
        <v>1</v>
      </c>
      <c r="X55" s="24">
        <f t="shared" ref="X55:X118" si="13">IF(W55=1,U55,V55)</f>
        <v>4.4144870490843223E-2</v>
      </c>
      <c r="Y55" s="3">
        <f>X55+Y54</f>
        <v>8.8289854293427616E-2</v>
      </c>
    </row>
    <row r="56" spans="2:25">
      <c r="B56" s="27">
        <f t="shared" si="11"/>
        <v>0.30000000000000004</v>
      </c>
      <c r="C56" s="4">
        <f t="shared" si="0"/>
        <v>1.5042143355981952</v>
      </c>
      <c r="D56" s="3">
        <f t="shared" si="1"/>
        <v>1.537461457449145</v>
      </c>
      <c r="E56" s="3">
        <f t="shared" si="2"/>
        <v>3.5439114626860446E-2</v>
      </c>
      <c r="F56" s="3">
        <f t="shared" si="3"/>
        <v>3.5515250474959181E-2</v>
      </c>
      <c r="G56" s="3">
        <f t="shared" si="4"/>
        <v>20.722171700861857</v>
      </c>
      <c r="H56" s="3">
        <f t="shared" si="5"/>
        <v>20.712172749376151</v>
      </c>
      <c r="I56" s="3">
        <f t="shared" si="6"/>
        <v>6.0124890852291779</v>
      </c>
      <c r="J56" s="3">
        <f t="shared" si="7"/>
        <v>6.0025015618490274</v>
      </c>
      <c r="K56" s="3">
        <f t="shared" si="8"/>
        <v>9.0025000000000008E-2</v>
      </c>
      <c r="L56" s="29">
        <f t="shared" si="9"/>
        <v>176.57825320264848</v>
      </c>
      <c r="M56" s="5">
        <f t="shared" si="10"/>
        <v>170.90388391226836</v>
      </c>
      <c r="N56" s="9">
        <v>40000</v>
      </c>
      <c r="O56" s="9">
        <v>0.3</v>
      </c>
      <c r="P56" s="9">
        <v>19.5</v>
      </c>
      <c r="Q56" s="5">
        <f t="shared" ref="Q56:Q119" si="14">(B56-B55)*P56+Q55</f>
        <v>5.8500000000000014</v>
      </c>
      <c r="R56" s="5">
        <f t="shared" si="12"/>
        <v>30.184316786777512</v>
      </c>
      <c r="S56" s="9">
        <v>0.21</v>
      </c>
      <c r="T56" s="9">
        <v>0.9</v>
      </c>
      <c r="U56" s="3">
        <f t="shared" ref="U56:U119" si="15">100*(B56-B55)*(L56-0*O56*M56)/N56</f>
        <v>4.4144563300662139E-2</v>
      </c>
      <c r="V56" s="3">
        <f t="shared" ref="V56:V119" si="16">100*(S56/(1+T56))*(B56-B55)*LOG10((Q56+L56)/Q56)</f>
        <v>1.6511926792298592</v>
      </c>
      <c r="W56" s="21">
        <v>1</v>
      </c>
      <c r="X56" s="24">
        <f t="shared" si="13"/>
        <v>4.4144563300662139E-2</v>
      </c>
      <c r="Y56" s="3">
        <f t="shared" ref="Y56:Y119" si="17">X56+Y55</f>
        <v>0.13243441759408975</v>
      </c>
    </row>
    <row r="57" spans="2:25">
      <c r="B57" s="27">
        <f t="shared" si="11"/>
        <v>0.4</v>
      </c>
      <c r="C57" s="4">
        <f t="shared" si="0"/>
        <v>1.4917840778847085</v>
      </c>
      <c r="D57" s="3">
        <f t="shared" si="1"/>
        <v>1.5166721563783723</v>
      </c>
      <c r="E57" s="3">
        <f t="shared" si="2"/>
        <v>4.7210278272145745E-2</v>
      </c>
      <c r="F57" s="3">
        <f t="shared" si="3"/>
        <v>4.7311579698491535E-2</v>
      </c>
      <c r="G57" s="3">
        <f t="shared" si="4"/>
        <v>20.723860644194652</v>
      </c>
      <c r="H57" s="3">
        <f t="shared" si="5"/>
        <v>20.713862507992083</v>
      </c>
      <c r="I57" s="3">
        <f t="shared" si="6"/>
        <v>6.0183074863286929</v>
      </c>
      <c r="J57" s="3">
        <f t="shared" si="7"/>
        <v>6.0083296347653903</v>
      </c>
      <c r="K57" s="3">
        <f t="shared" si="8"/>
        <v>0.16002500000000003</v>
      </c>
      <c r="L57" s="29">
        <f t="shared" si="9"/>
        <v>176.57586466168979</v>
      </c>
      <c r="M57" s="5">
        <f t="shared" si="10"/>
        <v>169.0154618430326</v>
      </c>
      <c r="N57" s="9">
        <v>40000</v>
      </c>
      <c r="O57" s="9">
        <v>0.3</v>
      </c>
      <c r="P57" s="9">
        <v>19.5</v>
      </c>
      <c r="Q57" s="5">
        <f t="shared" si="14"/>
        <v>7.8000000000000007</v>
      </c>
      <c r="R57" s="5">
        <f t="shared" si="12"/>
        <v>22.637931366883304</v>
      </c>
      <c r="S57" s="9">
        <v>0.21</v>
      </c>
      <c r="T57" s="9">
        <v>0.9</v>
      </c>
      <c r="U57" s="3">
        <f t="shared" si="15"/>
        <v>4.4143966165422439E-2</v>
      </c>
      <c r="V57" s="3">
        <f t="shared" si="16"/>
        <v>1.5181999375793491</v>
      </c>
      <c r="W57" s="21">
        <v>1</v>
      </c>
      <c r="X57" s="24">
        <f t="shared" si="13"/>
        <v>4.4143966165422439E-2</v>
      </c>
      <c r="Y57" s="3">
        <f t="shared" si="17"/>
        <v>0.17657838375951218</v>
      </c>
    </row>
    <row r="58" spans="2:25">
      <c r="B58" s="27">
        <f t="shared" si="11"/>
        <v>0.5</v>
      </c>
      <c r="C58" s="4">
        <f t="shared" si="0"/>
        <v>1.477724336709209</v>
      </c>
      <c r="D58" s="3">
        <f t="shared" si="1"/>
        <v>1.4975857389538025</v>
      </c>
      <c r="E58" s="3">
        <f t="shared" si="2"/>
        <v>5.8945731660116296E-2</v>
      </c>
      <c r="F58" s="3">
        <f t="shared" si="3"/>
        <v>5.907201758197056E-2</v>
      </c>
      <c r="G58" s="3">
        <f t="shared" si="4"/>
        <v>20.72603194053314</v>
      </c>
      <c r="H58" s="3">
        <f t="shared" si="5"/>
        <v>20.716034852258769</v>
      </c>
      <c r="I58" s="3">
        <f t="shared" si="6"/>
        <v>6.0257800324937181</v>
      </c>
      <c r="J58" s="3">
        <f t="shared" si="7"/>
        <v>6.0158145749349696</v>
      </c>
      <c r="K58" s="3">
        <f t="shared" si="8"/>
        <v>0.250025</v>
      </c>
      <c r="L58" s="29">
        <f t="shared" si="9"/>
        <v>176.57193622991213</v>
      </c>
      <c r="M58" s="5">
        <f t="shared" si="10"/>
        <v>167.13012720807987</v>
      </c>
      <c r="N58" s="9">
        <v>40000</v>
      </c>
      <c r="O58" s="9">
        <v>0.3</v>
      </c>
      <c r="P58" s="9">
        <v>19.5</v>
      </c>
      <c r="Q58" s="5">
        <f t="shared" si="14"/>
        <v>9.75</v>
      </c>
      <c r="R58" s="5">
        <f t="shared" si="12"/>
        <v>18.109942177426884</v>
      </c>
      <c r="S58" s="9">
        <v>0.21</v>
      </c>
      <c r="T58" s="9">
        <v>0.9</v>
      </c>
      <c r="U58" s="3">
        <f t="shared" si="15"/>
        <v>4.4142984057478026E-2</v>
      </c>
      <c r="V58" s="3">
        <f t="shared" si="16"/>
        <v>1.4161287806569616</v>
      </c>
      <c r="W58" s="21">
        <v>1</v>
      </c>
      <c r="X58" s="24">
        <f t="shared" si="13"/>
        <v>4.4142984057478026E-2</v>
      </c>
      <c r="Y58" s="3">
        <f t="shared" si="17"/>
        <v>0.2207213678169902</v>
      </c>
    </row>
    <row r="59" spans="2:25">
      <c r="B59" s="27">
        <f t="shared" si="11"/>
        <v>0.6</v>
      </c>
      <c r="C59" s="4">
        <f t="shared" si="0"/>
        <v>1.4628769740942462</v>
      </c>
      <c r="D59" s="3">
        <f t="shared" si="1"/>
        <v>1.4793782383609022</v>
      </c>
      <c r="E59" s="3">
        <f t="shared" si="2"/>
        <v>7.0636773233950345E-2</v>
      </c>
      <c r="F59" s="3">
        <f t="shared" si="3"/>
        <v>7.0787819178517841E-2</v>
      </c>
      <c r="G59" s="3">
        <f t="shared" si="4"/>
        <v>20.728685438300229</v>
      </c>
      <c r="H59" s="3">
        <f t="shared" si="5"/>
        <v>20.718689630379622</v>
      </c>
      <c r="I59" s="3">
        <f t="shared" si="6"/>
        <v>6.0349005791313566</v>
      </c>
      <c r="J59" s="3">
        <f t="shared" si="7"/>
        <v>6.024950207263128</v>
      </c>
      <c r="K59" s="3">
        <f t="shared" si="8"/>
        <v>0.36002499999999998</v>
      </c>
      <c r="L59" s="29">
        <f t="shared" si="9"/>
        <v>176.56609328412742</v>
      </c>
      <c r="M59" s="5">
        <f t="shared" si="10"/>
        <v>165.24863631086242</v>
      </c>
      <c r="N59" s="9">
        <v>40000</v>
      </c>
      <c r="O59" s="9">
        <v>0.3</v>
      </c>
      <c r="P59" s="9">
        <v>19.5</v>
      </c>
      <c r="Q59" s="5">
        <f t="shared" si="14"/>
        <v>11.7</v>
      </c>
      <c r="R59" s="5">
        <f t="shared" si="12"/>
        <v>15.091119084113455</v>
      </c>
      <c r="S59" s="9">
        <v>0.21</v>
      </c>
      <c r="T59" s="9">
        <v>0.9</v>
      </c>
      <c r="U59" s="3">
        <f t="shared" si="15"/>
        <v>4.4141523321031849E-2</v>
      </c>
      <c r="V59" s="3">
        <f t="shared" si="16"/>
        <v>1.3335953277251893</v>
      </c>
      <c r="W59" s="21">
        <v>1</v>
      </c>
      <c r="X59" s="24">
        <f t="shared" si="13"/>
        <v>4.4141523321031849E-2</v>
      </c>
      <c r="Y59" s="3">
        <f t="shared" si="17"/>
        <v>0.26486289113802203</v>
      </c>
    </row>
    <row r="60" spans="2:25">
      <c r="B60" s="27">
        <f t="shared" si="11"/>
        <v>0.7</v>
      </c>
      <c r="C60" s="4">
        <f t="shared" si="0"/>
        <v>1.4476078021422436</v>
      </c>
      <c r="D60" s="3">
        <f t="shared" si="1"/>
        <v>1.4617014399729842</v>
      </c>
      <c r="E60" s="3">
        <f t="shared" si="2"/>
        <v>8.2274849378326964E-2</v>
      </c>
      <c r="F60" s="3">
        <f t="shared" si="3"/>
        <v>8.2450388704738309E-2</v>
      </c>
      <c r="G60" s="3">
        <f t="shared" si="4"/>
        <v>20.731820952342801</v>
      </c>
      <c r="H60" s="3">
        <f t="shared" si="5"/>
        <v>20.721826656933505</v>
      </c>
      <c r="I60" s="3">
        <f t="shared" si="6"/>
        <v>6.0456616676754242</v>
      </c>
      <c r="J60" s="3">
        <f t="shared" si="7"/>
        <v>6.0357290363302436</v>
      </c>
      <c r="K60" s="3">
        <f t="shared" si="8"/>
        <v>0.49002499999999993</v>
      </c>
      <c r="L60" s="29">
        <f t="shared" si="9"/>
        <v>176.55796797501074</v>
      </c>
      <c r="M60" s="5">
        <f t="shared" si="10"/>
        <v>163.37173525281912</v>
      </c>
      <c r="N60" s="9">
        <v>40000</v>
      </c>
      <c r="O60" s="9">
        <v>0.3</v>
      </c>
      <c r="P60" s="9">
        <v>19.5</v>
      </c>
      <c r="Q60" s="5">
        <f t="shared" si="14"/>
        <v>13.649999999999999</v>
      </c>
      <c r="R60" s="5">
        <f t="shared" si="12"/>
        <v>12.934649668498956</v>
      </c>
      <c r="S60" s="9">
        <v>0.21</v>
      </c>
      <c r="T60" s="9">
        <v>0.9</v>
      </c>
      <c r="U60" s="3">
        <f t="shared" si="15"/>
        <v>4.4139491993752673E-2</v>
      </c>
      <c r="V60" s="3">
        <f t="shared" si="16"/>
        <v>1.2645272182136327</v>
      </c>
      <c r="W60" s="21">
        <v>1</v>
      </c>
      <c r="X60" s="24">
        <f t="shared" si="13"/>
        <v>4.4139491993752673E-2</v>
      </c>
      <c r="Y60" s="3">
        <f t="shared" si="17"/>
        <v>0.30900238313177469</v>
      </c>
    </row>
    <row r="61" spans="2:25">
      <c r="B61" s="27">
        <f t="shared" si="11"/>
        <v>0.79999999999999993</v>
      </c>
      <c r="C61" s="4">
        <f t="shared" si="0"/>
        <v>1.4321039568687293</v>
      </c>
      <c r="D61" s="3">
        <f t="shared" si="1"/>
        <v>1.4443854533552636</v>
      </c>
      <c r="E61" s="3">
        <f t="shared" si="2"/>
        <v>9.3851581331817924E-2</v>
      </c>
      <c r="F61" s="3">
        <f t="shared" si="3"/>
        <v>9.4051306666548706E-2</v>
      </c>
      <c r="G61" s="3">
        <f t="shared" si="4"/>
        <v>20.735438263996251</v>
      </c>
      <c r="H61" s="3">
        <f t="shared" si="5"/>
        <v>20.725445712939443</v>
      </c>
      <c r="I61" s="3">
        <f t="shared" si="6"/>
        <v>6.0580545557134089</v>
      </c>
      <c r="J61" s="3">
        <f t="shared" si="7"/>
        <v>6.0481422767656525</v>
      </c>
      <c r="K61" s="3">
        <f t="shared" si="8"/>
        <v>0.64002499999999984</v>
      </c>
      <c r="L61" s="29">
        <f t="shared" si="9"/>
        <v>176.54720045856317</v>
      </c>
      <c r="M61" s="5">
        <f t="shared" si="10"/>
        <v>161.50015805790062</v>
      </c>
      <c r="N61" s="9">
        <v>40000</v>
      </c>
      <c r="O61" s="9">
        <v>0.3</v>
      </c>
      <c r="P61" s="9">
        <v>19.5</v>
      </c>
      <c r="Q61" s="5">
        <f t="shared" si="14"/>
        <v>15.599999999999998</v>
      </c>
      <c r="R61" s="5">
        <f t="shared" si="12"/>
        <v>11.317128234523281</v>
      </c>
      <c r="S61" s="9">
        <v>0.21</v>
      </c>
      <c r="T61" s="9">
        <v>0.9</v>
      </c>
      <c r="U61" s="3">
        <f t="shared" si="15"/>
        <v>4.4136800114640787E-2</v>
      </c>
      <c r="V61" s="3">
        <f t="shared" si="16"/>
        <v>1.2052999327001772</v>
      </c>
      <c r="W61" s="21">
        <v>1</v>
      </c>
      <c r="X61" s="24">
        <f t="shared" si="13"/>
        <v>4.4136800114640787E-2</v>
      </c>
      <c r="Y61" s="3">
        <f t="shared" si="17"/>
        <v>0.35313918324641547</v>
      </c>
    </row>
    <row r="62" spans="2:25">
      <c r="B62" s="27">
        <f t="shared" si="11"/>
        <v>0.89999999999999991</v>
      </c>
      <c r="C62" s="4">
        <f t="shared" si="0"/>
        <v>1.4164730306212339</v>
      </c>
      <c r="D62" s="3">
        <f t="shared" si="1"/>
        <v>1.4273395284839283</v>
      </c>
      <c r="E62" s="3">
        <f t="shared" si="2"/>
        <v>0.10535879070713938</v>
      </c>
      <c r="F62" s="3">
        <f t="shared" si="3"/>
        <v>0.10558235557698326</v>
      </c>
      <c r="G62" s="3">
        <f t="shared" si="4"/>
        <v>20.739537121160634</v>
      </c>
      <c r="H62" s="3">
        <f t="shared" si="5"/>
        <v>20.729546545932934</v>
      </c>
      <c r="I62" s="3">
        <f t="shared" si="6"/>
        <v>6.0720692519107518</v>
      </c>
      <c r="J62" s="3">
        <f t="shared" si="7"/>
        <v>6.0621798884559679</v>
      </c>
      <c r="K62" s="3">
        <f t="shared" si="8"/>
        <v>0.81002499999999977</v>
      </c>
      <c r="L62" s="29">
        <f t="shared" si="9"/>
        <v>176.53344006342965</v>
      </c>
      <c r="M62" s="5">
        <f t="shared" si="10"/>
        <v>159.6346248831517</v>
      </c>
      <c r="N62" s="9">
        <v>40000</v>
      </c>
      <c r="O62" s="9">
        <v>0.3</v>
      </c>
      <c r="P62" s="9">
        <v>19.5</v>
      </c>
      <c r="Q62" s="5">
        <f t="shared" si="14"/>
        <v>17.549999999999997</v>
      </c>
      <c r="R62" s="5">
        <f t="shared" si="12"/>
        <v>10.058885473699696</v>
      </c>
      <c r="S62" s="9">
        <v>0.21</v>
      </c>
      <c r="T62" s="9">
        <v>0.9</v>
      </c>
      <c r="U62" s="3">
        <f t="shared" si="15"/>
        <v>4.4133360015857402E-2</v>
      </c>
      <c r="V62" s="3">
        <f t="shared" si="16"/>
        <v>1.1535757142499923</v>
      </c>
      <c r="W62" s="21">
        <v>1</v>
      </c>
      <c r="X62" s="24">
        <f t="shared" si="13"/>
        <v>4.4133360015857402E-2</v>
      </c>
      <c r="Y62" s="3">
        <f t="shared" si="17"/>
        <v>0.39727254326227285</v>
      </c>
    </row>
    <row r="63" spans="2:25">
      <c r="B63" s="27">
        <f t="shared" si="11"/>
        <v>0.99999999999999989</v>
      </c>
      <c r="C63" s="4">
        <f t="shared" si="0"/>
        <v>1.4007827167003664</v>
      </c>
      <c r="D63" s="3">
        <f t="shared" si="1"/>
        <v>1.4105123629219762</v>
      </c>
      <c r="E63" s="3">
        <f t="shared" si="2"/>
        <v>0.11678852344110502</v>
      </c>
      <c r="F63" s="3">
        <f t="shared" si="3"/>
        <v>0.11703554408596717</v>
      </c>
      <c r="G63" s="3">
        <f t="shared" si="4"/>
        <v>20.744117238388331</v>
      </c>
      <c r="H63" s="3">
        <f t="shared" si="5"/>
        <v>20.734128870053837</v>
      </c>
      <c r="I63" s="3">
        <f t="shared" si="6"/>
        <v>6.0876945554125816</v>
      </c>
      <c r="J63" s="3">
        <f t="shared" si="7"/>
        <v>6.0778306162643272</v>
      </c>
      <c r="K63" s="3">
        <f t="shared" si="8"/>
        <v>1.0000249999999997</v>
      </c>
      <c r="L63" s="29">
        <f t="shared" si="9"/>
        <v>176.51634638586805</v>
      </c>
      <c r="M63" s="5">
        <f t="shared" si="10"/>
        <v>157.77584032656989</v>
      </c>
      <c r="N63" s="9">
        <v>40000</v>
      </c>
      <c r="O63" s="9">
        <v>0.3</v>
      </c>
      <c r="P63" s="9">
        <v>19.5</v>
      </c>
      <c r="Q63" s="5">
        <f t="shared" si="14"/>
        <v>19.499999999999996</v>
      </c>
      <c r="R63" s="5">
        <f t="shared" si="12"/>
        <v>9.0521203274804147</v>
      </c>
      <c r="S63" s="9">
        <v>0.21</v>
      </c>
      <c r="T63" s="9">
        <v>0.9</v>
      </c>
      <c r="U63" s="3">
        <f t="shared" si="15"/>
        <v>4.4129086596467006E-2</v>
      </c>
      <c r="V63" s="3">
        <f t="shared" si="16"/>
        <v>1.1077584868871033</v>
      </c>
      <c r="W63" s="21">
        <v>1</v>
      </c>
      <c r="X63" s="24">
        <f t="shared" si="13"/>
        <v>4.4129086596467006E-2</v>
      </c>
      <c r="Y63" s="3">
        <f t="shared" si="17"/>
        <v>0.44140162985873987</v>
      </c>
    </row>
    <row r="64" spans="2:25">
      <c r="B64" s="27">
        <f t="shared" si="11"/>
        <v>1.0999999999999999</v>
      </c>
      <c r="C64" s="4">
        <f t="shared" si="0"/>
        <v>1.3850788198064836</v>
      </c>
      <c r="D64" s="3">
        <f t="shared" si="1"/>
        <v>1.3938740466414612</v>
      </c>
      <c r="E64" s="3">
        <f t="shared" si="2"/>
        <v>0.1281330720185585</v>
      </c>
      <c r="F64" s="3">
        <f t="shared" si="3"/>
        <v>0.1284031293647987</v>
      </c>
      <c r="G64" s="3">
        <f t="shared" si="4"/>
        <v>20.749178296983231</v>
      </c>
      <c r="H64" s="3">
        <f t="shared" si="5"/>
        <v>20.739192366145794</v>
      </c>
      <c r="I64" s="3">
        <f t="shared" si="6"/>
        <v>6.1049180993687369</v>
      </c>
      <c r="J64" s="3">
        <f t="shared" si="7"/>
        <v>6.0950820339024165</v>
      </c>
      <c r="K64" s="3">
        <f t="shared" si="8"/>
        <v>1.2100249999999997</v>
      </c>
      <c r="L64" s="29">
        <f t="shared" si="9"/>
        <v>176.49559030520066</v>
      </c>
      <c r="M64" s="5">
        <f t="shared" si="10"/>
        <v>155.92449184215471</v>
      </c>
      <c r="N64" s="9">
        <v>40000</v>
      </c>
      <c r="O64" s="9">
        <v>0.3</v>
      </c>
      <c r="P64" s="9">
        <v>19.5</v>
      </c>
      <c r="Q64" s="5">
        <f t="shared" si="14"/>
        <v>21.449999999999996</v>
      </c>
      <c r="R64" s="5">
        <f t="shared" si="12"/>
        <v>8.2282326482611055</v>
      </c>
      <c r="S64" s="9">
        <v>0.21</v>
      </c>
      <c r="T64" s="9">
        <v>0.9</v>
      </c>
      <c r="U64" s="3">
        <f t="shared" si="15"/>
        <v>4.4123897576300156E-2</v>
      </c>
      <c r="V64" s="3">
        <f t="shared" si="16"/>
        <v>1.0667099594754368</v>
      </c>
      <c r="W64" s="21">
        <v>1</v>
      </c>
      <c r="X64" s="24">
        <f t="shared" si="13"/>
        <v>4.4123897576300156E-2</v>
      </c>
      <c r="Y64" s="3">
        <f t="shared" si="17"/>
        <v>0.48552552743504002</v>
      </c>
    </row>
    <row r="65" spans="2:25">
      <c r="B65" s="27">
        <f t="shared" si="11"/>
        <v>1.2</v>
      </c>
      <c r="C65" s="4">
        <f t="shared" si="0"/>
        <v>1.3693942524918667</v>
      </c>
      <c r="D65" s="3">
        <f t="shared" si="1"/>
        <v>1.3774070245768366</v>
      </c>
      <c r="E65" s="3">
        <f t="shared" si="2"/>
        <v>0.13938499583862018</v>
      </c>
      <c r="F65" s="3">
        <f t="shared" si="3"/>
        <v>0.13967763761249152</v>
      </c>
      <c r="G65" s="3">
        <f t="shared" si="4"/>
        <v>20.75471994511128</v>
      </c>
      <c r="H65" s="3">
        <f t="shared" si="5"/>
        <v>20.744736681867042</v>
      </c>
      <c r="I65" s="3">
        <f t="shared" si="6"/>
        <v>6.1237263981990564</v>
      </c>
      <c r="J65" s="3">
        <f t="shared" si="7"/>
        <v>6.1139205915680659</v>
      </c>
      <c r="K65" s="3">
        <f t="shared" si="8"/>
        <v>1.4400249999999999</v>
      </c>
      <c r="L65" s="29">
        <f t="shared" si="9"/>
        <v>176.47085491369126</v>
      </c>
      <c r="M65" s="5">
        <f t="shared" si="10"/>
        <v>154.08124827065592</v>
      </c>
      <c r="N65" s="9">
        <v>40000</v>
      </c>
      <c r="O65" s="9">
        <v>0.3</v>
      </c>
      <c r="P65" s="9">
        <v>19.5</v>
      </c>
      <c r="Q65" s="5">
        <f t="shared" si="14"/>
        <v>23.4</v>
      </c>
      <c r="R65" s="5">
        <f t="shared" si="12"/>
        <v>7.5414895262261226</v>
      </c>
      <c r="S65" s="9">
        <v>0.21</v>
      </c>
      <c r="T65" s="9">
        <v>0.9</v>
      </c>
      <c r="U65" s="3">
        <f t="shared" si="15"/>
        <v>4.4117713728422853E-2</v>
      </c>
      <c r="V65" s="3">
        <f t="shared" si="16"/>
        <v>1.0295897824370013</v>
      </c>
      <c r="W65" s="21">
        <v>1</v>
      </c>
      <c r="X65" s="24">
        <f t="shared" si="13"/>
        <v>4.4117713728422853E-2</v>
      </c>
      <c r="Y65" s="3">
        <f t="shared" si="17"/>
        <v>0.52964324116346284</v>
      </c>
    </row>
    <row r="66" spans="2:25">
      <c r="B66" s="27">
        <f t="shared" si="11"/>
        <v>1.3</v>
      </c>
      <c r="C66" s="4">
        <f t="shared" si="0"/>
        <v>1.353753872135715</v>
      </c>
      <c r="D66" s="3">
        <f t="shared" si="1"/>
        <v>1.3611012226060595</v>
      </c>
      <c r="E66" s="3">
        <f t="shared" si="2"/>
        <v>0.1505371396167261</v>
      </c>
      <c r="F66" s="3">
        <f t="shared" si="3"/>
        <v>0.15085188257660853</v>
      </c>
      <c r="G66" s="3">
        <f t="shared" si="4"/>
        <v>20.760741797922346</v>
      </c>
      <c r="H66" s="3">
        <f t="shared" si="5"/>
        <v>20.75076143181257</v>
      </c>
      <c r="I66" s="3">
        <f t="shared" si="6"/>
        <v>6.1441048981930626</v>
      </c>
      <c r="J66" s="3">
        <f t="shared" si="7"/>
        <v>6.1343316669381363</v>
      </c>
      <c r="K66" s="3">
        <f t="shared" si="8"/>
        <v>1.6900250000000001</v>
      </c>
      <c r="L66" s="29">
        <f t="shared" si="9"/>
        <v>176.4418363559497</v>
      </c>
      <c r="M66" s="5">
        <f t="shared" si="10"/>
        <v>152.24675849305848</v>
      </c>
      <c r="N66" s="9">
        <v>40000</v>
      </c>
      <c r="O66" s="9">
        <v>0.3</v>
      </c>
      <c r="P66" s="9">
        <v>19.5</v>
      </c>
      <c r="Q66" s="5">
        <f t="shared" si="14"/>
        <v>25.35</v>
      </c>
      <c r="R66" s="5">
        <f t="shared" si="12"/>
        <v>6.9602302310039326</v>
      </c>
      <c r="S66" s="9">
        <v>0.21</v>
      </c>
      <c r="T66" s="9">
        <v>0.9</v>
      </c>
      <c r="U66" s="3">
        <f t="shared" si="15"/>
        <v>4.4110459088987468E-2</v>
      </c>
      <c r="V66" s="3">
        <f t="shared" si="16"/>
        <v>0.99575990559249816</v>
      </c>
      <c r="W66" s="21">
        <v>1</v>
      </c>
      <c r="X66" s="24">
        <f t="shared" si="13"/>
        <v>4.4110459088987468E-2</v>
      </c>
      <c r="Y66" s="3">
        <f t="shared" si="17"/>
        <v>0.57375370025245032</v>
      </c>
    </row>
    <row r="67" spans="2:25">
      <c r="B67" s="27">
        <f t="shared" si="11"/>
        <v>1.4000000000000001</v>
      </c>
      <c r="C67" s="4">
        <f t="shared" si="0"/>
        <v>1.3381772391444475</v>
      </c>
      <c r="D67" s="3">
        <f t="shared" si="1"/>
        <v>1.3449512564191546</v>
      </c>
      <c r="E67" s="3">
        <f t="shared" si="2"/>
        <v>0.16158264974164571</v>
      </c>
      <c r="F67" s="3">
        <f t="shared" si="3"/>
        <v>0.16191898200728816</v>
      </c>
      <c r="G67" s="3">
        <f t="shared" si="4"/>
        <v>20.767243437683295</v>
      </c>
      <c r="H67" s="3">
        <f t="shared" si="5"/>
        <v>20.757266197647514</v>
      </c>
      <c r="I67" s="3">
        <f t="shared" si="6"/>
        <v>6.1660380310212153</v>
      </c>
      <c r="J67" s="3">
        <f t="shared" si="7"/>
        <v>6.1562996190893777</v>
      </c>
      <c r="K67" s="3">
        <f t="shared" si="8"/>
        <v>1.9600250000000004</v>
      </c>
      <c r="L67" s="29">
        <f t="shared" si="9"/>
        <v>176.40824457415442</v>
      </c>
      <c r="M67" s="5">
        <f t="shared" si="10"/>
        <v>150.4216502123283</v>
      </c>
      <c r="N67" s="9">
        <v>40000</v>
      </c>
      <c r="O67" s="9">
        <v>0.3</v>
      </c>
      <c r="P67" s="9">
        <v>19.5</v>
      </c>
      <c r="Q67" s="5">
        <f t="shared" si="14"/>
        <v>27.300000000000004</v>
      </c>
      <c r="R67" s="5">
        <f t="shared" si="12"/>
        <v>6.4618404605917359</v>
      </c>
      <c r="S67" s="9">
        <v>0.21</v>
      </c>
      <c r="T67" s="9">
        <v>0.9</v>
      </c>
      <c r="U67" s="3">
        <f t="shared" si="15"/>
        <v>4.4102061143538644E-2</v>
      </c>
      <c r="V67" s="3">
        <f t="shared" si="16"/>
        <v>0.96472448131163435</v>
      </c>
      <c r="W67" s="21">
        <v>1</v>
      </c>
      <c r="X67" s="24">
        <f t="shared" si="13"/>
        <v>4.4102061143538644E-2</v>
      </c>
      <c r="Y67" s="3">
        <f t="shared" si="17"/>
        <v>0.61785576139598897</v>
      </c>
    </row>
    <row r="68" spans="2:25">
      <c r="B68" s="27">
        <f t="shared" si="11"/>
        <v>1.5000000000000002</v>
      </c>
      <c r="C68" s="4">
        <f t="shared" si="0"/>
        <v>1.3226802674426796</v>
      </c>
      <c r="D68" s="3">
        <f t="shared" si="1"/>
        <v>1.3289547523191978</v>
      </c>
      <c r="E68" s="3">
        <f t="shared" si="2"/>
        <v>0.1725149885324353</v>
      </c>
      <c r="F68" s="3">
        <f t="shared" si="3"/>
        <v>0.17287237198926753</v>
      </c>
      <c r="G68" s="3">
        <f t="shared" si="4"/>
        <v>20.77422441392217</v>
      </c>
      <c r="H68" s="3">
        <f t="shared" si="5"/>
        <v>20.764250528251676</v>
      </c>
      <c r="I68" s="3">
        <f t="shared" si="6"/>
        <v>6.1895092697240539</v>
      </c>
      <c r="J68" s="3">
        <f t="shared" si="7"/>
        <v>6.1798078449090967</v>
      </c>
      <c r="K68" s="3">
        <f t="shared" si="8"/>
        <v>2.2500250000000008</v>
      </c>
      <c r="L68" s="29">
        <f t="shared" si="9"/>
        <v>176.3698039565692</v>
      </c>
      <c r="M68" s="5">
        <f t="shared" si="10"/>
        <v>148.60652886742349</v>
      </c>
      <c r="N68" s="9">
        <v>40000</v>
      </c>
      <c r="O68" s="9">
        <v>0.3</v>
      </c>
      <c r="P68" s="9">
        <v>19.5</v>
      </c>
      <c r="Q68" s="5">
        <f t="shared" si="14"/>
        <v>29.250000000000007</v>
      </c>
      <c r="R68" s="5">
        <f t="shared" si="12"/>
        <v>6.0297368874040735</v>
      </c>
      <c r="S68" s="9">
        <v>0.21</v>
      </c>
      <c r="T68" s="9">
        <v>0.9</v>
      </c>
      <c r="U68" s="3">
        <f t="shared" si="15"/>
        <v>4.4092450989142336E-2</v>
      </c>
      <c r="V68" s="3">
        <f t="shared" si="16"/>
        <v>0.93609055141461972</v>
      </c>
      <c r="W68" s="21">
        <v>1</v>
      </c>
      <c r="X68" s="24">
        <f t="shared" si="13"/>
        <v>4.4092450989142336E-2</v>
      </c>
      <c r="Y68" s="3">
        <f t="shared" si="17"/>
        <v>0.66194821238513135</v>
      </c>
    </row>
    <row r="69" spans="2:25">
      <c r="B69" s="27">
        <f t="shared" si="11"/>
        <v>1.6000000000000003</v>
      </c>
      <c r="C69" s="4">
        <f t="shared" si="0"/>
        <v>1.3072762528096933</v>
      </c>
      <c r="D69" s="3">
        <f t="shared" si="1"/>
        <v>1.3131112944602161</v>
      </c>
      <c r="E69" s="3">
        <f t="shared" si="2"/>
        <v>0.18332794636561789</v>
      </c>
      <c r="F69" s="3">
        <f t="shared" si="3"/>
        <v>0.18370581912236905</v>
      </c>
      <c r="G69" s="3">
        <f t="shared" si="4"/>
        <v>20.781684243583339</v>
      </c>
      <c r="H69" s="3">
        <f t="shared" si="5"/>
        <v>20.771713939875063</v>
      </c>
      <c r="I69" s="3">
        <f t="shared" si="6"/>
        <v>6.2145011867405735</v>
      </c>
      <c r="J69" s="3">
        <f t="shared" si="7"/>
        <v>6.2048388375525123</v>
      </c>
      <c r="K69" s="3">
        <f t="shared" si="8"/>
        <v>2.5600250000000009</v>
      </c>
      <c r="L69" s="29">
        <f t="shared" si="9"/>
        <v>176.32625388800301</v>
      </c>
      <c r="M69" s="5">
        <f t="shared" si="10"/>
        <v>146.80197668207154</v>
      </c>
      <c r="N69" s="9">
        <v>40000</v>
      </c>
      <c r="O69" s="9">
        <v>0.3</v>
      </c>
      <c r="P69" s="9">
        <v>19.5</v>
      </c>
      <c r="Q69" s="5">
        <f t="shared" si="14"/>
        <v>31.20000000000001</v>
      </c>
      <c r="R69" s="5">
        <f t="shared" si="12"/>
        <v>5.6514824964103507</v>
      </c>
      <c r="S69" s="9">
        <v>0.21</v>
      </c>
      <c r="T69" s="9">
        <v>0.9</v>
      </c>
      <c r="U69" s="3">
        <f t="shared" si="15"/>
        <v>4.408156347200079E-2</v>
      </c>
      <c r="V69" s="3">
        <f t="shared" si="16"/>
        <v>0.90954144756574551</v>
      </c>
      <c r="W69" s="21">
        <v>1</v>
      </c>
      <c r="X69" s="24">
        <f t="shared" si="13"/>
        <v>4.408156347200079E-2</v>
      </c>
      <c r="Y69" s="3">
        <f t="shared" si="17"/>
        <v>0.70602977585713211</v>
      </c>
    </row>
    <row r="70" spans="2:25">
      <c r="B70" s="27">
        <f t="shared" si="11"/>
        <v>1.7000000000000004</v>
      </c>
      <c r="C70" s="4">
        <f t="shared" si="0"/>
        <v>1.2919765361174596</v>
      </c>
      <c r="D70" s="3">
        <f t="shared" si="1"/>
        <v>1.2974217414760554</v>
      </c>
      <c r="E70" s="3">
        <f t="shared" si="2"/>
        <v>0.19401565166733215</v>
      </c>
      <c r="F70" s="3">
        <f t="shared" si="3"/>
        <v>0.19441343054567639</v>
      </c>
      <c r="G70" s="3">
        <f t="shared" si="4"/>
        <v>20.78962241119352</v>
      </c>
      <c r="H70" s="3">
        <f t="shared" si="5"/>
        <v>20.779655916304293</v>
      </c>
      <c r="I70" s="3">
        <f t="shared" si="6"/>
        <v>6.2409955135378832</v>
      </c>
      <c r="J70" s="3">
        <f t="shared" si="7"/>
        <v>6.2313742465045392</v>
      </c>
      <c r="K70" s="3">
        <f t="shared" si="8"/>
        <v>2.8900250000000014</v>
      </c>
      <c r="L70" s="29">
        <f t="shared" si="9"/>
        <v>176.27734920198537</v>
      </c>
      <c r="M70" s="5">
        <f t="shared" si="10"/>
        <v>145.0085518493525</v>
      </c>
      <c r="N70" s="9">
        <v>40000</v>
      </c>
      <c r="O70" s="9">
        <v>0.3</v>
      </c>
      <c r="P70" s="9">
        <v>19.5</v>
      </c>
      <c r="Q70" s="5">
        <f t="shared" si="14"/>
        <v>33.150000000000013</v>
      </c>
      <c r="R70" s="5">
        <f t="shared" si="12"/>
        <v>5.3175670950825129</v>
      </c>
      <c r="S70" s="9">
        <v>0.21</v>
      </c>
      <c r="T70" s="9">
        <v>0.9</v>
      </c>
      <c r="U70" s="3">
        <f t="shared" si="15"/>
        <v>4.4069337300496378E-2</v>
      </c>
      <c r="V70" s="3">
        <f t="shared" si="16"/>
        <v>0.88481826962834709</v>
      </c>
      <c r="W70" s="21">
        <v>1</v>
      </c>
      <c r="X70" s="24">
        <f t="shared" si="13"/>
        <v>4.4069337300496378E-2</v>
      </c>
      <c r="Y70" s="3">
        <f t="shared" si="17"/>
        <v>0.75009911315762845</v>
      </c>
    </row>
    <row r="71" spans="2:25">
      <c r="B71" s="27">
        <f t="shared" si="11"/>
        <v>1.8000000000000005</v>
      </c>
      <c r="C71" s="4">
        <f t="shared" si="0"/>
        <v>1.2767909442618206</v>
      </c>
      <c r="D71" s="3">
        <f t="shared" si="1"/>
        <v>1.2818877696720548</v>
      </c>
      <c r="E71" s="3">
        <f t="shared" si="2"/>
        <v>0.20457257878838986</v>
      </c>
      <c r="F71" s="3">
        <f t="shared" si="3"/>
        <v>0.2049896618240945</v>
      </c>
      <c r="G71" s="3">
        <f t="shared" si="4"/>
        <v>20.798038369038554</v>
      </c>
      <c r="H71" s="3">
        <f t="shared" si="5"/>
        <v>20.78807590903978</v>
      </c>
      <c r="I71" s="3">
        <f t="shared" si="6"/>
        <v>6.268973201410259</v>
      </c>
      <c r="J71" s="3">
        <f t="shared" si="7"/>
        <v>6.2593949388099821</v>
      </c>
      <c r="K71" s="3">
        <f t="shared" si="8"/>
        <v>3.2400250000000015</v>
      </c>
      <c r="L71" s="29">
        <f t="shared" si="9"/>
        <v>176.22286053550238</v>
      </c>
      <c r="M71" s="5">
        <f t="shared" si="10"/>
        <v>143.22678785173539</v>
      </c>
      <c r="N71" s="9">
        <v>40000</v>
      </c>
      <c r="O71" s="9">
        <v>0.3</v>
      </c>
      <c r="P71" s="9">
        <v>19.5</v>
      </c>
      <c r="Q71" s="5">
        <f t="shared" si="14"/>
        <v>35.100000000000016</v>
      </c>
      <c r="R71" s="5">
        <f t="shared" si="12"/>
        <v>5.0205943172507776</v>
      </c>
      <c r="S71" s="9">
        <v>0.21</v>
      </c>
      <c r="T71" s="9">
        <v>0.9</v>
      </c>
      <c r="U71" s="3">
        <f t="shared" si="15"/>
        <v>4.4055715133875635E-2</v>
      </c>
      <c r="V71" s="3">
        <f t="shared" si="16"/>
        <v>0.86170666585092848</v>
      </c>
      <c r="W71" s="21">
        <v>1</v>
      </c>
      <c r="X71" s="24">
        <f t="shared" si="13"/>
        <v>4.4055715133875635E-2</v>
      </c>
      <c r="Y71" s="3">
        <f t="shared" si="17"/>
        <v>0.79415482829150408</v>
      </c>
    </row>
    <row r="72" spans="2:25">
      <c r="B72" s="27">
        <f t="shared" si="11"/>
        <v>1.9000000000000006</v>
      </c>
      <c r="C72" s="4">
        <f t="shared" si="0"/>
        <v>1.2617280914281859</v>
      </c>
      <c r="D72" s="3">
        <f t="shared" si="1"/>
        <v>1.2665115600582442</v>
      </c>
      <c r="E72" s="3">
        <f t="shared" si="2"/>
        <v>0.21499355380174068</v>
      </c>
      <c r="F72" s="3">
        <f t="shared" si="3"/>
        <v>0.21542932273779414</v>
      </c>
      <c r="G72" s="3">
        <f t="shared" si="4"/>
        <v>20.806931537350717</v>
      </c>
      <c r="H72" s="3">
        <f t="shared" si="5"/>
        <v>20.796973337483511</v>
      </c>
      <c r="I72" s="3">
        <f t="shared" si="6"/>
        <v>6.2984144830266597</v>
      </c>
      <c r="J72" s="3">
        <f t="shared" si="7"/>
        <v>6.2888810610473476</v>
      </c>
      <c r="K72" s="3">
        <f t="shared" si="8"/>
        <v>3.610025000000002</v>
      </c>
      <c r="L72" s="29">
        <f t="shared" si="9"/>
        <v>176.16257458813067</v>
      </c>
      <c r="M72" s="5">
        <f t="shared" si="10"/>
        <v>141.45719291490641</v>
      </c>
      <c r="N72" s="9">
        <v>40000</v>
      </c>
      <c r="O72" s="9">
        <v>0.3</v>
      </c>
      <c r="P72" s="9">
        <v>19.5</v>
      </c>
      <c r="Q72" s="5">
        <f t="shared" si="14"/>
        <v>37.050000000000018</v>
      </c>
      <c r="R72" s="5">
        <f t="shared" si="12"/>
        <v>4.7547253600035244</v>
      </c>
      <c r="S72" s="9">
        <v>0.21</v>
      </c>
      <c r="T72" s="9">
        <v>0.9</v>
      </c>
      <c r="U72" s="3">
        <f t="shared" si="15"/>
        <v>4.4040643647032703E-2</v>
      </c>
      <c r="V72" s="3">
        <f t="shared" si="16"/>
        <v>0.84002719177104967</v>
      </c>
      <c r="W72" s="21">
        <v>1</v>
      </c>
      <c r="X72" s="24">
        <f t="shared" si="13"/>
        <v>4.4040643647032703E-2</v>
      </c>
      <c r="Y72" s="3">
        <f t="shared" si="17"/>
        <v>0.83819547193853683</v>
      </c>
    </row>
    <row r="73" spans="2:25">
      <c r="B73" s="27">
        <f t="shared" si="11"/>
        <v>2.0000000000000004</v>
      </c>
      <c r="C73" s="4">
        <f t="shared" si="0"/>
        <v>1.2467955902418915</v>
      </c>
      <c r="D73" s="3">
        <f t="shared" si="1"/>
        <v>1.2512955795544296</v>
      </c>
      <c r="E73" s="3">
        <f t="shared" si="2"/>
        <v>0.22527375828152074</v>
      </c>
      <c r="F73" s="3">
        <f t="shared" si="3"/>
        <v>0.22572758103492707</v>
      </c>
      <c r="G73" s="3">
        <f t="shared" si="4"/>
        <v>20.816301304506521</v>
      </c>
      <c r="H73" s="3">
        <f t="shared" si="5"/>
        <v>20.80634758913731</v>
      </c>
      <c r="I73" s="3">
        <f t="shared" si="6"/>
        <v>6.3292989343212405</v>
      </c>
      <c r="J73" s="3">
        <f t="shared" si="7"/>
        <v>6.3198121016372006</v>
      </c>
      <c r="K73" s="3">
        <f t="shared" si="8"/>
        <v>4.0000250000000017</v>
      </c>
      <c r="L73" s="29">
        <f t="shared" si="9"/>
        <v>176.09629428831346</v>
      </c>
      <c r="M73" s="5">
        <f t="shared" si="10"/>
        <v>139.7002495925243</v>
      </c>
      <c r="N73" s="9">
        <v>40000</v>
      </c>
      <c r="O73" s="9">
        <v>0.3</v>
      </c>
      <c r="P73" s="9">
        <v>19.5</v>
      </c>
      <c r="Q73" s="5">
        <f t="shared" si="14"/>
        <v>39.000000000000014</v>
      </c>
      <c r="R73" s="5">
        <f t="shared" si="12"/>
        <v>4.515289597136241</v>
      </c>
      <c r="S73" s="9">
        <v>0.21</v>
      </c>
      <c r="T73" s="9">
        <v>0.9</v>
      </c>
      <c r="U73" s="3">
        <f t="shared" si="15"/>
        <v>4.4024073572078298E-2</v>
      </c>
      <c r="V73" s="3">
        <f t="shared" si="16"/>
        <v>0.81962814463231282</v>
      </c>
      <c r="W73" s="21">
        <v>1</v>
      </c>
      <c r="X73" s="24">
        <f t="shared" si="13"/>
        <v>4.4024073572078298E-2</v>
      </c>
      <c r="Y73" s="3">
        <f t="shared" si="17"/>
        <v>0.8822195455106151</v>
      </c>
    </row>
    <row r="74" spans="2:25">
      <c r="B74" s="27">
        <f t="shared" si="11"/>
        <v>2.1000000000000005</v>
      </c>
      <c r="C74" s="4">
        <f t="shared" si="0"/>
        <v>1.2320002034374355</v>
      </c>
      <c r="D74" s="3">
        <f t="shared" si="1"/>
        <v>1.2362424255781612</v>
      </c>
      <c r="E74" s="3">
        <f t="shared" si="2"/>
        <v>0.23540873114042227</v>
      </c>
      <c r="F74" s="3">
        <f t="shared" si="3"/>
        <v>0.23587996422573521</v>
      </c>
      <c r="G74" s="3">
        <f t="shared" si="4"/>
        <v>20.826147027234779</v>
      </c>
      <c r="H74" s="3">
        <f t="shared" si="5"/>
        <v>20.816198019811399</v>
      </c>
      <c r="I74" s="3">
        <f t="shared" si="6"/>
        <v>6.3616055363406483</v>
      </c>
      <c r="J74" s="3">
        <f t="shared" si="7"/>
        <v>6.3521669530956144</v>
      </c>
      <c r="K74" s="3">
        <f t="shared" si="8"/>
        <v>4.4100250000000019</v>
      </c>
      <c r="L74" s="29">
        <f t="shared" si="9"/>
        <v>176.02383887033201</v>
      </c>
      <c r="M74" s="5">
        <f t="shared" si="10"/>
        <v>137.95641447794912</v>
      </c>
      <c r="N74" s="9">
        <v>40000</v>
      </c>
      <c r="O74" s="9">
        <v>0.3</v>
      </c>
      <c r="P74" s="9">
        <v>19.5</v>
      </c>
      <c r="Q74" s="5">
        <f t="shared" si="14"/>
        <v>40.950000000000017</v>
      </c>
      <c r="R74" s="5">
        <f t="shared" si="12"/>
        <v>4.2985064437199494</v>
      </c>
      <c r="S74" s="9">
        <v>0.21</v>
      </c>
      <c r="T74" s="9">
        <v>0.9</v>
      </c>
      <c r="U74" s="3">
        <f t="shared" si="15"/>
        <v>4.4005959717583046E-2</v>
      </c>
      <c r="V74" s="3">
        <f t="shared" si="16"/>
        <v>0.80038014755360687</v>
      </c>
      <c r="W74" s="21">
        <v>1</v>
      </c>
      <c r="X74" s="24">
        <f t="shared" si="13"/>
        <v>4.4005959717583046E-2</v>
      </c>
      <c r="Y74" s="3">
        <f t="shared" si="17"/>
        <v>0.92622550522819813</v>
      </c>
    </row>
    <row r="75" spans="2:25">
      <c r="B75" s="27">
        <f t="shared" si="11"/>
        <v>2.2000000000000006</v>
      </c>
      <c r="C75" s="4">
        <f t="shared" si="0"/>
        <v>1.2173479554981188</v>
      </c>
      <c r="D75" s="3">
        <f t="shared" si="1"/>
        <v>1.2213547143785379</v>
      </c>
      <c r="E75" s="3">
        <f t="shared" si="2"/>
        <v>0.24539436861742292</v>
      </c>
      <c r="F75" s="3">
        <f t="shared" si="3"/>
        <v>0.24588235951160375</v>
      </c>
      <c r="G75" s="3">
        <f t="shared" si="4"/>
        <v>20.836468030834784</v>
      </c>
      <c r="H75" s="3">
        <f t="shared" si="5"/>
        <v>20.82652395384309</v>
      </c>
      <c r="I75" s="3">
        <f t="shared" si="6"/>
        <v>6.3953127366845788</v>
      </c>
      <c r="J75" s="3">
        <f t="shared" si="7"/>
        <v>6.385923973866273</v>
      </c>
      <c r="K75" s="3">
        <f t="shared" si="8"/>
        <v>4.8400250000000025</v>
      </c>
      <c r="L75" s="29">
        <f t="shared" si="9"/>
        <v>175.9450438662293</v>
      </c>
      <c r="M75" s="5">
        <f t="shared" si="10"/>
        <v>136.22611803802718</v>
      </c>
      <c r="N75" s="9">
        <v>40000</v>
      </c>
      <c r="O75" s="9">
        <v>0.3</v>
      </c>
      <c r="P75" s="9">
        <v>19.5</v>
      </c>
      <c r="Q75" s="5">
        <f t="shared" si="14"/>
        <v>42.90000000000002</v>
      </c>
      <c r="R75" s="5">
        <f t="shared" si="12"/>
        <v>4.1012830738048764</v>
      </c>
      <c r="S75" s="9">
        <v>0.21</v>
      </c>
      <c r="T75" s="9">
        <v>0.9</v>
      </c>
      <c r="U75" s="3">
        <f t="shared" si="15"/>
        <v>4.3986260966557361E-2</v>
      </c>
      <c r="V75" s="3">
        <f t="shared" si="16"/>
        <v>0.78217199440329832</v>
      </c>
      <c r="W75" s="21">
        <v>1</v>
      </c>
      <c r="X75" s="24">
        <f t="shared" si="13"/>
        <v>4.3986260966557361E-2</v>
      </c>
      <c r="Y75" s="3">
        <f t="shared" si="17"/>
        <v>0.97021176619475546</v>
      </c>
    </row>
    <row r="76" spans="2:25">
      <c r="B76" s="27">
        <f t="shared" si="11"/>
        <v>2.3000000000000007</v>
      </c>
      <c r="C76" s="4">
        <f t="shared" si="0"/>
        <v>1.2028442169070412</v>
      </c>
      <c r="D76" s="3">
        <f t="shared" si="1"/>
        <v>1.2066350002633917</v>
      </c>
      <c r="E76" s="3">
        <f t="shared" si="2"/>
        <v>0.25522692252084989</v>
      </c>
      <c r="F76" s="3">
        <f t="shared" si="3"/>
        <v>0.25573101195565551</v>
      </c>
      <c r="G76" s="3">
        <f t="shared" si="4"/>
        <v>20.847263609404472</v>
      </c>
      <c r="H76" s="3">
        <f t="shared" si="5"/>
        <v>20.83732468432548</v>
      </c>
      <c r="I76" s="3">
        <f t="shared" si="6"/>
        <v>6.4303985102013694</v>
      </c>
      <c r="J76" s="3">
        <f t="shared" si="7"/>
        <v>6.4210610493905147</v>
      </c>
      <c r="K76" s="3">
        <f t="shared" si="8"/>
        <v>5.2900250000000035</v>
      </c>
      <c r="L76" s="29">
        <f t="shared" si="9"/>
        <v>175.85976101753951</v>
      </c>
      <c r="M76" s="5">
        <f t="shared" si="10"/>
        <v>134.50976456318674</v>
      </c>
      <c r="N76" s="9">
        <v>40000</v>
      </c>
      <c r="O76" s="9">
        <v>0.3</v>
      </c>
      <c r="P76" s="9">
        <v>19.5</v>
      </c>
      <c r="Q76" s="5">
        <f t="shared" si="14"/>
        <v>44.850000000000023</v>
      </c>
      <c r="R76" s="5">
        <f t="shared" si="12"/>
        <v>3.9210649056307565</v>
      </c>
      <c r="S76" s="9">
        <v>0.21</v>
      </c>
      <c r="T76" s="9">
        <v>0.9</v>
      </c>
      <c r="U76" s="3">
        <f t="shared" si="15"/>
        <v>4.3964940254384917E-2</v>
      </c>
      <c r="V76" s="3">
        <f t="shared" si="16"/>
        <v>0.76490741872518619</v>
      </c>
      <c r="W76" s="21">
        <v>1</v>
      </c>
      <c r="X76" s="24">
        <f t="shared" si="13"/>
        <v>4.3964940254384917E-2</v>
      </c>
      <c r="Y76" s="3">
        <f t="shared" si="17"/>
        <v>1.0141767064491405</v>
      </c>
    </row>
    <row r="77" spans="2:25">
      <c r="B77" s="27">
        <f t="shared" si="11"/>
        <v>2.4000000000000008</v>
      </c>
      <c r="C77" s="4">
        <f t="shared" si="0"/>
        <v>1.188493769391274</v>
      </c>
      <c r="D77" s="3">
        <f t="shared" si="1"/>
        <v>1.1920857171053316</v>
      </c>
      <c r="E77" s="3">
        <f t="shared" si="2"/>
        <v>0.26490299684232821</v>
      </c>
      <c r="F77" s="3">
        <f t="shared" si="3"/>
        <v>0.26542252101210506</v>
      </c>
      <c r="G77" s="3">
        <f t="shared" si="4"/>
        <v>20.858533026078319</v>
      </c>
      <c r="H77" s="3">
        <f t="shared" si="5"/>
        <v>20.848599473345924</v>
      </c>
      <c r="I77" s="3">
        <f t="shared" si="6"/>
        <v>6.4668404186279407</v>
      </c>
      <c r="J77" s="3">
        <f t="shared" si="7"/>
        <v>6.4575556521024282</v>
      </c>
      <c r="K77" s="3">
        <f t="shared" si="8"/>
        <v>5.7600250000000042</v>
      </c>
      <c r="L77" s="29">
        <f t="shared" si="9"/>
        <v>175.76785811216018</v>
      </c>
      <c r="M77" s="5">
        <f t="shared" si="10"/>
        <v>132.80773222739924</v>
      </c>
      <c r="N77" s="9">
        <v>40000</v>
      </c>
      <c r="O77" s="9">
        <v>0.3</v>
      </c>
      <c r="P77" s="9">
        <v>19.5</v>
      </c>
      <c r="Q77" s="5">
        <f t="shared" si="14"/>
        <v>46.800000000000026</v>
      </c>
      <c r="R77" s="5">
        <f t="shared" si="12"/>
        <v>3.7557234639350447</v>
      </c>
      <c r="S77" s="9">
        <v>0.21</v>
      </c>
      <c r="T77" s="9">
        <v>0.9</v>
      </c>
      <c r="U77" s="3">
        <f t="shared" si="15"/>
        <v>4.3941964528040084E-2</v>
      </c>
      <c r="V77" s="3">
        <f t="shared" si="16"/>
        <v>0.74850255049151049</v>
      </c>
      <c r="W77" s="21">
        <v>1</v>
      </c>
      <c r="X77" s="24">
        <f t="shared" si="13"/>
        <v>4.3941964528040084E-2</v>
      </c>
      <c r="Y77" s="3">
        <f t="shared" si="17"/>
        <v>1.0581186709771806</v>
      </c>
    </row>
    <row r="78" spans="2:25">
      <c r="B78" s="27">
        <f t="shared" si="11"/>
        <v>2.5000000000000009</v>
      </c>
      <c r="C78" s="4">
        <f t="shared" si="0"/>
        <v>1.1743008578137304</v>
      </c>
      <c r="D78" s="3">
        <f t="shared" si="1"/>
        <v>1.1777091362230085</v>
      </c>
      <c r="E78" s="3">
        <f t="shared" si="2"/>
        <v>0.27441954286534531</v>
      </c>
      <c r="F78" s="3">
        <f t="shared" si="3"/>
        <v>0.27495383553981623</v>
      </c>
      <c r="G78" s="3">
        <f t="shared" si="4"/>
        <v>20.870275513274855</v>
      </c>
      <c r="H78" s="3">
        <f t="shared" si="5"/>
        <v>20.860347552234121</v>
      </c>
      <c r="I78" s="3">
        <f t="shared" si="6"/>
        <v>6.5046156688923595</v>
      </c>
      <c r="J78" s="3">
        <f t="shared" si="7"/>
        <v>6.4953849000655861</v>
      </c>
      <c r="K78" s="3">
        <f t="shared" si="8"/>
        <v>6.2500250000000044</v>
      </c>
      <c r="L78" s="29">
        <f t="shared" si="9"/>
        <v>175.66921875208288</v>
      </c>
      <c r="M78" s="5">
        <f t="shared" si="10"/>
        <v>131.12037325100255</v>
      </c>
      <c r="N78" s="9">
        <v>40000</v>
      </c>
      <c r="O78" s="9">
        <v>0.3</v>
      </c>
      <c r="P78" s="9">
        <v>19.5</v>
      </c>
      <c r="Q78" s="5">
        <f t="shared" si="14"/>
        <v>48.750000000000028</v>
      </c>
      <c r="R78" s="5">
        <f t="shared" si="12"/>
        <v>3.6034711538888775</v>
      </c>
      <c r="S78" s="9">
        <v>0.21</v>
      </c>
      <c r="T78" s="9">
        <v>0.9</v>
      </c>
      <c r="U78" s="3">
        <f t="shared" si="15"/>
        <v>4.3917304688020763E-2</v>
      </c>
      <c r="V78" s="3">
        <f t="shared" si="16"/>
        <v>0.73288389204397597</v>
      </c>
      <c r="W78" s="21">
        <v>1</v>
      </c>
      <c r="X78" s="24">
        <f t="shared" si="13"/>
        <v>4.3917304688020763E-2</v>
      </c>
      <c r="Y78" s="3">
        <f t="shared" si="17"/>
        <v>1.1020359756652014</v>
      </c>
    </row>
    <row r="79" spans="2:25">
      <c r="B79" s="27">
        <f t="shared" si="11"/>
        <v>2.600000000000001</v>
      </c>
      <c r="C79" s="4">
        <f t="shared" si="0"/>
        <v>1.1602692325834376</v>
      </c>
      <c r="D79" s="3">
        <f t="shared" si="1"/>
        <v>1.1635073365059463</v>
      </c>
      <c r="E79" s="3">
        <f t="shared" si="2"/>
        <v>0.28377385289809487</v>
      </c>
      <c r="F79" s="3">
        <f t="shared" si="3"/>
        <v>0.28432224743141576</v>
      </c>
      <c r="G79" s="3">
        <f t="shared" si="4"/>
        <v>20.882490272953557</v>
      </c>
      <c r="H79" s="3">
        <f t="shared" si="5"/>
        <v>20.872568121819604</v>
      </c>
      <c r="I79" s="3">
        <f t="shared" si="6"/>
        <v>6.5437011698273624</v>
      </c>
      <c r="J79" s="3">
        <f t="shared" si="7"/>
        <v>6.5345256139983121</v>
      </c>
      <c r="K79" s="3">
        <f t="shared" si="8"/>
        <v>6.7600250000000051</v>
      </c>
      <c r="L79" s="29">
        <f t="shared" si="9"/>
        <v>175.56374205796658</v>
      </c>
      <c r="M79" s="5">
        <f t="shared" si="10"/>
        <v>129.44801415895125</v>
      </c>
      <c r="N79" s="9">
        <v>40000</v>
      </c>
      <c r="O79" s="9">
        <v>0.3</v>
      </c>
      <c r="P79" s="9">
        <v>19.5</v>
      </c>
      <c r="Q79" s="5">
        <f t="shared" si="14"/>
        <v>50.700000000000031</v>
      </c>
      <c r="R79" s="5">
        <f t="shared" si="12"/>
        <v>3.4627957013405615</v>
      </c>
      <c r="S79" s="9">
        <v>0.21</v>
      </c>
      <c r="T79" s="9">
        <v>0.9</v>
      </c>
      <c r="U79" s="3">
        <f t="shared" si="15"/>
        <v>4.3890935514491684E-2</v>
      </c>
      <c r="V79" s="3">
        <f t="shared" si="16"/>
        <v>0.7179866909362147</v>
      </c>
      <c r="W79" s="21">
        <v>1</v>
      </c>
      <c r="X79" s="24">
        <f t="shared" si="13"/>
        <v>4.3890935514491684E-2</v>
      </c>
      <c r="Y79" s="3">
        <f t="shared" si="17"/>
        <v>1.145926911179693</v>
      </c>
    </row>
    <row r="80" spans="2:25">
      <c r="B80" s="27">
        <f t="shared" si="11"/>
        <v>2.7000000000000011</v>
      </c>
      <c r="C80" s="4">
        <f t="shared" si="0"/>
        <v>1.1464021852659283</v>
      </c>
      <c r="D80" s="3">
        <f t="shared" si="1"/>
        <v>1.1494821838328533</v>
      </c>
      <c r="E80" s="3">
        <f t="shared" si="2"/>
        <v>0.29296355276397557</v>
      </c>
      <c r="F80" s="3">
        <f t="shared" si="3"/>
        <v>0.29352538399301698</v>
      </c>
      <c r="G80" s="3">
        <f t="shared" si="4"/>
        <v>20.895176476880973</v>
      </c>
      <c r="H80" s="3">
        <f t="shared" si="5"/>
        <v>20.885260352698506</v>
      </c>
      <c r="I80" s="3">
        <f t="shared" si="6"/>
        <v>6.5840735870735827</v>
      </c>
      <c r="J80" s="3">
        <f t="shared" si="7"/>
        <v>6.5749543724652586</v>
      </c>
      <c r="K80" s="3">
        <f t="shared" si="8"/>
        <v>7.2900250000000053</v>
      </c>
      <c r="L80" s="29">
        <f t="shared" si="9"/>
        <v>175.45134231670946</v>
      </c>
      <c r="M80" s="5">
        <f t="shared" si="10"/>
        <v>127.7909561267558</v>
      </c>
      <c r="N80" s="9">
        <v>40000</v>
      </c>
      <c r="O80" s="9">
        <v>0.3</v>
      </c>
      <c r="P80" s="9">
        <v>19.5</v>
      </c>
      <c r="Q80" s="5">
        <f t="shared" si="14"/>
        <v>52.650000000000034</v>
      </c>
      <c r="R80" s="5">
        <f t="shared" si="12"/>
        <v>3.3324091608111934</v>
      </c>
      <c r="S80" s="9">
        <v>0.21</v>
      </c>
      <c r="T80" s="9">
        <v>0.9</v>
      </c>
      <c r="U80" s="3">
        <f t="shared" si="15"/>
        <v>4.3862835579177403E-2</v>
      </c>
      <c r="V80" s="3">
        <f t="shared" si="16"/>
        <v>0.70375361973225736</v>
      </c>
      <c r="W80" s="21">
        <v>1</v>
      </c>
      <c r="X80" s="24">
        <f t="shared" si="13"/>
        <v>4.3862835579177403E-2</v>
      </c>
      <c r="Y80" s="3">
        <f t="shared" si="17"/>
        <v>1.1897897467588705</v>
      </c>
    </row>
    <row r="81" spans="2:25">
      <c r="B81" s="27">
        <f t="shared" si="11"/>
        <v>2.8000000000000012</v>
      </c>
      <c r="C81" s="4">
        <f t="shared" si="0"/>
        <v>1.1327025792694589</v>
      </c>
      <c r="D81" s="3">
        <f t="shared" si="1"/>
        <v>1.1356353176359757</v>
      </c>
      <c r="E81" s="3">
        <f t="shared" si="2"/>
        <v>0.30198659318483223</v>
      </c>
      <c r="F81" s="3">
        <f t="shared" si="3"/>
        <v>0.30256119921124514</v>
      </c>
      <c r="G81" s="3">
        <f t="shared" si="4"/>
        <v>20.908333266905807</v>
      </c>
      <c r="H81" s="3">
        <f t="shared" si="5"/>
        <v>20.898423385509254</v>
      </c>
      <c r="I81" s="3">
        <f t="shared" si="6"/>
        <v>6.6257093959816853</v>
      </c>
      <c r="J81" s="3">
        <f t="shared" si="7"/>
        <v>6.6166475650437979</v>
      </c>
      <c r="K81" s="3">
        <f t="shared" si="8"/>
        <v>7.840025000000006</v>
      </c>
      <c r="L81" s="29">
        <f t="shared" si="9"/>
        <v>175.33194857825114</v>
      </c>
      <c r="M81" s="5">
        <f t="shared" si="10"/>
        <v>126.14947540618746</v>
      </c>
      <c r="N81" s="9">
        <v>40000</v>
      </c>
      <c r="O81" s="9">
        <v>0.3</v>
      </c>
      <c r="P81" s="9">
        <v>19.5</v>
      </c>
      <c r="Q81" s="5">
        <f t="shared" si="14"/>
        <v>54.600000000000037</v>
      </c>
      <c r="R81" s="5">
        <f t="shared" si="12"/>
        <v>3.2112078494185168</v>
      </c>
      <c r="S81" s="9">
        <v>0.21</v>
      </c>
      <c r="T81" s="9">
        <v>0.9</v>
      </c>
      <c r="U81" s="3">
        <f t="shared" si="15"/>
        <v>4.3832987144562824E-2</v>
      </c>
      <c r="V81" s="3">
        <f t="shared" si="16"/>
        <v>0.69013369573698424</v>
      </c>
      <c r="W81" s="21">
        <v>1</v>
      </c>
      <c r="X81" s="24">
        <f t="shared" si="13"/>
        <v>4.3832987144562824E-2</v>
      </c>
      <c r="Y81" s="3">
        <f t="shared" si="17"/>
        <v>1.2336227339034334</v>
      </c>
    </row>
    <row r="82" spans="2:25">
      <c r="B82" s="27">
        <f t="shared" si="11"/>
        <v>2.9000000000000012</v>
      </c>
      <c r="C82" s="4">
        <f t="shared" si="0"/>
        <v>1.1191728769282487</v>
      </c>
      <c r="D82" s="3">
        <f t="shared" si="1"/>
        <v>1.1219681430189874</v>
      </c>
      <c r="E82" s="3">
        <f t="shared" si="2"/>
        <v>0.31084124019185744</v>
      </c>
      <c r="F82" s="3">
        <f t="shared" si="3"/>
        <v>0.31142796404402429</v>
      </c>
      <c r="G82" s="3">
        <f t="shared" si="4"/>
        <v>20.921959755242813</v>
      </c>
      <c r="H82" s="3">
        <f t="shared" si="5"/>
        <v>20.912056331217169</v>
      </c>
      <c r="I82" s="3">
        <f t="shared" si="6"/>
        <v>6.6685849323525899</v>
      </c>
      <c r="J82" s="3">
        <f t="shared" si="7"/>
        <v>6.6595814433040772</v>
      </c>
      <c r="K82" s="3">
        <f t="shared" si="8"/>
        <v>8.4100250000000081</v>
      </c>
      <c r="L82" s="29">
        <f t="shared" si="9"/>
        <v>175.2055042078278</v>
      </c>
      <c r="M82" s="5">
        <f t="shared" si="10"/>
        <v>124.52382382275438</v>
      </c>
      <c r="N82" s="9">
        <v>40000</v>
      </c>
      <c r="O82" s="9">
        <v>0.3</v>
      </c>
      <c r="P82" s="9">
        <v>19.5</v>
      </c>
      <c r="Q82" s="5">
        <f t="shared" si="14"/>
        <v>56.55000000000004</v>
      </c>
      <c r="R82" s="5">
        <f t="shared" si="12"/>
        <v>3.0982405695460242</v>
      </c>
      <c r="S82" s="9">
        <v>0.21</v>
      </c>
      <c r="T82" s="9">
        <v>0.9</v>
      </c>
      <c r="U82" s="3">
        <f t="shared" si="15"/>
        <v>4.380137605195699E-2</v>
      </c>
      <c r="V82" s="3">
        <f t="shared" si="16"/>
        <v>0.67708139011452739</v>
      </c>
      <c r="W82" s="21">
        <v>1</v>
      </c>
      <c r="X82" s="24">
        <f t="shared" si="13"/>
        <v>4.380137605195699E-2</v>
      </c>
      <c r="Y82" s="3">
        <f t="shared" si="17"/>
        <v>1.2774241099553902</v>
      </c>
    </row>
    <row r="83" spans="2:25">
      <c r="B83" s="27">
        <f t="shared" si="11"/>
        <v>3.0000000000000013</v>
      </c>
      <c r="C83" s="4">
        <f t="shared" si="0"/>
        <v>1.1058151639174709</v>
      </c>
      <c r="D83" s="3">
        <f t="shared" si="1"/>
        <v>1.1084818272261172</v>
      </c>
      <c r="E83" s="3">
        <f t="shared" si="2"/>
        <v>0.31952606469723976</v>
      </c>
      <c r="F83" s="3">
        <f t="shared" si="3"/>
        <v>0.32012425586964843</v>
      </c>
      <c r="G83" s="3">
        <f t="shared" si="4"/>
        <v>20.936055024765288</v>
      </c>
      <c r="H83" s="3">
        <f t="shared" si="5"/>
        <v>20.926158271407584</v>
      </c>
      <c r="I83" s="3">
        <f t="shared" si="6"/>
        <v>6.712676440884068</v>
      </c>
      <c r="J83" s="3">
        <f t="shared" si="7"/>
        <v>6.7037321694709746</v>
      </c>
      <c r="K83" s="3">
        <f t="shared" si="8"/>
        <v>9.0000250000000079</v>
      </c>
      <c r="L83" s="29">
        <f t="shared" si="9"/>
        <v>175.07196639981615</v>
      </c>
      <c r="M83" s="5">
        <f t="shared" si="10"/>
        <v>122.9142293369776</v>
      </c>
      <c r="N83" s="9">
        <v>40000</v>
      </c>
      <c r="O83" s="9">
        <v>0.3</v>
      </c>
      <c r="P83" s="9">
        <v>19.5</v>
      </c>
      <c r="Q83" s="5">
        <f t="shared" si="14"/>
        <v>58.500000000000043</v>
      </c>
      <c r="R83" s="5">
        <f t="shared" si="12"/>
        <v>2.9926831863216412</v>
      </c>
      <c r="S83" s="9">
        <v>0.21</v>
      </c>
      <c r="T83" s="9">
        <v>0.9</v>
      </c>
      <c r="U83" s="3">
        <f t="shared" si="15"/>
        <v>4.3767991599954079E-2</v>
      </c>
      <c r="V83" s="3">
        <f t="shared" si="16"/>
        <v>0.66455588785658681</v>
      </c>
      <c r="W83" s="21">
        <v>1</v>
      </c>
      <c r="X83" s="24">
        <f t="shared" si="13"/>
        <v>4.3767991599954079E-2</v>
      </c>
      <c r="Y83" s="3">
        <f t="shared" si="17"/>
        <v>1.3211921015553443</v>
      </c>
    </row>
    <row r="84" spans="2:25">
      <c r="B84" s="27">
        <f t="shared" si="11"/>
        <v>3.1000000000000014</v>
      </c>
      <c r="C84" s="4">
        <f t="shared" si="0"/>
        <v>1.0926311716624855</v>
      </c>
      <c r="D84" s="3">
        <f t="shared" si="1"/>
        <v>1.0951772995391933</v>
      </c>
      <c r="E84" s="3">
        <f t="shared" si="2"/>
        <v>0.32803993135633447</v>
      </c>
      <c r="F84" s="3">
        <f t="shared" si="3"/>
        <v>0.32864894722525118</v>
      </c>
      <c r="G84" s="3">
        <f t="shared" si="4"/>
        <v>20.950618129305873</v>
      </c>
      <c r="H84" s="3">
        <f t="shared" si="5"/>
        <v>20.940728258587381</v>
      </c>
      <c r="I84" s="3">
        <f t="shared" si="6"/>
        <v>6.7579601212200116</v>
      </c>
      <c r="J84" s="3">
        <f t="shared" si="7"/>
        <v>6.7490758626644594</v>
      </c>
      <c r="K84" s="3">
        <f t="shared" si="8"/>
        <v>9.6100250000000091</v>
      </c>
      <c r="L84" s="29">
        <f t="shared" si="9"/>
        <v>174.93130565914834</v>
      </c>
      <c r="M84" s="5">
        <f t="shared" si="10"/>
        <v>121.32089666161528</v>
      </c>
      <c r="N84" s="9">
        <v>40000</v>
      </c>
      <c r="O84" s="9">
        <v>0.3</v>
      </c>
      <c r="P84" s="9">
        <v>19.5</v>
      </c>
      <c r="Q84" s="5">
        <f t="shared" si="14"/>
        <v>60.450000000000045</v>
      </c>
      <c r="R84" s="5">
        <f t="shared" si="12"/>
        <v>2.893818125047944</v>
      </c>
      <c r="S84" s="9">
        <v>0.21</v>
      </c>
      <c r="T84" s="9">
        <v>0.9</v>
      </c>
      <c r="U84" s="3">
        <f t="shared" si="15"/>
        <v>4.3732826414787124E-2</v>
      </c>
      <c r="V84" s="3">
        <f t="shared" si="16"/>
        <v>0.65252046891625404</v>
      </c>
      <c r="W84" s="21">
        <v>1</v>
      </c>
      <c r="X84" s="24">
        <f t="shared" si="13"/>
        <v>4.3732826414787124E-2</v>
      </c>
      <c r="Y84" s="3">
        <f t="shared" si="17"/>
        <v>1.3649249279701314</v>
      </c>
    </row>
    <row r="85" spans="2:25">
      <c r="B85" s="27">
        <f t="shared" si="11"/>
        <v>3.2000000000000015</v>
      </c>
      <c r="C85" s="4">
        <f t="shared" si="0"/>
        <v>1.0796222982113117</v>
      </c>
      <c r="D85" s="3">
        <f t="shared" si="1"/>
        <v>1.0820552538820123</v>
      </c>
      <c r="E85" s="3">
        <f t="shared" si="2"/>
        <v>0.3363819868455622</v>
      </c>
      <c r="F85" s="3">
        <f t="shared" si="3"/>
        <v>0.33700119396110173</v>
      </c>
      <c r="G85" s="3">
        <f t="shared" si="4"/>
        <v>20.965648093965516</v>
      </c>
      <c r="H85" s="3">
        <f t="shared" si="5"/>
        <v>20.955765316494649</v>
      </c>
      <c r="I85" s="3">
        <f t="shared" si="6"/>
        <v>6.8044121715251791</v>
      </c>
      <c r="J85" s="3">
        <f t="shared" si="7"/>
        <v>6.7955886426416381</v>
      </c>
      <c r="K85" s="3">
        <f t="shared" si="8"/>
        <v>10.24002500000001</v>
      </c>
      <c r="L85" s="29">
        <f t="shared" si="9"/>
        <v>174.78350525606692</v>
      </c>
      <c r="M85" s="5">
        <f t="shared" si="10"/>
        <v>119.74400792717609</v>
      </c>
      <c r="N85" s="9">
        <v>40000</v>
      </c>
      <c r="O85" s="9">
        <v>0.3</v>
      </c>
      <c r="P85" s="9">
        <v>19.5</v>
      </c>
      <c r="Q85" s="5">
        <f t="shared" si="14"/>
        <v>62.400000000000048</v>
      </c>
      <c r="R85" s="5">
        <f t="shared" si="12"/>
        <v>2.8010177124369675</v>
      </c>
      <c r="S85" s="9">
        <v>0.21</v>
      </c>
      <c r="T85" s="9">
        <v>0.9</v>
      </c>
      <c r="U85" s="3">
        <f t="shared" si="15"/>
        <v>4.3695876314016766E-2</v>
      </c>
      <c r="V85" s="3">
        <f t="shared" si="16"/>
        <v>0.64094198742573782</v>
      </c>
      <c r="W85" s="21">
        <v>1</v>
      </c>
      <c r="X85" s="24">
        <f t="shared" si="13"/>
        <v>4.3695876314016766E-2</v>
      </c>
      <c r="Y85" s="3">
        <f t="shared" si="17"/>
        <v>1.4086208042841482</v>
      </c>
    </row>
    <row r="86" spans="2:25">
      <c r="B86" s="27">
        <f t="shared" si="11"/>
        <v>3.3000000000000016</v>
      </c>
      <c r="C86" s="4">
        <f t="shared" si="0"/>
        <v>1.0667896279009148</v>
      </c>
      <c r="D86" s="3">
        <f t="shared" si="1"/>
        <v>1.0691161535612479</v>
      </c>
      <c r="E86" s="3">
        <f t="shared" si="2"/>
        <v>0.3445516476756203</v>
      </c>
      <c r="F86" s="3">
        <f t="shared" si="3"/>
        <v>0.3451804229314055</v>
      </c>
      <c r="G86" s="3">
        <f t="shared" si="4"/>
        <v>20.981143915430348</v>
      </c>
      <c r="H86" s="3">
        <f t="shared" si="5"/>
        <v>20.971268440416285</v>
      </c>
      <c r="I86" s="3">
        <f t="shared" si="6"/>
        <v>6.8520088295331316</v>
      </c>
      <c r="J86" s="3">
        <f t="shared" si="7"/>
        <v>6.8432466709888535</v>
      </c>
      <c r="K86" s="3">
        <f t="shared" si="8"/>
        <v>10.890025000000012</v>
      </c>
      <c r="L86" s="29">
        <f t="shared" si="9"/>
        <v>174.62856065973014</v>
      </c>
      <c r="M86" s="5">
        <f t="shared" si="10"/>
        <v>118.18372338832603</v>
      </c>
      <c r="N86" s="9">
        <v>40000</v>
      </c>
      <c r="O86" s="9">
        <v>0.3</v>
      </c>
      <c r="P86" s="9">
        <v>19.5</v>
      </c>
      <c r="Q86" s="5">
        <f t="shared" si="14"/>
        <v>64.350000000000051</v>
      </c>
      <c r="R86" s="5">
        <f t="shared" si="12"/>
        <v>2.7137305463827506</v>
      </c>
      <c r="S86" s="9">
        <v>0.21</v>
      </c>
      <c r="T86" s="9">
        <v>0.9</v>
      </c>
      <c r="U86" s="3">
        <f t="shared" si="15"/>
        <v>4.3657140164932579E-2</v>
      </c>
      <c r="V86" s="3">
        <f t="shared" si="16"/>
        <v>0.62979043089230002</v>
      </c>
      <c r="W86" s="21">
        <v>1</v>
      </c>
      <c r="X86" s="24">
        <f t="shared" si="13"/>
        <v>4.3657140164932579E-2</v>
      </c>
      <c r="Y86" s="3">
        <f t="shared" si="17"/>
        <v>1.4522779444490808</v>
      </c>
    </row>
    <row r="87" spans="2:25">
      <c r="B87" s="27">
        <f t="shared" si="11"/>
        <v>3.4000000000000017</v>
      </c>
      <c r="C87" s="4">
        <f t="shared" si="0"/>
        <v>1.0541339500484612</v>
      </c>
      <c r="D87" s="3">
        <f t="shared" si="1"/>
        <v>1.0563602376856196</v>
      </c>
      <c r="E87" s="3">
        <f t="shared" si="2"/>
        <v>0.35254858765309938</v>
      </c>
      <c r="F87" s="3">
        <f t="shared" si="3"/>
        <v>0.35318631933567901</v>
      </c>
      <c r="G87" s="3">
        <f t="shared" si="4"/>
        <v>20.997104562296201</v>
      </c>
      <c r="H87" s="3">
        <f t="shared" si="5"/>
        <v>20.987236597513263</v>
      </c>
      <c r="I87" s="3">
        <f t="shared" si="6"/>
        <v>6.900726411038189</v>
      </c>
      <c r="J87" s="3">
        <f t="shared" si="7"/>
        <v>6.8920261897354989</v>
      </c>
      <c r="K87" s="3">
        <f t="shared" si="8"/>
        <v>11.560025000000012</v>
      </c>
      <c r="L87" s="29">
        <f t="shared" si="9"/>
        <v>174.46647895587452</v>
      </c>
      <c r="M87" s="5">
        <f t="shared" si="10"/>
        <v>116.64018216411137</v>
      </c>
      <c r="N87" s="9">
        <v>40000</v>
      </c>
      <c r="O87" s="9">
        <v>0.3</v>
      </c>
      <c r="P87" s="9">
        <v>19.5</v>
      </c>
      <c r="Q87" s="5">
        <f t="shared" si="14"/>
        <v>66.300000000000054</v>
      </c>
      <c r="R87" s="5">
        <f t="shared" si="12"/>
        <v>2.631470270827668</v>
      </c>
      <c r="S87" s="9">
        <v>0.21</v>
      </c>
      <c r="T87" s="9">
        <v>0.9</v>
      </c>
      <c r="U87" s="3">
        <f t="shared" si="15"/>
        <v>4.3616619738968673E-2</v>
      </c>
      <c r="V87" s="3">
        <f t="shared" si="16"/>
        <v>0.61903854505315836</v>
      </c>
      <c r="W87" s="21">
        <v>1</v>
      </c>
      <c r="X87" s="24">
        <f t="shared" si="13"/>
        <v>4.3616619738968673E-2</v>
      </c>
      <c r="Y87" s="3">
        <f t="shared" si="17"/>
        <v>1.4958945641880494</v>
      </c>
    </row>
    <row r="88" spans="2:25">
      <c r="B88" s="27">
        <f t="shared" si="11"/>
        <v>3.5000000000000018</v>
      </c>
      <c r="C88" s="4">
        <f t="shared" si="0"/>
        <v>1.0416557768271419</v>
      </c>
      <c r="D88" s="3">
        <f t="shared" si="1"/>
        <v>1.043787528890997</v>
      </c>
      <c r="E88" s="3">
        <f t="shared" si="2"/>
        <v>0.36037272509646701</v>
      </c>
      <c r="F88" s="3">
        <f t="shared" si="3"/>
        <v>0.36101881381750478</v>
      </c>
      <c r="G88" s="3">
        <f t="shared" si="4"/>
        <v>21.013528975400586</v>
      </c>
      <c r="H88" s="3">
        <f t="shared" si="5"/>
        <v>21.003668727153361</v>
      </c>
      <c r="I88" s="3">
        <f t="shared" si="6"/>
        <v>6.9505413458233596</v>
      </c>
      <c r="J88" s="3">
        <f t="shared" si="7"/>
        <v>6.9419035573825161</v>
      </c>
      <c r="K88" s="3">
        <f t="shared" si="8"/>
        <v>12.250025000000013</v>
      </c>
      <c r="L88" s="29">
        <f t="shared" si="9"/>
        <v>174.29727825341382</v>
      </c>
      <c r="M88" s="5">
        <f t="shared" si="10"/>
        <v>115.11350300528274</v>
      </c>
      <c r="N88" s="9">
        <v>40000</v>
      </c>
      <c r="O88" s="9">
        <v>0.3</v>
      </c>
      <c r="P88" s="9">
        <v>19.5</v>
      </c>
      <c r="Q88" s="5">
        <f t="shared" si="14"/>
        <v>68.250000000000057</v>
      </c>
      <c r="R88" s="5">
        <f t="shared" si="12"/>
        <v>2.5538062747752921</v>
      </c>
      <c r="S88" s="9">
        <v>0.21</v>
      </c>
      <c r="T88" s="9">
        <v>0.9</v>
      </c>
      <c r="U88" s="3">
        <f t="shared" si="15"/>
        <v>4.3574319563353489E-2</v>
      </c>
      <c r="V88" s="3">
        <f t="shared" si="16"/>
        <v>0.60866151297771431</v>
      </c>
      <c r="W88" s="21">
        <v>1</v>
      </c>
      <c r="X88" s="24">
        <f t="shared" si="13"/>
        <v>4.3574319563353489E-2</v>
      </c>
      <c r="Y88" s="3">
        <f t="shared" si="17"/>
        <v>1.539468883751403</v>
      </c>
    </row>
    <row r="89" spans="2:25">
      <c r="B89" s="27">
        <f t="shared" si="11"/>
        <v>3.6000000000000019</v>
      </c>
      <c r="C89" s="4">
        <f t="shared" si="0"/>
        <v>1.0293553604347914</v>
      </c>
      <c r="D89" s="3">
        <f t="shared" si="1"/>
        <v>1.0313978420658587</v>
      </c>
      <c r="E89" s="3">
        <f t="shared" si="2"/>
        <v>0.36802420990474816</v>
      </c>
      <c r="F89" s="3">
        <f t="shared" si="3"/>
        <v>0.36867806941972803</v>
      </c>
      <c r="G89" s="3">
        <f t="shared" si="4"/>
        <v>21.030416068161845</v>
      </c>
      <c r="H89" s="3">
        <f t="shared" si="5"/>
        <v>21.020563741251092</v>
      </c>
      <c r="I89" s="3">
        <f t="shared" si="6"/>
        <v>7.0014302110354567</v>
      </c>
      <c r="J89" s="3">
        <f t="shared" si="7"/>
        <v>6.992855282357846</v>
      </c>
      <c r="K89" s="3">
        <f t="shared" si="8"/>
        <v>12.960025000000014</v>
      </c>
      <c r="L89" s="29">
        <f t="shared" si="9"/>
        <v>174.12098708450119</v>
      </c>
      <c r="M89" s="5">
        <f t="shared" si="10"/>
        <v>113.60378508240382</v>
      </c>
      <c r="N89" s="9">
        <v>40000</v>
      </c>
      <c r="O89" s="9">
        <v>0.3</v>
      </c>
      <c r="P89" s="9">
        <v>19.5</v>
      </c>
      <c r="Q89" s="5">
        <f t="shared" si="14"/>
        <v>70.20000000000006</v>
      </c>
      <c r="R89" s="5">
        <f t="shared" si="12"/>
        <v>2.480355941374659</v>
      </c>
      <c r="S89" s="9">
        <v>0.21</v>
      </c>
      <c r="T89" s="9">
        <v>0.9</v>
      </c>
      <c r="U89" s="3">
        <f t="shared" si="15"/>
        <v>4.3530246771125339E-2</v>
      </c>
      <c r="V89" s="3">
        <f t="shared" si="16"/>
        <v>0.59863667925716535</v>
      </c>
      <c r="W89" s="21">
        <v>1</v>
      </c>
      <c r="X89" s="24">
        <f t="shared" si="13"/>
        <v>4.3530246771125339E-2</v>
      </c>
      <c r="Y89" s="3">
        <f t="shared" si="17"/>
        <v>1.5829991305225284</v>
      </c>
    </row>
    <row r="90" spans="2:25">
      <c r="B90" s="27">
        <f t="shared" si="11"/>
        <v>3.700000000000002</v>
      </c>
      <c r="C90" s="4">
        <f t="shared" si="0"/>
        <v>1.0172327096267932</v>
      </c>
      <c r="D90" s="3">
        <f t="shared" si="1"/>
        <v>1.0191907938242413</v>
      </c>
      <c r="E90" s="3">
        <f t="shared" si="2"/>
        <v>0.37550341056930492</v>
      </c>
      <c r="F90" s="3">
        <f t="shared" si="3"/>
        <v>0.37616446848709684</v>
      </c>
      <c r="G90" s="3">
        <f t="shared" si="4"/>
        <v>21.04776472692528</v>
      </c>
      <c r="H90" s="3">
        <f t="shared" si="5"/>
        <v>21.037920524614595</v>
      </c>
      <c r="I90" s="3">
        <f t="shared" si="6"/>
        <v>7.0533697620357323</v>
      </c>
      <c r="J90" s="3">
        <f t="shared" si="7"/>
        <v>7.0448580539284125</v>
      </c>
      <c r="K90" s="3">
        <f t="shared" si="8"/>
        <v>13.690025000000015</v>
      </c>
      <c r="L90" s="29">
        <f t="shared" si="9"/>
        <v>173.93764380221253</v>
      </c>
      <c r="M90" s="5">
        <f t="shared" si="10"/>
        <v>112.11110878885347</v>
      </c>
      <c r="N90" s="9">
        <v>40000</v>
      </c>
      <c r="O90" s="9">
        <v>0.3</v>
      </c>
      <c r="P90" s="9">
        <v>19.5</v>
      </c>
      <c r="Q90" s="5">
        <f t="shared" si="14"/>
        <v>72.150000000000063</v>
      </c>
      <c r="R90" s="5">
        <f t="shared" si="12"/>
        <v>2.4107781538768176</v>
      </c>
      <c r="S90" s="9">
        <v>0.21</v>
      </c>
      <c r="T90" s="9">
        <v>0.9</v>
      </c>
      <c r="U90" s="3">
        <f t="shared" si="15"/>
        <v>4.3484410950553172E-2</v>
      </c>
      <c r="V90" s="3">
        <f t="shared" si="16"/>
        <v>0.58894331187926552</v>
      </c>
      <c r="W90" s="21">
        <v>1</v>
      </c>
      <c r="X90" s="24">
        <f t="shared" si="13"/>
        <v>4.3484410950553172E-2</v>
      </c>
      <c r="Y90" s="3">
        <f t="shared" si="17"/>
        <v>1.6264835414730816</v>
      </c>
    </row>
    <row r="91" spans="2:25">
      <c r="B91" s="27">
        <f t="shared" si="11"/>
        <v>3.800000000000002</v>
      </c>
      <c r="C91" s="4">
        <f t="shared" si="0"/>
        <v>1.0052876056587874</v>
      </c>
      <c r="D91" s="3">
        <f t="shared" si="1"/>
        <v>1.007165812515602</v>
      </c>
      <c r="E91" s="3">
        <f t="shared" si="2"/>
        <v>0.38281090121101902</v>
      </c>
      <c r="F91" s="3">
        <f t="shared" si="3"/>
        <v>0.38347859959914232</v>
      </c>
      <c r="G91" s="3">
        <f t="shared" si="4"/>
        <v>21.065573811315939</v>
      </c>
      <c r="H91" s="3">
        <f t="shared" si="5"/>
        <v>21.055737935299252</v>
      </c>
      <c r="I91" s="3">
        <f t="shared" si="6"/>
        <v>7.1063369607695925</v>
      </c>
      <c r="J91" s="3">
        <f t="shared" si="7"/>
        <v>7.0978887706134159</v>
      </c>
      <c r="K91" s="3">
        <f t="shared" si="8"/>
        <v>14.440025000000016</v>
      </c>
      <c r="L91" s="29">
        <f t="shared" si="9"/>
        <v>173.74729597963739</v>
      </c>
      <c r="M91" s="5">
        <f t="shared" si="10"/>
        <v>110.63553655326695</v>
      </c>
      <c r="N91" s="9">
        <v>40000</v>
      </c>
      <c r="O91" s="9">
        <v>0.3</v>
      </c>
      <c r="P91" s="9">
        <v>19.5</v>
      </c>
      <c r="Q91" s="5">
        <f t="shared" si="14"/>
        <v>74.100000000000065</v>
      </c>
      <c r="R91" s="5">
        <f t="shared" si="12"/>
        <v>2.3447678269856578</v>
      </c>
      <c r="S91" s="9">
        <v>0.21</v>
      </c>
      <c r="T91" s="9">
        <v>0.9</v>
      </c>
      <c r="U91" s="3">
        <f t="shared" si="15"/>
        <v>4.3436823994909383E-2</v>
      </c>
      <c r="V91" s="3">
        <f t="shared" si="16"/>
        <v>0.57956239576834445</v>
      </c>
      <c r="W91" s="21">
        <v>1</v>
      </c>
      <c r="X91" s="24">
        <f t="shared" si="13"/>
        <v>4.3436823994909383E-2</v>
      </c>
      <c r="Y91" s="3">
        <f t="shared" si="17"/>
        <v>1.6699203654679911</v>
      </c>
    </row>
    <row r="92" spans="2:25">
      <c r="B92" s="27">
        <f t="shared" si="11"/>
        <v>3.9000000000000021</v>
      </c>
      <c r="C92" s="4">
        <f t="shared" si="0"/>
        <v>0.9935196176665958</v>
      </c>
      <c r="D92" s="3">
        <f t="shared" si="1"/>
        <v>0.99532214859545365</v>
      </c>
      <c r="E92" s="3">
        <f t="shared" si="2"/>
        <v>0.38994744871705578</v>
      </c>
      <c r="F92" s="3">
        <f t="shared" si="3"/>
        <v>0.39062124460786851</v>
      </c>
      <c r="G92" s="3">
        <f t="shared" si="4"/>
        <v>21.083842154597914</v>
      </c>
      <c r="H92" s="3">
        <f t="shared" si="5"/>
        <v>21.074014804967753</v>
      </c>
      <c r="I92" s="3">
        <f t="shared" si="6"/>
        <v>7.1603090017121467</v>
      </c>
      <c r="J92" s="3">
        <f t="shared" si="7"/>
        <v>7.1519245661570023</v>
      </c>
      <c r="K92" s="3">
        <f t="shared" si="8"/>
        <v>15.210025000000018</v>
      </c>
      <c r="L92" s="29">
        <f t="shared" si="9"/>
        <v>173.54999981378884</v>
      </c>
      <c r="M92" s="5">
        <f t="shared" si="10"/>
        <v>109.17711365641368</v>
      </c>
      <c r="N92" s="9">
        <v>40000</v>
      </c>
      <c r="O92" s="9">
        <v>0.3</v>
      </c>
      <c r="P92" s="9">
        <v>19.5</v>
      </c>
      <c r="Q92" s="5">
        <f t="shared" si="14"/>
        <v>76.050000000000068</v>
      </c>
      <c r="R92" s="5">
        <f>L92/Q92</f>
        <v>2.2820512796027441</v>
      </c>
      <c r="S92" s="9">
        <v>0.21</v>
      </c>
      <c r="T92" s="9">
        <v>0.9</v>
      </c>
      <c r="U92" s="3">
        <f t="shared" si="15"/>
        <v>4.3387499953447255E-2</v>
      </c>
      <c r="V92" s="3">
        <f t="shared" si="16"/>
        <v>0.5704764530655132</v>
      </c>
      <c r="W92" s="21">
        <v>1</v>
      </c>
      <c r="X92" s="24">
        <f t="shared" si="13"/>
        <v>4.3387499953447255E-2</v>
      </c>
      <c r="Y92" s="3">
        <f t="shared" si="17"/>
        <v>1.7133078654214382</v>
      </c>
    </row>
    <row r="93" spans="2:25">
      <c r="B93" s="27">
        <f t="shared" si="11"/>
        <v>4.0000000000000018</v>
      </c>
      <c r="C93" s="4">
        <f t="shared" si="0"/>
        <v>0.98192811749850362</v>
      </c>
      <c r="D93" s="3">
        <f t="shared" si="1"/>
        <v>0.98365888520908984</v>
      </c>
      <c r="E93" s="3">
        <f t="shared" si="2"/>
        <v>0.39691400004335775</v>
      </c>
      <c r="F93" s="3">
        <f t="shared" si="3"/>
        <v>0.39759336584668015</v>
      </c>
      <c r="G93" s="3">
        <f t="shared" si="4"/>
        <v>21.102568564039778</v>
      </c>
      <c r="H93" s="3">
        <f t="shared" si="5"/>
        <v>21.092749939256379</v>
      </c>
      <c r="I93" s="3">
        <f t="shared" si="6"/>
        <v>7.2152633354576885</v>
      </c>
      <c r="J93" s="3">
        <f t="shared" si="7"/>
        <v>7.2069428331297329</v>
      </c>
      <c r="K93" s="3">
        <f t="shared" si="8"/>
        <v>16.000025000000015</v>
      </c>
      <c r="L93" s="29">
        <f t="shared" si="9"/>
        <v>173.3458195373702</v>
      </c>
      <c r="M93" s="5">
        <f t="shared" si="10"/>
        <v>107.73586904795785</v>
      </c>
      <c r="N93" s="9">
        <v>40000</v>
      </c>
      <c r="O93" s="9">
        <v>0.3</v>
      </c>
      <c r="P93" s="9">
        <v>19.5</v>
      </c>
      <c r="Q93" s="5">
        <f t="shared" si="14"/>
        <v>78.000000000000057</v>
      </c>
      <c r="R93" s="5">
        <f t="shared" si="12"/>
        <v>2.2223823017611548</v>
      </c>
      <c r="S93" s="9">
        <v>0.21</v>
      </c>
      <c r="T93" s="9">
        <v>0.9</v>
      </c>
      <c r="U93" s="3">
        <f t="shared" si="15"/>
        <v>4.3336454884342394E-2</v>
      </c>
      <c r="V93" s="3">
        <f t="shared" si="16"/>
        <v>0.5616693860968397</v>
      </c>
      <c r="W93" s="21">
        <v>1</v>
      </c>
      <c r="X93" s="24">
        <f t="shared" si="13"/>
        <v>4.3336454884342394E-2</v>
      </c>
      <c r="Y93" s="3">
        <f t="shared" si="17"/>
        <v>1.7566443203057807</v>
      </c>
    </row>
    <row r="94" spans="2:25">
      <c r="B94" s="27">
        <f t="shared" si="11"/>
        <v>4.1000000000000014</v>
      </c>
      <c r="C94" s="4">
        <f t="shared" si="0"/>
        <v>0.97051229400701966</v>
      </c>
      <c r="D94" s="3">
        <f t="shared" si="1"/>
        <v>0.97217494886450617</v>
      </c>
      <c r="E94" s="3">
        <f t="shared" si="2"/>
        <v>0.40371166974116357</v>
      </c>
      <c r="F94" s="3">
        <f t="shared" si="3"/>
        <v>0.40439609356904382</v>
      </c>
      <c r="G94" s="3">
        <f t="shared" si="4"/>
        <v>21.121751821286036</v>
      </c>
      <c r="H94" s="3">
        <f t="shared" si="5"/>
        <v>21.111942118147255</v>
      </c>
      <c r="I94" s="3">
        <f t="shared" si="6"/>
        <v>7.2711776900306875</v>
      </c>
      <c r="J94" s="3">
        <f t="shared" si="7"/>
        <v>7.2629212442377495</v>
      </c>
      <c r="K94" s="3">
        <f t="shared" si="8"/>
        <v>16.810025000000014</v>
      </c>
      <c r="L94" s="29">
        <f t="shared" si="9"/>
        <v>173.13482684107933</v>
      </c>
      <c r="M94" s="5">
        <f t="shared" si="10"/>
        <v>106.31181615899395</v>
      </c>
      <c r="N94" s="9">
        <v>40000</v>
      </c>
      <c r="O94" s="9">
        <v>0.3</v>
      </c>
      <c r="P94" s="9">
        <v>19.5</v>
      </c>
      <c r="Q94" s="5">
        <f t="shared" si="14"/>
        <v>79.950000000000045</v>
      </c>
      <c r="R94" s="5">
        <f t="shared" si="12"/>
        <v>2.165538797261779</v>
      </c>
      <c r="S94" s="9">
        <v>0.21</v>
      </c>
      <c r="T94" s="9">
        <v>0.9</v>
      </c>
      <c r="U94" s="3">
        <f t="shared" si="15"/>
        <v>4.3283706710269675E-2</v>
      </c>
      <c r="V94" s="3">
        <f t="shared" si="16"/>
        <v>0.55312633967757452</v>
      </c>
      <c r="W94" s="21">
        <v>1</v>
      </c>
      <c r="X94" s="24">
        <f t="shared" si="13"/>
        <v>4.3283706710269675E-2</v>
      </c>
      <c r="Y94" s="3">
        <f t="shared" si="17"/>
        <v>1.7999280270160503</v>
      </c>
    </row>
    <row r="95" spans="2:25">
      <c r="B95" s="27">
        <f t="shared" si="11"/>
        <v>4.2000000000000011</v>
      </c>
      <c r="C95" s="4">
        <f t="shared" si="0"/>
        <v>0.95927116680235502</v>
      </c>
      <c r="D95" s="3">
        <f t="shared" si="1"/>
        <v>0.96086912009073899</v>
      </c>
      <c r="E95" s="3">
        <f t="shared" si="2"/>
        <v>0.41034172775827804</v>
      </c>
      <c r="F95" s="3">
        <f t="shared" si="3"/>
        <v>0.41103071366772204</v>
      </c>
      <c r="G95" s="3">
        <f t="shared" si="4"/>
        <v>21.141390682734187</v>
      </c>
      <c r="H95" s="3">
        <f t="shared" si="5"/>
        <v>21.131590096346276</v>
      </c>
      <c r="I95" s="3">
        <f t="shared" si="6"/>
        <v>7.3280300900037245</v>
      </c>
      <c r="J95" s="3">
        <f t="shared" si="7"/>
        <v>7.3198377714263598</v>
      </c>
      <c r="K95" s="3">
        <f t="shared" si="8"/>
        <v>17.640025000000009</v>
      </c>
      <c r="L95" s="29">
        <f t="shared" si="9"/>
        <v>172.91710030877698</v>
      </c>
      <c r="M95" s="5">
        <f t="shared" si="10"/>
        <v>104.90495370668751</v>
      </c>
      <c r="N95" s="9">
        <v>40000</v>
      </c>
      <c r="O95" s="9">
        <v>0.3</v>
      </c>
      <c r="P95" s="9">
        <v>19.5</v>
      </c>
      <c r="Q95" s="5">
        <f t="shared" si="14"/>
        <v>81.900000000000034</v>
      </c>
      <c r="R95" s="5">
        <f t="shared" si="12"/>
        <v>2.1113199060900723</v>
      </c>
      <c r="S95" s="9">
        <v>0.21</v>
      </c>
      <c r="T95" s="9">
        <v>0.9</v>
      </c>
      <c r="U95" s="3">
        <f t="shared" si="15"/>
        <v>4.3229275077194089E-2</v>
      </c>
      <c r="V95" s="3">
        <f t="shared" si="16"/>
        <v>0.54483357996558868</v>
      </c>
      <c r="W95" s="21">
        <v>1</v>
      </c>
      <c r="X95" s="24">
        <f t="shared" si="13"/>
        <v>4.3229275077194089E-2</v>
      </c>
      <c r="Y95" s="3">
        <f t="shared" si="17"/>
        <v>1.8431573020932444</v>
      </c>
    </row>
    <row r="96" spans="2:25">
      <c r="B96" s="27">
        <f t="shared" si="11"/>
        <v>4.3000000000000007</v>
      </c>
      <c r="C96" s="4">
        <f t="shared" si="0"/>
        <v>0.94820359946724464</v>
      </c>
      <c r="D96" s="3">
        <f t="shared" si="1"/>
        <v>0.94974004399500556</v>
      </c>
      <c r="E96" s="3">
        <f t="shared" si="2"/>
        <v>0.41680558755857677</v>
      </c>
      <c r="F96" s="3">
        <f t="shared" si="3"/>
        <v>0.4174986557181054</v>
      </c>
      <c r="G96" s="3">
        <f t="shared" si="4"/>
        <v>21.161483879917306</v>
      </c>
      <c r="H96" s="3">
        <f t="shared" si="5"/>
        <v>21.151692603666497</v>
      </c>
      <c r="I96" s="3">
        <f t="shared" si="6"/>
        <v>7.3857988735139539</v>
      </c>
      <c r="J96" s="3">
        <f t="shared" si="7"/>
        <v>7.3776707028709279</v>
      </c>
      <c r="K96" s="3">
        <f t="shared" si="8"/>
        <v>18.490025000000006</v>
      </c>
      <c r="L96" s="29">
        <f t="shared" si="9"/>
        <v>172.69272486751618</v>
      </c>
      <c r="M96" s="5">
        <f t="shared" si="10"/>
        <v>103.51526648777046</v>
      </c>
      <c r="N96" s="9">
        <v>40000</v>
      </c>
      <c r="O96" s="9">
        <v>0.3</v>
      </c>
      <c r="P96" s="9">
        <v>19.5</v>
      </c>
      <c r="Q96" s="5">
        <f t="shared" si="14"/>
        <v>83.850000000000023</v>
      </c>
      <c r="R96" s="5">
        <f t="shared" si="12"/>
        <v>2.059543528533287</v>
      </c>
      <c r="S96" s="9">
        <v>0.21</v>
      </c>
      <c r="T96" s="9">
        <v>0.9</v>
      </c>
      <c r="U96" s="3">
        <f t="shared" si="15"/>
        <v>4.3173181216878888E-2</v>
      </c>
      <c r="V96" s="3">
        <f t="shared" si="16"/>
        <v>0.53677838753595875</v>
      </c>
      <c r="W96" s="21">
        <v>1</v>
      </c>
      <c r="X96" s="24">
        <f t="shared" si="13"/>
        <v>4.3173181216878888E-2</v>
      </c>
      <c r="Y96" s="3">
        <f t="shared" si="17"/>
        <v>1.8863304833101233</v>
      </c>
    </row>
    <row r="97" spans="2:25">
      <c r="B97" s="27">
        <f t="shared" si="11"/>
        <v>4.4000000000000004</v>
      </c>
      <c r="C97" s="4">
        <f t="shared" si="0"/>
        <v>0.93730831223175026</v>
      </c>
      <c r="D97" s="3">
        <f t="shared" si="1"/>
        <v>0.93878624064677862</v>
      </c>
      <c r="E97" s="3">
        <f t="shared" si="2"/>
        <v>0.42310479459637995</v>
      </c>
      <c r="F97" s="3">
        <f t="shared" si="3"/>
        <v>0.42380148138225215</v>
      </c>
      <c r="G97" s="3">
        <f t="shared" si="4"/>
        <v>21.182030119891717</v>
      </c>
      <c r="H97" s="3">
        <f t="shared" si="5"/>
        <v>21.172248345416698</v>
      </c>
      <c r="I97" s="3">
        <f t="shared" si="6"/>
        <v>7.4444627072744476</v>
      </c>
      <c r="J97" s="3">
        <f t="shared" si="7"/>
        <v>7.4363986579526529</v>
      </c>
      <c r="K97" s="3">
        <f t="shared" si="8"/>
        <v>19.360025000000004</v>
      </c>
      <c r="L97" s="29">
        <f t="shared" si="9"/>
        <v>172.46179125411112</v>
      </c>
      <c r="M97" s="5">
        <f t="shared" si="10"/>
        <v>102.1427261580496</v>
      </c>
      <c r="N97" s="9">
        <v>40000</v>
      </c>
      <c r="O97" s="9">
        <v>0.3</v>
      </c>
      <c r="P97" s="9">
        <v>19.5</v>
      </c>
      <c r="Q97" s="5">
        <f t="shared" si="14"/>
        <v>85.800000000000011</v>
      </c>
      <c r="R97" s="5">
        <f t="shared" si="12"/>
        <v>2.0100441871108519</v>
      </c>
      <c r="S97" s="9">
        <v>0.21</v>
      </c>
      <c r="T97" s="9">
        <v>0.9</v>
      </c>
      <c r="U97" s="3">
        <f t="shared" si="15"/>
        <v>4.3115447813527628E-2</v>
      </c>
      <c r="V97" s="3">
        <f t="shared" si="16"/>
        <v>0.52894896272277425</v>
      </c>
      <c r="W97" s="21">
        <v>1</v>
      </c>
      <c r="X97" s="24">
        <f t="shared" si="13"/>
        <v>4.3115447813527628E-2</v>
      </c>
      <c r="Y97" s="3">
        <f t="shared" si="17"/>
        <v>1.9294459311236509</v>
      </c>
    </row>
    <row r="98" spans="2:25">
      <c r="B98" s="27">
        <f t="shared" si="11"/>
        <v>4.5</v>
      </c>
      <c r="C98" s="4">
        <f t="shared" si="0"/>
        <v>0.92658389410683295</v>
      </c>
      <c r="D98" s="3">
        <f t="shared" si="1"/>
        <v>0.9280061152296718</v>
      </c>
      <c r="E98" s="3">
        <f t="shared" si="2"/>
        <v>0.42924101517590796</v>
      </c>
      <c r="F98" s="3">
        <f t="shared" si="3"/>
        <v>0.42994087320377572</v>
      </c>
      <c r="G98" s="3">
        <f t="shared" si="4"/>
        <v>21.203028085629654</v>
      </c>
      <c r="H98" s="3">
        <f t="shared" si="5"/>
        <v>21.19325600279485</v>
      </c>
      <c r="I98" s="3">
        <f t="shared" si="6"/>
        <v>7.504000599680146</v>
      </c>
      <c r="J98" s="3">
        <f t="shared" si="7"/>
        <v>7.4960006003201478</v>
      </c>
      <c r="K98" s="3">
        <f t="shared" si="8"/>
        <v>20.250025000000001</v>
      </c>
      <c r="L98" s="29">
        <f t="shared" si="9"/>
        <v>172.22439549962982</v>
      </c>
      <c r="M98" s="5">
        <f t="shared" si="10"/>
        <v>100.78729199546831</v>
      </c>
      <c r="N98" s="9">
        <v>40000</v>
      </c>
      <c r="O98" s="9">
        <v>0.3</v>
      </c>
      <c r="P98" s="9">
        <v>19.5</v>
      </c>
      <c r="Q98" s="5">
        <f t="shared" si="14"/>
        <v>87.75</v>
      </c>
      <c r="R98" s="5">
        <f t="shared" si="12"/>
        <v>1.9626711737849551</v>
      </c>
      <c r="S98" s="9">
        <v>0.21</v>
      </c>
      <c r="T98" s="9">
        <v>0.9</v>
      </c>
      <c r="U98" s="3">
        <f t="shared" si="15"/>
        <v>4.30560988749073E-2</v>
      </c>
      <c r="V98" s="3">
        <f t="shared" si="16"/>
        <v>0.52133434158121905</v>
      </c>
      <c r="W98" s="21">
        <v>1</v>
      </c>
      <c r="X98" s="24">
        <f t="shared" si="13"/>
        <v>4.30560988749073E-2</v>
      </c>
      <c r="Y98" s="3">
        <f t="shared" si="17"/>
        <v>1.9725020299985583</v>
      </c>
    </row>
    <row r="99" spans="2:25">
      <c r="B99" s="27">
        <f t="shared" si="11"/>
        <v>4.5999999999999996</v>
      </c>
      <c r="C99" s="4">
        <f t="shared" si="0"/>
        <v>0.91602881447641127</v>
      </c>
      <c r="D99" s="3">
        <f t="shared" si="1"/>
        <v>0.9173979679130746</v>
      </c>
      <c r="E99" s="3">
        <f t="shared" si="2"/>
        <v>0.43521602572006335</v>
      </c>
      <c r="F99" s="3">
        <f t="shared" si="3"/>
        <v>0.4359186238176912</v>
      </c>
      <c r="G99" s="3">
        <f t="shared" si="4"/>
        <v>21.224476436416516</v>
      </c>
      <c r="H99" s="3">
        <f t="shared" si="5"/>
        <v>21.214714233286294</v>
      </c>
      <c r="I99" s="3">
        <f t="shared" si="6"/>
        <v>7.5643919121103176</v>
      </c>
      <c r="J99" s="3">
        <f t="shared" si="7"/>
        <v>7.5564558491398603</v>
      </c>
      <c r="K99" s="3">
        <f t="shared" si="8"/>
        <v>21.160024999999997</v>
      </c>
      <c r="L99" s="29">
        <f t="shared" si="9"/>
        <v>171.98063843292019</v>
      </c>
      <c r="M99" s="5">
        <f t="shared" si="10"/>
        <v>99.448911644626193</v>
      </c>
      <c r="N99" s="9">
        <v>40000</v>
      </c>
      <c r="O99" s="9">
        <v>0.3</v>
      </c>
      <c r="P99" s="9">
        <v>19.5</v>
      </c>
      <c r="Q99" s="5">
        <f t="shared" si="14"/>
        <v>89.699999999999989</v>
      </c>
      <c r="R99" s="5">
        <f t="shared" si="12"/>
        <v>1.9172869390515073</v>
      </c>
      <c r="S99" s="9">
        <v>0.21</v>
      </c>
      <c r="T99" s="9">
        <v>0.9</v>
      </c>
      <c r="U99" s="3">
        <f t="shared" si="15"/>
        <v>4.2995159608229895E-2</v>
      </c>
      <c r="V99" s="3">
        <f t="shared" si="16"/>
        <v>0.5139243210758716</v>
      </c>
      <c r="W99" s="21">
        <v>1</v>
      </c>
      <c r="X99" s="24">
        <f t="shared" si="13"/>
        <v>4.2995159608229895E-2</v>
      </c>
      <c r="Y99" s="3">
        <f t="shared" si="17"/>
        <v>2.0154971896067884</v>
      </c>
    </row>
    <row r="100" spans="2:25">
      <c r="B100" s="27">
        <f t="shared" si="11"/>
        <v>4.6999999999999993</v>
      </c>
      <c r="C100" s="4">
        <f t="shared" si="0"/>
        <v>0.90564143414904286</v>
      </c>
      <c r="D100" s="3">
        <f t="shared" si="1"/>
        <v>0.9069600034050872</v>
      </c>
      <c r="E100" s="3">
        <f t="shared" si="2"/>
        <v>0.44103170246727663</v>
      </c>
      <c r="F100" s="3">
        <f t="shared" si="3"/>
        <v>0.44173662559380089</v>
      </c>
      <c r="G100" s="3">
        <f t="shared" si="4"/>
        <v>21.24637380825255</v>
      </c>
      <c r="H100" s="3">
        <f t="shared" si="5"/>
        <v>21.236621671066235</v>
      </c>
      <c r="I100" s="3">
        <f t="shared" si="6"/>
        <v>7.6256163685304799</v>
      </c>
      <c r="J100" s="3">
        <f t="shared" si="7"/>
        <v>7.6177440886393661</v>
      </c>
      <c r="K100" s="3">
        <f t="shared" si="8"/>
        <v>22.090024999999994</v>
      </c>
      <c r="L100" s="5">
        <f t="shared" si="9"/>
        <v>171.7306252040238</v>
      </c>
      <c r="M100" s="5">
        <f t="shared" si="10"/>
        <v>98.127521841000686</v>
      </c>
      <c r="N100" s="9">
        <v>40000</v>
      </c>
      <c r="O100" s="9">
        <v>0.3</v>
      </c>
      <c r="P100" s="9">
        <v>19.5</v>
      </c>
      <c r="Q100" s="5">
        <f t="shared" si="14"/>
        <v>91.649999999999977</v>
      </c>
      <c r="R100" s="5">
        <f t="shared" si="12"/>
        <v>1.8737656868960593</v>
      </c>
      <c r="S100" s="9">
        <v>0.21</v>
      </c>
      <c r="T100" s="9">
        <v>0.9</v>
      </c>
      <c r="U100" s="3">
        <f t="shared" si="15"/>
        <v>4.2932656301005796E-2</v>
      </c>
      <c r="V100" s="3">
        <f t="shared" si="16"/>
        <v>0.50670939231055334</v>
      </c>
      <c r="W100" s="21">
        <v>1</v>
      </c>
      <c r="X100" s="24">
        <f t="shared" si="13"/>
        <v>4.2932656301005796E-2</v>
      </c>
      <c r="Y100" s="3">
        <f t="shared" si="17"/>
        <v>2.0584298459077943</v>
      </c>
    </row>
    <row r="101" spans="2:25">
      <c r="B101" s="27">
        <f t="shared" si="11"/>
        <v>4.7999999999999989</v>
      </c>
      <c r="C101" s="4">
        <f t="shared" si="0"/>
        <v>0.8954200158720822</v>
      </c>
      <c r="D101" s="3">
        <f t="shared" si="1"/>
        <v>0.89669034015668037</v>
      </c>
      <c r="E101" s="3">
        <f t="shared" si="2"/>
        <v>0.44669001161013355</v>
      </c>
      <c r="F101" s="3">
        <f t="shared" si="3"/>
        <v>0.44739686072713614</v>
      </c>
      <c r="G101" s="3">
        <f t="shared" si="4"/>
        <v>21.268718814258651</v>
      </c>
      <c r="H101" s="3">
        <f t="shared" si="5"/>
        <v>21.258976927406454</v>
      </c>
      <c r="I101" s="3">
        <f t="shared" si="6"/>
        <v>7.687654063496872</v>
      </c>
      <c r="J101" s="3">
        <f t="shared" si="7"/>
        <v>7.6798453760476191</v>
      </c>
      <c r="K101" s="3">
        <f t="shared" si="8"/>
        <v>23.040024999999989</v>
      </c>
      <c r="L101" s="5">
        <f t="shared" si="9"/>
        <v>171.47446482810324</v>
      </c>
      <c r="M101" s="5">
        <f t="shared" si="10"/>
        <v>96.823049113427857</v>
      </c>
      <c r="N101" s="9">
        <v>40000</v>
      </c>
      <c r="O101" s="9">
        <v>0.3</v>
      </c>
      <c r="P101" s="9">
        <v>19.5</v>
      </c>
      <c r="Q101" s="5">
        <f t="shared" si="14"/>
        <v>93.599999999999966</v>
      </c>
      <c r="R101" s="5">
        <f t="shared" si="12"/>
        <v>1.8319921455993942</v>
      </c>
      <c r="S101" s="9">
        <v>0.21</v>
      </c>
      <c r="T101" s="9">
        <v>0.9</v>
      </c>
      <c r="U101" s="3">
        <f t="shared" si="15"/>
        <v>4.2868616207025659E-2</v>
      </c>
      <c r="V101" s="3">
        <f t="shared" si="16"/>
        <v>0.49968068078916544</v>
      </c>
      <c r="W101" s="21">
        <v>1</v>
      </c>
      <c r="X101" s="24">
        <f t="shared" si="13"/>
        <v>4.2868616207025659E-2</v>
      </c>
      <c r="Y101" s="3">
        <f t="shared" si="17"/>
        <v>2.1012984621148201</v>
      </c>
    </row>
    <row r="102" spans="2:25">
      <c r="B102" s="27">
        <f t="shared" si="11"/>
        <v>4.8999999999999986</v>
      </c>
      <c r="C102" s="4">
        <f t="shared" si="0"/>
        <v>0.88536273431301427</v>
      </c>
      <c r="D102" s="3">
        <f t="shared" si="1"/>
        <v>0.88658701919428839</v>
      </c>
      <c r="E102" s="3">
        <f t="shared" si="2"/>
        <v>0.45219299988494177</v>
      </c>
      <c r="F102" s="3">
        <f t="shared" si="3"/>
        <v>0.45290139178438915</v>
      </c>
      <c r="G102" s="3">
        <f t="shared" si="4"/>
        <v>21.291510045086046</v>
      </c>
      <c r="H102" s="3">
        <f t="shared" si="5"/>
        <v>21.28177859108585</v>
      </c>
      <c r="I102" s="3">
        <f t="shared" si="6"/>
        <v>7.7504854686658158</v>
      </c>
      <c r="J102" s="3">
        <f t="shared" si="7"/>
        <v>7.7427401480354483</v>
      </c>
      <c r="K102" s="3">
        <f t="shared" si="8"/>
        <v>24.010024999999988</v>
      </c>
      <c r="L102" s="5">
        <f t="shared" si="9"/>
        <v>171.21226975029728</v>
      </c>
      <c r="M102" s="5">
        <f t="shared" si="10"/>
        <v>95.535410463692429</v>
      </c>
      <c r="N102" s="9">
        <v>40000</v>
      </c>
      <c r="O102" s="9">
        <v>0.3</v>
      </c>
      <c r="P102" s="9">
        <v>19.5</v>
      </c>
      <c r="Q102" s="5">
        <f t="shared" si="14"/>
        <v>95.549999999999955</v>
      </c>
      <c r="R102" s="5">
        <f t="shared" si="12"/>
        <v>1.7918604892757442</v>
      </c>
      <c r="S102" s="9">
        <v>0.21</v>
      </c>
      <c r="T102" s="9">
        <v>0.9</v>
      </c>
      <c r="U102" s="3">
        <f t="shared" si="15"/>
        <v>4.2803067437574172E-2</v>
      </c>
      <c r="V102" s="3">
        <f t="shared" si="16"/>
        <v>0.49282989284234013</v>
      </c>
      <c r="W102" s="21">
        <v>1</v>
      </c>
      <c r="X102" s="24">
        <f t="shared" si="13"/>
        <v>4.2803067437574172E-2</v>
      </c>
      <c r="Y102" s="3">
        <f t="shared" si="17"/>
        <v>2.1441015295523944</v>
      </c>
    </row>
    <row r="103" spans="2:25">
      <c r="B103" s="27">
        <f t="shared" si="11"/>
        <v>4.9999999999999982</v>
      </c>
      <c r="C103" s="4">
        <f t="shared" si="0"/>
        <v>0.87546768551454612</v>
      </c>
      <c r="D103" s="3">
        <f t="shared" si="1"/>
        <v>0.87664801256436986</v>
      </c>
      <c r="E103" s="3">
        <f t="shared" si="2"/>
        <v>0.45754278561730022</v>
      </c>
      <c r="F103" s="3">
        <f t="shared" si="3"/>
        <v>0.45825235271116049</v>
      </c>
      <c r="G103" s="3">
        <f t="shared" si="4"/>
        <v>21.314746069329559</v>
      </c>
      <c r="H103" s="3">
        <f t="shared" si="5"/>
        <v>21.305025228804588</v>
      </c>
      <c r="I103" s="3">
        <f t="shared" si="6"/>
        <v>7.8140914379088224</v>
      </c>
      <c r="J103" s="3">
        <f t="shared" si="7"/>
        <v>7.8064092257580242</v>
      </c>
      <c r="K103" s="3">
        <f t="shared" si="8"/>
        <v>25.000024999999983</v>
      </c>
      <c r="L103" s="5">
        <f t="shared" si="9"/>
        <v>170.94415543173113</v>
      </c>
      <c r="M103" s="5">
        <f t="shared" si="10"/>
        <v>94.26451402234008</v>
      </c>
      <c r="N103" s="9">
        <v>40000</v>
      </c>
      <c r="O103" s="9">
        <v>0.3</v>
      </c>
      <c r="P103" s="9">
        <v>19.5</v>
      </c>
      <c r="Q103" s="5">
        <f t="shared" si="14"/>
        <v>97.499999999999943</v>
      </c>
      <c r="R103" s="5">
        <f t="shared" si="12"/>
        <v>1.7532733890433974</v>
      </c>
      <c r="S103" s="9">
        <v>0.21</v>
      </c>
      <c r="T103" s="9">
        <v>0.9</v>
      </c>
      <c r="U103" s="3">
        <f t="shared" si="15"/>
        <v>4.2736038857932632E-2</v>
      </c>
      <c r="V103" s="3">
        <f t="shared" si="16"/>
        <v>0.48614926747663439</v>
      </c>
      <c r="W103" s="21">
        <v>1</v>
      </c>
      <c r="X103" s="24">
        <f t="shared" si="13"/>
        <v>4.2736038857932632E-2</v>
      </c>
      <c r="Y103" s="3">
        <f t="shared" si="17"/>
        <v>2.1868375684103269</v>
      </c>
    </row>
    <row r="104" spans="2:25">
      <c r="B104" s="27">
        <f t="shared" si="11"/>
        <v>5.0999999999999979</v>
      </c>
      <c r="C104" s="4">
        <f t="shared" si="0"/>
        <v>0.86573289583184498</v>
      </c>
      <c r="D104" s="3">
        <f t="shared" si="1"/>
        <v>0.86687123137895805</v>
      </c>
      <c r="E104" s="3">
        <f t="shared" si="2"/>
        <v>0.46274155022509322</v>
      </c>
      <c r="F104" s="3">
        <f t="shared" si="3"/>
        <v>0.46345194030118464</v>
      </c>
      <c r="G104" s="3">
        <f t="shared" si="4"/>
        <v>21.338425433944277</v>
      </c>
      <c r="H104" s="3">
        <f t="shared" si="5"/>
        <v>21.328715385601637</v>
      </c>
      <c r="I104" s="3">
        <f t="shared" si="6"/>
        <v>7.8784532111322436</v>
      </c>
      <c r="J104" s="3">
        <f t="shared" si="7"/>
        <v>7.8708338185988902</v>
      </c>
      <c r="K104" s="3">
        <f t="shared" si="8"/>
        <v>26.010024999999978</v>
      </c>
      <c r="L104" s="5">
        <f t="shared" si="9"/>
        <v>170.67023995673986</v>
      </c>
      <c r="M104" s="5">
        <f t="shared" si="10"/>
        <v>93.010259680066767</v>
      </c>
      <c r="N104" s="9">
        <v>40000</v>
      </c>
      <c r="O104" s="9">
        <v>0.3</v>
      </c>
      <c r="P104" s="9">
        <v>19.5</v>
      </c>
      <c r="Q104" s="5">
        <f t="shared" si="14"/>
        <v>99.449999999999932</v>
      </c>
      <c r="R104" s="5">
        <f t="shared" si="12"/>
        <v>1.7161411760355956</v>
      </c>
      <c r="S104" s="9">
        <v>0.21</v>
      </c>
      <c r="T104" s="9">
        <v>0.9</v>
      </c>
      <c r="U104" s="3">
        <f t="shared" si="15"/>
        <v>4.2667559989184818E-2</v>
      </c>
      <c r="V104" s="3">
        <f t="shared" si="16"/>
        <v>0.47963153300558709</v>
      </c>
      <c r="W104" s="21">
        <v>1</v>
      </c>
      <c r="X104" s="24">
        <f t="shared" si="13"/>
        <v>4.2667559989184818E-2</v>
      </c>
      <c r="Y104" s="3">
        <f t="shared" si="17"/>
        <v>2.229505128399512</v>
      </c>
    </row>
    <row r="105" spans="2:25">
      <c r="B105" s="27">
        <f t="shared" si="11"/>
        <v>5.1999999999999975</v>
      </c>
      <c r="C105" s="4">
        <f t="shared" si="0"/>
        <v>0.85615633036202543</v>
      </c>
      <c r="D105" s="3">
        <f t="shared" si="1"/>
        <v>0.85725453345595415</v>
      </c>
      <c r="E105" s="3">
        <f t="shared" si="2"/>
        <v>0.46779153017711483</v>
      </c>
      <c r="F105" s="3">
        <f t="shared" si="3"/>
        <v>0.46850240612547434</v>
      </c>
      <c r="G105" s="3">
        <f t="shared" si="4"/>
        <v>21.362546664665238</v>
      </c>
      <c r="H105" s="3">
        <f t="shared" si="5"/>
        <v>21.352847585275367</v>
      </c>
      <c r="I105" s="3">
        <f t="shared" si="6"/>
        <v>7.9435524168976164</v>
      </c>
      <c r="J105" s="3">
        <f t="shared" si="7"/>
        <v>7.935995526712448</v>
      </c>
      <c r="K105" s="3">
        <f t="shared" si="8"/>
        <v>27.040024999999975</v>
      </c>
      <c r="L105" s="5">
        <f t="shared" si="9"/>
        <v>170.39064366121829</v>
      </c>
      <c r="M105" s="5">
        <f t="shared" si="10"/>
        <v>91.772539694258228</v>
      </c>
      <c r="N105" s="9">
        <v>40000</v>
      </c>
      <c r="O105" s="9">
        <v>0.3</v>
      </c>
      <c r="P105" s="9">
        <v>19.5</v>
      </c>
      <c r="Q105" s="5">
        <f t="shared" si="14"/>
        <v>101.39999999999992</v>
      </c>
      <c r="R105" s="5">
        <f t="shared" si="12"/>
        <v>1.6803811011954479</v>
      </c>
      <c r="S105" s="9">
        <v>0.21</v>
      </c>
      <c r="T105" s="9">
        <v>0.9</v>
      </c>
      <c r="U105" s="3">
        <f t="shared" si="15"/>
        <v>4.2597660915304418E-2</v>
      </c>
      <c r="V105" s="3">
        <f t="shared" si="16"/>
        <v>0.47326986790863773</v>
      </c>
      <c r="W105" s="21">
        <v>1</v>
      </c>
      <c r="X105" s="24">
        <f t="shared" si="13"/>
        <v>4.2597660915304418E-2</v>
      </c>
      <c r="Y105" s="3">
        <f t="shared" si="17"/>
        <v>2.2721027893148165</v>
      </c>
    </row>
    <row r="106" spans="2:25">
      <c r="B106" s="27">
        <f t="shared" si="11"/>
        <v>5.2999999999999972</v>
      </c>
      <c r="C106" s="4">
        <f t="shared" si="0"/>
        <v>0.84673590087753259</v>
      </c>
      <c r="D106" s="3">
        <f t="shared" si="1"/>
        <v>0.84779573055197999</v>
      </c>
      <c r="E106" s="3">
        <f t="shared" si="2"/>
        <v>0.47269500940272202</v>
      </c>
      <c r="F106" s="3">
        <f t="shared" si="3"/>
        <v>0.47340604891651294</v>
      </c>
      <c r="G106" s="3">
        <f t="shared" si="4"/>
        <v>21.387108266430033</v>
      </c>
      <c r="H106" s="3">
        <f t="shared" si="5"/>
        <v>21.377420330806988</v>
      </c>
      <c r="I106" s="3">
        <f t="shared" si="6"/>
        <v>8.0093710739358279</v>
      </c>
      <c r="J106" s="3">
        <f t="shared" si="7"/>
        <v>8.0018763424586847</v>
      </c>
      <c r="K106" s="3">
        <f t="shared" si="8"/>
        <v>28.090024999999972</v>
      </c>
      <c r="L106" s="5">
        <f t="shared" si="9"/>
        <v>170.10548878187774</v>
      </c>
      <c r="M106" s="5">
        <f t="shared" si="10"/>
        <v>90.551239270445222</v>
      </c>
      <c r="N106" s="9">
        <v>40000</v>
      </c>
      <c r="O106" s="9">
        <v>0.3</v>
      </c>
      <c r="P106" s="9">
        <v>19.5</v>
      </c>
      <c r="Q106" s="5">
        <f t="shared" si="14"/>
        <v>103.34999999999991</v>
      </c>
      <c r="R106" s="5">
        <f t="shared" si="12"/>
        <v>1.645916679069936</v>
      </c>
      <c r="S106" s="9">
        <v>0.21</v>
      </c>
      <c r="T106" s="9">
        <v>0.9</v>
      </c>
      <c r="U106" s="3">
        <f t="shared" si="15"/>
        <v>4.2526372195469279E-2</v>
      </c>
      <c r="V106" s="3">
        <f t="shared" si="16"/>
        <v>0.46705786543739236</v>
      </c>
      <c r="W106" s="21">
        <v>1</v>
      </c>
      <c r="X106" s="24">
        <f t="shared" si="13"/>
        <v>4.2526372195469279E-2</v>
      </c>
      <c r="Y106" s="3">
        <f t="shared" si="17"/>
        <v>2.3146291615102856</v>
      </c>
    </row>
    <row r="107" spans="2:25">
      <c r="B107" s="27">
        <f t="shared" si="11"/>
        <v>5.3999999999999968</v>
      </c>
      <c r="C107" s="4">
        <f t="shared" si="0"/>
        <v>0.83746947327645294</v>
      </c>
      <c r="D107" s="3">
        <f t="shared" si="1"/>
        <v>0.83849259518907759</v>
      </c>
      <c r="E107" s="3">
        <f t="shared" si="2"/>
        <v>0.47745431214549072</v>
      </c>
      <c r="F107" s="3">
        <f t="shared" si="3"/>
        <v>0.47816520740019663</v>
      </c>
      <c r="G107" s="3">
        <f t="shared" si="4"/>
        <v>21.412108723803918</v>
      </c>
      <c r="H107" s="3">
        <f t="shared" si="5"/>
        <v>21.402432104786595</v>
      </c>
      <c r="I107" s="3">
        <f t="shared" si="6"/>
        <v>8.0758915916448473</v>
      </c>
      <c r="J107" s="3">
        <f t="shared" si="7"/>
        <v>8.0684586508204887</v>
      </c>
      <c r="K107" s="3">
        <f t="shared" si="8"/>
        <v>29.160024999999965</v>
      </c>
      <c r="L107" s="5">
        <f t="shared" si="9"/>
        <v>169.8148991260833</v>
      </c>
      <c r="M107" s="5">
        <f t="shared" si="10"/>
        <v>89.346237118614596</v>
      </c>
      <c r="N107" s="9">
        <v>40000</v>
      </c>
      <c r="O107" s="9">
        <v>0.3</v>
      </c>
      <c r="P107" s="9">
        <v>19.5</v>
      </c>
      <c r="Q107" s="5">
        <f t="shared" si="14"/>
        <v>105.2999999999999</v>
      </c>
      <c r="R107" s="5">
        <f t="shared" si="12"/>
        <v>1.6126771047111441</v>
      </c>
      <c r="S107" s="9">
        <v>0.21</v>
      </c>
      <c r="T107" s="9">
        <v>0.9</v>
      </c>
      <c r="U107" s="3">
        <f t="shared" si="15"/>
        <v>4.2453724781520673E-2</v>
      </c>
      <c r="V107" s="3">
        <f t="shared" si="16"/>
        <v>0.46098950155123775</v>
      </c>
      <c r="W107" s="21">
        <v>1</v>
      </c>
      <c r="X107" s="24">
        <f t="shared" si="13"/>
        <v>4.2453724781520673E-2</v>
      </c>
      <c r="Y107" s="3">
        <f t="shared" si="17"/>
        <v>2.3570828862918063</v>
      </c>
    </row>
    <row r="108" spans="2:25">
      <c r="B108" s="27">
        <f t="shared" si="11"/>
        <v>5.4999999999999964</v>
      </c>
      <c r="C108" s="4">
        <f t="shared" si="0"/>
        <v>0.82835487456397161</v>
      </c>
      <c r="D108" s="3">
        <f t="shared" si="1"/>
        <v>0.8293428670794788</v>
      </c>
      <c r="E108" s="3">
        <f t="shared" si="2"/>
        <v>0.48207179625178276</v>
      </c>
      <c r="F108" s="3">
        <f t="shared" si="3"/>
        <v>0.48278225356616489</v>
      </c>
      <c r="G108" s="3">
        <f t="shared" si="4"/>
        <v>21.43754650140729</v>
      </c>
      <c r="H108" s="3">
        <f t="shared" si="5"/>
        <v>21.42788136984149</v>
      </c>
      <c r="I108" s="3">
        <f t="shared" si="6"/>
        <v>8.1430967696571042</v>
      </c>
      <c r="J108" s="3">
        <f t="shared" si="7"/>
        <v>8.135725228890168</v>
      </c>
      <c r="K108" s="3">
        <f t="shared" si="8"/>
        <v>30.250024999999962</v>
      </c>
      <c r="L108" s="5">
        <f t="shared" si="9"/>
        <v>169.5189997618466</v>
      </c>
      <c r="M108" s="5">
        <f t="shared" si="10"/>
        <v>88.157405984467104</v>
      </c>
      <c r="N108" s="9">
        <v>40000</v>
      </c>
      <c r="O108" s="9">
        <v>0.3</v>
      </c>
      <c r="P108" s="9">
        <v>19.5</v>
      </c>
      <c r="Q108" s="5">
        <f t="shared" si="14"/>
        <v>107.24999999999989</v>
      </c>
      <c r="R108" s="5">
        <f t="shared" si="12"/>
        <v>1.5805967343761937</v>
      </c>
      <c r="S108" s="9">
        <v>0.21</v>
      </c>
      <c r="T108" s="9">
        <v>0.9</v>
      </c>
      <c r="U108" s="3">
        <f t="shared" si="15"/>
        <v>4.2379749940461502E-2</v>
      </c>
      <c r="V108" s="3">
        <f t="shared" si="16"/>
        <v>0.45505910581766429</v>
      </c>
      <c r="W108" s="21">
        <v>1</v>
      </c>
      <c r="X108" s="24">
        <f t="shared" si="13"/>
        <v>4.2379749940461502E-2</v>
      </c>
      <c r="Y108" s="3">
        <f t="shared" si="17"/>
        <v>2.399462636232268</v>
      </c>
    </row>
    <row r="109" spans="2:25">
      <c r="B109" s="27">
        <f t="shared" si="11"/>
        <v>5.5999999999999961</v>
      </c>
      <c r="C109" s="4">
        <f t="shared" si="0"/>
        <v>0.81938989938019691</v>
      </c>
      <c r="D109" s="3">
        <f t="shared" si="1"/>
        <v>0.82034425915513243</v>
      </c>
      <c r="E109" s="3">
        <f t="shared" si="2"/>
        <v>0.4865498468833982</v>
      </c>
      <c r="F109" s="3">
        <f t="shared" si="3"/>
        <v>0.48725958636542654</v>
      </c>
      <c r="G109" s="3">
        <f t="shared" si="4"/>
        <v>21.463420044345213</v>
      </c>
      <c r="H109" s="3">
        <f t="shared" si="5"/>
        <v>21.453766569066609</v>
      </c>
      <c r="I109" s="3">
        <f t="shared" si="6"/>
        <v>8.2109697965587447</v>
      </c>
      <c r="J109" s="3">
        <f t="shared" si="7"/>
        <v>8.2036592445079037</v>
      </c>
      <c r="K109" s="3">
        <f t="shared" si="8"/>
        <v>31.360024999999958</v>
      </c>
      <c r="L109" s="5">
        <f t="shared" si="9"/>
        <v>169.21791672747105</v>
      </c>
      <c r="M109" s="5">
        <f t="shared" si="10"/>
        <v>86.984613155845963</v>
      </c>
      <c r="N109" s="9">
        <v>40000</v>
      </c>
      <c r="O109" s="9">
        <v>0.3</v>
      </c>
      <c r="P109" s="9">
        <v>19.5</v>
      </c>
      <c r="Q109" s="5">
        <f t="shared" si="14"/>
        <v>109.19999999999987</v>
      </c>
      <c r="R109" s="5">
        <f t="shared" si="12"/>
        <v>1.54961462204644</v>
      </c>
      <c r="S109" s="9">
        <v>0.21</v>
      </c>
      <c r="T109" s="9">
        <v>0.9</v>
      </c>
      <c r="U109" s="3">
        <f t="shared" si="15"/>
        <v>4.230447918186761E-2</v>
      </c>
      <c r="V109" s="3">
        <f t="shared" si="16"/>
        <v>0.44926133495834886</v>
      </c>
      <c r="W109" s="21">
        <v>1</v>
      </c>
      <c r="X109" s="24">
        <f t="shared" si="13"/>
        <v>4.230447918186761E-2</v>
      </c>
      <c r="Y109" s="3">
        <f t="shared" si="17"/>
        <v>2.4417671154141356</v>
      </c>
    </row>
    <row r="110" spans="2:25">
      <c r="B110" s="27">
        <f t="shared" si="11"/>
        <v>5.6999999999999957</v>
      </c>
      <c r="C110" s="4">
        <f t="shared" si="0"/>
        <v>0.81057231609038893</v>
      </c>
      <c r="D110" s="3">
        <f t="shared" si="1"/>
        <v>0.81149446321071994</v>
      </c>
      <c r="E110" s="3">
        <f t="shared" si="2"/>
        <v>0.49089087064204928</v>
      </c>
      <c r="F110" s="3">
        <f t="shared" si="3"/>
        <v>0.49159962582276218</v>
      </c>
      <c r="G110" s="3">
        <f t="shared" si="4"/>
        <v>21.489727778638795</v>
      </c>
      <c r="H110" s="3">
        <f t="shared" si="5"/>
        <v>21.480086126456754</v>
      </c>
      <c r="I110" s="3">
        <f t="shared" si="6"/>
        <v>8.2794942478390521</v>
      </c>
      <c r="J110" s="3">
        <f t="shared" si="7"/>
        <v>8.272244254130797</v>
      </c>
      <c r="K110" s="3">
        <f t="shared" si="8"/>
        <v>32.490024999999953</v>
      </c>
      <c r="L110" s="5">
        <f t="shared" si="9"/>
        <v>168.91177676028224</v>
      </c>
      <c r="M110" s="5">
        <f t="shared" si="10"/>
        <v>85.827720944675832</v>
      </c>
      <c r="N110" s="9">
        <v>40000</v>
      </c>
      <c r="O110" s="9">
        <v>0.3</v>
      </c>
      <c r="P110" s="9">
        <v>19.5</v>
      </c>
      <c r="Q110" s="5">
        <f t="shared" si="14"/>
        <v>111.14999999999986</v>
      </c>
      <c r="R110" s="5">
        <f t="shared" si="12"/>
        <v>1.5196741049058249</v>
      </c>
      <c r="S110" s="9">
        <v>0.21</v>
      </c>
      <c r="T110" s="9">
        <v>0.9</v>
      </c>
      <c r="U110" s="3">
        <f t="shared" si="15"/>
        <v>4.2227944190070414E-2</v>
      </c>
      <c r="V110" s="3">
        <f t="shared" si="16"/>
        <v>0.44359114876129729</v>
      </c>
      <c r="W110" s="21">
        <v>1</v>
      </c>
      <c r="X110" s="24">
        <f t="shared" si="13"/>
        <v>4.2227944190070414E-2</v>
      </c>
      <c r="Y110" s="3">
        <f t="shared" si="17"/>
        <v>2.4839950596042062</v>
      </c>
    </row>
    <row r="111" spans="2:25">
      <c r="B111" s="27">
        <f t="shared" si="11"/>
        <v>5.7999999999999954</v>
      </c>
      <c r="C111" s="4">
        <f t="shared" si="0"/>
        <v>0.80189987245425909</v>
      </c>
      <c r="D111" s="3">
        <f t="shared" si="1"/>
        <v>0.8027911551705541</v>
      </c>
      <c r="E111" s="3">
        <f t="shared" si="2"/>
        <v>0.49509729009224479</v>
      </c>
      <c r="F111" s="3">
        <f t="shared" si="3"/>
        <v>0.4958048075502377</v>
      </c>
      <c r="G111" s="3">
        <f t="shared" si="4"/>
        <v>21.516468111658099</v>
      </c>
      <c r="H111" s="3">
        <f t="shared" si="5"/>
        <v>21.506838447340417</v>
      </c>
      <c r="I111" s="3">
        <f t="shared" si="6"/>
        <v>8.3486540831441758</v>
      </c>
      <c r="J111" s="3">
        <f t="shared" si="7"/>
        <v>8.341464200007092</v>
      </c>
      <c r="K111" s="3">
        <f t="shared" si="8"/>
        <v>33.640024999999945</v>
      </c>
      <c r="L111" s="5">
        <f t="shared" si="9"/>
        <v>168.60070704382019</v>
      </c>
      <c r="M111" s="5">
        <f t="shared" si="10"/>
        <v>84.686587144847195</v>
      </c>
      <c r="N111" s="9">
        <v>40000</v>
      </c>
      <c r="O111" s="9">
        <v>0.3</v>
      </c>
      <c r="P111" s="9">
        <v>19.5</v>
      </c>
      <c r="Q111" s="5">
        <f t="shared" si="14"/>
        <v>113.09999999999985</v>
      </c>
      <c r="R111" s="5">
        <f t="shared" si="12"/>
        <v>1.4907224318640178</v>
      </c>
      <c r="S111" s="9">
        <v>0.21</v>
      </c>
      <c r="T111" s="9">
        <v>0.9</v>
      </c>
      <c r="U111" s="3">
        <f t="shared" si="15"/>
        <v>4.2150176760954901E-2</v>
      </c>
      <c r="V111" s="3">
        <f t="shared" si="16"/>
        <v>0.43804378811313754</v>
      </c>
      <c r="W111" s="21">
        <v>1</v>
      </c>
      <c r="X111" s="24">
        <f t="shared" si="13"/>
        <v>4.2150176760954901E-2</v>
      </c>
      <c r="Y111" s="3">
        <f t="shared" si="17"/>
        <v>2.5261452363651613</v>
      </c>
    </row>
    <row r="112" spans="2:25">
      <c r="B112" s="27">
        <f t="shared" si="11"/>
        <v>5.899999999999995</v>
      </c>
      <c r="C112" s="4">
        <f t="shared" si="0"/>
        <v>0.79337030089147442</v>
      </c>
      <c r="D112" s="3">
        <f t="shared" si="1"/>
        <v>0.79423199999109695</v>
      </c>
      <c r="E112" s="3">
        <f t="shared" si="2"/>
        <v>0.49917153866825836</v>
      </c>
      <c r="F112" s="3">
        <f t="shared" si="3"/>
        <v>0.49987757764726704</v>
      </c>
      <c r="G112" s="3">
        <f t="shared" si="4"/>
        <v>21.543639432556418</v>
      </c>
      <c r="H112" s="3">
        <f t="shared" si="5"/>
        <v>21.534021918814886</v>
      </c>
      <c r="I112" s="3">
        <f t="shared" si="6"/>
        <v>8.4184336429053079</v>
      </c>
      <c r="J112" s="3">
        <f t="shared" si="7"/>
        <v>8.4113034067259722</v>
      </c>
      <c r="K112" s="3">
        <f t="shared" si="8"/>
        <v>34.810024999999939</v>
      </c>
      <c r="L112" s="5">
        <f t="shared" si="9"/>
        <v>168.28483497283179</v>
      </c>
      <c r="M112" s="5">
        <f t="shared" si="10"/>
        <v>83.561065466567754</v>
      </c>
      <c r="N112" s="9">
        <v>40000</v>
      </c>
      <c r="O112" s="9">
        <v>0.3</v>
      </c>
      <c r="P112" s="9">
        <v>19.5</v>
      </c>
      <c r="Q112" s="5">
        <f t="shared" si="14"/>
        <v>115.04999999999984</v>
      </c>
      <c r="R112" s="5">
        <f>L112/Q112</f>
        <v>1.4627104300115779</v>
      </c>
      <c r="S112" s="9">
        <v>0.21</v>
      </c>
      <c r="T112" s="9">
        <v>0.9</v>
      </c>
      <c r="U112" s="3">
        <f t="shared" si="15"/>
        <v>4.20712087432078E-2</v>
      </c>
      <c r="V112" s="3">
        <f t="shared" si="16"/>
        <v>0.43261475493487067</v>
      </c>
      <c r="W112" s="21">
        <v>1</v>
      </c>
      <c r="X112" s="24">
        <f t="shared" si="13"/>
        <v>4.20712087432078E-2</v>
      </c>
      <c r="Y112" s="3">
        <f t="shared" si="17"/>
        <v>2.5682164451083693</v>
      </c>
    </row>
    <row r="113" spans="2:25">
      <c r="B113" s="119">
        <f t="shared" si="11"/>
        <v>5.9999999999999947</v>
      </c>
      <c r="C113" s="4">
        <f t="shared" si="0"/>
        <v>0.78498132336079762</v>
      </c>
      <c r="D113" s="3">
        <f t="shared" si="1"/>
        <v>0.78581465621187774</v>
      </c>
      <c r="E113" s="3">
        <f t="shared" si="2"/>
        <v>0.50311605595018571</v>
      </c>
      <c r="F113" s="3">
        <f t="shared" si="3"/>
        <v>0.5038203879719898</v>
      </c>
      <c r="G113" s="3">
        <f t="shared" si="4"/>
        <v>21.571240112705617</v>
      </c>
      <c r="H113" s="3">
        <f t="shared" si="5"/>
        <v>21.561634910182484</v>
      </c>
      <c r="I113" s="3">
        <f t="shared" si="6"/>
        <v>8.4888176444072538</v>
      </c>
      <c r="J113" s="3">
        <f t="shared" si="7"/>
        <v>8.4817465772091989</v>
      </c>
      <c r="K113" s="3">
        <f t="shared" si="8"/>
        <v>36.000024999999937</v>
      </c>
      <c r="L113" s="5">
        <f t="shared" si="9"/>
        <v>167.96428793536904</v>
      </c>
      <c r="M113" s="5">
        <f t="shared" si="10"/>
        <v>82.451005947767641</v>
      </c>
      <c r="N113" s="9">
        <v>50000</v>
      </c>
      <c r="O113" s="9">
        <v>0.3</v>
      </c>
      <c r="P113" s="9">
        <v>19.5</v>
      </c>
      <c r="Q113" s="5">
        <f t="shared" si="14"/>
        <v>116.99999999999983</v>
      </c>
      <c r="R113" s="5">
        <f t="shared" si="12"/>
        <v>1.4355922045758058</v>
      </c>
      <c r="S113" s="9">
        <v>0.21</v>
      </c>
      <c r="T113" s="9">
        <v>0.9</v>
      </c>
      <c r="U113" s="3">
        <f t="shared" si="15"/>
        <v>3.3592857587073692E-2</v>
      </c>
      <c r="V113" s="3">
        <f t="shared" si="16"/>
        <v>0.42729979382967126</v>
      </c>
      <c r="W113" s="21">
        <v>1</v>
      </c>
      <c r="X113" s="24">
        <f t="shared" si="13"/>
        <v>3.3592857587073692E-2</v>
      </c>
      <c r="Y113" s="3">
        <f t="shared" si="17"/>
        <v>2.6018093026954432</v>
      </c>
    </row>
    <row r="114" spans="2:25">
      <c r="B114" s="119">
        <f t="shared" si="11"/>
        <v>6.0999999999999943</v>
      </c>
      <c r="C114" s="15">
        <f t="shared" si="0"/>
        <v>0.77673065587046042</v>
      </c>
      <c r="D114" s="16">
        <f t="shared" si="1"/>
        <v>0.77753678016837713</v>
      </c>
      <c r="E114" s="16">
        <f t="shared" si="2"/>
        <v>0.50693328329359799</v>
      </c>
      <c r="F114" s="16">
        <f t="shared" si="3"/>
        <v>0.50763569176826429</v>
      </c>
      <c r="G114" s="16">
        <f t="shared" si="4"/>
        <v>21.599268506132329</v>
      </c>
      <c r="H114" s="16">
        <f t="shared" si="5"/>
        <v>21.589675773387611</v>
      </c>
      <c r="I114" s="16">
        <f t="shared" si="6"/>
        <v>8.559791177359406</v>
      </c>
      <c r="J114" s="16">
        <f t="shared" si="7"/>
        <v>8.5527787882067869</v>
      </c>
      <c r="K114" s="16">
        <f t="shared" si="8"/>
        <v>37.210024999999931</v>
      </c>
      <c r="L114" s="17">
        <f t="shared" si="9"/>
        <v>167.6391931112766</v>
      </c>
      <c r="M114" s="5">
        <f t="shared" si="10"/>
        <v>81.356255343202221</v>
      </c>
      <c r="N114" s="9">
        <v>50000</v>
      </c>
      <c r="O114" s="9">
        <v>0.3</v>
      </c>
      <c r="P114" s="9">
        <v>19.5</v>
      </c>
      <c r="Q114" s="5">
        <f t="shared" si="14"/>
        <v>118.94999999999982</v>
      </c>
      <c r="R114" s="5">
        <f t="shared" si="12"/>
        <v>1.4093248685269177</v>
      </c>
      <c r="S114" s="9">
        <v>0.21</v>
      </c>
      <c r="T114" s="9">
        <v>0.9</v>
      </c>
      <c r="U114" s="3">
        <f t="shared" si="15"/>
        <v>3.3527838622255196E-2</v>
      </c>
      <c r="V114" s="3">
        <f t="shared" si="16"/>
        <v>0.42209487527330231</v>
      </c>
      <c r="W114" s="21">
        <v>1</v>
      </c>
      <c r="X114" s="24">
        <f t="shared" si="13"/>
        <v>3.3527838622255196E-2</v>
      </c>
      <c r="Y114" s="3">
        <f t="shared" si="17"/>
        <v>2.6353371413176983</v>
      </c>
    </row>
    <row r="115" spans="2:25">
      <c r="B115" s="119">
        <f t="shared" si="11"/>
        <v>6.199999999999994</v>
      </c>
      <c r="C115" s="4">
        <f t="shared" si="0"/>
        <v>0.76861601263739587</v>
      </c>
      <c r="D115" s="3">
        <f t="shared" si="1"/>
        <v>0.76939602988101174</v>
      </c>
      <c r="E115" s="3">
        <f t="shared" si="2"/>
        <v>0.51062565979701269</v>
      </c>
      <c r="F115" s="3">
        <f t="shared" si="3"/>
        <v>0.51132593963228334</v>
      </c>
      <c r="G115" s="3">
        <f t="shared" si="4"/>
        <v>21.627722949954762</v>
      </c>
      <c r="H115" s="3">
        <f t="shared" si="5"/>
        <v>21.618142843454429</v>
      </c>
      <c r="I115" s="3">
        <f t="shared" si="6"/>
        <v>8.6313396990270235</v>
      </c>
      <c r="J115" s="3">
        <f t="shared" si="7"/>
        <v>8.62438548535488</v>
      </c>
      <c r="K115" s="3">
        <f t="shared" si="8"/>
        <v>38.440024999999928</v>
      </c>
      <c r="L115" s="5">
        <f t="shared" si="9"/>
        <v>167.30967728633999</v>
      </c>
      <c r="M115" s="5">
        <f t="shared" si="10"/>
        <v>80.276657491943638</v>
      </c>
      <c r="N115" s="9">
        <v>50000</v>
      </c>
      <c r="O115" s="9">
        <v>0.3</v>
      </c>
      <c r="P115" s="9">
        <v>19.5</v>
      </c>
      <c r="Q115" s="5">
        <f t="shared" si="14"/>
        <v>120.89999999999981</v>
      </c>
      <c r="R115" s="5">
        <f t="shared" si="12"/>
        <v>1.3838682984808954</v>
      </c>
      <c r="S115" s="9">
        <v>0.21</v>
      </c>
      <c r="T115" s="9">
        <v>0.9</v>
      </c>
      <c r="U115" s="3">
        <f t="shared" si="15"/>
        <v>3.3461935457267875E-2</v>
      </c>
      <c r="V115" s="3">
        <f t="shared" si="16"/>
        <v>0.41699618019683865</v>
      </c>
      <c r="W115" s="21">
        <v>1</v>
      </c>
      <c r="X115" s="24">
        <f t="shared" si="13"/>
        <v>3.3461935457267875E-2</v>
      </c>
      <c r="Y115" s="3">
        <f t="shared" si="17"/>
        <v>2.6687990767749663</v>
      </c>
    </row>
    <row r="116" spans="2:25">
      <c r="B116" s="119">
        <f t="shared" si="11"/>
        <v>6.2999999999999936</v>
      </c>
      <c r="C116" s="4">
        <f t="shared" si="0"/>
        <v>0.76063510991286087</v>
      </c>
      <c r="D116" s="3">
        <f t="shared" si="1"/>
        <v>0.76139006863472247</v>
      </c>
      <c r="E116" s="3">
        <f t="shared" si="2"/>
        <v>0.5141956185912413</v>
      </c>
      <c r="F116" s="3">
        <f t="shared" si="3"/>
        <v>0.51489357580268025</v>
      </c>
      <c r="G116" s="3">
        <f t="shared" si="4"/>
        <v>21.656601764819889</v>
      </c>
      <c r="H116" s="3">
        <f t="shared" si="5"/>
        <v>21.647034438924884</v>
      </c>
      <c r="I116" s="3">
        <f t="shared" si="6"/>
        <v>8.703449028976955</v>
      </c>
      <c r="J116" s="3">
        <f t="shared" si="7"/>
        <v>8.6965524778500551</v>
      </c>
      <c r="K116" s="3">
        <f t="shared" si="8"/>
        <v>39.69002499999992</v>
      </c>
      <c r="L116" s="5">
        <f t="shared" si="9"/>
        <v>166.97586668135727</v>
      </c>
      <c r="M116" s="5">
        <f t="shared" si="10"/>
        <v>79.212053663980839</v>
      </c>
      <c r="N116" s="9">
        <v>50000</v>
      </c>
      <c r="O116" s="9">
        <v>0.3</v>
      </c>
      <c r="P116" s="9">
        <v>19.5</v>
      </c>
      <c r="Q116" s="5">
        <f t="shared" si="14"/>
        <v>122.8499999999998</v>
      </c>
      <c r="R116" s="5">
        <f t="shared" si="12"/>
        <v>1.3591849139711645</v>
      </c>
      <c r="S116" s="9">
        <v>0.21</v>
      </c>
      <c r="T116" s="9">
        <v>0.9</v>
      </c>
      <c r="U116" s="3">
        <f t="shared" si="15"/>
        <v>3.3395173336271337E-2</v>
      </c>
      <c r="V116" s="3">
        <f t="shared" si="16"/>
        <v>0.41200008582808872</v>
      </c>
      <c r="W116" s="21">
        <v>1</v>
      </c>
      <c r="X116" s="24">
        <f t="shared" si="13"/>
        <v>3.3395173336271337E-2</v>
      </c>
      <c r="Y116" s="3">
        <f t="shared" si="17"/>
        <v>2.7021942501112375</v>
      </c>
    </row>
    <row r="117" spans="2:25">
      <c r="B117" s="119">
        <f t="shared" si="11"/>
        <v>6.3999999999999932</v>
      </c>
      <c r="C117" s="4">
        <f t="shared" si="0"/>
        <v>0.75278566949180281</v>
      </c>
      <c r="D117" s="3">
        <f t="shared" si="1"/>
        <v>0.75351656826387059</v>
      </c>
      <c r="E117" s="3">
        <f t="shared" si="2"/>
        <v>0.51764558343466793</v>
      </c>
      <c r="F117" s="3">
        <f t="shared" si="3"/>
        <v>0.51834103475799786</v>
      </c>
      <c r="G117" s="3">
        <f t="shared" si="4"/>
        <v>21.685903255340779</v>
      </c>
      <c r="H117" s="3">
        <f t="shared" si="5"/>
        <v>21.676348862296898</v>
      </c>
      <c r="I117" s="3">
        <f t="shared" si="6"/>
        <v>8.7761053434880729</v>
      </c>
      <c r="J117" s="3">
        <f t="shared" si="7"/>
        <v>8.7692659327904945</v>
      </c>
      <c r="K117" s="3">
        <f t="shared" si="8"/>
        <v>40.960024999999916</v>
      </c>
      <c r="L117" s="5">
        <f t="shared" si="9"/>
        <v>166.63788679539812</v>
      </c>
      <c r="M117" s="5">
        <f t="shared" si="10"/>
        <v>78.162282886678625</v>
      </c>
      <c r="N117" s="9">
        <v>50000</v>
      </c>
      <c r="O117" s="9">
        <v>0.3</v>
      </c>
      <c r="P117" s="9">
        <v>19.5</v>
      </c>
      <c r="Q117" s="5">
        <f t="shared" si="14"/>
        <v>124.79999999999978</v>
      </c>
      <c r="R117" s="5">
        <f t="shared" si="12"/>
        <v>1.3352394775272307</v>
      </c>
      <c r="S117" s="9">
        <v>0.21</v>
      </c>
      <c r="T117" s="9">
        <v>0.9</v>
      </c>
      <c r="U117" s="3">
        <f t="shared" si="15"/>
        <v>3.3327577359079506E-2</v>
      </c>
      <c r="V117" s="3">
        <f t="shared" si="16"/>
        <v>0.40710315267271452</v>
      </c>
      <c r="W117" s="21">
        <v>1</v>
      </c>
      <c r="X117" s="24">
        <f t="shared" si="13"/>
        <v>3.3327577359079506E-2</v>
      </c>
      <c r="Y117" s="3">
        <f t="shared" si="17"/>
        <v>2.735521827470317</v>
      </c>
    </row>
    <row r="118" spans="2:25">
      <c r="B118" s="119">
        <f t="shared" si="11"/>
        <v>6.4999999999999929</v>
      </c>
      <c r="C118" s="4">
        <f t="shared" ref="C118:C181" si="18">ATAN((b-x)/B118)+ATAN((x-a)/B118)</f>
        <v>0.74506542192303538</v>
      </c>
      <c r="D118" s="3">
        <f t="shared" ref="D118:D181" si="19">ATAN((x-b)/B118)+ATAN((2*b-x-a)/B118)</f>
        <v>0.74577321215720349</v>
      </c>
      <c r="E118" s="3">
        <f t="shared" ref="E118:E181" si="20">ATAN((a-x)/B118)+ATAN(x/B118)</f>
        <v>0.52097796559860943</v>
      </c>
      <c r="F118" s="3">
        <f t="shared" ref="F118:F181" si="21">ATAN((a-2*b+x)/B118)+ATAN((2*b-x)/B118)</f>
        <v>0.52167073810550535</v>
      </c>
      <c r="G118" s="3">
        <f t="shared" ref="G118:G181" si="22">SQRT(x^2+B118^2)</f>
        <v>21.715625710533875</v>
      </c>
      <c r="H118" s="3">
        <f t="shared" ref="H118:H181" si="23">SQRT((2*b-x)^2+B118^2)</f>
        <v>21.706084400462462</v>
      </c>
      <c r="I118" s="3">
        <f t="shared" ref="I118:I181" si="24">SQRT((x-a)^2+B118^2)</f>
        <v>8.8492951696731126</v>
      </c>
      <c r="J118" s="3">
        <f t="shared" ref="J118:J181" si="25">SQRT((2*b-x-a)^2+B118^2)</f>
        <v>8.8425123692308123</v>
      </c>
      <c r="K118" s="3">
        <f t="shared" ref="K118:K181" si="26">(b-x)^2+B118^2</f>
        <v>42.250024999999908</v>
      </c>
      <c r="L118" s="5">
        <f t="shared" ref="L118:L181" si="27">(C118+x*E118/a-B118*(x-b)/K118+D118+(2*b-x)*F118/$C$10-B118*(b-x)/K118)*q/PI()</f>
        <v>166.29586226251811</v>
      </c>
      <c r="M118" s="5">
        <f t="shared" ref="M118:M181" si="28">(q/PI())*(C118+x*E118/a+B118*(x-b)/K118+2*B118*LN(I118/G118)/a+D118+(2*b-x)*F118/a+B118*(b-x)/K118+2*B118*LN(J118/H118)/a)</f>
        <v>77.127182251859693</v>
      </c>
      <c r="N118" s="9">
        <v>50000</v>
      </c>
      <c r="O118" s="9">
        <v>0.3</v>
      </c>
      <c r="P118" s="9">
        <v>19.5</v>
      </c>
      <c r="Q118" s="5">
        <f t="shared" si="14"/>
        <v>126.74999999999977</v>
      </c>
      <c r="R118" s="5">
        <f t="shared" si="12"/>
        <v>1.3119989133137546</v>
      </c>
      <c r="S118" s="9">
        <v>0.21</v>
      </c>
      <c r="T118" s="9">
        <v>0.9</v>
      </c>
      <c r="U118" s="3">
        <f t="shared" si="15"/>
        <v>3.3259172452503503E-2</v>
      </c>
      <c r="V118" s="3">
        <f t="shared" si="16"/>
        <v>0.40230211252885911</v>
      </c>
      <c r="W118" s="21">
        <v>1</v>
      </c>
      <c r="X118" s="24">
        <f t="shared" si="13"/>
        <v>3.3259172452503503E-2</v>
      </c>
      <c r="Y118" s="3">
        <f t="shared" si="17"/>
        <v>2.7687809999228206</v>
      </c>
    </row>
    <row r="119" spans="2:25">
      <c r="B119" s="119">
        <f t="shared" ref="B119:B182" si="29">B118+$C$11</f>
        <v>6.5999999999999925</v>
      </c>
      <c r="C119" s="4">
        <f t="shared" si="18"/>
        <v>0.73747210943694286</v>
      </c>
      <c r="D119" s="3">
        <f t="shared" si="19"/>
        <v>0.73815769799758935</v>
      </c>
      <c r="E119" s="3">
        <f t="shared" si="20"/>
        <v>0.52419516102711883</v>
      </c>
      <c r="F119" s="3">
        <f t="shared" si="21"/>
        <v>0.52488509174555953</v>
      </c>
      <c r="G119" s="3">
        <f t="shared" si="22"/>
        <v>21.745767404255933</v>
      </c>
      <c r="H119" s="3">
        <f t="shared" si="23"/>
        <v>21.736239325145458</v>
      </c>
      <c r="I119" s="3">
        <f t="shared" si="24"/>
        <v>8.9230053793550912</v>
      </c>
      <c r="J119" s="3">
        <f t="shared" si="25"/>
        <v>8.9162786519937747</v>
      </c>
      <c r="K119" s="3">
        <f t="shared" si="26"/>
        <v>43.560024999999904</v>
      </c>
      <c r="L119" s="5">
        <f t="shared" si="27"/>
        <v>165.94991672120611</v>
      </c>
      <c r="M119" s="5">
        <f t="shared" si="28"/>
        <v>76.106587204284637</v>
      </c>
      <c r="N119" s="9">
        <v>50000</v>
      </c>
      <c r="O119" s="9">
        <v>0.3</v>
      </c>
      <c r="P119" s="9">
        <v>19.5</v>
      </c>
      <c r="Q119" s="5">
        <f t="shared" si="14"/>
        <v>128.69999999999976</v>
      </c>
      <c r="R119" s="5">
        <f t="shared" ref="R119:R142" si="30">L119/Q119</f>
        <v>1.2894321423559163</v>
      </c>
      <c r="S119" s="9">
        <v>0.21</v>
      </c>
      <c r="T119" s="9">
        <v>0.9</v>
      </c>
      <c r="U119" s="3">
        <f t="shared" si="15"/>
        <v>3.3189983344241107E-2</v>
      </c>
      <c r="V119" s="3">
        <f t="shared" si="16"/>
        <v>0.39759385744035158</v>
      </c>
      <c r="W119" s="21">
        <v>1</v>
      </c>
      <c r="X119" s="24">
        <f t="shared" ref="X119:X182" si="31">IF(W119=1,U119,V119)</f>
        <v>3.3189983344241107E-2</v>
      </c>
      <c r="Y119" s="3">
        <f t="shared" si="17"/>
        <v>2.8019709832670618</v>
      </c>
    </row>
    <row r="120" spans="2:25">
      <c r="B120" s="119">
        <f t="shared" si="29"/>
        <v>6.6999999999999922</v>
      </c>
      <c r="C120" s="4">
        <f t="shared" si="18"/>
        <v>0.7300034886070097</v>
      </c>
      <c r="D120" s="3">
        <f t="shared" si="19"/>
        <v>0.73066774025104408</v>
      </c>
      <c r="E120" s="3">
        <f t="shared" si="20"/>
        <v>0.52729954775587151</v>
      </c>
      <c r="F120" s="3">
        <f t="shared" si="21"/>
        <v>0.52798648329601561</v>
      </c>
      <c r="G120" s="3">
        <f t="shared" si="22"/>
        <v>21.776326595640501</v>
      </c>
      <c r="H120" s="3">
        <f t="shared" si="23"/>
        <v>21.766811893338904</v>
      </c>
      <c r="I120" s="3">
        <f t="shared" si="24"/>
        <v>8.9972231827380984</v>
      </c>
      <c r="J120" s="3">
        <f t="shared" si="25"/>
        <v>8.9905519852787634</v>
      </c>
      <c r="K120" s="3">
        <f t="shared" si="26"/>
        <v>44.890024999999895</v>
      </c>
      <c r="L120" s="5">
        <f t="shared" si="27"/>
        <v>165.60017269585558</v>
      </c>
      <c r="M120" s="5">
        <f t="shared" si="28"/>
        <v>75.100331812308667</v>
      </c>
      <c r="N120" s="9">
        <v>50000</v>
      </c>
      <c r="O120" s="9">
        <v>0.3</v>
      </c>
      <c r="P120" s="9">
        <v>19.5</v>
      </c>
      <c r="Q120" s="5">
        <f t="shared" ref="Q120:Q183" si="32">(B120-B119)*P120+Q119</f>
        <v>130.64999999999975</v>
      </c>
      <c r="R120" s="5">
        <f t="shared" si="30"/>
        <v>1.2675099326127508</v>
      </c>
      <c r="S120" s="9">
        <v>0.21</v>
      </c>
      <c r="T120" s="9">
        <v>0.9</v>
      </c>
      <c r="U120" s="3">
        <f t="shared" ref="U120:U183" si="33">100*(B120-B119)*(L120-0*O120*M120)/N120</f>
        <v>3.3120034539170999E-2</v>
      </c>
      <c r="V120" s="3">
        <f t="shared" ref="V120:V183" si="34">100*(S120/(1+T120))*(B120-B119)*LOG10((Q120+L120)/Q120)</f>
        <v>0.3929754295034748</v>
      </c>
      <c r="W120" s="21">
        <v>1</v>
      </c>
      <c r="X120" s="24">
        <f t="shared" si="31"/>
        <v>3.3120034539170999E-2</v>
      </c>
      <c r="Y120" s="3">
        <f t="shared" ref="Y120:Y183" si="35">X120+Y119</f>
        <v>2.8350910178062327</v>
      </c>
    </row>
    <row r="121" spans="2:25">
      <c r="B121" s="119">
        <f t="shared" si="29"/>
        <v>6.7999999999999918</v>
      </c>
      <c r="C121" s="4">
        <f t="shared" si="18"/>
        <v>0.72265733276100819</v>
      </c>
      <c r="D121" s="3">
        <f t="shared" si="19"/>
        <v>0.72330107241932728</v>
      </c>
      <c r="E121" s="3">
        <f t="shared" si="20"/>
        <v>0.53029348357513473</v>
      </c>
      <c r="F121" s="3">
        <f t="shared" si="21"/>
        <v>0.53097727976154518</v>
      </c>
      <c r="G121" s="3">
        <f t="shared" si="22"/>
        <v>21.807301529533632</v>
      </c>
      <c r="H121" s="3">
        <f t="shared" si="23"/>
        <v>21.797800347741511</v>
      </c>
      <c r="I121" s="3">
        <f t="shared" si="24"/>
        <v>9.0719361219091414</v>
      </c>
      <c r="J121" s="3">
        <f t="shared" si="25"/>
        <v>9.065319906103694</v>
      </c>
      <c r="K121" s="3">
        <f t="shared" si="26"/>
        <v>46.240024999999889</v>
      </c>
      <c r="L121" s="5">
        <f t="shared" si="27"/>
        <v>165.24675148956777</v>
      </c>
      <c r="M121" s="5">
        <f t="shared" si="28"/>
        <v>74.108249021491488</v>
      </c>
      <c r="N121" s="9">
        <v>50000</v>
      </c>
      <c r="O121" s="9">
        <v>0.3</v>
      </c>
      <c r="P121" s="9">
        <v>19.5</v>
      </c>
      <c r="Q121" s="5">
        <f t="shared" si="32"/>
        <v>132.59999999999974</v>
      </c>
      <c r="R121" s="5">
        <f t="shared" si="30"/>
        <v>1.246204762364767</v>
      </c>
      <c r="S121" s="9">
        <v>0.21</v>
      </c>
      <c r="T121" s="9">
        <v>0.9</v>
      </c>
      <c r="U121" s="3">
        <f t="shared" si="33"/>
        <v>3.3049350297913435E-2</v>
      </c>
      <c r="V121" s="3">
        <f t="shared" si="34"/>
        <v>0.38844401145103602</v>
      </c>
      <c r="W121" s="21">
        <v>1</v>
      </c>
      <c r="X121" s="24">
        <f t="shared" si="31"/>
        <v>3.3049350297913435E-2</v>
      </c>
      <c r="Y121" s="3">
        <f t="shared" si="35"/>
        <v>2.8681403681041462</v>
      </c>
    </row>
    <row r="122" spans="2:25">
      <c r="B122" s="119">
        <f t="shared" si="29"/>
        <v>6.8999999999999915</v>
      </c>
      <c r="C122" s="4">
        <f t="shared" si="18"/>
        <v>0.71543143415716071</v>
      </c>
      <c r="D122" s="3">
        <f t="shared" si="19"/>
        <v>0.71605544907005103</v>
      </c>
      <c r="E122" s="3">
        <f t="shared" si="20"/>
        <v>0.53317930392223034</v>
      </c>
      <c r="F122" s="3">
        <f t="shared" si="21"/>
        <v>0.53385982543315824</v>
      </c>
      <c r="G122" s="3">
        <f t="shared" si="22"/>
        <v>21.838690436928673</v>
      </c>
      <c r="H122" s="3">
        <f t="shared" si="23"/>
        <v>21.829202917193289</v>
      </c>
      <c r="I122" s="3">
        <f t="shared" si="24"/>
        <v>9.1471320642045981</v>
      </c>
      <c r="J122" s="3">
        <f t="shared" si="25"/>
        <v>9.1405702776139677</v>
      </c>
      <c r="K122" s="3">
        <f t="shared" si="26"/>
        <v>47.610024999999887</v>
      </c>
      <c r="L122" s="5">
        <f t="shared" si="27"/>
        <v>164.88977308761295</v>
      </c>
      <c r="M122" s="5">
        <f t="shared" si="28"/>
        <v>73.130170891930732</v>
      </c>
      <c r="N122" s="9">
        <v>50000</v>
      </c>
      <c r="O122" s="9">
        <v>0.3</v>
      </c>
      <c r="P122" s="9">
        <v>19.5</v>
      </c>
      <c r="Q122" s="5">
        <f t="shared" si="32"/>
        <v>134.54999999999973</v>
      </c>
      <c r="R122" s="5">
        <f t="shared" si="30"/>
        <v>1.2254906955601137</v>
      </c>
      <c r="S122" s="9">
        <v>0.21</v>
      </c>
      <c r="T122" s="9">
        <v>0.9</v>
      </c>
      <c r="U122" s="3">
        <f t="shared" si="33"/>
        <v>3.2977954617522474E-2</v>
      </c>
      <c r="V122" s="3">
        <f t="shared" si="34"/>
        <v>0.38399691794521623</v>
      </c>
      <c r="W122" s="21">
        <v>1</v>
      </c>
      <c r="X122" s="24">
        <f t="shared" si="31"/>
        <v>3.2977954617522474E-2</v>
      </c>
      <c r="Y122" s="3">
        <f t="shared" si="35"/>
        <v>2.9011183227216688</v>
      </c>
    </row>
    <row r="123" spans="2:25">
      <c r="B123" s="119">
        <f t="shared" si="29"/>
        <v>6.9999999999999911</v>
      </c>
      <c r="C123" s="4">
        <f t="shared" si="18"/>
        <v>0.7083236059400525</v>
      </c>
      <c r="D123" s="3">
        <f t="shared" si="19"/>
        <v>0.7089286476578629</v>
      </c>
      <c r="E123" s="3">
        <f t="shared" si="20"/>
        <v>0.53595931998936563</v>
      </c>
      <c r="F123" s="3">
        <f t="shared" si="21"/>
        <v>0.53663644000368138</v>
      </c>
      <c r="G123" s="3">
        <f t="shared" si="22"/>
        <v>21.870491535399925</v>
      </c>
      <c r="H123" s="3">
        <f t="shared" si="23"/>
        <v>21.861017817109978</v>
      </c>
      <c r="I123" s="3">
        <f t="shared" si="24"/>
        <v>9.2227991954720476</v>
      </c>
      <c r="J123" s="3">
        <f t="shared" si="25"/>
        <v>9.2162912822891983</v>
      </c>
      <c r="K123" s="3">
        <f t="shared" si="26"/>
        <v>49.000024999999873</v>
      </c>
      <c r="L123" s="5">
        <f t="shared" si="27"/>
        <v>164.52935607089748</v>
      </c>
      <c r="M123" s="5">
        <f t="shared" si="28"/>
        <v>72.165928820078776</v>
      </c>
      <c r="N123" s="9">
        <v>50000</v>
      </c>
      <c r="O123" s="9">
        <v>0.3</v>
      </c>
      <c r="P123" s="9">
        <v>19.5</v>
      </c>
      <c r="Q123" s="5">
        <f t="shared" si="32"/>
        <v>136.49999999999972</v>
      </c>
      <c r="R123" s="5">
        <f t="shared" si="30"/>
        <v>1.2053432679186653</v>
      </c>
      <c r="S123" s="9">
        <v>0.21</v>
      </c>
      <c r="T123" s="9">
        <v>0.9</v>
      </c>
      <c r="U123" s="3">
        <f t="shared" si="33"/>
        <v>3.2905871214179379E-2</v>
      </c>
      <c r="V123" s="3">
        <f t="shared" si="34"/>
        <v>0.3796315875175334</v>
      </c>
      <c r="W123" s="21">
        <v>1</v>
      </c>
      <c r="X123" s="24">
        <f t="shared" si="31"/>
        <v>3.2905871214179379E-2</v>
      </c>
      <c r="Y123" s="3">
        <f t="shared" si="35"/>
        <v>2.9340241939358482</v>
      </c>
    </row>
    <row r="124" spans="2:25">
      <c r="B124" s="119">
        <f t="shared" si="29"/>
        <v>7.0999999999999908</v>
      </c>
      <c r="C124" s="4">
        <f t="shared" si="18"/>
        <v>0.70133168389050016</v>
      </c>
      <c r="D124" s="3">
        <f t="shared" si="19"/>
        <v>0.70191847014983999</v>
      </c>
      <c r="E124" s="3">
        <f t="shared" si="20"/>
        <v>0.53863581703318741</v>
      </c>
      <c r="F124" s="3">
        <f t="shared" si="21"/>
        <v>0.53930941688545542</v>
      </c>
      <c r="G124" s="3">
        <f t="shared" si="22"/>
        <v>21.902703029534958</v>
      </c>
      <c r="H124" s="3">
        <f t="shared" si="23"/>
        <v>21.893243249916168</v>
      </c>
      <c r="I124" s="3">
        <f t="shared" si="24"/>
        <v>9.2989260132555014</v>
      </c>
      <c r="J124" s="3">
        <f t="shared" si="25"/>
        <v>9.2924714150757488</v>
      </c>
      <c r="K124" s="3">
        <f t="shared" si="26"/>
        <v>50.41002499999987</v>
      </c>
      <c r="L124" s="5">
        <f t="shared" si="27"/>
        <v>164.1656175388072</v>
      </c>
      <c r="M124" s="5">
        <f t="shared" si="28"/>
        <v>71.215353745789471</v>
      </c>
      <c r="N124" s="9">
        <v>50000</v>
      </c>
      <c r="O124" s="9">
        <v>0.3</v>
      </c>
      <c r="P124" s="9">
        <v>19.5</v>
      </c>
      <c r="Q124" s="5">
        <f t="shared" si="32"/>
        <v>138.4499999999997</v>
      </c>
      <c r="R124" s="5">
        <f t="shared" si="30"/>
        <v>1.1857393827288374</v>
      </c>
      <c r="S124" s="9">
        <v>0.21</v>
      </c>
      <c r="T124" s="9">
        <v>0.9</v>
      </c>
      <c r="U124" s="3">
        <f t="shared" si="33"/>
        <v>3.2833123507761325E-2</v>
      </c>
      <c r="V124" s="3">
        <f t="shared" si="34"/>
        <v>0.3753455751003435</v>
      </c>
      <c r="W124" s="21">
        <v>1</v>
      </c>
      <c r="X124" s="24">
        <f t="shared" si="31"/>
        <v>3.2833123507761325E-2</v>
      </c>
      <c r="Y124" s="3">
        <f t="shared" si="35"/>
        <v>2.9668573174436097</v>
      </c>
    </row>
    <row r="125" spans="2:25">
      <c r="B125" s="119">
        <f t="shared" si="29"/>
        <v>7.1999999999999904</v>
      </c>
      <c r="C125" s="4">
        <f t="shared" si="18"/>
        <v>0.69445352798299753</v>
      </c>
      <c r="D125" s="3">
        <f t="shared" si="19"/>
        <v>0.6950227444677568</v>
      </c>
      <c r="E125" s="3">
        <f t="shared" si="20"/>
        <v>0.54121105287294946</v>
      </c>
      <c r="F125" s="3">
        <f t="shared" si="21"/>
        <v>0.54188102171704644</v>
      </c>
      <c r="G125" s="3">
        <f t="shared" si="22"/>
        <v>21.935323111365371</v>
      </c>
      <c r="H125" s="3">
        <f t="shared" si="23"/>
        <v>21.925877405476843</v>
      </c>
      <c r="I125" s="3">
        <f t="shared" si="24"/>
        <v>9.3755013199295032</v>
      </c>
      <c r="J125" s="3">
        <f t="shared" si="25"/>
        <v>9.3690994764705042</v>
      </c>
      <c r="K125" s="3">
        <f t="shared" si="26"/>
        <v>51.840024999999862</v>
      </c>
      <c r="L125" s="5">
        <f t="shared" si="27"/>
        <v>163.79867304082259</v>
      </c>
      <c r="M125" s="5">
        <f t="shared" si="28"/>
        <v>70.278276345323803</v>
      </c>
      <c r="N125" s="9">
        <v>50000</v>
      </c>
      <c r="O125" s="9">
        <v>0.3</v>
      </c>
      <c r="P125" s="9">
        <v>19.5</v>
      </c>
      <c r="Q125" s="5">
        <f t="shared" si="32"/>
        <v>140.39999999999969</v>
      </c>
      <c r="R125" s="5">
        <f t="shared" si="30"/>
        <v>1.1666572153904768</v>
      </c>
      <c r="S125" s="9">
        <v>0.21</v>
      </c>
      <c r="T125" s="9">
        <v>0.9</v>
      </c>
      <c r="U125" s="3">
        <f t="shared" si="33"/>
        <v>3.2759734608164406E-2</v>
      </c>
      <c r="V125" s="3">
        <f t="shared" si="34"/>
        <v>0.37113654509971367</v>
      </c>
      <c r="W125" s="21">
        <v>1</v>
      </c>
      <c r="X125" s="24">
        <f t="shared" si="31"/>
        <v>3.2759734608164406E-2</v>
      </c>
      <c r="Y125" s="3">
        <f t="shared" si="35"/>
        <v>2.9996170520517742</v>
      </c>
    </row>
    <row r="126" spans="2:25">
      <c r="B126" s="119">
        <f t="shared" si="29"/>
        <v>7.2999999999999901</v>
      </c>
      <c r="C126" s="4">
        <f t="shared" si="18"/>
        <v>0.68768702376376156</v>
      </c>
      <c r="D126" s="3">
        <f t="shared" si="19"/>
        <v>0.68823932575940949</v>
      </c>
      <c r="E126" s="3">
        <f t="shared" si="20"/>
        <v>0.54368725656471106</v>
      </c>
      <c r="F126" s="3">
        <f t="shared" si="21"/>
        <v>0.54435349104630104</v>
      </c>
      <c r="G126" s="3">
        <f t="shared" si="22"/>
        <v>21.968349960795866</v>
      </c>
      <c r="H126" s="3">
        <f t="shared" si="23"/>
        <v>21.958918461527194</v>
      </c>
      <c r="I126" s="3">
        <f t="shared" si="24"/>
        <v>9.4525142158052233</v>
      </c>
      <c r="J126" s="3">
        <f t="shared" si="25"/>
        <v>9.446164565578977</v>
      </c>
      <c r="K126" s="3">
        <f t="shared" si="26"/>
        <v>53.290024999999858</v>
      </c>
      <c r="L126" s="5">
        <f t="shared" si="27"/>
        <v>163.42863651632337</v>
      </c>
      <c r="M126" s="5">
        <f t="shared" si="28"/>
        <v>69.354527211026735</v>
      </c>
      <c r="N126" s="9">
        <v>50000</v>
      </c>
      <c r="O126" s="9">
        <v>0.3</v>
      </c>
      <c r="P126" s="9">
        <v>19.5</v>
      </c>
      <c r="Q126" s="5">
        <f t="shared" si="32"/>
        <v>142.34999999999968</v>
      </c>
      <c r="R126" s="5">
        <f t="shared" si="30"/>
        <v>1.148076125861073</v>
      </c>
      <c r="S126" s="9">
        <v>0.21</v>
      </c>
      <c r="T126" s="9">
        <v>0.9</v>
      </c>
      <c r="U126" s="3">
        <f t="shared" si="33"/>
        <v>3.2685727303264557E-2</v>
      </c>
      <c r="V126" s="3">
        <f t="shared" si="34"/>
        <v>0.36700226496432425</v>
      </c>
      <c r="W126" s="21">
        <v>1</v>
      </c>
      <c r="X126" s="24">
        <f t="shared" si="31"/>
        <v>3.2685727303264557E-2</v>
      </c>
      <c r="Y126" s="3">
        <f t="shared" si="35"/>
        <v>3.0323027793550388</v>
      </c>
    </row>
    <row r="127" spans="2:25">
      <c r="B127" s="119">
        <f t="shared" si="29"/>
        <v>7.3999999999999897</v>
      </c>
      <c r="C127" s="4">
        <f t="shared" si="18"/>
        <v>0.68103008356180506</v>
      </c>
      <c r="D127" s="3">
        <f t="shared" si="19"/>
        <v>0.68156609751066377</v>
      </c>
      <c r="E127" s="3">
        <f t="shared" si="20"/>
        <v>0.54606662723953681</v>
      </c>
      <c r="F127" s="3">
        <f t="shared" si="21"/>
        <v>0.54672903117764848</v>
      </c>
      <c r="G127" s="3">
        <f t="shared" si="22"/>
        <v>22.001781746031384</v>
      </c>
      <c r="H127" s="3">
        <f t="shared" si="23"/>
        <v>21.992364584100542</v>
      </c>
      <c r="I127" s="3">
        <f t="shared" si="24"/>
        <v>9.5299540922293975</v>
      </c>
      <c r="J127" s="3">
        <f t="shared" si="25"/>
        <v>9.5236560731685316</v>
      </c>
      <c r="K127" s="3">
        <f t="shared" si="26"/>
        <v>54.76002499999985</v>
      </c>
      <c r="L127" s="5">
        <f t="shared" si="27"/>
        <v>163.0556202420286</v>
      </c>
      <c r="M127" s="5">
        <f t="shared" si="28"/>
        <v>68.443937018364423</v>
      </c>
      <c r="N127" s="9">
        <v>50000</v>
      </c>
      <c r="O127" s="9">
        <v>0.3</v>
      </c>
      <c r="P127" s="9">
        <v>19.5</v>
      </c>
      <c r="Q127" s="5">
        <f t="shared" si="32"/>
        <v>144.29999999999967</v>
      </c>
      <c r="R127" s="5">
        <f t="shared" si="30"/>
        <v>1.1299765782538389</v>
      </c>
      <c r="S127" s="9">
        <v>0.21</v>
      </c>
      <c r="T127" s="9">
        <v>0.9</v>
      </c>
      <c r="U127" s="3">
        <f t="shared" si="33"/>
        <v>3.2611124048405604E-2</v>
      </c>
      <c r="V127" s="3">
        <f t="shared" si="34"/>
        <v>0.36294059920936089</v>
      </c>
      <c r="W127" s="21">
        <v>1</v>
      </c>
      <c r="X127" s="24">
        <f t="shared" si="31"/>
        <v>3.2611124048405604E-2</v>
      </c>
      <c r="Y127" s="3">
        <f t="shared" si="35"/>
        <v>3.0649139034034443</v>
      </c>
    </row>
    <row r="128" spans="2:25">
      <c r="B128" s="119">
        <f t="shared" si="29"/>
        <v>7.4999999999999893</v>
      </c>
      <c r="C128" s="4">
        <f t="shared" si="18"/>
        <v>0.67448064754485637</v>
      </c>
      <c r="D128" s="3">
        <f t="shared" si="19"/>
        <v>0.67500097250937818</v>
      </c>
      <c r="E128" s="3">
        <f t="shared" si="20"/>
        <v>0.54835133309422623</v>
      </c>
      <c r="F128" s="3">
        <f t="shared" si="21"/>
        <v>0.54900981717210362</v>
      </c>
      <c r="G128" s="3">
        <f t="shared" si="22"/>
        <v>22.035616624002145</v>
      </c>
      <c r="H128" s="3">
        <f t="shared" si="23"/>
        <v>22.026213927954114</v>
      </c>
      <c r="I128" s="3">
        <f t="shared" si="24"/>
        <v>9.6078106246948796</v>
      </c>
      <c r="J128" s="3">
        <f t="shared" si="25"/>
        <v>9.6015636747354769</v>
      </c>
      <c r="K128" s="3">
        <f t="shared" si="26"/>
        <v>56.250024999999845</v>
      </c>
      <c r="L128" s="5">
        <f t="shared" si="27"/>
        <v>162.67973478654204</v>
      </c>
      <c r="M128" s="5">
        <f t="shared" si="28"/>
        <v>67.546336680991658</v>
      </c>
      <c r="N128" s="9">
        <v>50000</v>
      </c>
      <c r="O128" s="9">
        <v>0.3</v>
      </c>
      <c r="P128" s="9">
        <v>19.5</v>
      </c>
      <c r="Q128" s="5">
        <f t="shared" si="32"/>
        <v>146.24999999999966</v>
      </c>
      <c r="R128" s="5">
        <f t="shared" si="30"/>
        <v>1.1123400669165293</v>
      </c>
      <c r="S128" s="9">
        <v>0.21</v>
      </c>
      <c r="T128" s="9">
        <v>0.9</v>
      </c>
      <c r="U128" s="3">
        <f t="shared" si="33"/>
        <v>3.2535946957308291E-2</v>
      </c>
      <c r="V128" s="3">
        <f t="shared" si="34"/>
        <v>0.35894950385819951</v>
      </c>
      <c r="W128" s="21">
        <v>1</v>
      </c>
      <c r="X128" s="24">
        <f t="shared" si="31"/>
        <v>3.2535946957308291E-2</v>
      </c>
      <c r="Y128" s="3">
        <f t="shared" si="35"/>
        <v>3.0974498503607526</v>
      </c>
    </row>
    <row r="129" spans="2:25">
      <c r="B129" s="119">
        <f t="shared" si="29"/>
        <v>7.599999999999989</v>
      </c>
      <c r="C129" s="4">
        <f t="shared" si="18"/>
        <v>0.66803668463135912</v>
      </c>
      <c r="D129" s="3">
        <f t="shared" si="19"/>
        <v>0.6685418936718257</v>
      </c>
      <c r="E129" s="3">
        <f t="shared" si="20"/>
        <v>0.55054351052365358</v>
      </c>
      <c r="F129" s="3">
        <f t="shared" si="21"/>
        <v>0.55119799198899566</v>
      </c>
      <c r="G129" s="3">
        <f t="shared" si="22"/>
        <v>22.069852740786462</v>
      </c>
      <c r="H129" s="3">
        <f t="shared" si="23"/>
        <v>22.060464636992574</v>
      </c>
      <c r="I129" s="3">
        <f t="shared" si="24"/>
        <v>9.6860737659796818</v>
      </c>
      <c r="J129" s="3">
        <f t="shared" si="25"/>
        <v>9.6798773236028062</v>
      </c>
      <c r="K129" s="3">
        <f t="shared" si="26"/>
        <v>57.760024999999835</v>
      </c>
      <c r="L129" s="5">
        <f t="shared" si="27"/>
        <v>162.30108897149842</v>
      </c>
      <c r="M129" s="5">
        <f t="shared" si="28"/>
        <v>66.661557494494943</v>
      </c>
      <c r="N129" s="9">
        <v>50000</v>
      </c>
      <c r="O129" s="9">
        <v>0.3</v>
      </c>
      <c r="P129" s="9">
        <v>19.5</v>
      </c>
      <c r="Q129" s="5">
        <f t="shared" si="32"/>
        <v>148.19999999999965</v>
      </c>
      <c r="R129" s="5">
        <f t="shared" si="30"/>
        <v>1.0951490483906803</v>
      </c>
      <c r="S129" s="9">
        <v>0.21</v>
      </c>
      <c r="T129" s="9">
        <v>0.9</v>
      </c>
      <c r="U129" s="3">
        <f t="shared" si="33"/>
        <v>3.246021779429957E-2</v>
      </c>
      <c r="V129" s="3">
        <f t="shared" si="34"/>
        <v>0.35502702126813296</v>
      </c>
      <c r="W129" s="21">
        <v>1</v>
      </c>
      <c r="X129" s="24">
        <f t="shared" si="31"/>
        <v>3.246021779429957E-2</v>
      </c>
      <c r="Y129" s="3">
        <f t="shared" si="35"/>
        <v>3.129910068155052</v>
      </c>
    </row>
    <row r="130" spans="2:25">
      <c r="B130" s="119">
        <f t="shared" si="29"/>
        <v>7.6999999999999886</v>
      </c>
      <c r="C130" s="4">
        <f t="shared" si="18"/>
        <v>0.66169619326918816</v>
      </c>
      <c r="D130" s="3">
        <f t="shared" si="19"/>
        <v>0.66218683474171702</v>
      </c>
      <c r="E130" s="3">
        <f t="shared" si="20"/>
        <v>0.55264526338435427</v>
      </c>
      <c r="F130" s="3">
        <f t="shared" si="21"/>
        <v>0.55329566575900424</v>
      </c>
      <c r="G130" s="3">
        <f t="shared" si="22"/>
        <v>22.104488232031063</v>
      </c>
      <c r="H130" s="3">
        <f t="shared" si="23"/>
        <v>22.095114844689082</v>
      </c>
      <c r="I130" s="3">
        <f t="shared" si="24"/>
        <v>9.7647337393294968</v>
      </c>
      <c r="J130" s="3">
        <f t="shared" si="25"/>
        <v>9.7585872440635502</v>
      </c>
      <c r="K130" s="3">
        <f t="shared" si="26"/>
        <v>59.290024999999822</v>
      </c>
      <c r="L130" s="5">
        <f t="shared" si="27"/>
        <v>161.91978983883243</v>
      </c>
      <c r="M130" s="5">
        <f t="shared" si="28"/>
        <v>65.78943126943291</v>
      </c>
      <c r="N130" s="9">
        <v>50000</v>
      </c>
      <c r="O130" s="9">
        <v>0.3</v>
      </c>
      <c r="P130" s="9">
        <v>19.5</v>
      </c>
      <c r="Q130" s="5">
        <f t="shared" si="32"/>
        <v>150.14999999999964</v>
      </c>
      <c r="R130" s="5">
        <f t="shared" si="30"/>
        <v>1.0783868787135054</v>
      </c>
      <c r="S130" s="9">
        <v>0.21</v>
      </c>
      <c r="T130" s="9">
        <v>0.9</v>
      </c>
      <c r="U130" s="3">
        <f t="shared" si="33"/>
        <v>3.2383957967766372E-2</v>
      </c>
      <c r="V130" s="3">
        <f t="shared" si="34"/>
        <v>0.35117127530946995</v>
      </c>
      <c r="W130" s="21">
        <v>1</v>
      </c>
      <c r="X130" s="24">
        <f t="shared" si="31"/>
        <v>3.2383957967766372E-2</v>
      </c>
      <c r="Y130" s="3">
        <f t="shared" si="35"/>
        <v>3.1622940261228183</v>
      </c>
    </row>
    <row r="131" spans="2:25">
      <c r="B131" s="119">
        <f t="shared" si="29"/>
        <v>7.7999999999999883</v>
      </c>
      <c r="C131" s="4">
        <f t="shared" si="18"/>
        <v>0.65545720209115077</v>
      </c>
      <c r="D131" s="3">
        <f t="shared" si="19"/>
        <v>0.65593380087140285</v>
      </c>
      <c r="E131" s="3">
        <f t="shared" si="20"/>
        <v>0.55465866237953565</v>
      </c>
      <c r="F131" s="3">
        <f t="shared" si="21"/>
        <v>0.55530491517863245</v>
      </c>
      <c r="G131" s="3">
        <f t="shared" si="22"/>
        <v>22.139521223368849</v>
      </c>
      <c r="H131" s="3">
        <f t="shared" si="23"/>
        <v>22.130162674503769</v>
      </c>
      <c r="I131" s="3">
        <f t="shared" si="24"/>
        <v>9.8437810316971088</v>
      </c>
      <c r="J131" s="3">
        <f t="shared" si="25"/>
        <v>9.8376839245830539</v>
      </c>
      <c r="K131" s="3">
        <f t="shared" si="26"/>
        <v>60.840024999999819</v>
      </c>
      <c r="L131" s="5">
        <f t="shared" si="27"/>
        <v>161.53594262371624</v>
      </c>
      <c r="M131" s="5">
        <f t="shared" si="28"/>
        <v>64.929790454272336</v>
      </c>
      <c r="N131" s="9">
        <v>50000</v>
      </c>
      <c r="O131" s="9">
        <v>0.3</v>
      </c>
      <c r="P131" s="9">
        <v>19.5</v>
      </c>
      <c r="Q131" s="5">
        <f t="shared" si="32"/>
        <v>152.09999999999962</v>
      </c>
      <c r="R131" s="5">
        <f t="shared" si="30"/>
        <v>1.0620377555799911</v>
      </c>
      <c r="S131" s="9">
        <v>0.21</v>
      </c>
      <c r="T131" s="9">
        <v>0.9</v>
      </c>
      <c r="U131" s="3">
        <f t="shared" si="33"/>
        <v>3.2307188524743131E-2</v>
      </c>
      <c r="V131" s="3">
        <f t="shared" si="34"/>
        <v>0.34738046687011004</v>
      </c>
      <c r="W131" s="21">
        <v>1</v>
      </c>
      <c r="X131" s="24">
        <f t="shared" si="31"/>
        <v>3.2307188524743131E-2</v>
      </c>
      <c r="Y131" s="3">
        <f t="shared" si="35"/>
        <v>3.1946012146475615</v>
      </c>
    </row>
    <row r="132" spans="2:25">
      <c r="B132" s="119">
        <f t="shared" si="29"/>
        <v>7.8999999999999879</v>
      </c>
      <c r="C132" s="4">
        <f t="shared" si="18"/>
        <v>0.64931777045677497</v>
      </c>
      <c r="D132" s="3">
        <f t="shared" si="19"/>
        <v>0.64978082909432011</v>
      </c>
      <c r="E132" s="3">
        <f t="shared" si="20"/>
        <v>0.55658574455622944</v>
      </c>
      <c r="F132" s="3">
        <f t="shared" si="21"/>
        <v>0.55722778301679643</v>
      </c>
      <c r="G132" s="3">
        <f t="shared" si="22"/>
        <v>22.174949830833885</v>
      </c>
      <c r="H132" s="3">
        <f t="shared" si="23"/>
        <v>22.165606240299404</v>
      </c>
      <c r="I132" s="3">
        <f t="shared" si="24"/>
        <v>9.923206387050497</v>
      </c>
      <c r="J132" s="3">
        <f t="shared" si="25"/>
        <v>9.9171581110719327</v>
      </c>
      <c r="K132" s="3">
        <f t="shared" si="26"/>
        <v>62.410024999999813</v>
      </c>
      <c r="L132" s="5">
        <f t="shared" si="27"/>
        <v>161.14965073273697</v>
      </c>
      <c r="M132" s="5">
        <f t="shared" si="28"/>
        <v>64.082468248793802</v>
      </c>
      <c r="N132" s="9">
        <v>50000</v>
      </c>
      <c r="O132" s="9">
        <v>0.3</v>
      </c>
      <c r="P132" s="9">
        <v>19.5</v>
      </c>
      <c r="Q132" s="5">
        <f t="shared" si="32"/>
        <v>154.04999999999961</v>
      </c>
      <c r="R132" s="5">
        <f t="shared" si="30"/>
        <v>1.0460866649317584</v>
      </c>
      <c r="S132" s="9">
        <v>0.21</v>
      </c>
      <c r="T132" s="9">
        <v>0.9</v>
      </c>
      <c r="U132" s="3">
        <f t="shared" si="33"/>
        <v>3.2229930146547278E-2</v>
      </c>
      <c r="V132" s="3">
        <f t="shared" si="34"/>
        <v>0.34365286966018732</v>
      </c>
      <c r="W132" s="21">
        <v>1</v>
      </c>
      <c r="X132" s="24">
        <f t="shared" si="31"/>
        <v>3.2229930146547278E-2</v>
      </c>
      <c r="Y132" s="3">
        <f t="shared" si="35"/>
        <v>3.2268311447941089</v>
      </c>
    </row>
    <row r="133" spans="2:25">
      <c r="B133" s="119">
        <f t="shared" si="29"/>
        <v>7.9999999999999876</v>
      </c>
      <c r="C133" s="4">
        <f t="shared" si="18"/>
        <v>0.64327598888934046</v>
      </c>
      <c r="D133" s="3">
        <f t="shared" si="19"/>
        <v>0.64372598869724651</v>
      </c>
      <c r="E133" s="3">
        <f t="shared" si="20"/>
        <v>0.55842851290582085</v>
      </c>
      <c r="F133" s="3">
        <f t="shared" si="21"/>
        <v>0.55906627772472273</v>
      </c>
      <c r="G133" s="3">
        <f t="shared" si="22"/>
        <v>22.210772161273454</v>
      </c>
      <c r="H133" s="3">
        <f t="shared" si="23"/>
        <v>22.201443646754143</v>
      </c>
      <c r="I133" s="3">
        <f t="shared" si="24"/>
        <v>10.003000799760029</v>
      </c>
      <c r="J133" s="3">
        <f t="shared" si="25"/>
        <v>9.9970008002400306</v>
      </c>
      <c r="K133" s="3">
        <f t="shared" si="26"/>
        <v>64.000024999999795</v>
      </c>
      <c r="L133" s="5">
        <f t="shared" si="27"/>
        <v>160.76101572690914</v>
      </c>
      <c r="M133" s="5">
        <f t="shared" si="28"/>
        <v>63.247298708514798</v>
      </c>
      <c r="N133" s="9">
        <v>50000</v>
      </c>
      <c r="O133" s="9">
        <v>0.3</v>
      </c>
      <c r="P133" s="9">
        <v>19.5</v>
      </c>
      <c r="Q133" s="5">
        <f t="shared" si="32"/>
        <v>155.9999999999996</v>
      </c>
      <c r="R133" s="5">
        <f t="shared" si="30"/>
        <v>1.0305193315827534</v>
      </c>
      <c r="S133" s="9">
        <v>0.21</v>
      </c>
      <c r="T133" s="9">
        <v>0.9</v>
      </c>
      <c r="U133" s="3">
        <f t="shared" si="33"/>
        <v>3.2152203145381711E-2</v>
      </c>
      <c r="V133" s="3">
        <f t="shared" si="34"/>
        <v>0.33998682629361854</v>
      </c>
      <c r="W133" s="21">
        <v>1</v>
      </c>
      <c r="X133" s="24">
        <f t="shared" si="31"/>
        <v>3.2152203145381711E-2</v>
      </c>
      <c r="Y133" s="3">
        <f t="shared" si="35"/>
        <v>3.2589833479394907</v>
      </c>
    </row>
    <row r="134" spans="2:25">
      <c r="B134" s="119">
        <f t="shared" si="29"/>
        <v>8.0999999999999872</v>
      </c>
      <c r="C134" s="4">
        <f t="shared" si="18"/>
        <v>0.63732997941658309</v>
      </c>
      <c r="D134" s="3">
        <f t="shared" si="19"/>
        <v>0.63776738150043299</v>
      </c>
      <c r="E134" s="3">
        <f t="shared" si="20"/>
        <v>0.56018893605969688</v>
      </c>
      <c r="F134" s="3">
        <f t="shared" si="21"/>
        <v>0.56082237314087302</v>
      </c>
      <c r="G134" s="3">
        <f t="shared" si="22"/>
        <v>22.246986312757056</v>
      </c>
      <c r="H134" s="3">
        <f t="shared" si="23"/>
        <v>22.237672989771205</v>
      </c>
      <c r="I134" s="3">
        <f t="shared" si="24"/>
        <v>10.083155508073839</v>
      </c>
      <c r="J134" s="3">
        <f t="shared" si="25"/>
        <v>10.077203233040397</v>
      </c>
      <c r="K134" s="3">
        <f t="shared" si="26"/>
        <v>65.61002499999978</v>
      </c>
      <c r="L134" s="5">
        <f t="shared" si="27"/>
        <v>160.37013730913966</v>
      </c>
      <c r="M134" s="5">
        <f t="shared" si="28"/>
        <v>62.424116840656453</v>
      </c>
      <c r="N134" s="9">
        <v>50000</v>
      </c>
      <c r="O134" s="9">
        <v>0.3</v>
      </c>
      <c r="P134" s="9">
        <v>19.5</v>
      </c>
      <c r="Q134" s="5">
        <f t="shared" si="32"/>
        <v>157.94999999999959</v>
      </c>
      <c r="R134" s="5">
        <f t="shared" si="30"/>
        <v>1.0153221735304849</v>
      </c>
      <c r="S134" s="9">
        <v>0.21</v>
      </c>
      <c r="T134" s="9">
        <v>0.9</v>
      </c>
      <c r="U134" s="3">
        <f t="shared" si="33"/>
        <v>3.2074027461827817E-2</v>
      </c>
      <c r="V134" s="3">
        <f t="shared" si="34"/>
        <v>0.3363807446254104</v>
      </c>
      <c r="W134" s="21">
        <v>1</v>
      </c>
      <c r="X134" s="24">
        <f t="shared" si="31"/>
        <v>3.2074027461827817E-2</v>
      </c>
      <c r="Y134" s="3">
        <f t="shared" si="35"/>
        <v>3.2910573754013184</v>
      </c>
    </row>
    <row r="135" spans="2:25">
      <c r="B135" s="119">
        <f t="shared" si="29"/>
        <v>8.1999999999999869</v>
      </c>
      <c r="C135" s="4">
        <f t="shared" si="18"/>
        <v>0.63147789582299041</v>
      </c>
      <c r="D135" s="3">
        <f t="shared" si="19"/>
        <v>0.63190314205320708</v>
      </c>
      <c r="E135" s="3">
        <f t="shared" si="20"/>
        <v>0.56186894807225118</v>
      </c>
      <c r="F135" s="3">
        <f t="shared" si="21"/>
        <v>0.56249800828310115</v>
      </c>
      <c r="G135" s="3">
        <f t="shared" si="22"/>
        <v>22.283590374982207</v>
      </c>
      <c r="H135" s="3">
        <f t="shared" si="23"/>
        <v>22.274292356885322</v>
      </c>
      <c r="I135" s="3">
        <f t="shared" si="24"/>
        <v>10.163661987689268</v>
      </c>
      <c r="J135" s="3">
        <f t="shared" si="25"/>
        <v>10.157756888211088</v>
      </c>
      <c r="K135" s="3">
        <f t="shared" si="26"/>
        <v>67.240024999999775</v>
      </c>
      <c r="L135" s="5">
        <f t="shared" si="27"/>
        <v>159.97711331578748</v>
      </c>
      <c r="M135" s="5">
        <f t="shared" si="28"/>
        <v>61.61275869215401</v>
      </c>
      <c r="N135" s="9">
        <v>50000</v>
      </c>
      <c r="O135" s="9">
        <v>0.3</v>
      </c>
      <c r="P135" s="9">
        <v>19.5</v>
      </c>
      <c r="Q135" s="5">
        <f t="shared" si="32"/>
        <v>159.89999999999958</v>
      </c>
      <c r="R135" s="5">
        <f t="shared" si="30"/>
        <v>1.0004822596359468</v>
      </c>
      <c r="S135" s="9">
        <v>0.21</v>
      </c>
      <c r="T135" s="9">
        <v>0.9</v>
      </c>
      <c r="U135" s="3">
        <f t="shared" si="33"/>
        <v>3.1995422663157386E-2</v>
      </c>
      <c r="V135" s="3">
        <f t="shared" si="34"/>
        <v>0.33283309432541103</v>
      </c>
      <c r="W135" s="21">
        <v>1</v>
      </c>
      <c r="X135" s="24">
        <f t="shared" si="31"/>
        <v>3.1995422663157386E-2</v>
      </c>
      <c r="Y135" s="3">
        <f t="shared" si="35"/>
        <v>3.323052798064476</v>
      </c>
    </row>
    <row r="136" spans="2:25">
      <c r="B136" s="119">
        <f t="shared" si="29"/>
        <v>8.2999999999999865</v>
      </c>
      <c r="C136" s="4">
        <f t="shared" si="18"/>
        <v>0.62571792382111391</v>
      </c>
      <c r="D136" s="3">
        <f t="shared" si="19"/>
        <v>0.62613143775218705</v>
      </c>
      <c r="E136" s="3">
        <f t="shared" si="20"/>
        <v>0.56347044828394965</v>
      </c>
      <c r="F136" s="3">
        <f t="shared" si="21"/>
        <v>0.56409508722072477</v>
      </c>
      <c r="G136" s="3">
        <f t="shared" si="22"/>
        <v>22.320582429676868</v>
      </c>
      <c r="H136" s="3">
        <f t="shared" si="23"/>
        <v>22.311299827665795</v>
      </c>
      <c r="I136" s="3">
        <f t="shared" si="24"/>
        <v>10.24451194542716</v>
      </c>
      <c r="J136" s="3">
        <f t="shared" si="25"/>
        <v>10.238653475921518</v>
      </c>
      <c r="K136" s="3">
        <f t="shared" si="26"/>
        <v>68.890024999999767</v>
      </c>
      <c r="L136" s="5">
        <f t="shared" si="27"/>
        <v>159.58203971197946</v>
      </c>
      <c r="M136" s="5">
        <f t="shared" si="28"/>
        <v>60.813061430188178</v>
      </c>
      <c r="N136" s="9">
        <v>50000</v>
      </c>
      <c r="O136" s="9">
        <v>0.3</v>
      </c>
      <c r="P136" s="9">
        <v>19.5</v>
      </c>
      <c r="Q136" s="5">
        <f t="shared" si="32"/>
        <v>161.84999999999957</v>
      </c>
      <c r="R136" s="5">
        <f t="shared" si="30"/>
        <v>0.98598727038603573</v>
      </c>
      <c r="S136" s="9">
        <v>0.21</v>
      </c>
      <c r="T136" s="9">
        <v>0.9</v>
      </c>
      <c r="U136" s="3">
        <f t="shared" si="33"/>
        <v>3.191640794239578E-2</v>
      </c>
      <c r="V136" s="3">
        <f t="shared" si="34"/>
        <v>0.32934240367083062</v>
      </c>
      <c r="W136" s="21">
        <v>1</v>
      </c>
      <c r="X136" s="24">
        <f t="shared" si="31"/>
        <v>3.191640794239578E-2</v>
      </c>
      <c r="Y136" s="3">
        <f t="shared" si="35"/>
        <v>3.3549692060068717</v>
      </c>
    </row>
    <row r="137" spans="2:25">
      <c r="B137" s="119">
        <f t="shared" si="29"/>
        <v>8.3999999999999861</v>
      </c>
      <c r="C137" s="4">
        <f t="shared" si="18"/>
        <v>0.62004828114886135</v>
      </c>
      <c r="D137" s="3">
        <f t="shared" si="19"/>
        <v>0.62045046888879096</v>
      </c>
      <c r="E137" s="3">
        <f t="shared" si="20"/>
        <v>0.56499530125762298</v>
      </c>
      <c r="F137" s="3">
        <f t="shared" si="21"/>
        <v>0.56561547901965703</v>
      </c>
      <c r="G137" s="3">
        <f t="shared" si="22"/>
        <v>22.357960550998378</v>
      </c>
      <c r="H137" s="3">
        <f t="shared" si="23"/>
        <v>22.348693474116107</v>
      </c>
      <c r="I137" s="3">
        <f t="shared" si="24"/>
        <v>10.325697313014736</v>
      </c>
      <c r="J137" s="3">
        <f t="shared" si="25"/>
        <v>10.319884931529021</v>
      </c>
      <c r="K137" s="3">
        <f t="shared" si="26"/>
        <v>70.560024999999754</v>
      </c>
      <c r="L137" s="5">
        <f t="shared" si="27"/>
        <v>159.18501059036663</v>
      </c>
      <c r="M137" s="5">
        <f t="shared" si="28"/>
        <v>60.024863415691691</v>
      </c>
      <c r="N137" s="9">
        <v>50000</v>
      </c>
      <c r="O137" s="9">
        <v>0.3</v>
      </c>
      <c r="P137" s="9">
        <v>19.5</v>
      </c>
      <c r="Q137" s="5">
        <f t="shared" si="32"/>
        <v>163.79999999999956</v>
      </c>
      <c r="R137" s="5">
        <f t="shared" si="30"/>
        <v>0.97182546147965243</v>
      </c>
      <c r="S137" s="9">
        <v>0.21</v>
      </c>
      <c r="T137" s="9">
        <v>0.9</v>
      </c>
      <c r="U137" s="3">
        <f t="shared" si="33"/>
        <v>3.1837002118073214E-2</v>
      </c>
      <c r="V137" s="3">
        <f t="shared" si="34"/>
        <v>0.32590725654135733</v>
      </c>
      <c r="W137" s="21">
        <v>1</v>
      </c>
      <c r="X137" s="24">
        <f t="shared" si="31"/>
        <v>3.1837002118073214E-2</v>
      </c>
      <c r="Y137" s="3">
        <f t="shared" si="35"/>
        <v>3.3868062081249448</v>
      </c>
    </row>
    <row r="138" spans="2:25">
      <c r="B138" s="119">
        <f t="shared" si="29"/>
        <v>8.4999999999999858</v>
      </c>
      <c r="C138" s="4">
        <f t="shared" si="18"/>
        <v>0.61446721759927159</v>
      </c>
      <c r="D138" s="3">
        <f t="shared" si="19"/>
        <v>0.61485846863231119</v>
      </c>
      <c r="E138" s="3">
        <f t="shared" si="20"/>
        <v>0.56644533678158016</v>
      </c>
      <c r="F138" s="3">
        <f t="shared" si="21"/>
        <v>0.56706101775417794</v>
      </c>
      <c r="G138" s="3">
        <f t="shared" si="22"/>
        <v>22.395722805928809</v>
      </c>
      <c r="H138" s="3">
        <f t="shared" si="23"/>
        <v>22.386471361069834</v>
      </c>
      <c r="I138" s="3">
        <f t="shared" si="24"/>
        <v>10.407210240981957</v>
      </c>
      <c r="J138" s="3">
        <f t="shared" si="25"/>
        <v>10.40144340945043</v>
      </c>
      <c r="K138" s="3">
        <f t="shared" si="26"/>
        <v>72.250024999999752</v>
      </c>
      <c r="L138" s="5">
        <f t="shared" si="27"/>
        <v>158.78611817302414</v>
      </c>
      <c r="M138" s="5">
        <f t="shared" si="28"/>
        <v>59.248004270262264</v>
      </c>
      <c r="N138" s="9">
        <v>50000</v>
      </c>
      <c r="O138" s="9">
        <v>0.3</v>
      </c>
      <c r="P138" s="9">
        <v>19.5</v>
      </c>
      <c r="Q138" s="5">
        <f t="shared" si="32"/>
        <v>165.74999999999955</v>
      </c>
      <c r="R138" s="5">
        <f t="shared" si="30"/>
        <v>0.95798563000316483</v>
      </c>
      <c r="S138" s="9">
        <v>0.21</v>
      </c>
      <c r="T138" s="9">
        <v>0.9</v>
      </c>
      <c r="U138" s="3">
        <f t="shared" si="33"/>
        <v>3.1757223634604717E-2</v>
      </c>
      <c r="V138" s="3">
        <f t="shared" si="34"/>
        <v>0.32252628960204005</v>
      </c>
      <c r="W138" s="21">
        <v>1</v>
      </c>
      <c r="X138" s="24">
        <f t="shared" si="31"/>
        <v>3.1757223634604717E-2</v>
      </c>
      <c r="Y138" s="3">
        <f t="shared" si="35"/>
        <v>3.4185634317595497</v>
      </c>
    </row>
    <row r="139" spans="2:25">
      <c r="B139" s="119">
        <f t="shared" si="29"/>
        <v>8.5999999999999854</v>
      </c>
      <c r="C139" s="4">
        <f t="shared" si="18"/>
        <v>0.60897301498885714</v>
      </c>
      <c r="D139" s="3">
        <f t="shared" si="19"/>
        <v>0.60935370295440971</v>
      </c>
      <c r="E139" s="3">
        <f t="shared" si="20"/>
        <v>0.56782234993356151</v>
      </c>
      <c r="F139" s="3">
        <f t="shared" si="21"/>
        <v>0.56843350257934833</v>
      </c>
      <c r="G139" s="3">
        <f t="shared" si="22"/>
        <v>22.433867254666541</v>
      </c>
      <c r="H139" s="3">
        <f t="shared" si="23"/>
        <v>22.424631546582873</v>
      </c>
      <c r="I139" s="3">
        <f t="shared" si="24"/>
        <v>10.489043092675315</v>
      </c>
      <c r="J139" s="3">
        <f t="shared" si="25"/>
        <v>10.483321277152569</v>
      </c>
      <c r="K139" s="3">
        <f t="shared" si="26"/>
        <v>73.960024999999746</v>
      </c>
      <c r="L139" s="5">
        <f t="shared" si="27"/>
        <v>158.38545281621776</v>
      </c>
      <c r="M139" s="5">
        <f t="shared" si="28"/>
        <v>58.48232493689148</v>
      </c>
      <c r="N139" s="9">
        <v>50000</v>
      </c>
      <c r="O139" s="9">
        <v>0.3</v>
      </c>
      <c r="P139" s="9">
        <v>19.5</v>
      </c>
      <c r="Q139" s="5">
        <f t="shared" si="32"/>
        <v>167.69999999999953</v>
      </c>
      <c r="R139" s="5">
        <f t="shared" si="30"/>
        <v>0.94445708298281572</v>
      </c>
      <c r="S139" s="9">
        <v>0.21</v>
      </c>
      <c r="T139" s="9">
        <v>0.9</v>
      </c>
      <c r="U139" s="3">
        <f t="shared" si="33"/>
        <v>3.1677090563243443E-2</v>
      </c>
      <c r="V139" s="3">
        <f t="shared" si="34"/>
        <v>0.31919818966033714</v>
      </c>
      <c r="W139" s="21">
        <v>1</v>
      </c>
      <c r="X139" s="24">
        <f t="shared" si="31"/>
        <v>3.1677090563243443E-2</v>
      </c>
      <c r="Y139" s="3">
        <f t="shared" si="35"/>
        <v>3.450240522322793</v>
      </c>
    </row>
    <row r="140" spans="2:25">
      <c r="B140" s="119">
        <f t="shared" si="29"/>
        <v>8.6999999999999851</v>
      </c>
      <c r="C140" s="4">
        <f t="shared" si="18"/>
        <v>0.603563987070182</v>
      </c>
      <c r="D140" s="3">
        <f t="shared" si="19"/>
        <v>0.60393447050050431</v>
      </c>
      <c r="E140" s="3">
        <f t="shared" si="20"/>
        <v>0.56912810119993951</v>
      </c>
      <c r="F140" s="3">
        <f t="shared" si="21"/>
        <v>0.56973469785846542</v>
      </c>
      <c r="G140" s="3">
        <f t="shared" si="22"/>
        <v>22.472391951014021</v>
      </c>
      <c r="H140" s="3">
        <f t="shared" si="23"/>
        <v>22.463172082321762</v>
      </c>
      <c r="I140" s="3">
        <f t="shared" si="24"/>
        <v>10.571188438392333</v>
      </c>
      <c r="J140" s="3">
        <f t="shared" si="25"/>
        <v>10.565511109264888</v>
      </c>
      <c r="K140" s="3">
        <f t="shared" si="26"/>
        <v>75.690024999999736</v>
      </c>
      <c r="L140" s="5">
        <f t="shared" si="27"/>
        <v>157.98310301777792</v>
      </c>
      <c r="M140" s="5">
        <f t="shared" si="28"/>
        <v>57.727667734897935</v>
      </c>
      <c r="N140" s="9">
        <v>50000</v>
      </c>
      <c r="O140" s="9">
        <v>0.3</v>
      </c>
      <c r="P140" s="9">
        <v>19.5</v>
      </c>
      <c r="Q140" s="5">
        <f t="shared" si="32"/>
        <v>169.64999999999952</v>
      </c>
      <c r="R140" s="5">
        <f t="shared" si="30"/>
        <v>0.93122960812129896</v>
      </c>
      <c r="S140" s="9">
        <v>0.21</v>
      </c>
      <c r="T140" s="9">
        <v>0.9</v>
      </c>
      <c r="U140" s="3">
        <f t="shared" si="33"/>
        <v>3.1596620603555468E-2</v>
      </c>
      <c r="V140" s="3">
        <f t="shared" si="34"/>
        <v>0.31592169118484448</v>
      </c>
      <c r="W140" s="21">
        <v>1</v>
      </c>
      <c r="X140" s="24">
        <f t="shared" si="31"/>
        <v>3.1596620603555468E-2</v>
      </c>
      <c r="Y140" s="3">
        <f t="shared" si="35"/>
        <v>3.4818371429263486</v>
      </c>
    </row>
    <row r="141" spans="2:25">
      <c r="B141" s="119">
        <f t="shared" si="29"/>
        <v>8.7999999999999847</v>
      </c>
      <c r="C141" s="4">
        <f t="shared" si="18"/>
        <v>0.59823847939396391</v>
      </c>
      <c r="D141" s="3">
        <f t="shared" si="19"/>
        <v>0.59859910241314285</v>
      </c>
      <c r="E141" s="3">
        <f t="shared" si="20"/>
        <v>0.57036431664496057</v>
      </c>
      <c r="F141" s="3">
        <f t="shared" si="21"/>
        <v>0.57096633334034197</v>
      </c>
      <c r="G141" s="3">
        <f t="shared" si="22"/>
        <v>22.511294942761502</v>
      </c>
      <c r="H141" s="3">
        <f t="shared" si="23"/>
        <v>22.502091013948011</v>
      </c>
      <c r="I141" s="3">
        <f t="shared" si="24"/>
        <v>10.653639049639317</v>
      </c>
      <c r="J141" s="3">
        <f t="shared" si="25"/>
        <v>10.648005681816654</v>
      </c>
      <c r="K141" s="3">
        <f t="shared" si="26"/>
        <v>77.440024999999721</v>
      </c>
      <c r="L141" s="5">
        <f t="shared" si="27"/>
        <v>157.57915542683969</v>
      </c>
      <c r="M141" s="5">
        <f t="shared" si="28"/>
        <v>56.983876409432852</v>
      </c>
      <c r="N141" s="9">
        <v>50000</v>
      </c>
      <c r="O141" s="9">
        <v>0.3</v>
      </c>
      <c r="P141" s="9">
        <v>19.5</v>
      </c>
      <c r="Q141" s="5">
        <f t="shared" si="32"/>
        <v>171.59999999999951</v>
      </c>
      <c r="R141" s="5">
        <f t="shared" si="30"/>
        <v>0.91829344654335743</v>
      </c>
      <c r="S141" s="9">
        <v>0.21</v>
      </c>
      <c r="T141" s="9">
        <v>0.9</v>
      </c>
      <c r="U141" s="3">
        <f t="shared" si="33"/>
        <v>3.1515831085367825E-2</v>
      </c>
      <c r="V141" s="3">
        <f t="shared" si="34"/>
        <v>0.31269557397422576</v>
      </c>
      <c r="W141" s="21">
        <v>1</v>
      </c>
      <c r="X141" s="24">
        <f t="shared" si="31"/>
        <v>3.1515831085367825E-2</v>
      </c>
      <c r="Y141" s="3">
        <f t="shared" si="35"/>
        <v>3.5133529740117164</v>
      </c>
    </row>
    <row r="142" spans="2:25">
      <c r="B142" s="119">
        <f t="shared" si="29"/>
        <v>8.8999999999999844</v>
      </c>
      <c r="C142" s="4">
        <f t="shared" si="18"/>
        <v>0.5929948691256135</v>
      </c>
      <c r="D142" s="3">
        <f t="shared" si="19"/>
        <v>0.59334596211211443</v>
      </c>
      <c r="E142" s="3">
        <f t="shared" si="20"/>
        <v>0.57153268812517188</v>
      </c>
      <c r="F142" s="3">
        <f t="shared" si="21"/>
        <v>0.57213010438155076</v>
      </c>
      <c r="G142" s="3">
        <f t="shared" si="22"/>
        <v>22.550574272066768</v>
      </c>
      <c r="H142" s="3">
        <f t="shared" si="23"/>
        <v>22.541386381498363</v>
      </c>
      <c r="I142" s="3">
        <f t="shared" si="24"/>
        <v>10.736387893514268</v>
      </c>
      <c r="J142" s="3">
        <f t="shared" si="25"/>
        <v>10.730797966600608</v>
      </c>
      <c r="K142" s="3">
        <f t="shared" si="26"/>
        <v>79.210024999999717</v>
      </c>
      <c r="L142" s="5">
        <f t="shared" si="27"/>
        <v>157.17369485572317</v>
      </c>
      <c r="M142" s="5">
        <f t="shared" si="28"/>
        <v>56.25079617590518</v>
      </c>
      <c r="N142" s="9">
        <v>50000</v>
      </c>
      <c r="O142" s="9">
        <v>0.3</v>
      </c>
      <c r="P142" s="9">
        <v>19.5</v>
      </c>
      <c r="Q142" s="5">
        <f t="shared" si="32"/>
        <v>173.5499999999995</v>
      </c>
      <c r="R142" s="5">
        <f t="shared" si="30"/>
        <v>0.90563926739108969</v>
      </c>
      <c r="S142" s="9">
        <v>0.21</v>
      </c>
      <c r="T142" s="9">
        <v>0.9</v>
      </c>
      <c r="U142" s="3">
        <f t="shared" si="33"/>
        <v>3.1434738971144523E-2</v>
      </c>
      <c r="V142" s="3">
        <f t="shared" si="34"/>
        <v>0.30951866096578967</v>
      </c>
      <c r="W142" s="21">
        <v>1</v>
      </c>
      <c r="X142" s="24">
        <f t="shared" si="31"/>
        <v>3.1434738971144523E-2</v>
      </c>
      <c r="Y142" s="3">
        <f t="shared" si="35"/>
        <v>3.5447877129828611</v>
      </c>
    </row>
    <row r="143" spans="2:25">
      <c r="B143" s="119">
        <f t="shared" si="29"/>
        <v>8.999999999999984</v>
      </c>
      <c r="C143" s="4">
        <f t="shared" si="18"/>
        <v>0.58783156482078458</v>
      </c>
      <c r="D143" s="3">
        <f t="shared" si="19"/>
        <v>0.58817344503570967</v>
      </c>
      <c r="E143" s="3">
        <f t="shared" si="20"/>
        <v>0.57263487354452347</v>
      </c>
      <c r="F143" s="3">
        <f t="shared" si="21"/>
        <v>0.57322767220911386</v>
      </c>
      <c r="G143" s="3">
        <f t="shared" si="22"/>
        <v>22.590227975830604</v>
      </c>
      <c r="H143" s="3">
        <f t="shared" si="23"/>
        <v>22.581056219760839</v>
      </c>
      <c r="I143" s="3">
        <f t="shared" si="24"/>
        <v>10.819428127216323</v>
      </c>
      <c r="J143" s="3">
        <f t="shared" si="25"/>
        <v>10.813881125664354</v>
      </c>
      <c r="K143" s="3">
        <f t="shared" si="26"/>
        <v>81.00002499999971</v>
      </c>
      <c r="L143" s="5">
        <f t="shared" si="27"/>
        <v>156.76680429374531</v>
      </c>
      <c r="M143" s="5">
        <f t="shared" si="28"/>
        <v>55.528273759655903</v>
      </c>
      <c r="N143" s="9">
        <v>50000</v>
      </c>
      <c r="O143" s="9">
        <v>0.3</v>
      </c>
      <c r="P143" s="9">
        <v>19.5</v>
      </c>
      <c r="Q143" s="5">
        <f t="shared" si="32"/>
        <v>175.49999999999949</v>
      </c>
      <c r="R143" s="5">
        <f>L143/Q143</f>
        <v>0.89325814412390747</v>
      </c>
      <c r="S143" s="9">
        <v>0.21</v>
      </c>
      <c r="T143" s="9">
        <v>0.9</v>
      </c>
      <c r="U143" s="3">
        <f t="shared" si="33"/>
        <v>3.1353360858748951E-2</v>
      </c>
      <c r="V143" s="3">
        <f t="shared" si="34"/>
        <v>0.30638981617399602</v>
      </c>
      <c r="W143" s="21">
        <v>1</v>
      </c>
      <c r="X143" s="24">
        <f t="shared" si="31"/>
        <v>3.1353360858748951E-2</v>
      </c>
      <c r="Y143" s="3">
        <f t="shared" si="35"/>
        <v>3.57614107384161</v>
      </c>
    </row>
    <row r="144" spans="2:25">
      <c r="B144" s="119">
        <f t="shared" si="29"/>
        <v>9.0999999999999837</v>
      </c>
      <c r="C144" s="4">
        <f t="shared" si="18"/>
        <v>0.58274700616417485</v>
      </c>
      <c r="D144" s="3">
        <f t="shared" si="19"/>
        <v>0.58307997834722858</v>
      </c>
      <c r="E144" s="3">
        <f t="shared" si="20"/>
        <v>0.57367249714595214</v>
      </c>
      <c r="F144" s="3">
        <f t="shared" si="21"/>
        <v>0.57426066421944533</v>
      </c>
      <c r="G144" s="3">
        <f t="shared" si="22"/>
        <v>22.630254086068049</v>
      </c>
      <c r="H144" s="3">
        <f t="shared" si="23"/>
        <v>22.621098558646523</v>
      </c>
      <c r="I144" s="3">
        <f t="shared" si="24"/>
        <v>10.902753092682586</v>
      </c>
      <c r="J144" s="3">
        <f t="shared" si="25"/>
        <v>10.89724850593028</v>
      </c>
      <c r="K144" s="3">
        <f t="shared" si="26"/>
        <v>82.810024999999698</v>
      </c>
      <c r="L144" s="5">
        <f t="shared" si="27"/>
        <v>156.3585649227677</v>
      </c>
      <c r="M144" s="5">
        <f t="shared" si="28"/>
        <v>54.81615743119233</v>
      </c>
      <c r="N144" s="9">
        <v>50000</v>
      </c>
      <c r="O144" s="9">
        <v>0.3</v>
      </c>
      <c r="P144" s="9">
        <v>19.5</v>
      </c>
      <c r="Q144" s="5">
        <f t="shared" si="32"/>
        <v>177.44999999999948</v>
      </c>
      <c r="R144" s="5">
        <f t="shared" ref="R144:R161" si="36">L144/Q144</f>
        <v>0.88114153239091664</v>
      </c>
      <c r="S144" s="9">
        <v>0.21</v>
      </c>
      <c r="T144" s="9">
        <v>0.9</v>
      </c>
      <c r="U144" s="3">
        <f t="shared" si="33"/>
        <v>3.1271712984553425E-2</v>
      </c>
      <c r="V144" s="3">
        <f t="shared" si="34"/>
        <v>0.30330794274993755</v>
      </c>
      <c r="W144" s="21">
        <v>1</v>
      </c>
      <c r="X144" s="24">
        <f t="shared" si="31"/>
        <v>3.1271712984553425E-2</v>
      </c>
      <c r="Y144" s="3">
        <f t="shared" si="35"/>
        <v>3.6074127868261634</v>
      </c>
    </row>
    <row r="145" spans="2:25">
      <c r="B145" s="119">
        <f t="shared" si="29"/>
        <v>9.1999999999999833</v>
      </c>
      <c r="C145" s="4">
        <f t="shared" si="18"/>
        <v>0.57773966367551066</v>
      </c>
      <c r="D145" s="3">
        <f t="shared" si="19"/>
        <v>0.57806402061053597</v>
      </c>
      <c r="E145" s="3">
        <f t="shared" si="20"/>
        <v>0.57464714983555876</v>
      </c>
      <c r="F145" s="3">
        <f t="shared" si="21"/>
        <v>0.57523067430965558</v>
      </c>
      <c r="G145" s="3">
        <f t="shared" si="22"/>
        <v>22.670650630275251</v>
      </c>
      <c r="H145" s="3">
        <f t="shared" si="23"/>
        <v>22.661511423556895</v>
      </c>
      <c r="I145" s="3">
        <f t="shared" si="24"/>
        <v>10.986356311352717</v>
      </c>
      <c r="J145" s="3">
        <f t="shared" si="25"/>
        <v>10.980893633944357</v>
      </c>
      <c r="K145" s="3">
        <f t="shared" si="26"/>
        <v>84.640024999999682</v>
      </c>
      <c r="L145" s="5">
        <f t="shared" si="27"/>
        <v>155.94905613430001</v>
      </c>
      <c r="M145" s="5">
        <f t="shared" si="28"/>
        <v>54.114297037275406</v>
      </c>
      <c r="N145" s="9">
        <v>50000</v>
      </c>
      <c r="O145" s="9">
        <v>0.3</v>
      </c>
      <c r="P145" s="9">
        <v>19.5</v>
      </c>
      <c r="Q145" s="5">
        <f t="shared" si="32"/>
        <v>179.39999999999947</v>
      </c>
      <c r="R145" s="5">
        <f t="shared" si="36"/>
        <v>0.86928124935507511</v>
      </c>
      <c r="S145" s="9">
        <v>0.21</v>
      </c>
      <c r="T145" s="9">
        <v>0.9</v>
      </c>
      <c r="U145" s="3">
        <f t="shared" si="33"/>
        <v>3.1189811226859893E-2</v>
      </c>
      <c r="V145" s="3">
        <f t="shared" si="34"/>
        <v>0.3002719811535417</v>
      </c>
      <c r="W145" s="21">
        <v>1</v>
      </c>
      <c r="X145" s="24">
        <f t="shared" si="31"/>
        <v>3.1189811226859893E-2</v>
      </c>
      <c r="Y145" s="3">
        <f t="shared" si="35"/>
        <v>3.6386025980530232</v>
      </c>
    </row>
    <row r="146" spans="2:25">
      <c r="B146" s="119">
        <f t="shared" si="29"/>
        <v>9.2999999999999829</v>
      </c>
      <c r="C146" s="4">
        <f t="shared" si="18"/>
        <v>0.57280803838635697</v>
      </c>
      <c r="D146" s="3">
        <f t="shared" si="19"/>
        <v>0.57312406143818184</v>
      </c>
      <c r="E146" s="3">
        <f t="shared" si="20"/>
        <v>0.57556038953577726</v>
      </c>
      <c r="F146" s="3">
        <f t="shared" si="21"/>
        <v>0.57613926323761411</v>
      </c>
      <c r="G146" s="3">
        <f t="shared" si="22"/>
        <v>22.711415631791862</v>
      </c>
      <c r="H146" s="3">
        <f t="shared" si="23"/>
        <v>22.702292835746785</v>
      </c>
      <c r="I146" s="3">
        <f t="shared" si="24"/>
        <v>11.070231479061297</v>
      </c>
      <c r="J146" s="3">
        <f t="shared" si="25"/>
        <v>11.064810210753716</v>
      </c>
      <c r="K146" s="3">
        <f t="shared" si="26"/>
        <v>86.490024999999676</v>
      </c>
      <c r="L146" s="5">
        <f t="shared" si="27"/>
        <v>155.53835554799065</v>
      </c>
      <c r="M146" s="5">
        <f t="shared" si="28"/>
        <v>53.422544028136457</v>
      </c>
      <c r="N146" s="9">
        <v>50000</v>
      </c>
      <c r="O146" s="9">
        <v>0.3</v>
      </c>
      <c r="P146" s="9">
        <v>19.5</v>
      </c>
      <c r="Q146" s="5">
        <f t="shared" si="32"/>
        <v>181.34999999999945</v>
      </c>
      <c r="R146" s="5">
        <f t="shared" si="36"/>
        <v>0.85766945435892539</v>
      </c>
      <c r="S146" s="9">
        <v>0.21</v>
      </c>
      <c r="T146" s="9">
        <v>0.9</v>
      </c>
      <c r="U146" s="3">
        <f t="shared" si="33"/>
        <v>3.1107671109598018E-2</v>
      </c>
      <c r="V146" s="3">
        <f t="shared" si="34"/>
        <v>0.29728090743087154</v>
      </c>
      <c r="W146" s="21">
        <v>1</v>
      </c>
      <c r="X146" s="24">
        <f t="shared" si="31"/>
        <v>3.1107671109598018E-2</v>
      </c>
      <c r="Y146" s="3">
        <f t="shared" si="35"/>
        <v>3.6697102691626213</v>
      </c>
    </row>
    <row r="147" spans="2:25">
      <c r="B147" s="119">
        <f t="shared" si="29"/>
        <v>9.3999999999999826</v>
      </c>
      <c r="C147" s="4">
        <f t="shared" si="18"/>
        <v>0.56795066149112072</v>
      </c>
      <c r="D147" s="3">
        <f t="shared" si="19"/>
        <v>0.56825862111534453</v>
      </c>
      <c r="E147" s="3">
        <f t="shared" si="20"/>
        <v>0.57641374156419911</v>
      </c>
      <c r="F147" s="3">
        <f t="shared" si="21"/>
        <v>0.5769879590074356</v>
      </c>
      <c r="G147" s="3">
        <f t="shared" si="22"/>
        <v>22.752547110158886</v>
      </c>
      <c r="H147" s="3">
        <f t="shared" si="23"/>
        <v>22.743440812682667</v>
      </c>
      <c r="I147" s="3">
        <f t="shared" si="24"/>
        <v>11.154372461057577</v>
      </c>
      <c r="J147" s="3">
        <f t="shared" si="25"/>
        <v>11.14899210691261</v>
      </c>
      <c r="K147" s="3">
        <f t="shared" si="26"/>
        <v>88.360024999999666</v>
      </c>
      <c r="L147" s="5">
        <f t="shared" si="27"/>
        <v>155.12653903135018</v>
      </c>
      <c r="M147" s="5">
        <f t="shared" si="28"/>
        <v>52.740751481085191</v>
      </c>
      <c r="N147" s="9">
        <v>50000</v>
      </c>
      <c r="O147" s="9">
        <v>0.3</v>
      </c>
      <c r="P147" s="9">
        <v>19.5</v>
      </c>
      <c r="Q147" s="5">
        <f t="shared" si="32"/>
        <v>183.29999999999944</v>
      </c>
      <c r="R147" s="5">
        <f t="shared" si="36"/>
        <v>0.84629863083115464</v>
      </c>
      <c r="S147" s="9">
        <v>0.21</v>
      </c>
      <c r="T147" s="9">
        <v>0.9</v>
      </c>
      <c r="U147" s="3">
        <f t="shared" si="33"/>
        <v>3.1025307806269924E-2</v>
      </c>
      <c r="V147" s="3">
        <f t="shared" si="34"/>
        <v>0.2943337315894915</v>
      </c>
      <c r="W147" s="21">
        <v>1</v>
      </c>
      <c r="X147" s="24">
        <f t="shared" si="31"/>
        <v>3.1025307806269924E-2</v>
      </c>
      <c r="Y147" s="3">
        <f t="shared" si="35"/>
        <v>3.7007355769688912</v>
      </c>
    </row>
    <row r="148" spans="2:25">
      <c r="B148" s="119">
        <f t="shared" si="29"/>
        <v>9.4999999999999822</v>
      </c>
      <c r="C148" s="4">
        <f t="shared" si="18"/>
        <v>0.563166093975355</v>
      </c>
      <c r="D148" s="3">
        <f t="shared" si="19"/>
        <v>0.56346625020259877</v>
      </c>
      <c r="E148" s="3">
        <f t="shared" si="20"/>
        <v>0.57720869903497307</v>
      </c>
      <c r="F148" s="3">
        <f t="shared" si="21"/>
        <v>0.57777825727731169</v>
      </c>
      <c r="G148" s="3">
        <f t="shared" si="22"/>
        <v>22.794043081471958</v>
      </c>
      <c r="H148" s="3">
        <f t="shared" si="23"/>
        <v>22.78495336839643</v>
      </c>
      <c r="I148" s="3">
        <f t="shared" si="24"/>
        <v>11.238773287151924</v>
      </c>
      <c r="J148" s="3">
        <f t="shared" si="25"/>
        <v>11.233433357615992</v>
      </c>
      <c r="K148" s="3">
        <f t="shared" si="26"/>
        <v>90.250024999999653</v>
      </c>
      <c r="L148" s="5">
        <f t="shared" si="27"/>
        <v>154.71368072056262</v>
      </c>
      <c r="M148" s="5">
        <f t="shared" si="28"/>
        <v>52.06877412075297</v>
      </c>
      <c r="N148" s="9">
        <v>50000</v>
      </c>
      <c r="O148" s="9">
        <v>0.3</v>
      </c>
      <c r="P148" s="9">
        <v>19.5</v>
      </c>
      <c r="Q148" s="5">
        <f t="shared" si="32"/>
        <v>185.24999999999943</v>
      </c>
      <c r="R148" s="5">
        <f t="shared" si="36"/>
        <v>0.8351615693417711</v>
      </c>
      <c r="S148" s="9">
        <v>0.21</v>
      </c>
      <c r="T148" s="9">
        <v>0.9</v>
      </c>
      <c r="U148" s="3">
        <f t="shared" si="33"/>
        <v>3.0942736144112415E-2</v>
      </c>
      <c r="V148" s="3">
        <f t="shared" si="34"/>
        <v>0.29142949606539187</v>
      </c>
      <c r="W148" s="21">
        <v>1</v>
      </c>
      <c r="X148" s="24">
        <f t="shared" si="31"/>
        <v>3.0942736144112415E-2</v>
      </c>
      <c r="Y148" s="3">
        <f t="shared" si="35"/>
        <v>3.7316783131130036</v>
      </c>
    </row>
    <row r="149" spans="2:25">
      <c r="B149" s="119">
        <f t="shared" si="29"/>
        <v>9.5999999999999819</v>
      </c>
      <c r="C149" s="4">
        <f t="shared" si="18"/>
        <v>0.5584529262242387</v>
      </c>
      <c r="D149" s="3">
        <f t="shared" si="19"/>
        <v>0.55874552912028341</v>
      </c>
      <c r="E149" s="3">
        <f t="shared" si="20"/>
        <v>0.57794672327993357</v>
      </c>
      <c r="F149" s="3">
        <f t="shared" si="21"/>
        <v>0.5785116217868439</v>
      </c>
      <c r="G149" s="3">
        <f t="shared" si="22"/>
        <v>22.835901558729834</v>
      </c>
      <c r="H149" s="3">
        <f t="shared" si="23"/>
        <v>22.826828513834325</v>
      </c>
      <c r="I149" s="3">
        <f t="shared" si="24"/>
        <v>11.323428146987981</v>
      </c>
      <c r="J149" s="3">
        <f t="shared" si="25"/>
        <v>11.318128157959675</v>
      </c>
      <c r="K149" s="3">
        <f t="shared" si="26"/>
        <v>92.160024999999649</v>
      </c>
      <c r="L149" s="5">
        <f t="shared" si="27"/>
        <v>154.29985304225241</v>
      </c>
      <c r="M149" s="5">
        <f t="shared" si="28"/>
        <v>51.406468336203979</v>
      </c>
      <c r="N149" s="9">
        <v>50000</v>
      </c>
      <c r="O149" s="9">
        <v>0.3</v>
      </c>
      <c r="P149" s="9">
        <v>19.5</v>
      </c>
      <c r="Q149" s="5">
        <f t="shared" si="32"/>
        <v>187.19999999999942</v>
      </c>
      <c r="R149" s="5">
        <f t="shared" si="36"/>
        <v>0.82425135172143638</v>
      </c>
      <c r="S149" s="9">
        <v>0.21</v>
      </c>
      <c r="T149" s="9">
        <v>0.9</v>
      </c>
      <c r="U149" s="3">
        <f t="shared" si="33"/>
        <v>3.085997060845037E-2</v>
      </c>
      <c r="V149" s="3">
        <f t="shared" si="34"/>
        <v>0.28856727427545664</v>
      </c>
      <c r="W149" s="21">
        <v>1</v>
      </c>
      <c r="X149" s="24">
        <f t="shared" si="31"/>
        <v>3.085997060845037E-2</v>
      </c>
      <c r="Y149" s="3">
        <f t="shared" si="35"/>
        <v>3.762538283721454</v>
      </c>
    </row>
    <row r="150" spans="2:25">
      <c r="B150" s="119">
        <f t="shared" si="29"/>
        <v>9.6999999999999815</v>
      </c>
      <c r="C150" s="4">
        <f t="shared" si="18"/>
        <v>0.55380977761386874</v>
      </c>
      <c r="D150" s="3">
        <f t="shared" si="19"/>
        <v>0.55409506771702277</v>
      </c>
      <c r="E150" s="3">
        <f t="shared" si="20"/>
        <v>0.57862924428683704</v>
      </c>
      <c r="F150" s="3">
        <f t="shared" si="21"/>
        <v>0.57918948480125754</v>
      </c>
      <c r="G150" s="3">
        <f t="shared" si="22"/>
        <v>22.878120552178224</v>
      </c>
      <c r="H150" s="3">
        <f t="shared" si="23"/>
        <v>22.869064257201249</v>
      </c>
      <c r="I150" s="3">
        <f t="shared" si="24"/>
        <v>11.408331385439311</v>
      </c>
      <c r="J150" s="3">
        <f t="shared" si="25"/>
        <v>11.403070858325824</v>
      </c>
      <c r="K150" s="3">
        <f t="shared" si="26"/>
        <v>94.090024999999642</v>
      </c>
      <c r="L150" s="5">
        <f t="shared" si="27"/>
        <v>153.88512673608429</v>
      </c>
      <c r="M150" s="5">
        <f t="shared" si="28"/>
        <v>50.753692195131009</v>
      </c>
      <c r="N150" s="9">
        <v>50000</v>
      </c>
      <c r="O150" s="9">
        <v>0.3</v>
      </c>
      <c r="P150" s="9">
        <v>19.5</v>
      </c>
      <c r="Q150" s="5">
        <f t="shared" si="32"/>
        <v>189.14999999999941</v>
      </c>
      <c r="R150" s="5">
        <f t="shared" si="36"/>
        <v>0.81356133616751136</v>
      </c>
      <c r="S150" s="9">
        <v>0.21</v>
      </c>
      <c r="T150" s="9">
        <v>0.9</v>
      </c>
      <c r="U150" s="3">
        <f t="shared" si="33"/>
        <v>3.0777025347216748E-2</v>
      </c>
      <c r="V150" s="3">
        <f t="shared" si="34"/>
        <v>0.28574616924990581</v>
      </c>
      <c r="W150" s="21">
        <v>1</v>
      </c>
      <c r="X150" s="24">
        <f t="shared" si="31"/>
        <v>3.0777025347216748E-2</v>
      </c>
      <c r="Y150" s="3">
        <f t="shared" si="35"/>
        <v>3.7933153090686709</v>
      </c>
    </row>
    <row r="151" spans="2:25">
      <c r="B151" s="119">
        <f t="shared" si="29"/>
        <v>9.7999999999999812</v>
      </c>
      <c r="C151" s="4">
        <f t="shared" si="18"/>
        <v>0.5492352960878023</v>
      </c>
      <c r="D151" s="3">
        <f t="shared" si="19"/>
        <v>0.54951350482474925</v>
      </c>
      <c r="E151" s="3">
        <f t="shared" si="20"/>
        <v>0.57925766115228883</v>
      </c>
      <c r="F151" s="3">
        <f t="shared" si="21"/>
        <v>0.57981324757008801</v>
      </c>
      <c r="G151" s="3">
        <f t="shared" si="22"/>
        <v>22.920698069648743</v>
      </c>
      <c r="H151" s="3">
        <f t="shared" si="23"/>
        <v>22.911658604300118</v>
      </c>
      <c r="I151" s="3">
        <f t="shared" si="24"/>
        <v>11.493477498129085</v>
      </c>
      <c r="J151" s="3">
        <f t="shared" si="25"/>
        <v>11.488255959892243</v>
      </c>
      <c r="K151" s="3">
        <f t="shared" si="26"/>
        <v>96.04002499999963</v>
      </c>
      <c r="L151" s="5">
        <f t="shared" si="27"/>
        <v>153.46957087808241</v>
      </c>
      <c r="M151" s="5">
        <f t="shared" si="28"/>
        <v>50.110305455340338</v>
      </c>
      <c r="N151" s="9">
        <v>50000</v>
      </c>
      <c r="O151" s="9">
        <v>0.3</v>
      </c>
      <c r="P151" s="9">
        <v>19.5</v>
      </c>
      <c r="Q151" s="5">
        <f t="shared" si="32"/>
        <v>191.0999999999994</v>
      </c>
      <c r="R151" s="5">
        <f t="shared" si="36"/>
        <v>0.80308514326573988</v>
      </c>
      <c r="S151" s="9">
        <v>0.21</v>
      </c>
      <c r="T151" s="9">
        <v>0.9</v>
      </c>
      <c r="U151" s="3">
        <f t="shared" si="33"/>
        <v>3.0693914175616375E-2</v>
      </c>
      <c r="V151" s="3">
        <f t="shared" si="34"/>
        <v>0.28296531233955313</v>
      </c>
      <c r="W151" s="21">
        <v>1</v>
      </c>
      <c r="X151" s="24">
        <f t="shared" si="31"/>
        <v>3.0693914175616375E-2</v>
      </c>
      <c r="Y151" s="3">
        <f t="shared" si="35"/>
        <v>3.8240092232442873</v>
      </c>
    </row>
    <row r="152" spans="2:25">
      <c r="B152" s="119">
        <f t="shared" si="29"/>
        <v>9.8999999999999808</v>
      </c>
      <c r="C152" s="4">
        <f t="shared" si="18"/>
        <v>0.54472815772108174</v>
      </c>
      <c r="D152" s="3">
        <f t="shared" si="19"/>
        <v>0.54499950780238449</v>
      </c>
      <c r="E152" s="3">
        <f t="shared" si="20"/>
        <v>0.57983334254714247</v>
      </c>
      <c r="F152" s="3">
        <f t="shared" si="21"/>
        <v>0.58038428079812121</v>
      </c>
      <c r="G152" s="3">
        <f t="shared" si="22"/>
        <v>22.963632116892995</v>
      </c>
      <c r="H152" s="3">
        <f t="shared" si="23"/>
        <v>22.954609558866377</v>
      </c>
      <c r="I152" s="3">
        <f t="shared" si="24"/>
        <v>11.578861127071161</v>
      </c>
      <c r="J152" s="3">
        <f t="shared" si="25"/>
        <v>11.573678110263808</v>
      </c>
      <c r="K152" s="3">
        <f t="shared" si="26"/>
        <v>98.010024999999615</v>
      </c>
      <c r="L152" s="5">
        <f t="shared" si="27"/>
        <v>153.05325290456571</v>
      </c>
      <c r="M152" s="5">
        <f t="shared" si="28"/>
        <v>49.476169573718273</v>
      </c>
      <c r="N152" s="9">
        <v>50000</v>
      </c>
      <c r="O152" s="9">
        <v>0.3</v>
      </c>
      <c r="P152" s="9">
        <v>19.5</v>
      </c>
      <c r="Q152" s="5">
        <f t="shared" si="32"/>
        <v>193.04999999999939</v>
      </c>
      <c r="R152" s="5">
        <f t="shared" si="36"/>
        <v>0.79281664286229581</v>
      </c>
      <c r="S152" s="9">
        <v>0.21</v>
      </c>
      <c r="T152" s="9">
        <v>0.9</v>
      </c>
      <c r="U152" s="3">
        <f t="shared" si="33"/>
        <v>3.0610650580913033E-2</v>
      </c>
      <c r="V152" s="3">
        <f t="shared" si="34"/>
        <v>0.28022386199309995</v>
      </c>
      <c r="W152" s="21">
        <v>1</v>
      </c>
      <c r="X152" s="24">
        <f t="shared" si="31"/>
        <v>3.0610650580913033E-2</v>
      </c>
      <c r="Y152" s="3">
        <f t="shared" si="35"/>
        <v>3.8546198738252002</v>
      </c>
    </row>
    <row r="153" spans="2:25">
      <c r="B153" s="119">
        <f t="shared" si="29"/>
        <v>9.9999999999999805</v>
      </c>
      <c r="C153" s="4">
        <f t="shared" si="18"/>
        <v>0.54028706627379142</v>
      </c>
      <c r="D153" s="3">
        <f t="shared" si="19"/>
        <v>0.54055177207016081</v>
      </c>
      <c r="E153" s="3">
        <f t="shared" si="20"/>
        <v>0.58035762719233042</v>
      </c>
      <c r="F153" s="3">
        <f t="shared" si="21"/>
        <v>0.58090392512655298</v>
      </c>
      <c r="G153" s="3">
        <f t="shared" si="22"/>
        <v>23.006920697911738</v>
      </c>
      <c r="H153" s="3">
        <f t="shared" si="23"/>
        <v>22.997915122897545</v>
      </c>
      <c r="I153" s="3">
        <f t="shared" si="24"/>
        <v>11.66447705643076</v>
      </c>
      <c r="J153" s="3">
        <f t="shared" si="25"/>
        <v>11.659332099224192</v>
      </c>
      <c r="K153" s="3">
        <f t="shared" si="26"/>
        <v>100.0000249999996</v>
      </c>
      <c r="L153" s="5">
        <f t="shared" si="27"/>
        <v>152.63623863660189</v>
      </c>
      <c r="M153" s="5">
        <f t="shared" si="28"/>
        <v>48.851147712859436</v>
      </c>
      <c r="N153" s="9">
        <v>50000</v>
      </c>
      <c r="O153" s="9">
        <v>0.3</v>
      </c>
      <c r="P153" s="9">
        <v>19.5</v>
      </c>
      <c r="Q153" s="5">
        <f t="shared" si="32"/>
        <v>194.99999999999937</v>
      </c>
      <c r="R153" s="5">
        <f t="shared" si="36"/>
        <v>0.78274994172616608</v>
      </c>
      <c r="S153" s="9">
        <v>0.21</v>
      </c>
      <c r="T153" s="9">
        <v>0.9</v>
      </c>
      <c r="U153" s="3">
        <f t="shared" si="33"/>
        <v>3.0527247727320267E-2</v>
      </c>
      <c r="V153" s="3">
        <f t="shared" si="34"/>
        <v>0.27752100260002399</v>
      </c>
      <c r="W153" s="21">
        <v>1</v>
      </c>
      <c r="X153" s="24">
        <f t="shared" si="31"/>
        <v>3.0527247727320267E-2</v>
      </c>
      <c r="Y153" s="3">
        <f t="shared" si="35"/>
        <v>3.8851471215525204</v>
      </c>
    </row>
    <row r="154" spans="2:25">
      <c r="B154" s="119">
        <f t="shared" si="29"/>
        <v>10.09999999999998</v>
      </c>
      <c r="C154" s="4">
        <f t="shared" si="18"/>
        <v>0.5359107527360284</v>
      </c>
      <c r="D154" s="3">
        <f t="shared" si="19"/>
        <v>0.53616902063639182</v>
      </c>
      <c r="E154" s="3">
        <f t="shared" si="20"/>
        <v>0.58083182434325864</v>
      </c>
      <c r="F154" s="3">
        <f t="shared" si="21"/>
        <v>0.58137349162250451</v>
      </c>
      <c r="G154" s="3">
        <f t="shared" si="22"/>
        <v>23.050561815279025</v>
      </c>
      <c r="H154" s="3">
        <f t="shared" si="23"/>
        <v>23.041573296977784</v>
      </c>
      <c r="I154" s="3">
        <f t="shared" si="24"/>
        <v>11.750320208402815</v>
      </c>
      <c r="J154" s="3">
        <f t="shared" si="25"/>
        <v>11.745212854605898</v>
      </c>
      <c r="K154" s="3">
        <f t="shared" si="26"/>
        <v>102.01002499999959</v>
      </c>
      <c r="L154" s="5">
        <f t="shared" si="27"/>
        <v>152.21859230489397</v>
      </c>
      <c r="M154" s="5">
        <f t="shared" si="28"/>
        <v>48.235104745526883</v>
      </c>
      <c r="N154" s="9">
        <v>50000</v>
      </c>
      <c r="O154" s="9">
        <v>0.3</v>
      </c>
      <c r="P154" s="9">
        <v>19.5</v>
      </c>
      <c r="Q154" s="5">
        <f t="shared" si="32"/>
        <v>196.94999999999936</v>
      </c>
      <c r="R154" s="5">
        <f t="shared" si="36"/>
        <v>0.7728793719466589</v>
      </c>
      <c r="S154" s="9">
        <v>0.21</v>
      </c>
      <c r="T154" s="9">
        <v>0.9</v>
      </c>
      <c r="U154" s="3">
        <f t="shared" si="33"/>
        <v>3.0443718460978684E-2</v>
      </c>
      <c r="V154" s="3">
        <f t="shared" si="34"/>
        <v>0.2748559433949524</v>
      </c>
      <c r="W154" s="21">
        <v>1</v>
      </c>
      <c r="X154" s="24">
        <f t="shared" si="31"/>
        <v>3.0443718460978684E-2</v>
      </c>
      <c r="Y154" s="3">
        <f t="shared" si="35"/>
        <v>3.9155908400134991</v>
      </c>
    </row>
    <row r="155" spans="2:25">
      <c r="B155" s="119">
        <f t="shared" si="29"/>
        <v>10.19999999999998</v>
      </c>
      <c r="C155" s="4">
        <f t="shared" si="18"/>
        <v>0.53159797486600302</v>
      </c>
      <c r="D155" s="3">
        <f t="shared" si="19"/>
        <v>0.531850003618349</v>
      </c>
      <c r="E155" s="3">
        <f t="shared" si="20"/>
        <v>0.58125721428105026</v>
      </c>
      <c r="F155" s="3">
        <f t="shared" si="21"/>
        <v>0.58179426227518782</v>
      </c>
      <c r="G155" s="3">
        <f t="shared" si="22"/>
        <v>23.094553470461374</v>
      </c>
      <c r="H155" s="3">
        <f t="shared" si="23"/>
        <v>23.085582080597398</v>
      </c>
      <c r="I155" s="3">
        <f t="shared" si="24"/>
        <v>11.836385639205895</v>
      </c>
      <c r="J155" s="3">
        <f t="shared" si="25"/>
        <v>11.831315438276489</v>
      </c>
      <c r="K155" s="3">
        <f t="shared" si="26"/>
        <v>104.04002499999957</v>
      </c>
      <c r="L155" s="5">
        <f t="shared" si="27"/>
        <v>151.80037657501683</v>
      </c>
      <c r="M155" s="5">
        <f t="shared" si="28"/>
        <v>47.627907257101882</v>
      </c>
      <c r="N155" s="9">
        <v>50000</v>
      </c>
      <c r="O155" s="9">
        <v>0.3</v>
      </c>
      <c r="P155" s="9">
        <v>19.5</v>
      </c>
      <c r="Q155" s="5">
        <f t="shared" si="32"/>
        <v>198.89999999999935</v>
      </c>
      <c r="R155" s="5">
        <f t="shared" si="36"/>
        <v>0.76319948001517002</v>
      </c>
      <c r="S155" s="9">
        <v>0.21</v>
      </c>
      <c r="T155" s="9">
        <v>0.9</v>
      </c>
      <c r="U155" s="3">
        <f t="shared" si="33"/>
        <v>3.036007531500326E-2</v>
      </c>
      <c r="V155" s="3">
        <f t="shared" si="34"/>
        <v>0.27222791741968905</v>
      </c>
      <c r="W155" s="21">
        <v>1</v>
      </c>
      <c r="X155" s="24">
        <f t="shared" si="31"/>
        <v>3.036007531500326E-2</v>
      </c>
      <c r="Y155" s="3">
        <f t="shared" si="35"/>
        <v>3.9459509153285022</v>
      </c>
    </row>
    <row r="156" spans="2:25">
      <c r="B156" s="119">
        <f t="shared" si="29"/>
        <v>10.299999999999979</v>
      </c>
      <c r="C156" s="4">
        <f t="shared" si="18"/>
        <v>0.5273475167228413</v>
      </c>
      <c r="D156" s="3">
        <f t="shared" si="19"/>
        <v>0.52759349775875819</v>
      </c>
      <c r="E156" s="3">
        <f t="shared" si="20"/>
        <v>0.5816350488090779</v>
      </c>
      <c r="F156" s="3">
        <f t="shared" si="21"/>
        <v>0.58216749049715721</v>
      </c>
      <c r="G156" s="3">
        <f t="shared" si="22"/>
        <v>23.138893664131817</v>
      </c>
      <c r="H156" s="3">
        <f t="shared" si="23"/>
        <v>23.129939472467274</v>
      </c>
      <c r="I156" s="3">
        <f t="shared" si="24"/>
        <v>11.922668535189578</v>
      </c>
      <c r="J156" s="3">
        <f t="shared" si="25"/>
        <v>11.917635042238858</v>
      </c>
      <c r="K156" s="3">
        <f t="shared" si="26"/>
        <v>106.09002499999957</v>
      </c>
      <c r="L156" s="5">
        <f t="shared" si="27"/>
        <v>151.38165257293136</v>
      </c>
      <c r="M156" s="5">
        <f t="shared" si="28"/>
        <v>47.029423546174073</v>
      </c>
      <c r="N156" s="9">
        <v>50000</v>
      </c>
      <c r="O156" s="9">
        <v>0.3</v>
      </c>
      <c r="P156" s="9">
        <v>19.5</v>
      </c>
      <c r="Q156" s="5">
        <f t="shared" si="32"/>
        <v>200.84999999999934</v>
      </c>
      <c r="R156" s="5">
        <f t="shared" si="36"/>
        <v>0.75370501654434585</v>
      </c>
      <c r="S156" s="9">
        <v>0.21</v>
      </c>
      <c r="T156" s="9">
        <v>0.9</v>
      </c>
      <c r="U156" s="3">
        <f t="shared" si="33"/>
        <v>3.0276330514586166E-2</v>
      </c>
      <c r="V156" s="3">
        <f t="shared" si="34"/>
        <v>0.26963618053934363</v>
      </c>
      <c r="W156" s="21">
        <v>1</v>
      </c>
      <c r="X156" s="24">
        <f t="shared" si="31"/>
        <v>3.0276330514586166E-2</v>
      </c>
      <c r="Y156" s="3">
        <f t="shared" si="35"/>
        <v>3.9762272458430883</v>
      </c>
    </row>
    <row r="157" spans="2:25">
      <c r="B157" s="119">
        <f t="shared" si="29"/>
        <v>10.399999999999979</v>
      </c>
      <c r="C157" s="4">
        <f t="shared" si="18"/>
        <v>0.52315818819551796</v>
      </c>
      <c r="D157" s="3">
        <f t="shared" si="19"/>
        <v>0.52339830593929049</v>
      </c>
      <c r="E157" s="3">
        <f t="shared" si="20"/>
        <v>0.58196655175335044</v>
      </c>
      <c r="F157" s="3">
        <f t="shared" si="21"/>
        <v>0.58249440162923294</v>
      </c>
      <c r="G157" s="3">
        <f t="shared" si="22"/>
        <v>23.183580396478874</v>
      </c>
      <c r="H157" s="3">
        <f t="shared" si="23"/>
        <v>23.17464347082819</v>
      </c>
      <c r="I157" s="3">
        <f t="shared" si="24"/>
        <v>12.009164209052999</v>
      </c>
      <c r="J157" s="3">
        <f t="shared" si="25"/>
        <v>12.004166984843204</v>
      </c>
      <c r="K157" s="3">
        <f t="shared" si="26"/>
        <v>108.16002499999956</v>
      </c>
      <c r="L157" s="5">
        <f t="shared" si="27"/>
        <v>150.9624799107072</v>
      </c>
      <c r="M157" s="5">
        <f t="shared" si="28"/>
        <v>46.439523623410629</v>
      </c>
      <c r="N157" s="9">
        <v>50000</v>
      </c>
      <c r="O157" s="9">
        <v>0.3</v>
      </c>
      <c r="P157" s="9">
        <v>19.5</v>
      </c>
      <c r="Q157" s="5">
        <f t="shared" si="32"/>
        <v>202.79999999999933</v>
      </c>
      <c r="R157" s="5">
        <f t="shared" si="36"/>
        <v>0.74439092658139894</v>
      </c>
      <c r="S157" s="9">
        <v>0.21</v>
      </c>
      <c r="T157" s="9">
        <v>0.9</v>
      </c>
      <c r="U157" s="3">
        <f t="shared" si="33"/>
        <v>3.019249598214133E-2</v>
      </c>
      <c r="V157" s="3">
        <f t="shared" si="34"/>
        <v>0.26708001050925645</v>
      </c>
      <c r="W157" s="21">
        <v>1</v>
      </c>
      <c r="X157" s="24">
        <f t="shared" si="31"/>
        <v>3.019249598214133E-2</v>
      </c>
      <c r="Y157" s="3">
        <f t="shared" si="35"/>
        <v>4.0064197418252299</v>
      </c>
    </row>
    <row r="158" spans="2:25">
      <c r="B158" s="119">
        <f t="shared" si="29"/>
        <v>10.499999999999979</v>
      </c>
      <c r="C158" s="4">
        <f t="shared" si="18"/>
        <v>0.51902882452922672</v>
      </c>
      <c r="D158" s="3">
        <f t="shared" si="19"/>
        <v>0.51926325669230189</v>
      </c>
      <c r="E158" s="3">
        <f t="shared" si="20"/>
        <v>0.58225291946546076</v>
      </c>
      <c r="F158" s="3">
        <f t="shared" si="21"/>
        <v>0.58277619344779075</v>
      </c>
      <c r="G158" s="3">
        <f t="shared" si="22"/>
        <v>23.228611667510382</v>
      </c>
      <c r="H158" s="3">
        <f t="shared" si="23"/>
        <v>23.219692073754974</v>
      </c>
      <c r="I158" s="3">
        <f t="shared" si="24"/>
        <v>12.095868096172326</v>
      </c>
      <c r="J158" s="3">
        <f t="shared" si="25"/>
        <v>12.090906707108427</v>
      </c>
      <c r="K158" s="3">
        <f t="shared" si="26"/>
        <v>110.25002499999954</v>
      </c>
      <c r="L158" s="5">
        <f t="shared" si="27"/>
        <v>150.54291671239326</v>
      </c>
      <c r="M158" s="5">
        <f t="shared" si="28"/>
        <v>45.858079208835946</v>
      </c>
      <c r="N158" s="9">
        <v>50000</v>
      </c>
      <c r="O158" s="9">
        <v>0.3</v>
      </c>
      <c r="P158" s="9">
        <v>19.5</v>
      </c>
      <c r="Q158" s="5">
        <f t="shared" si="32"/>
        <v>204.74999999999932</v>
      </c>
      <c r="R158" s="5">
        <f t="shared" si="36"/>
        <v>0.73525234047567167</v>
      </c>
      <c r="S158" s="9">
        <v>0.21</v>
      </c>
      <c r="T158" s="9">
        <v>0.9</v>
      </c>
      <c r="U158" s="3">
        <f t="shared" si="33"/>
        <v>3.0108583342478547E-2</v>
      </c>
      <c r="V158" s="3">
        <f t="shared" si="34"/>
        <v>0.26455870608964044</v>
      </c>
      <c r="W158" s="21">
        <v>1</v>
      </c>
      <c r="X158" s="24">
        <f t="shared" si="31"/>
        <v>3.0108583342478547E-2</v>
      </c>
      <c r="Y158" s="3">
        <f t="shared" si="35"/>
        <v>4.0365283251677084</v>
      </c>
    </row>
    <row r="159" spans="2:25">
      <c r="B159" s="119">
        <f t="shared" si="29"/>
        <v>10.599999999999978</v>
      </c>
      <c r="C159" s="4">
        <f t="shared" si="18"/>
        <v>0.51495828585036652</v>
      </c>
      <c r="D159" s="3">
        <f t="shared" si="19"/>
        <v>0.51518720371195614</v>
      </c>
      <c r="E159" s="3">
        <f t="shared" si="20"/>
        <v>0.5824953213269044</v>
      </c>
      <c r="F159" s="3">
        <f t="shared" si="21"/>
        <v>0.58301403667325047</v>
      </c>
      <c r="G159" s="3">
        <f t="shared" si="22"/>
        <v>23.273985477352163</v>
      </c>
      <c r="H159" s="3">
        <f t="shared" si="23"/>
        <v>23.265083279455492</v>
      </c>
      <c r="I159" s="3">
        <f t="shared" si="24"/>
        <v>12.182775751034718</v>
      </c>
      <c r="J159" s="3">
        <f t="shared" si="25"/>
        <v>12.177849769150527</v>
      </c>
      <c r="K159" s="3">
        <f t="shared" si="26"/>
        <v>112.36002499999954</v>
      </c>
      <c r="L159" s="5">
        <f t="shared" si="27"/>
        <v>150.12301963997851</v>
      </c>
      <c r="M159" s="5">
        <f t="shared" si="28"/>
        <v>45.28496372764495</v>
      </c>
      <c r="N159" s="9">
        <v>50000</v>
      </c>
      <c r="O159" s="9">
        <v>0.3</v>
      </c>
      <c r="P159" s="9">
        <v>19.5</v>
      </c>
      <c r="Q159" s="5">
        <f t="shared" si="32"/>
        <v>206.69999999999931</v>
      </c>
      <c r="R159" s="5">
        <f t="shared" si="36"/>
        <v>0.72628456526356566</v>
      </c>
      <c r="S159" s="9">
        <v>0.21</v>
      </c>
      <c r="T159" s="9">
        <v>0.9</v>
      </c>
      <c r="U159" s="3">
        <f t="shared" si="33"/>
        <v>3.0024603927995594E-2</v>
      </c>
      <c r="V159" s="3">
        <f t="shared" si="34"/>
        <v>0.26207158620507509</v>
      </c>
      <c r="W159" s="21">
        <v>1</v>
      </c>
      <c r="X159" s="24">
        <f t="shared" si="31"/>
        <v>3.0024603927995594E-2</v>
      </c>
      <c r="Y159" s="3">
        <f t="shared" si="35"/>
        <v>4.0665529290957041</v>
      </c>
    </row>
    <row r="160" spans="2:25">
      <c r="B160" s="119">
        <f t="shared" si="29"/>
        <v>10.699999999999978</v>
      </c>
      <c r="C160" s="4">
        <f t="shared" si="18"/>
        <v>0.51094545669122093</v>
      </c>
      <c r="D160" s="3">
        <f t="shared" si="19"/>
        <v>0.51116902536576114</v>
      </c>
      <c r="E160" s="3">
        <f t="shared" si="20"/>
        <v>0.58269490025369997</v>
      </c>
      <c r="F160" s="3">
        <f t="shared" si="21"/>
        <v>0.58320907547868817</v>
      </c>
      <c r="G160" s="3">
        <f t="shared" si="22"/>
        <v>23.319699826541495</v>
      </c>
      <c r="H160" s="3">
        <f t="shared" si="23"/>
        <v>23.310815086564425</v>
      </c>
      <c r="I160" s="3">
        <f t="shared" si="24"/>
        <v>12.269882843776443</v>
      </c>
      <c r="J160" s="3">
        <f t="shared" si="25"/>
        <v>12.264991846715576</v>
      </c>
      <c r="K160" s="3">
        <f t="shared" si="26"/>
        <v>114.49002499999952</v>
      </c>
      <c r="L160" s="5">
        <f t="shared" si="27"/>
        <v>149.70284391939336</v>
      </c>
      <c r="M160" s="5">
        <f t="shared" si="28"/>
        <v>44.720052304664293</v>
      </c>
      <c r="N160" s="9">
        <v>50000</v>
      </c>
      <c r="O160" s="9">
        <v>0.3</v>
      </c>
      <c r="P160" s="9">
        <v>19.5</v>
      </c>
      <c r="Q160" s="5">
        <f t="shared" si="32"/>
        <v>208.6499999999993</v>
      </c>
      <c r="R160" s="5">
        <f t="shared" si="36"/>
        <v>0.71748307653675469</v>
      </c>
      <c r="S160" s="9">
        <v>0.21</v>
      </c>
      <c r="T160" s="9">
        <v>0.9</v>
      </c>
      <c r="U160" s="3">
        <f t="shared" si="33"/>
        <v>2.9940568783878567E-2</v>
      </c>
      <c r="V160" s="3">
        <f t="shared" si="34"/>
        <v>0.25961798914618395</v>
      </c>
      <c r="W160" s="21">
        <v>1</v>
      </c>
      <c r="X160" s="24">
        <f t="shared" si="31"/>
        <v>2.9940568783878567E-2</v>
      </c>
      <c r="Y160" s="3">
        <f t="shared" si="35"/>
        <v>4.0964934978795826</v>
      </c>
    </row>
    <row r="161" spans="2:25">
      <c r="B161" s="119">
        <f t="shared" si="29"/>
        <v>10.799999999999978</v>
      </c>
      <c r="C161" s="4">
        <f t="shared" si="18"/>
        <v>0.50698924551529778</v>
      </c>
      <c r="D161" s="3">
        <f t="shared" si="19"/>
        <v>0.50720762420744614</v>
      </c>
      <c r="E161" s="3">
        <f t="shared" si="20"/>
        <v>0.5828527732003369</v>
      </c>
      <c r="F161" s="3">
        <f t="shared" si="21"/>
        <v>0.58336242799761007</v>
      </c>
      <c r="G161" s="3">
        <f t="shared" si="22"/>
        <v>23.365752716315377</v>
      </c>
      <c r="H161" s="3">
        <f t="shared" si="23"/>
        <v>23.356885494431818</v>
      </c>
      <c r="I161" s="3">
        <f t="shared" si="24"/>
        <v>12.357185156822711</v>
      </c>
      <c r="J161" s="3">
        <f t="shared" si="25"/>
        <v>12.352328727814829</v>
      </c>
      <c r="K161" s="3">
        <f t="shared" si="26"/>
        <v>116.64002499999951</v>
      </c>
      <c r="L161" s="5">
        <f t="shared" si="27"/>
        <v>149.28244336650295</v>
      </c>
      <c r="M161" s="5">
        <f t="shared" si="28"/>
        <v>44.163221757570099</v>
      </c>
      <c r="N161" s="9">
        <v>50000</v>
      </c>
      <c r="O161" s="9">
        <v>0.3</v>
      </c>
      <c r="P161" s="9">
        <v>19.5</v>
      </c>
      <c r="Q161" s="5">
        <f t="shared" si="32"/>
        <v>210.59999999999928</v>
      </c>
      <c r="R161" s="5">
        <f t="shared" si="36"/>
        <v>0.70884351076212471</v>
      </c>
      <c r="S161" s="9">
        <v>0.21</v>
      </c>
      <c r="T161" s="9">
        <v>0.9</v>
      </c>
      <c r="U161" s="3">
        <f t="shared" si="33"/>
        <v>2.9856488673300482E-2</v>
      </c>
      <c r="V161" s="3">
        <f t="shared" si="34"/>
        <v>0.25719727181100288</v>
      </c>
      <c r="W161" s="21">
        <v>1</v>
      </c>
      <c r="X161" s="24">
        <f t="shared" si="31"/>
        <v>2.9856488673300482E-2</v>
      </c>
      <c r="Y161" s="3">
        <f t="shared" si="35"/>
        <v>4.1263499865528832</v>
      </c>
    </row>
    <row r="162" spans="2:25">
      <c r="B162" s="119">
        <f t="shared" si="29"/>
        <v>10.899999999999977</v>
      </c>
      <c r="C162" s="4">
        <f t="shared" si="18"/>
        <v>0.50308858424420633</v>
      </c>
      <c r="D162" s="3">
        <f t="shared" si="19"/>
        <v>0.50330192649201766</v>
      </c>
      <c r="E162" s="3">
        <f t="shared" si="20"/>
        <v>0.58297003166217387</v>
      </c>
      <c r="F162" s="3">
        <f t="shared" si="21"/>
        <v>0.58347518683001254</v>
      </c>
      <c r="G162" s="3">
        <f t="shared" si="22"/>
        <v>23.412142148893583</v>
      </c>
      <c r="H162" s="3">
        <f t="shared" si="23"/>
        <v>23.40329250340643</v>
      </c>
      <c r="I162" s="3">
        <f t="shared" si="24"/>
        <v>12.444678581626746</v>
      </c>
      <c r="J162" s="3">
        <f t="shared" si="25"/>
        <v>12.439856309459508</v>
      </c>
      <c r="K162" s="3">
        <f t="shared" si="26"/>
        <v>118.8100249999995</v>
      </c>
      <c r="L162" s="5">
        <f t="shared" si="27"/>
        <v>148.86187041305206</v>
      </c>
      <c r="M162" s="5">
        <f t="shared" si="28"/>
        <v>43.614350588961919</v>
      </c>
      <c r="N162" s="9">
        <v>50000</v>
      </c>
      <c r="O162" s="9">
        <v>0.3</v>
      </c>
      <c r="P162" s="9">
        <v>19.5</v>
      </c>
      <c r="Q162" s="5">
        <f t="shared" si="32"/>
        <v>212.54999999999927</v>
      </c>
      <c r="R162" s="5">
        <f>L162/Q162</f>
        <v>0.70036165802424166</v>
      </c>
      <c r="S162" s="9">
        <v>0.21</v>
      </c>
      <c r="T162" s="9">
        <v>0.9</v>
      </c>
      <c r="U162" s="3">
        <f t="shared" si="33"/>
        <v>2.9772374082610305E-2</v>
      </c>
      <c r="V162" s="3">
        <f t="shared" si="34"/>
        <v>0.25480880898371888</v>
      </c>
      <c r="W162" s="21">
        <v>1</v>
      </c>
      <c r="X162" s="24">
        <f t="shared" si="31"/>
        <v>2.9772374082610305E-2</v>
      </c>
      <c r="Y162" s="3">
        <f t="shared" si="35"/>
        <v>4.1561223606354938</v>
      </c>
    </row>
    <row r="163" spans="2:25">
      <c r="B163" s="119">
        <f t="shared" si="29"/>
        <v>10.999999999999977</v>
      </c>
      <c r="C163" s="4">
        <f t="shared" si="18"/>
        <v>0.49924242778685873</v>
      </c>
      <c r="D163" s="3">
        <f t="shared" si="19"/>
        <v>0.49945088169374419</v>
      </c>
      <c r="E163" s="3">
        <f t="shared" si="20"/>
        <v>0.58304774217549493</v>
      </c>
      <c r="F163" s="3">
        <f t="shared" si="21"/>
        <v>0.58354841954594527</v>
      </c>
      <c r="G163" s="3">
        <f t="shared" si="22"/>
        <v>23.458866127756462</v>
      </c>
      <c r="H163" s="3">
        <f t="shared" si="23"/>
        <v>23.450034115113766</v>
      </c>
      <c r="I163" s="3">
        <f t="shared" si="24"/>
        <v>12.532359115505727</v>
      </c>
      <c r="J163" s="3">
        <f t="shared" si="25"/>
        <v>12.527570594492753</v>
      </c>
      <c r="K163" s="3">
        <f t="shared" si="26"/>
        <v>121.00002499999948</v>
      </c>
      <c r="L163" s="5">
        <f t="shared" si="27"/>
        <v>148.44117613252155</v>
      </c>
      <c r="M163" s="5">
        <f t="shared" si="28"/>
        <v>43.073318977388126</v>
      </c>
      <c r="N163" s="9">
        <v>50000</v>
      </c>
      <c r="O163" s="9">
        <v>0.3</v>
      </c>
      <c r="P163" s="9">
        <v>19.5</v>
      </c>
      <c r="Q163" s="5">
        <f t="shared" si="32"/>
        <v>214.49999999999926</v>
      </c>
      <c r="R163" s="5">
        <f t="shared" ref="R163:R226" si="37">L163/Q163</f>
        <v>0.69203345516327297</v>
      </c>
      <c r="S163" s="9">
        <v>0.21</v>
      </c>
      <c r="T163" s="9">
        <v>0.9</v>
      </c>
      <c r="U163" s="3">
        <f t="shared" si="33"/>
        <v>2.9688235226504201E-2</v>
      </c>
      <c r="V163" s="3">
        <f t="shared" si="34"/>
        <v>0.25245199264861001</v>
      </c>
      <c r="W163" s="21">
        <v>1</v>
      </c>
      <c r="X163" s="24">
        <f t="shared" si="31"/>
        <v>2.9688235226504201E-2</v>
      </c>
      <c r="Y163" s="3">
        <f t="shared" si="35"/>
        <v>4.185810595861998</v>
      </c>
    </row>
    <row r="164" spans="2:25">
      <c r="B164" s="119">
        <f t="shared" si="29"/>
        <v>11.099999999999977</v>
      </c>
      <c r="C164" s="4">
        <f t="shared" si="18"/>
        <v>0.49544975357170273</v>
      </c>
      <c r="D164" s="3">
        <f t="shared" si="19"/>
        <v>0.49565346202774441</v>
      </c>
      <c r="E164" s="3">
        <f t="shared" si="20"/>
        <v>0.58308694681451223</v>
      </c>
      <c r="F164" s="3">
        <f t="shared" si="21"/>
        <v>0.58358316918587061</v>
      </c>
      <c r="G164" s="3">
        <f t="shared" si="22"/>
        <v>23.505922657917502</v>
      </c>
      <c r="H164" s="3">
        <f t="shared" si="23"/>
        <v>23.497108332728935</v>
      </c>
      <c r="I164" s="3">
        <f t="shared" si="24"/>
        <v>12.620222858571058</v>
      </c>
      <c r="J164" s="3">
        <f t="shared" si="25"/>
        <v>12.615467688516327</v>
      </c>
      <c r="K164" s="3">
        <f t="shared" si="26"/>
        <v>123.21002499999948</v>
      </c>
      <c r="L164" s="5">
        <f t="shared" si="27"/>
        <v>148.02041026586329</v>
      </c>
      <c r="M164" s="5">
        <f t="shared" si="28"/>
        <v>42.540008767410193</v>
      </c>
      <c r="N164" s="9">
        <v>50000</v>
      </c>
      <c r="O164" s="9">
        <v>0.3</v>
      </c>
      <c r="P164" s="9">
        <v>19.5</v>
      </c>
      <c r="Q164" s="5">
        <f t="shared" si="32"/>
        <v>216.44999999999925</v>
      </c>
      <c r="R164" s="5">
        <f t="shared" si="37"/>
        <v>0.6838549792832701</v>
      </c>
      <c r="S164" s="9">
        <v>0.21</v>
      </c>
      <c r="T164" s="9">
        <v>0.9</v>
      </c>
      <c r="U164" s="3">
        <f t="shared" si="33"/>
        <v>2.960408205317255E-2</v>
      </c>
      <c r="V164" s="3">
        <f t="shared" si="34"/>
        <v>0.25012623133716178</v>
      </c>
      <c r="W164" s="21">
        <v>1</v>
      </c>
      <c r="X164" s="24">
        <f t="shared" si="31"/>
        <v>2.960408205317255E-2</v>
      </c>
      <c r="Y164" s="3">
        <f t="shared" si="35"/>
        <v>4.2154146779151702</v>
      </c>
    </row>
    <row r="165" spans="2:25">
      <c r="B165" s="119">
        <f t="shared" si="29"/>
        <v>11.199999999999976</v>
      </c>
      <c r="C165" s="4">
        <f t="shared" si="18"/>
        <v>0.49170956108261787</v>
      </c>
      <c r="D165" s="3">
        <f t="shared" si="19"/>
        <v>0.49190866197577676</v>
      </c>
      <c r="E165" s="3">
        <f t="shared" si="20"/>
        <v>0.58308866368468015</v>
      </c>
      <c r="F165" s="3">
        <f t="shared" si="21"/>
        <v>0.58358045475718567</v>
      </c>
      <c r="G165" s="3">
        <f t="shared" si="22"/>
        <v>23.553309746190649</v>
      </c>
      <c r="H165" s="3">
        <f t="shared" si="23"/>
        <v>23.544513161244161</v>
      </c>
      <c r="I165" s="3">
        <f t="shared" si="24"/>
        <v>12.708266010750618</v>
      </c>
      <c r="J165" s="3">
        <f t="shared" si="25"/>
        <v>12.703543796909564</v>
      </c>
      <c r="K165" s="3">
        <f t="shared" si="26"/>
        <v>125.44002499999947</v>
      </c>
      <c r="L165" s="5">
        <f t="shared" si="27"/>
        <v>147.59962124708116</v>
      </c>
      <c r="M165" s="5">
        <f t="shared" si="28"/>
        <v>42.014303458788675</v>
      </c>
      <c r="N165" s="9">
        <v>50000</v>
      </c>
      <c r="O165" s="9">
        <v>0.3</v>
      </c>
      <c r="P165" s="9">
        <v>19.5</v>
      </c>
      <c r="Q165" s="5">
        <f t="shared" si="32"/>
        <v>218.39999999999924</v>
      </c>
      <c r="R165" s="5">
        <f t="shared" si="37"/>
        <v>0.67582244160751681</v>
      </c>
      <c r="S165" s="9">
        <v>0.21</v>
      </c>
      <c r="T165" s="9">
        <v>0.9</v>
      </c>
      <c r="U165" s="3">
        <f t="shared" si="33"/>
        <v>2.9519924249416126E-2</v>
      </c>
      <c r="V165" s="3">
        <f t="shared" si="34"/>
        <v>0.24783094950646631</v>
      </c>
      <c r="W165" s="21">
        <v>1</v>
      </c>
      <c r="X165" s="24">
        <f t="shared" si="31"/>
        <v>2.9519924249416126E-2</v>
      </c>
      <c r="Y165" s="3">
        <f t="shared" si="35"/>
        <v>4.2449346021645864</v>
      </c>
    </row>
    <row r="166" spans="2:25">
      <c r="B166" s="119">
        <f t="shared" si="29"/>
        <v>11.299999999999976</v>
      </c>
      <c r="C166" s="4">
        <f t="shared" si="18"/>
        <v>0.4880208713990371</v>
      </c>
      <c r="D166" s="3">
        <f t="shared" si="19"/>
        <v>0.48821549781676471</v>
      </c>
      <c r="E166" s="3">
        <f t="shared" si="20"/>
        <v>0.58305388741175002</v>
      </c>
      <c r="F166" s="3">
        <f t="shared" si="21"/>
        <v>0.58354127172634918</v>
      </c>
      <c r="G166" s="3">
        <f t="shared" si="22"/>
        <v>23.601025401452357</v>
      </c>
      <c r="H166" s="3">
        <f t="shared" si="23"/>
        <v>23.592246607731099</v>
      </c>
      <c r="I166" s="3">
        <f t="shared" si="24"/>
        <v>12.7964848689005</v>
      </c>
      <c r="J166" s="3">
        <f t="shared" si="25"/>
        <v>12.791795221938141</v>
      </c>
      <c r="K166" s="3">
        <f t="shared" si="26"/>
        <v>127.69002499999945</v>
      </c>
      <c r="L166" s="5">
        <f t="shared" si="27"/>
        <v>147.17885622863119</v>
      </c>
      <c r="M166" s="5">
        <f t="shared" si="28"/>
        <v>41.496088194867838</v>
      </c>
      <c r="N166" s="9">
        <v>50000</v>
      </c>
      <c r="O166" s="9">
        <v>0.3</v>
      </c>
      <c r="P166" s="9">
        <v>19.5</v>
      </c>
      <c r="Q166" s="5">
        <f t="shared" si="32"/>
        <v>220.34999999999923</v>
      </c>
      <c r="R166" s="5">
        <f t="shared" si="37"/>
        <v>0.66793218165932244</v>
      </c>
      <c r="S166" s="9">
        <v>0.21</v>
      </c>
      <c r="T166" s="9">
        <v>0.9</v>
      </c>
      <c r="U166" s="3">
        <f t="shared" si="33"/>
        <v>2.9435771245726133E-2</v>
      </c>
      <c r="V166" s="3">
        <f t="shared" si="34"/>
        <v>0.24556558694713596</v>
      </c>
      <c r="W166" s="21">
        <v>1</v>
      </c>
      <c r="X166" s="24">
        <f t="shared" si="31"/>
        <v>2.9435771245726133E-2</v>
      </c>
      <c r="Y166" s="3">
        <f t="shared" si="35"/>
        <v>4.2743703734103127</v>
      </c>
    </row>
    <row r="167" spans="2:25">
      <c r="B167" s="119">
        <f t="shared" si="29"/>
        <v>11.399999999999975</v>
      </c>
      <c r="C167" s="4">
        <f t="shared" si="18"/>
        <v>0.48438272674079452</v>
      </c>
      <c r="D167" s="3">
        <f t="shared" si="19"/>
        <v>0.48457300716252871</v>
      </c>
      <c r="E167" s="3">
        <f t="shared" si="20"/>
        <v>0.58298358962606067</v>
      </c>
      <c r="F167" s="3">
        <f t="shared" si="21"/>
        <v>0.58346659250610777</v>
      </c>
      <c r="G167" s="3">
        <f t="shared" si="22"/>
        <v>23.649067634898408</v>
      </c>
      <c r="H167" s="3">
        <f t="shared" si="23"/>
        <v>23.640306681597838</v>
      </c>
      <c r="I167" s="3">
        <f t="shared" si="24"/>
        <v>12.884875824003871</v>
      </c>
      <c r="J167" s="3">
        <f t="shared" si="25"/>
        <v>12.880218359950248</v>
      </c>
      <c r="K167" s="3">
        <f t="shared" si="26"/>
        <v>129.96002499999943</v>
      </c>
      <c r="L167" s="5">
        <f t="shared" si="27"/>
        <v>146.75816110661549</v>
      </c>
      <c r="M167" s="5">
        <f t="shared" si="28"/>
        <v>40.985249750230558</v>
      </c>
      <c r="N167" s="9">
        <v>50000</v>
      </c>
      <c r="O167" s="9">
        <v>0.3</v>
      </c>
      <c r="P167" s="9">
        <v>19.5</v>
      </c>
      <c r="Q167" s="5">
        <f t="shared" si="32"/>
        <v>222.29999999999922</v>
      </c>
      <c r="R167" s="5">
        <f t="shared" si="37"/>
        <v>0.66018066174816015</v>
      </c>
      <c r="S167" s="9">
        <v>0.21</v>
      </c>
      <c r="T167" s="9">
        <v>0.9</v>
      </c>
      <c r="U167" s="3">
        <f t="shared" si="33"/>
        <v>2.9351632221322994E-2</v>
      </c>
      <c r="V167" s="3">
        <f t="shared" si="34"/>
        <v>0.24332959821907479</v>
      </c>
      <c r="W167" s="21">
        <v>1</v>
      </c>
      <c r="X167" s="24">
        <f t="shared" si="31"/>
        <v>2.9351632221322994E-2</v>
      </c>
      <c r="Y167" s="3">
        <f t="shared" si="35"/>
        <v>4.3037220056316361</v>
      </c>
    </row>
    <row r="168" spans="2:25">
      <c r="B168" s="119">
        <f t="shared" si="29"/>
        <v>11.499999999999975</v>
      </c>
      <c r="C168" s="4">
        <f t="shared" si="18"/>
        <v>0.48079419001813911</v>
      </c>
      <c r="D168" s="3">
        <f t="shared" si="19"/>
        <v>0.48098024849913834</v>
      </c>
      <c r="E168" s="3">
        <f t="shared" si="20"/>
        <v>0.58287871944161818</v>
      </c>
      <c r="F168" s="3">
        <f t="shared" si="21"/>
        <v>0.58335736693738238</v>
      </c>
      <c r="G168" s="3">
        <f t="shared" si="22"/>
        <v>23.697434460295472</v>
      </c>
      <c r="H168" s="3">
        <f t="shared" si="23"/>
        <v>23.688691394840692</v>
      </c>
      <c r="I168" s="3">
        <f t="shared" si="24"/>
        <v>12.973435358454577</v>
      </c>
      <c r="J168" s="3">
        <f t="shared" si="25"/>
        <v>12.968809698657756</v>
      </c>
      <c r="K168" s="3">
        <f t="shared" si="26"/>
        <v>132.25002499999943</v>
      </c>
      <c r="L168" s="5">
        <f t="shared" si="27"/>
        <v>146.33758054574693</v>
      </c>
      <c r="M168" s="5">
        <f t="shared" si="28"/>
        <v>40.481676517691241</v>
      </c>
      <c r="N168" s="9">
        <v>50000</v>
      </c>
      <c r="O168" s="9">
        <v>0.3</v>
      </c>
      <c r="P168" s="9">
        <v>19.5</v>
      </c>
      <c r="Q168" s="5">
        <f t="shared" si="32"/>
        <v>224.2499999999992</v>
      </c>
      <c r="R168" s="5">
        <f t="shared" si="37"/>
        <v>0.65256446174246352</v>
      </c>
      <c r="S168" s="9">
        <v>0.21</v>
      </c>
      <c r="T168" s="9">
        <v>0.9</v>
      </c>
      <c r="U168" s="3">
        <f t="shared" si="33"/>
        <v>2.9267516109149284E-2</v>
      </c>
      <c r="V168" s="3">
        <f t="shared" si="34"/>
        <v>0.2411224521135571</v>
      </c>
      <c r="W168" s="21">
        <v>1</v>
      </c>
      <c r="X168" s="24">
        <f t="shared" si="31"/>
        <v>2.9267516109149284E-2</v>
      </c>
      <c r="Y168" s="3">
        <f t="shared" si="35"/>
        <v>4.3329895217407852</v>
      </c>
    </row>
    <row r="169" spans="2:25">
      <c r="B169" s="119">
        <f t="shared" si="29"/>
        <v>11.599999999999975</v>
      </c>
      <c r="C169" s="4">
        <f t="shared" si="18"/>
        <v>0.47725434438730235</v>
      </c>
      <c r="D169" s="3">
        <f t="shared" si="19"/>
        <v>0.47743630073424942</v>
      </c>
      <c r="E169" s="3">
        <f t="shared" si="20"/>
        <v>0.58274020392956882</v>
      </c>
      <c r="F169" s="3">
        <f t="shared" si="21"/>
        <v>0.58321452276542329</v>
      </c>
      <c r="G169" s="3">
        <f t="shared" si="22"/>
        <v>23.746123894227441</v>
      </c>
      <c r="H169" s="3">
        <f t="shared" si="23"/>
        <v>23.737398762290688</v>
      </c>
      <c r="I169" s="3">
        <f t="shared" si="24"/>
        <v>13.062160043423116</v>
      </c>
      <c r="J169" s="3">
        <f t="shared" si="25"/>
        <v>13.057565814500014</v>
      </c>
      <c r="K169" s="3">
        <f t="shared" si="26"/>
        <v>134.5600249999994</v>
      </c>
      <c r="L169" s="5">
        <f t="shared" si="27"/>
        <v>145.91715800406595</v>
      </c>
      <c r="M169" s="5">
        <f t="shared" si="28"/>
        <v>39.985258494688892</v>
      </c>
      <c r="N169" s="9">
        <v>50000</v>
      </c>
      <c r="O169" s="9">
        <v>0.3</v>
      </c>
      <c r="P169" s="9">
        <v>19.5</v>
      </c>
      <c r="Q169" s="5">
        <f t="shared" si="32"/>
        <v>226.19999999999919</v>
      </c>
      <c r="R169" s="5">
        <f t="shared" si="37"/>
        <v>0.64508027411169966</v>
      </c>
      <c r="S169" s="9">
        <v>0.21</v>
      </c>
      <c r="T169" s="9">
        <v>0.9</v>
      </c>
      <c r="U169" s="3">
        <f t="shared" si="33"/>
        <v>2.9183431600813086E-2</v>
      </c>
      <c r="V169" s="3">
        <f t="shared" si="34"/>
        <v>0.23894363114016243</v>
      </c>
      <c r="W169" s="21">
        <v>1</v>
      </c>
      <c r="X169" s="24">
        <f t="shared" si="31"/>
        <v>2.9183431600813086E-2</v>
      </c>
      <c r="Y169" s="3">
        <f t="shared" si="35"/>
        <v>4.3621729533415987</v>
      </c>
    </row>
    <row r="170" spans="2:25">
      <c r="B170" s="119">
        <f t="shared" si="29"/>
        <v>11.699999999999974</v>
      </c>
      <c r="C170" s="4">
        <f t="shared" si="18"/>
        <v>0.47376229281195625</v>
      </c>
      <c r="D170" s="3">
        <f t="shared" si="19"/>
        <v>0.47394026275073781</v>
      </c>
      <c r="E170" s="3">
        <f t="shared" si="20"/>
        <v>0.58256894858572228</v>
      </c>
      <c r="F170" s="3">
        <f t="shared" si="21"/>
        <v>0.5830389661098978</v>
      </c>
      <c r="G170" s="3">
        <f t="shared" si="22"/>
        <v>23.795133956336521</v>
      </c>
      <c r="H170" s="3">
        <f t="shared" si="23"/>
        <v>23.786426801854862</v>
      </c>
      <c r="I170" s="3">
        <f t="shared" si="24"/>
        <v>13.151046536302706</v>
      </c>
      <c r="J170" s="3">
        <f t="shared" si="25"/>
        <v>13.146483370087966</v>
      </c>
      <c r="K170" s="3">
        <f t="shared" si="26"/>
        <v>136.89002499999938</v>
      </c>
      <c r="L170" s="5">
        <f t="shared" si="27"/>
        <v>145.49693575739121</v>
      </c>
      <c r="M170" s="5">
        <f t="shared" si="28"/>
        <v>39.495887269139494</v>
      </c>
      <c r="N170" s="9">
        <v>50000</v>
      </c>
      <c r="O170" s="9">
        <v>0.3</v>
      </c>
      <c r="P170" s="9">
        <v>19.5</v>
      </c>
      <c r="Q170" s="5">
        <f t="shared" si="32"/>
        <v>228.14999999999918</v>
      </c>
      <c r="R170" s="5">
        <f t="shared" si="37"/>
        <v>0.63772489922152853</v>
      </c>
      <c r="S170" s="9">
        <v>0.21</v>
      </c>
      <c r="T170" s="9">
        <v>0.9</v>
      </c>
      <c r="U170" s="3">
        <f t="shared" si="33"/>
        <v>2.909938715147814E-2</v>
      </c>
      <c r="V170" s="3">
        <f t="shared" si="34"/>
        <v>0.23679263103720682</v>
      </c>
      <c r="W170" s="21">
        <v>1</v>
      </c>
      <c r="X170" s="24">
        <f t="shared" si="31"/>
        <v>2.909938715147814E-2</v>
      </c>
      <c r="Y170" s="3">
        <f t="shared" si="35"/>
        <v>4.3912723404930771</v>
      </c>
    </row>
    <row r="171" spans="2:25">
      <c r="B171" s="119">
        <f t="shared" si="29"/>
        <v>11.799999999999974</v>
      </c>
      <c r="C171" s="4">
        <f t="shared" si="18"/>
        <v>0.47031715763085652</v>
      </c>
      <c r="D171" s="3">
        <f t="shared" si="19"/>
        <v>0.47049125296690175</v>
      </c>
      <c r="E171" s="3">
        <f t="shared" si="20"/>
        <v>0.5823658377918246</v>
      </c>
      <c r="F171" s="3">
        <f t="shared" si="21"/>
        <v>0.58283158192861084</v>
      </c>
      <c r="G171" s="3">
        <f t="shared" si="22"/>
        <v>23.844462669559139</v>
      </c>
      <c r="H171" s="3">
        <f t="shared" si="23"/>
        <v>23.835773534752327</v>
      </c>
      <c r="I171" s="3">
        <f t="shared" si="24"/>
        <v>13.240091578233113</v>
      </c>
      <c r="J171" s="3">
        <f t="shared" si="25"/>
        <v>13.235559111726236</v>
      </c>
      <c r="K171" s="3">
        <f t="shared" si="26"/>
        <v>139.24002499999938</v>
      </c>
      <c r="L171" s="5">
        <f t="shared" si="27"/>
        <v>145.07695492348873</v>
      </c>
      <c r="M171" s="5">
        <f t="shared" si="28"/>
        <v>39.013456004801441</v>
      </c>
      <c r="N171" s="9">
        <v>50000</v>
      </c>
      <c r="O171" s="9">
        <v>0.3</v>
      </c>
      <c r="P171" s="9">
        <v>19.5</v>
      </c>
      <c r="Q171" s="5">
        <f t="shared" si="32"/>
        <v>230.09999999999917</v>
      </c>
      <c r="R171" s="5">
        <f t="shared" si="37"/>
        <v>0.63049524086696762</v>
      </c>
      <c r="S171" s="9">
        <v>0.21</v>
      </c>
      <c r="T171" s="9">
        <v>0.9</v>
      </c>
      <c r="U171" s="3">
        <f t="shared" si="33"/>
        <v>2.9015390984697641E-2</v>
      </c>
      <c r="V171" s="3">
        <f t="shared" si="34"/>
        <v>0.23466896030439302</v>
      </c>
      <c r="W171" s="21">
        <v>1</v>
      </c>
      <c r="X171" s="24">
        <f t="shared" si="31"/>
        <v>2.9015390984697641E-2</v>
      </c>
      <c r="Y171" s="3">
        <f t="shared" si="35"/>
        <v>4.4202877314777744</v>
      </c>
    </row>
    <row r="172" spans="2:25">
      <c r="B172" s="119">
        <f t="shared" si="29"/>
        <v>11.899999999999974</v>
      </c>
      <c r="C172" s="4">
        <f t="shared" si="18"/>
        <v>0.46691808013191993</v>
      </c>
      <c r="D172" s="3">
        <f t="shared" si="19"/>
        <v>0.46708840890346359</v>
      </c>
      <c r="E172" s="3">
        <f t="shared" si="20"/>
        <v>0.58213173527032014</v>
      </c>
      <c r="F172" s="3">
        <f t="shared" si="21"/>
        <v>0.58259323447460853</v>
      </c>
      <c r="G172" s="3">
        <f t="shared" si="22"/>
        <v>23.894108060356622</v>
      </c>
      <c r="H172" s="3">
        <f t="shared" si="23"/>
        <v>23.885436985745088</v>
      </c>
      <c r="I172" s="3">
        <f t="shared" si="24"/>
        <v>13.329291991700062</v>
      </c>
      <c r="J172" s="3">
        <f t="shared" si="25"/>
        <v>13.324789867011015</v>
      </c>
      <c r="K172" s="3">
        <f t="shared" si="26"/>
        <v>141.61002499999938</v>
      </c>
      <c r="L172" s="5">
        <f t="shared" si="27"/>
        <v>144.65725548594614</v>
      </c>
      <c r="M172" s="5">
        <f t="shared" si="28"/>
        <v>38.537859426206168</v>
      </c>
      <c r="N172" s="9">
        <v>50000</v>
      </c>
      <c r="O172" s="9">
        <v>0.3</v>
      </c>
      <c r="P172" s="9">
        <v>19.5</v>
      </c>
      <c r="Q172" s="5">
        <f t="shared" si="32"/>
        <v>232.04999999999916</v>
      </c>
      <c r="R172" s="5">
        <f t="shared" si="37"/>
        <v>0.62338830202950513</v>
      </c>
      <c r="S172" s="9">
        <v>0.21</v>
      </c>
      <c r="T172" s="9">
        <v>0.9</v>
      </c>
      <c r="U172" s="3">
        <f t="shared" si="33"/>
        <v>2.8931451097189125E-2</v>
      </c>
      <c r="V172" s="3">
        <f t="shared" si="34"/>
        <v>0.23257213975648489</v>
      </c>
      <c r="W172" s="21">
        <v>1</v>
      </c>
      <c r="X172" s="24">
        <f t="shared" si="31"/>
        <v>2.8931451097189125E-2</v>
      </c>
      <c r="Y172" s="3">
        <f t="shared" si="35"/>
        <v>4.4492191825749634</v>
      </c>
    </row>
    <row r="173" spans="2:25">
      <c r="B173" s="119">
        <f t="shared" si="29"/>
        <v>11.999999999999973</v>
      </c>
      <c r="C173" s="4">
        <f t="shared" si="18"/>
        <v>0.46356422013294907</v>
      </c>
      <c r="D173" s="3">
        <f t="shared" si="19"/>
        <v>0.46373088675756313</v>
      </c>
      <c r="E173" s="3">
        <f t="shared" si="20"/>
        <v>0.58186748453238579</v>
      </c>
      <c r="F173" s="3">
        <f t="shared" si="21"/>
        <v>0.58232476774644482</v>
      </c>
      <c r="G173" s="3">
        <f t="shared" si="22"/>
        <v>23.94406815894073</v>
      </c>
      <c r="H173" s="3">
        <f t="shared" si="23"/>
        <v>23.935415183363737</v>
      </c>
      <c r="I173" s="3">
        <f t="shared" si="24"/>
        <v>13.418644678207981</v>
      </c>
      <c r="J173" s="3">
        <f t="shared" si="25"/>
        <v>13.414172542501435</v>
      </c>
      <c r="K173" s="3">
        <f t="shared" si="26"/>
        <v>144.00002499999937</v>
      </c>
      <c r="L173" s="5">
        <f t="shared" si="27"/>
        <v>144.23787631774013</v>
      </c>
      <c r="M173" s="5">
        <f t="shared" si="28"/>
        <v>38.068993803199923</v>
      </c>
      <c r="N173" s="9">
        <v>50000</v>
      </c>
      <c r="O173" s="9">
        <v>0.3</v>
      </c>
      <c r="P173" s="9">
        <v>19.5</v>
      </c>
      <c r="Q173" s="5">
        <f t="shared" si="32"/>
        <v>233.99999999999915</v>
      </c>
      <c r="R173" s="5">
        <f t="shared" si="37"/>
        <v>0.61640118084504558</v>
      </c>
      <c r="S173" s="9">
        <v>0.21</v>
      </c>
      <c r="T173" s="9">
        <v>0.9</v>
      </c>
      <c r="U173" s="3">
        <f t="shared" si="33"/>
        <v>2.8847575263547923E-2</v>
      </c>
      <c r="V173" s="3">
        <f t="shared" si="34"/>
        <v>0.23050170209688139</v>
      </c>
      <c r="W173" s="21">
        <v>1</v>
      </c>
      <c r="X173" s="24">
        <f t="shared" si="31"/>
        <v>2.8847575263547923E-2</v>
      </c>
      <c r="Y173" s="3">
        <f t="shared" si="35"/>
        <v>4.4780667578385112</v>
      </c>
    </row>
    <row r="174" spans="2:25">
      <c r="B174" s="119">
        <f t="shared" si="29"/>
        <v>12.099999999999973</v>
      </c>
      <c r="C174" s="4">
        <f t="shared" si="18"/>
        <v>0.46025475556918299</v>
      </c>
      <c r="D174" s="3">
        <f t="shared" si="19"/>
        <v>0.46041786098390386</v>
      </c>
      <c r="E174" s="3">
        <f t="shared" si="20"/>
        <v>0.58157390931904873</v>
      </c>
      <c r="F174" s="3">
        <f t="shared" si="21"/>
        <v>0.58202700593143364</v>
      </c>
      <c r="G174" s="3">
        <f t="shared" si="22"/>
        <v>23.99434099949401</v>
      </c>
      <c r="H174" s="3">
        <f t="shared" si="23"/>
        <v>23.98570616012794</v>
      </c>
      <c r="I174" s="3">
        <f t="shared" si="24"/>
        <v>13.508146616023952</v>
      </c>
      <c r="J174" s="3">
        <f t="shared" si="25"/>
        <v>13.503704121462354</v>
      </c>
      <c r="K174" s="3">
        <f t="shared" si="26"/>
        <v>146.41002499999934</v>
      </c>
      <c r="L174" s="5">
        <f t="shared" si="27"/>
        <v>143.81885520448756</v>
      </c>
      <c r="M174" s="5">
        <f t="shared" si="28"/>
        <v>37.606756935142634</v>
      </c>
      <c r="N174" s="9">
        <v>50000</v>
      </c>
      <c r="O174" s="9">
        <v>0.3</v>
      </c>
      <c r="P174" s="9">
        <v>19.5</v>
      </c>
      <c r="Q174" s="5">
        <f t="shared" si="32"/>
        <v>235.94999999999914</v>
      </c>
      <c r="R174" s="5">
        <f t="shared" si="37"/>
        <v>0.60953106677045177</v>
      </c>
      <c r="S174" s="9">
        <v>0.21</v>
      </c>
      <c r="T174" s="9">
        <v>0.9</v>
      </c>
      <c r="U174" s="3">
        <f t="shared" si="33"/>
        <v>2.8763771040897407E-2</v>
      </c>
      <c r="V174" s="3">
        <f t="shared" si="34"/>
        <v>0.22845719151003829</v>
      </c>
      <c r="W174" s="21">
        <v>1</v>
      </c>
      <c r="X174" s="24">
        <f t="shared" si="31"/>
        <v>2.8763771040897407E-2</v>
      </c>
      <c r="Y174" s="3">
        <f t="shared" si="35"/>
        <v>4.5068305288794086</v>
      </c>
    </row>
    <row r="175" spans="2:25">
      <c r="B175" s="119">
        <f t="shared" si="29"/>
        <v>12.199999999999973</v>
      </c>
      <c r="C175" s="4">
        <f t="shared" si="18"/>
        <v>0.45698888208782218</v>
      </c>
      <c r="D175" s="3">
        <f t="shared" si="19"/>
        <v>0.45714852388317945</v>
      </c>
      <c r="E175" s="3">
        <f t="shared" si="20"/>
        <v>0.58125181403523252</v>
      </c>
      <c r="F175" s="3">
        <f t="shared" si="21"/>
        <v>0.58170075384173336</v>
      </c>
      <c r="G175" s="3">
        <f t="shared" si="22"/>
        <v>24.044924620385054</v>
      </c>
      <c r="H175" s="3">
        <f t="shared" si="23"/>
        <v>24.036307952761781</v>
      </c>
      <c r="I175" s="3">
        <f t="shared" si="24"/>
        <v>13.597794857990737</v>
      </c>
      <c r="J175" s="3">
        <f t="shared" si="25"/>
        <v>13.593381661676366</v>
      </c>
      <c r="K175" s="3">
        <f t="shared" si="26"/>
        <v>148.84002499999932</v>
      </c>
      <c r="L175" s="5">
        <f t="shared" si="27"/>
        <v>143.40022886737088</v>
      </c>
      <c r="M175" s="5">
        <f t="shared" si="28"/>
        <v>37.151048134803311</v>
      </c>
      <c r="N175" s="9">
        <v>50000</v>
      </c>
      <c r="O175" s="9">
        <v>0.3</v>
      </c>
      <c r="P175" s="9">
        <v>19.5</v>
      </c>
      <c r="Q175" s="5">
        <f t="shared" si="32"/>
        <v>237.89999999999912</v>
      </c>
      <c r="R175" s="5">
        <f t="shared" si="37"/>
        <v>0.60277523693724844</v>
      </c>
      <c r="S175" s="9">
        <v>0.21</v>
      </c>
      <c r="T175" s="9">
        <v>0.9</v>
      </c>
      <c r="U175" s="3">
        <f t="shared" si="33"/>
        <v>2.8680045773474074E-2</v>
      </c>
      <c r="V175" s="3">
        <f t="shared" si="34"/>
        <v>0.22643816327174279</v>
      </c>
      <c r="W175" s="21">
        <v>1</v>
      </c>
      <c r="X175" s="24">
        <f t="shared" si="31"/>
        <v>2.8680045773474074E-2</v>
      </c>
      <c r="Y175" s="3">
        <f t="shared" si="35"/>
        <v>4.535510574652883</v>
      </c>
    </row>
    <row r="176" spans="2:25">
      <c r="B176" s="119">
        <f t="shared" si="29"/>
        <v>12.299999999999972</v>
      </c>
      <c r="C176" s="4">
        <f t="shared" si="18"/>
        <v>0.45376581264964017</v>
      </c>
      <c r="D176" s="3">
        <f t="shared" si="19"/>
        <v>0.45392208519788452</v>
      </c>
      <c r="E176" s="3">
        <f t="shared" si="20"/>
        <v>0.58090198417661099</v>
      </c>
      <c r="F176" s="3">
        <f t="shared" si="21"/>
        <v>0.58134679734314232</v>
      </c>
      <c r="G176" s="3">
        <f t="shared" si="22"/>
        <v>24.095817064378608</v>
      </c>
      <c r="H176" s="3">
        <f t="shared" si="23"/>
        <v>24.087218602404043</v>
      </c>
      <c r="I176" s="3">
        <f t="shared" si="24"/>
        <v>13.687586529406829</v>
      </c>
      <c r="J176" s="3">
        <f t="shared" si="25"/>
        <v>13.683202293322983</v>
      </c>
      <c r="K176" s="3">
        <f t="shared" si="26"/>
        <v>151.2900249999993</v>
      </c>
      <c r="L176" s="5">
        <f t="shared" si="27"/>
        <v>142.98203298573108</v>
      </c>
      <c r="M176" s="5">
        <f t="shared" si="28"/>
        <v>36.701768211991833</v>
      </c>
      <c r="N176" s="9">
        <v>50000</v>
      </c>
      <c r="O176" s="9">
        <v>0.3</v>
      </c>
      <c r="P176" s="9">
        <v>19.5</v>
      </c>
      <c r="Q176" s="5">
        <f t="shared" si="32"/>
        <v>239.84999999999911</v>
      </c>
      <c r="R176" s="5">
        <f t="shared" si="37"/>
        <v>0.59613105268180788</v>
      </c>
      <c r="S176" s="9">
        <v>0.21</v>
      </c>
      <c r="T176" s="9">
        <v>0.9</v>
      </c>
      <c r="U176" s="3">
        <f t="shared" si="33"/>
        <v>2.8596406597146115E-2</v>
      </c>
      <c r="V176" s="3">
        <f t="shared" si="34"/>
        <v>0.22444418337631389</v>
      </c>
      <c r="W176" s="21">
        <v>1</v>
      </c>
      <c r="X176" s="24">
        <f t="shared" si="31"/>
        <v>2.8596406597146115E-2</v>
      </c>
      <c r="Y176" s="3">
        <f t="shared" si="35"/>
        <v>4.5641069812500294</v>
      </c>
    </row>
    <row r="177" spans="2:25">
      <c r="B177" s="119">
        <f t="shared" si="29"/>
        <v>12.399999999999972</v>
      </c>
      <c r="C177" s="4">
        <f t="shared" si="18"/>
        <v>0.45058477713778006</v>
      </c>
      <c r="D177" s="3">
        <f t="shared" si="19"/>
        <v>0.45073777171558244</v>
      </c>
      <c r="E177" s="3">
        <f t="shared" si="20"/>
        <v>0.5805251867491622</v>
      </c>
      <c r="F177" s="3">
        <f t="shared" si="21"/>
        <v>0.58096590377651325</v>
      </c>
      <c r="G177" s="3">
        <f t="shared" si="22"/>
        <v>24.147016378840661</v>
      </c>
      <c r="H177" s="3">
        <f t="shared" si="23"/>
        <v>24.138436154813327</v>
      </c>
      <c r="I177" s="3">
        <f t="shared" si="24"/>
        <v>13.777518825971507</v>
      </c>
      <c r="J177" s="3">
        <f t="shared" si="25"/>
        <v>13.773163216922949</v>
      </c>
      <c r="K177" s="3">
        <f t="shared" si="26"/>
        <v>153.7600249999993</v>
      </c>
      <c r="L177" s="5">
        <f t="shared" si="27"/>
        <v>142.56430221932217</v>
      </c>
      <c r="M177" s="5">
        <f t="shared" si="28"/>
        <v>36.258819456961803</v>
      </c>
      <c r="N177" s="9">
        <v>50000</v>
      </c>
      <c r="O177" s="9">
        <v>0.3</v>
      </c>
      <c r="P177" s="9">
        <v>19.5</v>
      </c>
      <c r="Q177" s="5">
        <f t="shared" si="32"/>
        <v>241.7999999999991</v>
      </c>
      <c r="R177" s="5">
        <f t="shared" si="37"/>
        <v>0.58959595624202932</v>
      </c>
      <c r="S177" s="9">
        <v>0.21</v>
      </c>
      <c r="T177" s="9">
        <v>0.9</v>
      </c>
      <c r="U177" s="3">
        <f t="shared" si="33"/>
        <v>2.8512860443864332E-2</v>
      </c>
      <c r="V177" s="3">
        <f t="shared" si="34"/>
        <v>0.22247482817985023</v>
      </c>
      <c r="W177" s="21">
        <v>1</v>
      </c>
      <c r="X177" s="24">
        <f t="shared" si="31"/>
        <v>2.8512860443864332E-2</v>
      </c>
      <c r="Y177" s="3">
        <f t="shared" si="35"/>
        <v>4.5926198416938941</v>
      </c>
    </row>
    <row r="178" spans="2:25">
      <c r="B178" s="119">
        <f t="shared" si="29"/>
        <v>12.499999999999972</v>
      </c>
      <c r="C178" s="4">
        <f t="shared" si="18"/>
        <v>0.44744502197379665</v>
      </c>
      <c r="D178" s="3">
        <f t="shared" si="19"/>
        <v>0.44759482687968577</v>
      </c>
      <c r="E178" s="3">
        <f t="shared" si="20"/>
        <v>0.58012217068135841</v>
      </c>
      <c r="F178" s="3">
        <f t="shared" si="21"/>
        <v>0.58055882237171208</v>
      </c>
      <c r="G178" s="3">
        <f t="shared" si="22"/>
        <v>24.19852061593847</v>
      </c>
      <c r="H178" s="3">
        <f t="shared" si="23"/>
        <v>24.189958660568216</v>
      </c>
      <c r="I178" s="3">
        <f t="shared" si="24"/>
        <v>13.867589011792903</v>
      </c>
      <c r="J178" s="3">
        <f t="shared" si="25"/>
        <v>13.86326170134573</v>
      </c>
      <c r="K178" s="3">
        <f t="shared" si="26"/>
        <v>156.25002499999928</v>
      </c>
      <c r="L178" s="5">
        <f t="shared" si="27"/>
        <v>142.14707023022231</v>
      </c>
      <c r="M178" s="5">
        <f t="shared" si="28"/>
        <v>35.822105623618285</v>
      </c>
      <c r="N178" s="9">
        <v>50000</v>
      </c>
      <c r="O178" s="9">
        <v>0.3</v>
      </c>
      <c r="P178" s="9">
        <v>19.5</v>
      </c>
      <c r="Q178" s="5">
        <f t="shared" si="32"/>
        <v>243.74999999999909</v>
      </c>
      <c r="R178" s="5">
        <f t="shared" si="37"/>
        <v>0.58316746761117066</v>
      </c>
      <c r="S178" s="9">
        <v>0.21</v>
      </c>
      <c r="T178" s="9">
        <v>0.9</v>
      </c>
      <c r="U178" s="3">
        <f t="shared" si="33"/>
        <v>2.8429414046044363E-2</v>
      </c>
      <c r="V178" s="3">
        <f t="shared" si="34"/>
        <v>0.22052968405870219</v>
      </c>
      <c r="W178" s="21">
        <v>1</v>
      </c>
      <c r="X178" s="24">
        <f t="shared" si="31"/>
        <v>2.8429414046044363E-2</v>
      </c>
      <c r="Y178" s="3">
        <f t="shared" si="35"/>
        <v>4.6210492557399387</v>
      </c>
    </row>
    <row r="179" spans="2:25">
      <c r="B179" s="119">
        <f t="shared" si="29"/>
        <v>12.599999999999971</v>
      </c>
      <c r="C179" s="4">
        <f t="shared" si="18"/>
        <v>0.44434580974099441</v>
      </c>
      <c r="D179" s="3">
        <f t="shared" si="19"/>
        <v>0.44449251040777943</v>
      </c>
      <c r="E179" s="3">
        <f t="shared" si="20"/>
        <v>0.57969366722892812</v>
      </c>
      <c r="F179" s="3">
        <f t="shared" si="21"/>
        <v>0.58012628465407168</v>
      </c>
      <c r="G179" s="3">
        <f t="shared" si="22"/>
        <v>24.250327832835563</v>
      </c>
      <c r="H179" s="3">
        <f t="shared" si="23"/>
        <v>24.241784175262332</v>
      </c>
      <c r="I179" s="3">
        <f t="shared" si="24"/>
        <v>13.957794417457196</v>
      </c>
      <c r="J179" s="3">
        <f t="shared" si="25"/>
        <v>13.953495081878206</v>
      </c>
      <c r="K179" s="3">
        <f t="shared" si="26"/>
        <v>158.76002499999927</v>
      </c>
      <c r="L179" s="5">
        <f t="shared" si="27"/>
        <v>141.73036970439767</v>
      </c>
      <c r="M179" s="5">
        <f t="shared" si="28"/>
        <v>35.391531912560851</v>
      </c>
      <c r="N179" s="9">
        <v>50000</v>
      </c>
      <c r="O179" s="9">
        <v>0.3</v>
      </c>
      <c r="P179" s="9">
        <v>19.5</v>
      </c>
      <c r="Q179" s="5">
        <f t="shared" si="32"/>
        <v>245.69999999999908</v>
      </c>
      <c r="R179" s="5">
        <f t="shared" si="37"/>
        <v>0.57684318154008218</v>
      </c>
      <c r="S179" s="9">
        <v>0.21</v>
      </c>
      <c r="T179" s="9">
        <v>0.9</v>
      </c>
      <c r="U179" s="3">
        <f t="shared" si="33"/>
        <v>2.8346073940879433E-2</v>
      </c>
      <c r="V179" s="3">
        <f t="shared" si="34"/>
        <v>0.21860834708239366</v>
      </c>
      <c r="W179" s="21">
        <v>1</v>
      </c>
      <c r="X179" s="24">
        <f t="shared" si="31"/>
        <v>2.8346073940879433E-2</v>
      </c>
      <c r="Y179" s="3">
        <f t="shared" si="35"/>
        <v>4.6493953296808179</v>
      </c>
    </row>
    <row r="180" spans="2:25">
      <c r="B180" s="119">
        <f t="shared" si="29"/>
        <v>12.699999999999971</v>
      </c>
      <c r="C180" s="4">
        <f t="shared" si="18"/>
        <v>0.44128641881508462</v>
      </c>
      <c r="D180" s="3">
        <f t="shared" si="19"/>
        <v>0.44143009791750043</v>
      </c>
      <c r="E180" s="3">
        <f t="shared" si="20"/>
        <v>0.57924039037216435</v>
      </c>
      <c r="F180" s="3">
        <f t="shared" si="21"/>
        <v>0.57966900484331429</v>
      </c>
      <c r="G180" s="3">
        <f t="shared" si="22"/>
        <v>24.302436091881802</v>
      </c>
      <c r="H180" s="3">
        <f t="shared" si="23"/>
        <v>24.29391075969448</v>
      </c>
      <c r="I180" s="3">
        <f t="shared" si="24"/>
        <v>14.048132438157012</v>
      </c>
      <c r="J180" s="3">
        <f t="shared" si="25"/>
        <v>14.043860758352714</v>
      </c>
      <c r="K180" s="3">
        <f t="shared" si="26"/>
        <v>161.29002499999925</v>
      </c>
      <c r="L180" s="5">
        <f t="shared" si="27"/>
        <v>141.31423237291648</v>
      </c>
      <c r="M180" s="5">
        <f t="shared" si="28"/>
        <v>34.967004953991029</v>
      </c>
      <c r="N180" s="9">
        <v>50000</v>
      </c>
      <c r="O180" s="9">
        <v>0.3</v>
      </c>
      <c r="P180" s="9">
        <v>19.5</v>
      </c>
      <c r="Q180" s="5">
        <f t="shared" si="32"/>
        <v>247.64999999999907</v>
      </c>
      <c r="R180" s="5">
        <f t="shared" si="37"/>
        <v>0.57062076467965683</v>
      </c>
      <c r="S180" s="9">
        <v>0.21</v>
      </c>
      <c r="T180" s="9">
        <v>0.9</v>
      </c>
      <c r="U180" s="3">
        <f t="shared" si="33"/>
        <v>2.8262846474583193E-2</v>
      </c>
      <c r="V180" s="3">
        <f t="shared" si="34"/>
        <v>0.21671042270026156</v>
      </c>
      <c r="W180" s="21">
        <v>1</v>
      </c>
      <c r="X180" s="24">
        <f t="shared" si="31"/>
        <v>2.8262846474583193E-2</v>
      </c>
      <c r="Y180" s="3">
        <f t="shared" si="35"/>
        <v>4.6776581761554015</v>
      </c>
    </row>
    <row r="181" spans="2:25">
      <c r="B181" s="119">
        <f t="shared" si="29"/>
        <v>12.799999999999971</v>
      </c>
      <c r="C181" s="4">
        <f t="shared" si="18"/>
        <v>0.43826614300217087</v>
      </c>
      <c r="D181" s="3">
        <f t="shared" si="19"/>
        <v>0.43840688055996968</v>
      </c>
      <c r="E181" s="3">
        <f t="shared" si="20"/>
        <v>0.5787630372057595</v>
      </c>
      <c r="F181" s="3">
        <f t="shared" si="21"/>
        <v>0.57918768024492473</v>
      </c>
      <c r="G181" s="3">
        <f t="shared" si="22"/>
        <v>24.354843460798492</v>
      </c>
      <c r="H181" s="3">
        <f t="shared" si="23"/>
        <v>24.346336480053814</v>
      </c>
      <c r="I181" s="3">
        <f t="shared" si="24"/>
        <v>14.138600531877236</v>
      </c>
      <c r="J181" s="3">
        <f t="shared" si="25"/>
        <v>14.134356193332588</v>
      </c>
      <c r="K181" s="3">
        <f t="shared" si="26"/>
        <v>163.84002499999923</v>
      </c>
      <c r="L181" s="5">
        <f t="shared" si="27"/>
        <v>140.89868903281092</v>
      </c>
      <c r="M181" s="5">
        <f t="shared" si="28"/>
        <v>34.548432790510446</v>
      </c>
      <c r="N181" s="9">
        <v>50000</v>
      </c>
      <c r="O181" s="9">
        <v>0.3</v>
      </c>
      <c r="P181" s="9">
        <v>19.5</v>
      </c>
      <c r="Q181" s="5">
        <f t="shared" si="32"/>
        <v>249.59999999999906</v>
      </c>
      <c r="R181" s="5">
        <f t="shared" si="37"/>
        <v>0.56449795285581517</v>
      </c>
      <c r="S181" s="9">
        <v>0.21</v>
      </c>
      <c r="T181" s="9">
        <v>0.9</v>
      </c>
      <c r="U181" s="3">
        <f t="shared" si="33"/>
        <v>2.8179737806562084E-2</v>
      </c>
      <c r="V181" s="3">
        <f t="shared" si="34"/>
        <v>0.2148355254411268</v>
      </c>
      <c r="W181" s="21">
        <v>1</v>
      </c>
      <c r="X181" s="24">
        <f t="shared" si="31"/>
        <v>2.8179737806562084E-2</v>
      </c>
      <c r="Y181" s="3">
        <f t="shared" si="35"/>
        <v>4.7058379139619637</v>
      </c>
    </row>
    <row r="182" spans="2:25">
      <c r="B182" s="119">
        <f t="shared" si="29"/>
        <v>12.89999999999997</v>
      </c>
      <c r="C182" s="4">
        <f t="shared" ref="C182:C245" si="38">ATAN((b-x)/B182)+ATAN((x-a)/B182)</f>
        <v>0.43528429118405432</v>
      </c>
      <c r="D182" s="3">
        <f t="shared" ref="D182:D245" si="39">ATAN((x-b)/B182)+ATAN((2*b-x-a)/B182)</f>
        <v>0.43542216466075678</v>
      </c>
      <c r="E182" s="3">
        <f t="shared" ref="E182:E245" si="40">ATAN((a-x)/B182)+ATAN(x/B182)</f>
        <v>0.57826228832116833</v>
      </c>
      <c r="F182" s="3">
        <f t="shared" ref="F182:F245" si="41">ATAN((a-2*b+x)/B182)+ATAN((2*b-x)/B182)</f>
        <v>0.5786829916339824</v>
      </c>
      <c r="G182" s="3">
        <f t="shared" ref="G182:G245" si="42">SQRT(x^2+B182^2)</f>
        <v>24.407548012858626</v>
      </c>
      <c r="H182" s="3">
        <f t="shared" ref="H182:H245" si="43">SQRT((2*b-x)^2+B182^2)</f>
        <v>24.399059408100126</v>
      </c>
      <c r="I182" s="3">
        <f t="shared" ref="I182:I245" si="44">SQRT((x-a)^2+B182^2)</f>
        <v>14.229196217636442</v>
      </c>
      <c r="J182" s="3">
        <f t="shared" ref="J182:J245" si="45">SQRT((2*b-x-a)^2+B182^2)</f>
        <v>14.224978910353409</v>
      </c>
      <c r="K182" s="3">
        <f t="shared" ref="K182:K245" si="46">(b-x)^2+B182^2</f>
        <v>166.41002499999922</v>
      </c>
      <c r="L182" s="5">
        <f t="shared" ref="L182:L245" si="47">(C182+x*E182/a-B182*(x-b)/K182+D182+(2*b-x)*F182/$C$10-B182*(b-x)/K182)*q/PI()</f>
        <v>140.48376956758597</v>
      </c>
      <c r="M182" s="5">
        <f t="shared" ref="M182:M245" si="48">(q/PI())*(C182+x*E182/a+B182*(x-b)/K182+2*B182*LN(I182/G182)/a+D182+(2*b-x)*F182/a+B182*(b-x)/K182+2*B182*LN(J182/H182)/a)</f>
        <v>34.135724859834326</v>
      </c>
      <c r="N182" s="9">
        <v>50000</v>
      </c>
      <c r="O182" s="9">
        <v>0.3</v>
      </c>
      <c r="P182" s="9">
        <v>19.5</v>
      </c>
      <c r="Q182" s="5">
        <f t="shared" si="32"/>
        <v>251.54999999999905</v>
      </c>
      <c r="R182" s="5">
        <f t="shared" si="37"/>
        <v>0.55847254846983307</v>
      </c>
      <c r="S182" s="9">
        <v>0.21</v>
      </c>
      <c r="T182" s="9">
        <v>0.9</v>
      </c>
      <c r="U182" s="3">
        <f t="shared" si="33"/>
        <v>2.8096753913517094E-2</v>
      </c>
      <c r="V182" s="3">
        <f t="shared" si="34"/>
        <v>0.21298327862534633</v>
      </c>
      <c r="W182" s="21">
        <v>1</v>
      </c>
      <c r="X182" s="24">
        <f t="shared" si="31"/>
        <v>2.8096753913517094E-2</v>
      </c>
      <c r="Y182" s="3">
        <f t="shared" si="35"/>
        <v>4.7339346678754808</v>
      </c>
    </row>
    <row r="183" spans="2:25">
      <c r="B183" s="119">
        <f t="shared" ref="B183:B246" si="49">B182+$C$11</f>
        <v>12.99999999999997</v>
      </c>
      <c r="C183" s="4">
        <f t="shared" si="38"/>
        <v>0.43234018697083687</v>
      </c>
      <c r="D183" s="3">
        <f t="shared" si="39"/>
        <v>0.43247527136834429</v>
      </c>
      <c r="E183" s="3">
        <f t="shared" si="40"/>
        <v>0.57773880818151468</v>
      </c>
      <c r="F183" s="3">
        <f t="shared" si="41"/>
        <v>0.57815560363147012</v>
      </c>
      <c r="G183" s="3">
        <f t="shared" si="42"/>
        <v>24.460547827062239</v>
      </c>
      <c r="H183" s="3">
        <f t="shared" si="43"/>
        <v>24.452077621339239</v>
      </c>
      <c r="I183" s="3">
        <f t="shared" si="44"/>
        <v>14.319917073782209</v>
      </c>
      <c r="J183" s="3">
        <f t="shared" si="45"/>
        <v>14.315726492218243</v>
      </c>
      <c r="K183" s="3">
        <f t="shared" si="46"/>
        <v>169.0000249999992</v>
      </c>
      <c r="L183" s="5">
        <f t="shared" si="47"/>
        <v>140.06950296737446</v>
      </c>
      <c r="M183" s="5">
        <f t="shared" si="48"/>
        <v>33.728791977444203</v>
      </c>
      <c r="N183" s="9">
        <v>50000</v>
      </c>
      <c r="O183" s="9">
        <v>0.3</v>
      </c>
      <c r="P183" s="9">
        <v>19.5</v>
      </c>
      <c r="Q183" s="5">
        <f t="shared" si="32"/>
        <v>253.49999999999903</v>
      </c>
      <c r="R183" s="5">
        <f t="shared" si="37"/>
        <v>0.55254241801725834</v>
      </c>
      <c r="S183" s="9">
        <v>0.21</v>
      </c>
      <c r="T183" s="9">
        <v>0.9</v>
      </c>
      <c r="U183" s="3">
        <f t="shared" si="33"/>
        <v>2.8013900593474791E-2</v>
      </c>
      <c r="V183" s="3">
        <f t="shared" si="34"/>
        <v>0.21115331408863683</v>
      </c>
      <c r="W183" s="21">
        <v>1</v>
      </c>
      <c r="X183" s="24">
        <f t="shared" ref="X183:X246" si="50">IF(W183=1,U183,V183)</f>
        <v>2.8013900593474791E-2</v>
      </c>
      <c r="Y183" s="3">
        <f t="shared" si="35"/>
        <v>4.7619485684689558</v>
      </c>
    </row>
    <row r="184" spans="2:25">
      <c r="B184" s="119">
        <f t="shared" si="49"/>
        <v>13.099999999999969</v>
      </c>
      <c r="C184" s="4">
        <f t="shared" si="38"/>
        <v>0.42943316836078621</v>
      </c>
      <c r="D184" s="3">
        <f t="shared" si="39"/>
        <v>0.42956553631004601</v>
      </c>
      <c r="E184" s="3">
        <f t="shared" si="40"/>
        <v>0.57719324548907025</v>
      </c>
      <c r="F184" s="3">
        <f t="shared" si="41"/>
        <v>0.57760616507308771</v>
      </c>
      <c r="G184" s="3">
        <f t="shared" si="42"/>
        <v>24.513840988306974</v>
      </c>
      <c r="H184" s="3">
        <f t="shared" si="43"/>
        <v>24.505389203193634</v>
      </c>
      <c r="I184" s="3">
        <f t="shared" si="44"/>
        <v>14.410760736338633</v>
      </c>
      <c r="J184" s="3">
        <f t="shared" si="45"/>
        <v>14.406596579345145</v>
      </c>
      <c r="K184" s="3">
        <f t="shared" si="46"/>
        <v>171.61002499999918</v>
      </c>
      <c r="L184" s="5">
        <f t="shared" si="47"/>
        <v>139.655917348739</v>
      </c>
      <c r="M184" s="5">
        <f t="shared" si="48"/>
        <v>33.327546319199293</v>
      </c>
      <c r="N184" s="9">
        <v>50000</v>
      </c>
      <c r="O184" s="9">
        <v>0.3</v>
      </c>
      <c r="P184" s="9">
        <v>19.5</v>
      </c>
      <c r="Q184" s="5">
        <f t="shared" ref="Q184:Q247" si="51">(B184-B183)*P184+Q183</f>
        <v>255.44999999999902</v>
      </c>
      <c r="R184" s="5">
        <f t="shared" si="37"/>
        <v>0.54670548971908217</v>
      </c>
      <c r="S184" s="9">
        <v>0.21</v>
      </c>
      <c r="T184" s="9">
        <v>0.9</v>
      </c>
      <c r="U184" s="3">
        <f t="shared" ref="U184:U247" si="52">100*(B184-B183)*(L184-0*O184*M184)/N184</f>
        <v>2.7931183469747697E-2</v>
      </c>
      <c r="V184" s="3">
        <f t="shared" ref="V184:V247" si="53">100*(S184/(1+T184))*(B184-B183)*LOG10((Q184+L184)/Q184)</f>
        <v>0.20934527191709129</v>
      </c>
      <c r="W184" s="21">
        <v>1</v>
      </c>
      <c r="X184" s="24">
        <f t="shared" si="50"/>
        <v>2.7931183469747697E-2</v>
      </c>
      <c r="Y184" s="3">
        <f t="shared" ref="Y184:Y247" si="54">X184+Y183</f>
        <v>4.7898797519387033</v>
      </c>
    </row>
    <row r="185" spans="2:25">
      <c r="B185" s="119">
        <f t="shared" si="49"/>
        <v>13.199999999999969</v>
      </c>
      <c r="C185" s="4">
        <f t="shared" si="38"/>
        <v>0.42656258740741665</v>
      </c>
      <c r="D185" s="3">
        <f t="shared" si="39"/>
        <v>0.42669230925532242</v>
      </c>
      <c r="E185" s="3">
        <f t="shared" si="40"/>
        <v>0.57662623354534437</v>
      </c>
      <c r="F185" s="3">
        <f t="shared" si="41"/>
        <v>0.57703530937061709</v>
      </c>
      <c r="G185" s="3">
        <f t="shared" si="42"/>
        <v>24.56742558755392</v>
      </c>
      <c r="H185" s="3">
        <f t="shared" si="43"/>
        <v>24.558992243168269</v>
      </c>
      <c r="I185" s="3">
        <f t="shared" si="44"/>
        <v>14.501724897404419</v>
      </c>
      <c r="J185" s="3">
        <f t="shared" si="45"/>
        <v>14.497586868165309</v>
      </c>
      <c r="K185" s="3">
        <f t="shared" si="46"/>
        <v>174.24002499999918</v>
      </c>
      <c r="L185" s="5">
        <f t="shared" si="47"/>
        <v>139.24303997412042</v>
      </c>
      <c r="M185" s="5">
        <f t="shared" si="48"/>
        <v>32.931901403928173</v>
      </c>
      <c r="N185" s="9">
        <v>50000</v>
      </c>
      <c r="O185" s="9">
        <v>0.3</v>
      </c>
      <c r="P185" s="9">
        <v>19.5</v>
      </c>
      <c r="Q185" s="5">
        <f t="shared" si="51"/>
        <v>257.39999999999901</v>
      </c>
      <c r="R185" s="5">
        <f t="shared" si="37"/>
        <v>0.54095975125921114</v>
      </c>
      <c r="S185" s="9">
        <v>0.21</v>
      </c>
      <c r="T185" s="9">
        <v>0.9</v>
      </c>
      <c r="U185" s="3">
        <f t="shared" si="52"/>
        <v>2.7848607994823985E-2</v>
      </c>
      <c r="V185" s="3">
        <f t="shared" si="53"/>
        <v>0.20755880019284539</v>
      </c>
      <c r="W185" s="21">
        <v>1</v>
      </c>
      <c r="X185" s="24">
        <f t="shared" si="50"/>
        <v>2.7848607994823985E-2</v>
      </c>
      <c r="Y185" s="3">
        <f t="shared" si="54"/>
        <v>4.8177283599335272</v>
      </c>
    </row>
    <row r="186" spans="2:25">
      <c r="B186" s="119">
        <f t="shared" si="49"/>
        <v>13.299999999999969</v>
      </c>
      <c r="C186" s="4">
        <f t="shared" si="38"/>
        <v>0.42372780989372749</v>
      </c>
      <c r="D186" s="3">
        <f t="shared" si="39"/>
        <v>0.42385495378642685</v>
      </c>
      <c r="E186" s="3">
        <f t="shared" si="40"/>
        <v>0.57603839060383644</v>
      </c>
      <c r="F186" s="3">
        <f t="shared" si="41"/>
        <v>0.57644365486589</v>
      </c>
      <c r="G186" s="3">
        <f t="shared" si="42"/>
        <v>24.621299721988663</v>
      </c>
      <c r="H186" s="3">
        <f t="shared" si="43"/>
        <v>24.612884837011674</v>
      </c>
      <c r="I186" s="3">
        <f t="shared" si="44"/>
        <v>14.592807303599919</v>
      </c>
      <c r="J186" s="3">
        <f t="shared" si="45"/>
        <v>14.588695109570258</v>
      </c>
      <c r="K186" s="3">
        <f t="shared" si="46"/>
        <v>176.89002499999916</v>
      </c>
      <c r="L186" s="5">
        <f t="shared" si="47"/>
        <v>138.83089727093562</v>
      </c>
      <c r="M186" s="5">
        <f t="shared" si="48"/>
        <v>32.541772076017743</v>
      </c>
      <c r="N186" s="9">
        <v>50000</v>
      </c>
      <c r="O186" s="9">
        <v>0.3</v>
      </c>
      <c r="P186" s="9">
        <v>19.5</v>
      </c>
      <c r="Q186" s="5">
        <f t="shared" si="51"/>
        <v>259.349999999999</v>
      </c>
      <c r="R186" s="5">
        <f t="shared" si="37"/>
        <v>0.53530324762265724</v>
      </c>
      <c r="S186" s="9">
        <v>0.21</v>
      </c>
      <c r="T186" s="9">
        <v>0.9</v>
      </c>
      <c r="U186" s="3">
        <f t="shared" si="52"/>
        <v>2.7766179454187027E-2</v>
      </c>
      <c r="V186" s="3">
        <f t="shared" si="53"/>
        <v>0.20579355474987815</v>
      </c>
      <c r="W186" s="21">
        <v>1</v>
      </c>
      <c r="X186" s="24">
        <f t="shared" si="50"/>
        <v>2.7766179454187027E-2</v>
      </c>
      <c r="Y186" s="3">
        <f t="shared" si="54"/>
        <v>4.8454945393877145</v>
      </c>
    </row>
    <row r="187" spans="2:25">
      <c r="B187" s="119">
        <f t="shared" si="49"/>
        <v>13.399999999999968</v>
      </c>
      <c r="C187" s="4">
        <f t="shared" si="38"/>
        <v>0.42092821501353261</v>
      </c>
      <c r="D187" s="3">
        <f t="shared" si="39"/>
        <v>0.42105284697630763</v>
      </c>
      <c r="E187" s="3">
        <f t="shared" si="40"/>
        <v>0.57543032021550977</v>
      </c>
      <c r="F187" s="3">
        <f t="shared" si="41"/>
        <v>0.5758318051774225</v>
      </c>
      <c r="G187" s="3">
        <f t="shared" si="42"/>
        <v>24.675461495177739</v>
      </c>
      <c r="H187" s="3">
        <f t="shared" si="43"/>
        <v>24.667065086872398</v>
      </c>
      <c r="I187" s="3">
        <f t="shared" si="44"/>
        <v>14.684005754561634</v>
      </c>
      <c r="J187" s="3">
        <f t="shared" si="45"/>
        <v>14.679919107406525</v>
      </c>
      <c r="K187" s="3">
        <f t="shared" si="46"/>
        <v>179.56002499999914</v>
      </c>
      <c r="L187" s="5">
        <f t="shared" si="47"/>
        <v>138.41951485032473</v>
      </c>
      <c r="M187" s="5">
        <f t="shared" si="48"/>
        <v>32.157074488016626</v>
      </c>
      <c r="N187" s="9">
        <v>50000</v>
      </c>
      <c r="O187" s="9">
        <v>0.3</v>
      </c>
      <c r="P187" s="9">
        <v>19.5</v>
      </c>
      <c r="Q187" s="5">
        <f t="shared" si="51"/>
        <v>261.29999999999899</v>
      </c>
      <c r="R187" s="5">
        <f t="shared" si="37"/>
        <v>0.52973407902918201</v>
      </c>
      <c r="S187" s="9">
        <v>0.21</v>
      </c>
      <c r="T187" s="9">
        <v>0.9</v>
      </c>
      <c r="U187" s="3">
        <f t="shared" si="52"/>
        <v>2.7683902970064848E-2</v>
      </c>
      <c r="V187" s="3">
        <f t="shared" si="53"/>
        <v>0.20404919893946299</v>
      </c>
      <c r="W187" s="21">
        <v>1</v>
      </c>
      <c r="X187" s="24">
        <f t="shared" si="50"/>
        <v>2.7683902970064848E-2</v>
      </c>
      <c r="Y187" s="3">
        <f t="shared" si="54"/>
        <v>4.8731784423577791</v>
      </c>
    </row>
    <row r="188" spans="2:25">
      <c r="B188" s="119">
        <f t="shared" si="49"/>
        <v>13.499999999999968</v>
      </c>
      <c r="C188" s="4">
        <f t="shared" si="38"/>
        <v>0.41816319505980787</v>
      </c>
      <c r="D188" s="3">
        <f t="shared" si="39"/>
        <v>0.41828537907368252</v>
      </c>
      <c r="E188" s="3">
        <f t="shared" si="40"/>
        <v>0.5748026115670577</v>
      </c>
      <c r="F188" s="3">
        <f t="shared" si="41"/>
        <v>0.57520034953978527</v>
      </c>
      <c r="G188" s="3">
        <f t="shared" si="42"/>
        <v>24.729909017220404</v>
      </c>
      <c r="H188" s="3">
        <f t="shared" si="43"/>
        <v>24.7215311014508</v>
      </c>
      <c r="I188" s="3">
        <f t="shared" si="44"/>
        <v>14.775318101482592</v>
      </c>
      <c r="J188" s="3">
        <f t="shared" si="45"/>
        <v>14.7712567170163</v>
      </c>
      <c r="K188" s="3">
        <f t="shared" si="46"/>
        <v>182.25002499999914</v>
      </c>
      <c r="L188" s="5">
        <f t="shared" si="47"/>
        <v>138.00891752555154</v>
      </c>
      <c r="M188" s="5">
        <f t="shared" si="48"/>
        <v>31.777726083268689</v>
      </c>
      <c r="N188" s="9">
        <v>50000</v>
      </c>
      <c r="O188" s="9">
        <v>0.3</v>
      </c>
      <c r="P188" s="9">
        <v>19.5</v>
      </c>
      <c r="Q188" s="5">
        <f t="shared" si="51"/>
        <v>263.24999999999898</v>
      </c>
      <c r="R188" s="5">
        <f t="shared" si="37"/>
        <v>0.52425039895746273</v>
      </c>
      <c r="S188" s="9">
        <v>0.21</v>
      </c>
      <c r="T188" s="9">
        <v>0.9</v>
      </c>
      <c r="U188" s="3">
        <f t="shared" si="52"/>
        <v>2.7601783505110212E-2</v>
      </c>
      <c r="V188" s="3">
        <f t="shared" si="53"/>
        <v>0.20232540340480937</v>
      </c>
      <c r="W188" s="21">
        <v>1</v>
      </c>
      <c r="X188" s="24">
        <f t="shared" si="50"/>
        <v>2.7601783505110212E-2</v>
      </c>
      <c r="Y188" s="3">
        <f t="shared" si="54"/>
        <v>4.9007802258628894</v>
      </c>
    </row>
    <row r="189" spans="2:25">
      <c r="B189" s="119">
        <f t="shared" si="49"/>
        <v>13.599999999999968</v>
      </c>
      <c r="C189" s="4">
        <f t="shared" si="38"/>
        <v>0.41543215511997189</v>
      </c>
      <c r="D189" s="3">
        <f t="shared" si="39"/>
        <v>0.41555195319519678</v>
      </c>
      <c r="E189" s="3">
        <f t="shared" si="40"/>
        <v>0.57415583981203366</v>
      </c>
      <c r="F189" s="3">
        <f t="shared" si="41"/>
        <v>0.57454986313578793</v>
      </c>
      <c r="G189" s="3">
        <f t="shared" si="42"/>
        <v>24.784640404895914</v>
      </c>
      <c r="H189" s="3">
        <f t="shared" si="43"/>
        <v>24.776280996146276</v>
      </c>
      <c r="I189" s="3">
        <f t="shared" si="44"/>
        <v>14.866742245697244</v>
      </c>
      <c r="J189" s="3">
        <f t="shared" si="45"/>
        <v>14.862705843822622</v>
      </c>
      <c r="K189" s="3">
        <f t="shared" si="46"/>
        <v>184.96002499999912</v>
      </c>
      <c r="L189" s="5">
        <f t="shared" si="47"/>
        <v>137.59912933005816</v>
      </c>
      <c r="M189" s="5">
        <f t="shared" si="48"/>
        <v>31.403645578590989</v>
      </c>
      <c r="N189" s="9">
        <v>50000</v>
      </c>
      <c r="O189" s="9">
        <v>0.3</v>
      </c>
      <c r="P189" s="9">
        <v>19.5</v>
      </c>
      <c r="Q189" s="5">
        <f t="shared" si="51"/>
        <v>265.19999999999897</v>
      </c>
      <c r="R189" s="5">
        <f t="shared" si="37"/>
        <v>0.51885041225512329</v>
      </c>
      <c r="S189" s="9">
        <v>0.21</v>
      </c>
      <c r="T189" s="9">
        <v>0.9</v>
      </c>
      <c r="U189" s="3">
        <f t="shared" si="52"/>
        <v>2.7519825866011535E-2</v>
      </c>
      <c r="V189" s="3">
        <f t="shared" si="53"/>
        <v>0.20062184586446047</v>
      </c>
      <c r="W189" s="21">
        <v>1</v>
      </c>
      <c r="X189" s="24">
        <f t="shared" si="50"/>
        <v>2.7519825866011535E-2</v>
      </c>
      <c r="Y189" s="3">
        <f t="shared" si="54"/>
        <v>4.9283000517289013</v>
      </c>
    </row>
    <row r="190" spans="2:25">
      <c r="B190" s="119">
        <f t="shared" si="49"/>
        <v>13.699999999999967</v>
      </c>
      <c r="C190" s="4">
        <f t="shared" si="38"/>
        <v>0.41273451277801504</v>
      </c>
      <c r="D190" s="3">
        <f t="shared" si="39"/>
        <v>0.4128519850245686</v>
      </c>
      <c r="E190" s="3">
        <f t="shared" si="40"/>
        <v>0.57349056639493112</v>
      </c>
      <c r="F190" s="3">
        <f t="shared" si="41"/>
        <v>0.57388090742156495</v>
      </c>
      <c r="G190" s="3">
        <f t="shared" si="42"/>
        <v>24.839653781806199</v>
      </c>
      <c r="H190" s="3">
        <f t="shared" si="43"/>
        <v>24.831312893199971</v>
      </c>
      <c r="I190" s="3">
        <f t="shared" si="44"/>
        <v>14.958276137309376</v>
      </c>
      <c r="J190" s="3">
        <f t="shared" si="45"/>
        <v>14.954264441957656</v>
      </c>
      <c r="K190" s="3">
        <f t="shared" si="46"/>
        <v>187.69002499999911</v>
      </c>
      <c r="L190" s="5">
        <f t="shared" si="47"/>
        <v>137.19017353517771</v>
      </c>
      <c r="M190" s="5">
        <f t="shared" si="48"/>
        <v>31.034752947009324</v>
      </c>
      <c r="N190" s="9">
        <v>50000</v>
      </c>
      <c r="O190" s="9">
        <v>0.3</v>
      </c>
      <c r="P190" s="9">
        <v>19.5</v>
      </c>
      <c r="Q190" s="5">
        <f t="shared" si="51"/>
        <v>267.14999999999895</v>
      </c>
      <c r="R190" s="5">
        <f t="shared" si="37"/>
        <v>0.51353237333025736</v>
      </c>
      <c r="S190" s="9">
        <v>0.21</v>
      </c>
      <c r="T190" s="9">
        <v>0.9</v>
      </c>
      <c r="U190" s="3">
        <f t="shared" si="52"/>
        <v>2.7438034707035444E-2</v>
      </c>
      <c r="V190" s="3">
        <f t="shared" si="53"/>
        <v>0.19893821090403818</v>
      </c>
      <c r="W190" s="21">
        <v>1</v>
      </c>
      <c r="X190" s="24">
        <f t="shared" si="50"/>
        <v>2.7438034707035444E-2</v>
      </c>
      <c r="Y190" s="3">
        <f t="shared" si="54"/>
        <v>4.9557380864359368</v>
      </c>
    </row>
    <row r="191" spans="2:25">
      <c r="B191" s="119">
        <f t="shared" si="49"/>
        <v>13.799999999999967</v>
      </c>
      <c r="C191" s="4">
        <f t="shared" si="38"/>
        <v>0.41006969782338104</v>
      </c>
      <c r="D191" s="3">
        <f t="shared" si="39"/>
        <v>0.41018490251862277</v>
      </c>
      <c r="E191" s="3">
        <f t="shared" si="40"/>
        <v>0.57280733936829864</v>
      </c>
      <c r="F191" s="3">
        <f t="shared" si="41"/>
        <v>0.57319403044464845</v>
      </c>
      <c r="G191" s="3">
        <f t="shared" si="42"/>
        <v>24.894947278514149</v>
      </c>
      <c r="H191" s="3">
        <f t="shared" si="43"/>
        <v>24.886624921832993</v>
      </c>
      <c r="I191" s="3">
        <f t="shared" si="44"/>
        <v>15.049917773861726</v>
      </c>
      <c r="J191" s="3">
        <f t="shared" si="45"/>
        <v>15.045930512932696</v>
      </c>
      <c r="K191" s="3">
        <f t="shared" si="46"/>
        <v>190.44002499999908</v>
      </c>
      <c r="L191" s="5">
        <f t="shared" si="47"/>
        <v>136.78207266750817</v>
      </c>
      <c r="M191" s="5">
        <f t="shared" si="48"/>
        <v>30.670969400563763</v>
      </c>
      <c r="N191" s="9">
        <v>50000</v>
      </c>
      <c r="O191" s="9">
        <v>0.3</v>
      </c>
      <c r="P191" s="9">
        <v>19.5</v>
      </c>
      <c r="Q191" s="5">
        <f t="shared" si="51"/>
        <v>269.09999999999894</v>
      </c>
      <c r="R191" s="5">
        <f t="shared" si="37"/>
        <v>0.50829458442032227</v>
      </c>
      <c r="S191" s="9">
        <v>0.21</v>
      </c>
      <c r="T191" s="9">
        <v>0.9</v>
      </c>
      <c r="U191" s="3">
        <f t="shared" si="52"/>
        <v>2.7356414533501537E-2</v>
      </c>
      <c r="V191" s="3">
        <f t="shared" si="53"/>
        <v>0.19727418977594635</v>
      </c>
      <c r="W191" s="21">
        <v>1</v>
      </c>
      <c r="X191" s="24">
        <f t="shared" si="50"/>
        <v>2.7356414533501537E-2</v>
      </c>
      <c r="Y191" s="3">
        <f t="shared" si="54"/>
        <v>4.9830945009694387</v>
      </c>
    </row>
    <row r="192" spans="2:25">
      <c r="B192" s="119">
        <f t="shared" si="49"/>
        <v>13.899999999999967</v>
      </c>
      <c r="C192" s="4">
        <f t="shared" si="38"/>
        <v>0.40743715196650371</v>
      </c>
      <c r="D192" s="3">
        <f t="shared" si="39"/>
        <v>0.40755014562010516</v>
      </c>
      <c r="E192" s="3">
        <f t="shared" si="40"/>
        <v>0.57210669370298517</v>
      </c>
      <c r="F192" s="3">
        <f t="shared" si="41"/>
        <v>0.57248976715512656</v>
      </c>
      <c r="G192" s="3">
        <f t="shared" si="42"/>
        <v>24.950519032677438</v>
      </c>
      <c r="H192" s="3">
        <f t="shared" si="43"/>
        <v>24.942215218380245</v>
      </c>
      <c r="I192" s="3">
        <f t="shared" si="44"/>
        <v>15.141665199045944</v>
      </c>
      <c r="J192" s="3">
        <f t="shared" si="45"/>
        <v>15.137702104348568</v>
      </c>
      <c r="K192" s="3">
        <f t="shared" si="46"/>
        <v>193.21002499999906</v>
      </c>
      <c r="L192" s="5">
        <f t="shared" si="47"/>
        <v>136.37484852595011</v>
      </c>
      <c r="M192" s="5">
        <f t="shared" si="48"/>
        <v>30.312217373194905</v>
      </c>
      <c r="N192" s="9">
        <v>50000</v>
      </c>
      <c r="O192" s="9">
        <v>0.3</v>
      </c>
      <c r="P192" s="9">
        <v>19.5</v>
      </c>
      <c r="Q192" s="5">
        <f t="shared" si="51"/>
        <v>271.04999999999893</v>
      </c>
      <c r="R192" s="5">
        <f t="shared" si="37"/>
        <v>0.50313539393451634</v>
      </c>
      <c r="S192" s="9">
        <v>0.21</v>
      </c>
      <c r="T192" s="9">
        <v>0.9</v>
      </c>
      <c r="U192" s="3">
        <f t="shared" si="52"/>
        <v>2.7274969705189923E-2</v>
      </c>
      <c r="V192" s="3">
        <f t="shared" si="53"/>
        <v>0.19562948020666443</v>
      </c>
      <c r="W192" s="21">
        <v>1</v>
      </c>
      <c r="X192" s="24">
        <f t="shared" si="50"/>
        <v>2.7274969705189923E-2</v>
      </c>
      <c r="Y192" s="3">
        <f t="shared" si="54"/>
        <v>5.0103694706746289</v>
      </c>
    </row>
    <row r="193" spans="2:25">
      <c r="B193" s="119">
        <f t="shared" si="49"/>
        <v>13.999999999999966</v>
      </c>
      <c r="C193" s="4">
        <f t="shared" si="38"/>
        <v>0.4048363285608968</v>
      </c>
      <c r="D193" s="3">
        <f t="shared" si="39"/>
        <v>0.40494716597717295</v>
      </c>
      <c r="E193" s="3">
        <f t="shared" si="40"/>
        <v>0.57138915159160897</v>
      </c>
      <c r="F193" s="3">
        <f t="shared" si="41"/>
        <v>0.57176863970998393</v>
      </c>
      <c r="G193" s="3">
        <f t="shared" si="42"/>
        <v>25.006367189178018</v>
      </c>
      <c r="H193" s="3">
        <f t="shared" si="43"/>
        <v>24.998081926419857</v>
      </c>
      <c r="I193" s="3">
        <f t="shared" si="44"/>
        <v>15.233516501451628</v>
      </c>
      <c r="J193" s="3">
        <f t="shared" si="45"/>
        <v>15.229577308645144</v>
      </c>
      <c r="K193" s="3">
        <f t="shared" si="46"/>
        <v>196.00002499999906</v>
      </c>
      <c r="L193" s="5">
        <f t="shared" si="47"/>
        <v>135.96852219841307</v>
      </c>
      <c r="M193" s="5">
        <f t="shared" si="48"/>
        <v>29.958420503721943</v>
      </c>
      <c r="N193" s="9">
        <v>50000</v>
      </c>
      <c r="O193" s="9">
        <v>0.3</v>
      </c>
      <c r="P193" s="9">
        <v>19.5</v>
      </c>
      <c r="Q193" s="5">
        <f t="shared" si="51"/>
        <v>272.99999999999892</v>
      </c>
      <c r="R193" s="5">
        <f t="shared" si="37"/>
        <v>0.49805319486598393</v>
      </c>
      <c r="S193" s="9">
        <v>0.21</v>
      </c>
      <c r="T193" s="9">
        <v>0.9</v>
      </c>
      <c r="U193" s="3">
        <f t="shared" si="52"/>
        <v>2.7193704439682519E-2</v>
      </c>
      <c r="V193" s="3">
        <f t="shared" si="53"/>
        <v>0.19400378621128533</v>
      </c>
      <c r="W193" s="21">
        <v>1</v>
      </c>
      <c r="X193" s="24">
        <f t="shared" si="50"/>
        <v>2.7193704439682519E-2</v>
      </c>
      <c r="Y193" s="3">
        <f t="shared" si="54"/>
        <v>5.0375631751143111</v>
      </c>
    </row>
    <row r="194" spans="2:25">
      <c r="B194" s="119">
        <f t="shared" si="49"/>
        <v>14.099999999999966</v>
      </c>
      <c r="C194" s="4">
        <f t="shared" si="38"/>
        <v>0.40226669233169032</v>
      </c>
      <c r="D194" s="3">
        <f t="shared" si="39"/>
        <v>0.40237542666944637</v>
      </c>
      <c r="E194" s="3">
        <f t="shared" si="40"/>
        <v>0.57065522274535463</v>
      </c>
      <c r="F194" s="3">
        <f t="shared" si="41"/>
        <v>0.57103115777072944</v>
      </c>
      <c r="G194" s="3">
        <f t="shared" si="42"/>
        <v>25.062489900247321</v>
      </c>
      <c r="H194" s="3">
        <f t="shared" si="43"/>
        <v>25.054223196898342</v>
      </c>
      <c r="I194" s="3">
        <f t="shared" si="44"/>
        <v>15.325469813353163</v>
      </c>
      <c r="J194" s="3">
        <f t="shared" si="45"/>
        <v>15.321554261888677</v>
      </c>
      <c r="K194" s="3">
        <f t="shared" si="46"/>
        <v>198.81002499999903</v>
      </c>
      <c r="L194" s="5">
        <f t="shared" si="47"/>
        <v>135.56311407819337</v>
      </c>
      <c r="M194" s="5">
        <f t="shared" si="48"/>
        <v>29.609503618921057</v>
      </c>
      <c r="N194" s="9">
        <v>50000</v>
      </c>
      <c r="O194" s="9">
        <v>0.3</v>
      </c>
      <c r="P194" s="9">
        <v>19.5</v>
      </c>
      <c r="Q194" s="5">
        <f t="shared" si="51"/>
        <v>274.94999999999891</v>
      </c>
      <c r="R194" s="5">
        <f t="shared" si="37"/>
        <v>0.49304642327039061</v>
      </c>
      <c r="S194" s="9">
        <v>0.21</v>
      </c>
      <c r="T194" s="9">
        <v>0.9</v>
      </c>
      <c r="U194" s="3">
        <f t="shared" si="52"/>
        <v>2.711262281563858E-2</v>
      </c>
      <c r="V194" s="3">
        <f t="shared" si="53"/>
        <v>0.19239681791496596</v>
      </c>
      <c r="W194" s="21">
        <v>1</v>
      </c>
      <c r="X194" s="24">
        <f t="shared" si="50"/>
        <v>2.711262281563858E-2</v>
      </c>
      <c r="Y194" s="3">
        <f t="shared" si="54"/>
        <v>5.0646757979299499</v>
      </c>
    </row>
    <row r="195" spans="2:25">
      <c r="B195" s="119">
        <f t="shared" si="49"/>
        <v>14.199999999999966</v>
      </c>
      <c r="C195" s="4">
        <f t="shared" si="38"/>
        <v>0.39972771911050586</v>
      </c>
      <c r="D195" s="3">
        <f t="shared" si="39"/>
        <v>0.3998344019405089</v>
      </c>
      <c r="E195" s="3">
        <f t="shared" si="40"/>
        <v>0.56990540468420081</v>
      </c>
      <c r="F195" s="3">
        <f t="shared" si="41"/>
        <v>0.57027781879441297</v>
      </c>
      <c r="G195" s="3">
        <f t="shared" si="42"/>
        <v>25.118885325587179</v>
      </c>
      <c r="H195" s="3">
        <f t="shared" si="43"/>
        <v>25.110637188251498</v>
      </c>
      <c r="I195" s="3">
        <f t="shared" si="44"/>
        <v>15.417523309533182</v>
      </c>
      <c r="J195" s="3">
        <f t="shared" si="45"/>
        <v>15.413631142595797</v>
      </c>
      <c r="K195" s="3">
        <f t="shared" si="46"/>
        <v>201.64002499999901</v>
      </c>
      <c r="L195" s="5">
        <f t="shared" si="47"/>
        <v>135.15864388002814</v>
      </c>
      <c r="M195" s="5">
        <f t="shared" si="48"/>
        <v>29.265392716713613</v>
      </c>
      <c r="N195" s="9">
        <v>50000</v>
      </c>
      <c r="O195" s="9">
        <v>0.3</v>
      </c>
      <c r="P195" s="9">
        <v>19.5</v>
      </c>
      <c r="Q195" s="5">
        <f t="shared" si="51"/>
        <v>276.8999999999989</v>
      </c>
      <c r="R195" s="5">
        <f t="shared" si="37"/>
        <v>0.48811355680761531</v>
      </c>
      <c r="S195" s="9">
        <v>0.21</v>
      </c>
      <c r="T195" s="9">
        <v>0.9</v>
      </c>
      <c r="U195" s="3">
        <f t="shared" si="52"/>
        <v>2.7031728776005529E-2</v>
      </c>
      <c r="V195" s="3">
        <f t="shared" si="53"/>
        <v>0.1908082913809788</v>
      </c>
      <c r="W195" s="21">
        <v>1</v>
      </c>
      <c r="X195" s="24">
        <f t="shared" si="50"/>
        <v>2.7031728776005529E-2</v>
      </c>
      <c r="Y195" s="3">
        <f t="shared" si="54"/>
        <v>5.0917075267059557</v>
      </c>
    </row>
    <row r="196" spans="2:25">
      <c r="B196" s="119">
        <f t="shared" si="49"/>
        <v>14.299999999999965</v>
      </c>
      <c r="C196" s="4">
        <f t="shared" si="38"/>
        <v>0.39721889557655982</v>
      </c>
      <c r="D196" s="3">
        <f t="shared" si="39"/>
        <v>0.39732357693673909</v>
      </c>
      <c r="E196" s="3">
        <f t="shared" si="40"/>
        <v>0.56914018302068226</v>
      </c>
      <c r="F196" s="3">
        <f t="shared" si="41"/>
        <v>0.56950910831814427</v>
      </c>
      <c r="G196" s="3">
        <f t="shared" si="42"/>
        <v>25.175551632486606</v>
      </c>
      <c r="H196" s="3">
        <f t="shared" si="43"/>
        <v>25.167322066521084</v>
      </c>
      <c r="I196" s="3">
        <f t="shared" si="44"/>
        <v>15.509675206141456</v>
      </c>
      <c r="J196" s="3">
        <f t="shared" si="45"/>
        <v>15.505806170592971</v>
      </c>
      <c r="K196" s="3">
        <f t="shared" si="46"/>
        <v>204.49002499999901</v>
      </c>
      <c r="L196" s="5">
        <f t="shared" si="47"/>
        <v>134.75513065582933</v>
      </c>
      <c r="M196" s="5">
        <f t="shared" si="48"/>
        <v>28.926014949471551</v>
      </c>
      <c r="N196" s="9">
        <v>50000</v>
      </c>
      <c r="O196" s="9">
        <v>0.3</v>
      </c>
      <c r="P196" s="9">
        <v>19.5</v>
      </c>
      <c r="Q196" s="5">
        <f t="shared" si="51"/>
        <v>278.84999999999889</v>
      </c>
      <c r="R196" s="5">
        <f t="shared" si="37"/>
        <v>0.4832531133434817</v>
      </c>
      <c r="S196" s="9">
        <v>0.21</v>
      </c>
      <c r="T196" s="9">
        <v>0.9</v>
      </c>
      <c r="U196" s="3">
        <f t="shared" si="52"/>
        <v>2.6951026131165772E-2</v>
      </c>
      <c r="V196" s="3">
        <f t="shared" si="53"/>
        <v>0.18923792844507017</v>
      </c>
      <c r="W196" s="21">
        <v>1</v>
      </c>
      <c r="X196" s="24">
        <f t="shared" si="50"/>
        <v>2.6951026131165772E-2</v>
      </c>
      <c r="Y196" s="3">
        <f t="shared" si="54"/>
        <v>5.1186585528371218</v>
      </c>
    </row>
    <row r="197" spans="2:25">
      <c r="B197" s="119">
        <f t="shared" si="49"/>
        <v>14.399999999999965</v>
      </c>
      <c r="C197" s="4">
        <f t="shared" si="38"/>
        <v>0.39473971900388077</v>
      </c>
      <c r="D197" s="3">
        <f t="shared" si="39"/>
        <v>0.3948424474523583</v>
      </c>
      <c r="E197" s="3">
        <f t="shared" si="40"/>
        <v>0.5683600317372981</v>
      </c>
      <c r="F197" s="3">
        <f t="shared" si="41"/>
        <v>0.56872550023721846</v>
      </c>
      <c r="G197" s="3">
        <f t="shared" si="42"/>
        <v>25.232486995934405</v>
      </c>
      <c r="H197" s="3">
        <f t="shared" si="43"/>
        <v>25.224276005467409</v>
      </c>
      <c r="I197" s="3">
        <f t="shared" si="44"/>
        <v>15.601923759588079</v>
      </c>
      <c r="J197" s="3">
        <f t="shared" si="45"/>
        <v>15.598077605910255</v>
      </c>
      <c r="K197" s="3">
        <f t="shared" si="46"/>
        <v>207.36002499999898</v>
      </c>
      <c r="L197" s="5">
        <f t="shared" si="47"/>
        <v>134.35259281010224</v>
      </c>
      <c r="M197" s="5">
        <f t="shared" si="48"/>
        <v>28.591298607447122</v>
      </c>
      <c r="N197" s="9">
        <v>50000</v>
      </c>
      <c r="O197" s="9">
        <v>0.3</v>
      </c>
      <c r="P197" s="9">
        <v>19.5</v>
      </c>
      <c r="Q197" s="5">
        <f t="shared" si="51"/>
        <v>280.79999999999887</v>
      </c>
      <c r="R197" s="5">
        <f t="shared" si="37"/>
        <v>0.47846364960862814</v>
      </c>
      <c r="S197" s="9">
        <v>0.21</v>
      </c>
      <c r="T197" s="9">
        <v>0.9</v>
      </c>
      <c r="U197" s="3">
        <f t="shared" si="52"/>
        <v>2.6870518562020353E-2</v>
      </c>
      <c r="V197" s="3">
        <f t="shared" si="53"/>
        <v>0.18768545655584112</v>
      </c>
      <c r="W197" s="21">
        <v>1</v>
      </c>
      <c r="X197" s="24">
        <f t="shared" si="50"/>
        <v>2.6870518562020353E-2</v>
      </c>
      <c r="Y197" s="3">
        <f t="shared" si="54"/>
        <v>5.1455290713991424</v>
      </c>
    </row>
    <row r="198" spans="2:25">
      <c r="B198" s="119">
        <f t="shared" si="49"/>
        <v>14.499999999999964</v>
      </c>
      <c r="C198" s="4">
        <f t="shared" si="38"/>
        <v>0.3922896970145287</v>
      </c>
      <c r="D198" s="3">
        <f t="shared" si="39"/>
        <v>0.3923905196805722</v>
      </c>
      <c r="E198" s="3">
        <f t="shared" si="40"/>
        <v>0.56756541345767553</v>
      </c>
      <c r="F198" s="3">
        <f t="shared" si="41"/>
        <v>0.56792745707696457</v>
      </c>
      <c r="G198" s="3">
        <f t="shared" si="42"/>
        <v>25.289689598727758</v>
      </c>
      <c r="H198" s="3">
        <f t="shared" si="43"/>
        <v>25.281497186677832</v>
      </c>
      <c r="I198" s="3">
        <f t="shared" si="44"/>
        <v>15.694267265469865</v>
      </c>
      <c r="J198" s="3">
        <f t="shared" si="45"/>
        <v>15.690443747708317</v>
      </c>
      <c r="K198" s="3">
        <f t="shared" si="46"/>
        <v>210.25002499999897</v>
      </c>
      <c r="L198" s="5">
        <f t="shared" si="47"/>
        <v>133.9510481150534</v>
      </c>
      <c r="M198" s="5">
        <f t="shared" si="48"/>
        <v>28.261173102334109</v>
      </c>
      <c r="N198" s="9">
        <v>50000</v>
      </c>
      <c r="O198" s="9">
        <v>0.3</v>
      </c>
      <c r="P198" s="9">
        <v>19.5</v>
      </c>
      <c r="Q198" s="5">
        <f t="shared" si="51"/>
        <v>282.74999999999886</v>
      </c>
      <c r="R198" s="5">
        <f t="shared" si="37"/>
        <v>0.47374375991177342</v>
      </c>
      <c r="S198" s="9">
        <v>0.21</v>
      </c>
      <c r="T198" s="9">
        <v>0.9</v>
      </c>
      <c r="U198" s="3">
        <f t="shared" si="52"/>
        <v>2.6790209623010583E-2</v>
      </c>
      <c r="V198" s="3">
        <f t="shared" si="53"/>
        <v>0.18615060862088909</v>
      </c>
      <c r="W198" s="21">
        <v>1</v>
      </c>
      <c r="X198" s="24">
        <f t="shared" si="50"/>
        <v>2.6790209623010583E-2</v>
      </c>
      <c r="Y198" s="3">
        <f t="shared" si="54"/>
        <v>5.172319281022153</v>
      </c>
    </row>
    <row r="199" spans="2:25">
      <c r="B199" s="119">
        <f t="shared" si="49"/>
        <v>14.599999999999964</v>
      </c>
      <c r="C199" s="4">
        <f t="shared" si="38"/>
        <v>0.38986834733769959</v>
      </c>
      <c r="D199" s="3">
        <f t="shared" si="39"/>
        <v>0.38996730997068962</v>
      </c>
      <c r="E199" s="3">
        <f t="shared" si="40"/>
        <v>0.5667567797115971</v>
      </c>
      <c r="F199" s="3">
        <f t="shared" si="41"/>
        <v>0.5671154302584267</v>
      </c>
      <c r="G199" s="3">
        <f t="shared" si="42"/>
        <v>25.347157631576739</v>
      </c>
      <c r="H199" s="3">
        <f t="shared" si="43"/>
        <v>25.338983799671187</v>
      </c>
      <c r="I199" s="3">
        <f t="shared" si="44"/>
        <v>15.786704057528885</v>
      </c>
      <c r="J199" s="3">
        <f t="shared" si="45"/>
        <v>15.782902933237565</v>
      </c>
      <c r="K199" s="3">
        <f t="shared" si="46"/>
        <v>213.16002499999894</v>
      </c>
      <c r="L199" s="5">
        <f t="shared" si="47"/>
        <v>133.55051372539097</v>
      </c>
      <c r="M199" s="5">
        <f t="shared" si="48"/>
        <v>27.935568950965735</v>
      </c>
      <c r="N199" s="9">
        <v>50000</v>
      </c>
      <c r="O199" s="9">
        <v>0.3</v>
      </c>
      <c r="P199" s="9">
        <v>19.5</v>
      </c>
      <c r="Q199" s="5">
        <f t="shared" si="51"/>
        <v>284.69999999999885</v>
      </c>
      <c r="R199" s="5">
        <f t="shared" si="37"/>
        <v>0.46909207490478227</v>
      </c>
      <c r="S199" s="9">
        <v>0.21</v>
      </c>
      <c r="T199" s="9">
        <v>0.9</v>
      </c>
      <c r="U199" s="3">
        <f t="shared" si="52"/>
        <v>2.6710102745078096E-2</v>
      </c>
      <c r="V199" s="3">
        <f t="shared" si="53"/>
        <v>0.1846331228584526</v>
      </c>
      <c r="W199" s="21">
        <v>1</v>
      </c>
      <c r="X199" s="24">
        <f t="shared" si="50"/>
        <v>2.6710102745078096E-2</v>
      </c>
      <c r="Y199" s="3">
        <f t="shared" si="54"/>
        <v>5.1990293837672308</v>
      </c>
    </row>
    <row r="200" spans="2:25">
      <c r="B200" s="119">
        <f t="shared" si="49"/>
        <v>14.699999999999964</v>
      </c>
      <c r="C200" s="4">
        <f t="shared" si="38"/>
        <v>0.38747519757460008</v>
      </c>
      <c r="D200" s="3">
        <f t="shared" si="39"/>
        <v>0.38757234459109646</v>
      </c>
      <c r="E200" s="3">
        <f t="shared" si="40"/>
        <v>0.56593457119400847</v>
      </c>
      <c r="F200" s="3">
        <f t="shared" si="41"/>
        <v>0.56628986035799267</v>
      </c>
      <c r="G200" s="3">
        <f t="shared" si="42"/>
        <v>25.404889293204938</v>
      </c>
      <c r="H200" s="3">
        <f t="shared" si="43"/>
        <v>25.396734041998371</v>
      </c>
      <c r="I200" s="3">
        <f t="shared" si="44"/>
        <v>15.879232506642092</v>
      </c>
      <c r="J200" s="3">
        <f t="shared" si="45"/>
        <v>15.87545353682845</v>
      </c>
      <c r="K200" s="3">
        <f t="shared" si="46"/>
        <v>216.09002499999892</v>
      </c>
      <c r="L200" s="5">
        <f t="shared" si="47"/>
        <v>133.15100619282413</v>
      </c>
      <c r="M200" s="5">
        <f t="shared" si="48"/>
        <v>27.614417759154847</v>
      </c>
      <c r="N200" s="9">
        <v>50000</v>
      </c>
      <c r="O200" s="9">
        <v>0.3</v>
      </c>
      <c r="P200" s="9">
        <v>19.5</v>
      </c>
      <c r="Q200" s="5">
        <f t="shared" si="51"/>
        <v>286.64999999999884</v>
      </c>
      <c r="R200" s="5">
        <f t="shared" si="37"/>
        <v>0.4645072603970859</v>
      </c>
      <c r="S200" s="9">
        <v>0.21</v>
      </c>
      <c r="T200" s="9">
        <v>0.9</v>
      </c>
      <c r="U200" s="3">
        <f t="shared" si="52"/>
        <v>2.6630201238564733E-2</v>
      </c>
      <c r="V200" s="3">
        <f t="shared" si="53"/>
        <v>0.18313274265432319</v>
      </c>
      <c r="W200" s="21">
        <v>1</v>
      </c>
      <c r="X200" s="24">
        <f t="shared" si="50"/>
        <v>2.6630201238564733E-2</v>
      </c>
      <c r="Y200" s="3">
        <f t="shared" si="54"/>
        <v>5.2256595850057952</v>
      </c>
    </row>
    <row r="201" spans="2:25">
      <c r="B201" s="119">
        <f t="shared" si="49"/>
        <v>14.799999999999963</v>
      </c>
      <c r="C201" s="4">
        <f t="shared" si="38"/>
        <v>0.38510978496897541</v>
      </c>
      <c r="D201" s="3">
        <f t="shared" si="39"/>
        <v>0.38520515949796585</v>
      </c>
      <c r="E201" s="3">
        <f t="shared" si="40"/>
        <v>0.56509921801811602</v>
      </c>
      <c r="F201" s="3">
        <f t="shared" si="41"/>
        <v>0.56545117736108463</v>
      </c>
      <c r="G201" s="3">
        <f t="shared" si="42"/>
        <v>25.462882790446152</v>
      </c>
      <c r="H201" s="3">
        <f t="shared" si="43"/>
        <v>25.454746119338903</v>
      </c>
      <c r="I201" s="3">
        <f t="shared" si="44"/>
        <v>15.971851019841091</v>
      </c>
      <c r="J201" s="3">
        <f t="shared" si="45"/>
        <v>15.968093968911848</v>
      </c>
      <c r="K201" s="3">
        <f t="shared" si="46"/>
        <v>219.04002499999891</v>
      </c>
      <c r="L201" s="5">
        <f t="shared" si="47"/>
        <v>132.75254148026465</v>
      </c>
      <c r="M201" s="5">
        <f t="shared" si="48"/>
        <v>27.297652205681977</v>
      </c>
      <c r="N201" s="9">
        <v>50000</v>
      </c>
      <c r="O201" s="9">
        <v>0.3</v>
      </c>
      <c r="P201" s="9">
        <v>19.5</v>
      </c>
      <c r="Q201" s="5">
        <f t="shared" si="51"/>
        <v>288.59999999999883</v>
      </c>
      <c r="R201" s="5">
        <f t="shared" si="37"/>
        <v>0.45998801621713509</v>
      </c>
      <c r="S201" s="9">
        <v>0.21</v>
      </c>
      <c r="T201" s="9">
        <v>0.9</v>
      </c>
      <c r="U201" s="3">
        <f t="shared" si="52"/>
        <v>2.6550508296052835E-2</v>
      </c>
      <c r="V201" s="3">
        <f t="shared" si="53"/>
        <v>0.18164921642379564</v>
      </c>
      <c r="W201" s="21">
        <v>1</v>
      </c>
      <c r="X201" s="24">
        <f t="shared" si="50"/>
        <v>2.6550508296052835E-2</v>
      </c>
      <c r="Y201" s="3">
        <f t="shared" si="54"/>
        <v>5.2522100933018478</v>
      </c>
    </row>
    <row r="202" spans="2:25">
      <c r="B202" s="119">
        <f t="shared" si="49"/>
        <v>14.899999999999963</v>
      </c>
      <c r="C202" s="4">
        <f t="shared" si="38"/>
        <v>0.38277165618317593</v>
      </c>
      <c r="D202" s="3">
        <f t="shared" si="39"/>
        <v>0.38286530010958308</v>
      </c>
      <c r="E202" s="3">
        <f t="shared" si="40"/>
        <v>0.56425113996268839</v>
      </c>
      <c r="F202" s="3">
        <f t="shared" si="41"/>
        <v>0.56459980091002449</v>
      </c>
      <c r="G202" s="3">
        <f t="shared" si="42"/>
        <v>25.521136338337264</v>
      </c>
      <c r="H202" s="3">
        <f t="shared" si="43"/>
        <v>25.513018245593738</v>
      </c>
      <c r="I202" s="3">
        <f t="shared" si="44"/>
        <v>16.064558039361025</v>
      </c>
      <c r="J202" s="3">
        <f t="shared" si="45"/>
        <v>16.060822675068639</v>
      </c>
      <c r="K202" s="3">
        <f t="shared" si="46"/>
        <v>222.0100249999989</v>
      </c>
      <c r="L202" s="5">
        <f t="shared" si="47"/>
        <v>132.35513497573595</v>
      </c>
      <c r="M202" s="5">
        <f t="shared" si="48"/>
        <v>26.985206026433996</v>
      </c>
      <c r="N202" s="9">
        <v>50000</v>
      </c>
      <c r="O202" s="9">
        <v>0.3</v>
      </c>
      <c r="P202" s="9">
        <v>19.5</v>
      </c>
      <c r="Q202" s="5">
        <f t="shared" si="51"/>
        <v>290.54999999999882</v>
      </c>
      <c r="R202" s="5">
        <f t="shared" si="37"/>
        <v>0.45553307511869384</v>
      </c>
      <c r="S202" s="9">
        <v>0.21</v>
      </c>
      <c r="T202" s="9">
        <v>0.9</v>
      </c>
      <c r="U202" s="3">
        <f t="shared" si="52"/>
        <v>2.6471026995147095E-2</v>
      </c>
      <c r="V202" s="3">
        <f t="shared" si="53"/>
        <v>0.18018229747843825</v>
      </c>
      <c r="W202" s="21">
        <v>1</v>
      </c>
      <c r="X202" s="24">
        <f t="shared" si="50"/>
        <v>2.6471026995147095E-2</v>
      </c>
      <c r="Y202" s="3">
        <f t="shared" si="54"/>
        <v>5.2786811202969952</v>
      </c>
    </row>
    <row r="203" spans="2:25">
      <c r="B203" s="119">
        <f t="shared" si="49"/>
        <v>14.999999999999963</v>
      </c>
      <c r="C203" s="4">
        <f t="shared" si="38"/>
        <v>0.38046036707964431</v>
      </c>
      <c r="D203" s="3">
        <f t="shared" si="39"/>
        <v>0.38055232108616721</v>
      </c>
      <c r="E203" s="3">
        <f t="shared" si="40"/>
        <v>0.56339074671367406</v>
      </c>
      <c r="F203" s="3">
        <f t="shared" si="41"/>
        <v>0.56373614054619114</v>
      </c>
      <c r="G203" s="3">
        <f t="shared" si="42"/>
        <v>25.579648160207341</v>
      </c>
      <c r="H203" s="3">
        <f t="shared" si="43"/>
        <v>25.571548642974264</v>
      </c>
      <c r="I203" s="3">
        <f t="shared" si="44"/>
        <v>16.15735204171769</v>
      </c>
      <c r="J203" s="3">
        <f t="shared" si="45"/>
        <v>16.153638135107489</v>
      </c>
      <c r="K203" s="3">
        <f t="shared" si="46"/>
        <v>225.00002499999889</v>
      </c>
      <c r="L203" s="5">
        <f t="shared" si="47"/>
        <v>131.95880150599461</v>
      </c>
      <c r="M203" s="5">
        <f t="shared" si="48"/>
        <v>26.677013998699021</v>
      </c>
      <c r="N203" s="9">
        <v>50000</v>
      </c>
      <c r="O203" s="9">
        <v>0.3</v>
      </c>
      <c r="P203" s="9">
        <v>19.5</v>
      </c>
      <c r="Q203" s="5">
        <f t="shared" si="51"/>
        <v>292.49999999999881</v>
      </c>
      <c r="R203" s="5">
        <f t="shared" si="37"/>
        <v>0.45114120172989797</v>
      </c>
      <c r="S203" s="9">
        <v>0.21</v>
      </c>
      <c r="T203" s="9">
        <v>0.9</v>
      </c>
      <c r="U203" s="3">
        <f t="shared" si="52"/>
        <v>2.639176030119883E-2</v>
      </c>
      <c r="V203" s="3">
        <f t="shared" si="53"/>
        <v>0.17873174389747992</v>
      </c>
      <c r="W203" s="21">
        <v>1</v>
      </c>
      <c r="X203" s="24">
        <f t="shared" si="50"/>
        <v>2.639176030119883E-2</v>
      </c>
      <c r="Y203" s="3">
        <f t="shared" si="54"/>
        <v>5.3050728805981944</v>
      </c>
    </row>
    <row r="204" spans="2:25">
      <c r="B204" s="119">
        <f t="shared" si="49"/>
        <v>15.099999999999962</v>
      </c>
      <c r="C204" s="4">
        <f t="shared" si="38"/>
        <v>0.37817548250770849</v>
      </c>
      <c r="D204" s="3">
        <f t="shared" si="39"/>
        <v>0.3782657861150685</v>
      </c>
      <c r="E204" s="3">
        <f t="shared" si="40"/>
        <v>0.56251843810025171</v>
      </c>
      <c r="F204" s="3">
        <f t="shared" si="41"/>
        <v>0.56286059594658044</v>
      </c>
      <c r="G204" s="3">
        <f t="shared" si="42"/>
        <v>25.638416487763021</v>
      </c>
      <c r="H204" s="3">
        <f t="shared" si="43"/>
        <v>25.6303355420876</v>
      </c>
      <c r="I204" s="3">
        <f t="shared" si="44"/>
        <v>16.250231536811988</v>
      </c>
      <c r="J204" s="3">
        <f t="shared" si="45"/>
        <v>16.246538862169963</v>
      </c>
      <c r="K204" s="3">
        <f t="shared" si="46"/>
        <v>228.01002499999885</v>
      </c>
      <c r="L204" s="5">
        <f t="shared" si="47"/>
        <v>131.56355534986841</v>
      </c>
      <c r="M204" s="5">
        <f t="shared" si="48"/>
        <v>26.373011925620069</v>
      </c>
      <c r="N204" s="9">
        <v>50000</v>
      </c>
      <c r="O204" s="9">
        <v>0.3</v>
      </c>
      <c r="P204" s="9">
        <v>19.5</v>
      </c>
      <c r="Q204" s="5">
        <f t="shared" si="51"/>
        <v>294.44999999999879</v>
      </c>
      <c r="R204" s="5">
        <f t="shared" si="37"/>
        <v>0.44681119154311072</v>
      </c>
      <c r="S204" s="9">
        <v>0.21</v>
      </c>
      <c r="T204" s="9">
        <v>0.9</v>
      </c>
      <c r="U204" s="3">
        <f t="shared" si="52"/>
        <v>2.6312711069973588E-2</v>
      </c>
      <c r="V204" s="3">
        <f t="shared" si="53"/>
        <v>0.17729731840361765</v>
      </c>
      <c r="W204" s="21">
        <v>1</v>
      </c>
      <c r="X204" s="24">
        <f t="shared" si="50"/>
        <v>2.6312711069973588E-2</v>
      </c>
      <c r="Y204" s="3">
        <f t="shared" si="54"/>
        <v>5.3313855916681678</v>
      </c>
    </row>
    <row r="205" spans="2:25">
      <c r="B205" s="119">
        <f t="shared" si="49"/>
        <v>15.199999999999962</v>
      </c>
      <c r="C205" s="4">
        <f t="shared" si="38"/>
        <v>0.37591657609556611</v>
      </c>
      <c r="D205" s="3">
        <f t="shared" si="39"/>
        <v>0.37600526770122489</v>
      </c>
      <c r="E205" s="3">
        <f t="shared" si="40"/>
        <v>0.56163460432541856</v>
      </c>
      <c r="F205" s="3">
        <f t="shared" si="41"/>
        <v>0.56197355715488451</v>
      </c>
      <c r="G205" s="3">
        <f t="shared" si="42"/>
        <v>25.69743956117027</v>
      </c>
      <c r="H205" s="3">
        <f t="shared" si="43"/>
        <v>25.68937718201823</v>
      </c>
      <c r="I205" s="3">
        <f t="shared" si="44"/>
        <v>16.343195067060751</v>
      </c>
      <c r="J205" s="3">
        <f t="shared" si="45"/>
        <v>16.339523401862088</v>
      </c>
      <c r="K205" s="3">
        <f t="shared" si="46"/>
        <v>231.04002499999885</v>
      </c>
      <c r="L205" s="5">
        <f t="shared" si="47"/>
        <v>131.16941025131644</v>
      </c>
      <c r="M205" s="5">
        <f t="shared" si="48"/>
        <v>26.073136620810267</v>
      </c>
      <c r="N205" s="9">
        <v>50000</v>
      </c>
      <c r="O205" s="9">
        <v>0.3</v>
      </c>
      <c r="P205" s="9">
        <v>19.5</v>
      </c>
      <c r="Q205" s="5">
        <f t="shared" si="51"/>
        <v>296.39999999999878</v>
      </c>
      <c r="R205" s="5">
        <f t="shared" si="37"/>
        <v>0.44254186994371447</v>
      </c>
      <c r="S205" s="9">
        <v>0.21</v>
      </c>
      <c r="T205" s="9">
        <v>0.9</v>
      </c>
      <c r="U205" s="3">
        <f t="shared" si="52"/>
        <v>2.6233882050263196E-2</v>
      </c>
      <c r="V205" s="3">
        <f t="shared" si="53"/>
        <v>0.17587878824305767</v>
      </c>
      <c r="W205" s="21">
        <v>1</v>
      </c>
      <c r="X205" s="24">
        <f t="shared" si="50"/>
        <v>2.6233882050263196E-2</v>
      </c>
      <c r="Y205" s="3">
        <f t="shared" si="54"/>
        <v>5.3576194737184313</v>
      </c>
    </row>
    <row r="206" spans="2:25">
      <c r="B206" s="119">
        <f t="shared" si="49"/>
        <v>15.299999999999962</v>
      </c>
      <c r="C206" s="4">
        <f t="shared" si="38"/>
        <v>0.37368323004734499</v>
      </c>
      <c r="D206" s="3">
        <f t="shared" si="39"/>
        <v>0.37377034696275929</v>
      </c>
      <c r="E206" s="3">
        <f t="shared" si="40"/>
        <v>0.56073962619123652</v>
      </c>
      <c r="F206" s="3">
        <f t="shared" si="41"/>
        <v>0.56107540480720064</v>
      </c>
      <c r="G206" s="3">
        <f t="shared" si="42"/>
        <v>25.756715629132508</v>
      </c>
      <c r="H206" s="3">
        <f t="shared" si="43"/>
        <v>25.748671810406044</v>
      </c>
      <c r="I206" s="3">
        <f t="shared" si="44"/>
        <v>16.436241206553245</v>
      </c>
      <c r="J206" s="3">
        <f t="shared" si="45"/>
        <v>16.432590331411504</v>
      </c>
      <c r="K206" s="3">
        <f t="shared" si="46"/>
        <v>234.09002499999883</v>
      </c>
      <c r="L206" s="5">
        <f t="shared" si="47"/>
        <v>130.77637943221526</v>
      </c>
      <c r="M206" s="5">
        <f t="shared" si="48"/>
        <v>25.77732589313317</v>
      </c>
      <c r="N206" s="9">
        <v>50000</v>
      </c>
      <c r="O206" s="9">
        <v>0.3</v>
      </c>
      <c r="P206" s="9">
        <v>19.5</v>
      </c>
      <c r="Q206" s="5">
        <f t="shared" si="51"/>
        <v>298.34999999999877</v>
      </c>
      <c r="R206" s="5">
        <f t="shared" si="37"/>
        <v>0.43833209127607109</v>
      </c>
      <c r="S206" s="9">
        <v>0.21</v>
      </c>
      <c r="T206" s="9">
        <v>0.9</v>
      </c>
      <c r="U206" s="3">
        <f t="shared" si="52"/>
        <v>2.6155275886442959E-2</v>
      </c>
      <c r="V206" s="3">
        <f t="shared" si="53"/>
        <v>0.17447592506961479</v>
      </c>
      <c r="W206" s="21">
        <v>1</v>
      </c>
      <c r="X206" s="24">
        <f t="shared" si="50"/>
        <v>2.6155275886442959E-2</v>
      </c>
      <c r="Y206" s="3">
        <f t="shared" si="54"/>
        <v>5.383774749604874</v>
      </c>
    </row>
    <row r="207" spans="2:25">
      <c r="B207" s="119">
        <f t="shared" si="49"/>
        <v>15.399999999999961</v>
      </c>
      <c r="C207" s="4">
        <f t="shared" si="38"/>
        <v>0.37147503494512696</v>
      </c>
      <c r="D207" s="3">
        <f t="shared" si="39"/>
        <v>0.37156061343160152</v>
      </c>
      <c r="E207" s="3">
        <f t="shared" si="40"/>
        <v>0.55983387531884243</v>
      </c>
      <c r="F207" s="3">
        <f t="shared" si="41"/>
        <v>0.56016651035248377</v>
      </c>
      <c r="G207" s="3">
        <f t="shared" si="42"/>
        <v>25.816242948965265</v>
      </c>
      <c r="H207" s="3">
        <f t="shared" si="43"/>
        <v>25.808217683520859</v>
      </c>
      <c r="I207" s="3">
        <f t="shared" si="44"/>
        <v>16.529368560232385</v>
      </c>
      <c r="J207" s="3">
        <f t="shared" si="45"/>
        <v>16.525738258849401</v>
      </c>
      <c r="K207" s="3">
        <f t="shared" si="46"/>
        <v>237.1600249999988</v>
      </c>
      <c r="L207" s="5">
        <f t="shared" si="47"/>
        <v>130.38447560487694</v>
      </c>
      <c r="M207" s="5">
        <f t="shared" si="48"/>
        <v>25.485518531649937</v>
      </c>
      <c r="N207" s="9">
        <v>50000</v>
      </c>
      <c r="O207" s="9">
        <v>0.3</v>
      </c>
      <c r="P207" s="9">
        <v>19.5</v>
      </c>
      <c r="Q207" s="5">
        <f t="shared" si="51"/>
        <v>300.29999999999876</v>
      </c>
      <c r="R207" s="5">
        <f t="shared" si="37"/>
        <v>0.43418073794497997</v>
      </c>
      <c r="S207" s="9">
        <v>0.21</v>
      </c>
      <c r="T207" s="9">
        <v>0.9</v>
      </c>
      <c r="U207" s="3">
        <f t="shared" si="52"/>
        <v>2.6076895120975295E-2</v>
      </c>
      <c r="V207" s="3">
        <f t="shared" si="53"/>
        <v>0.17308850483270063</v>
      </c>
      <c r="W207" s="21">
        <v>1</v>
      </c>
      <c r="X207" s="24">
        <f t="shared" si="50"/>
        <v>2.6076895120975295E-2</v>
      </c>
      <c r="Y207" s="3">
        <f t="shared" si="54"/>
        <v>5.4098516447258493</v>
      </c>
    </row>
    <row r="208" spans="2:25">
      <c r="B208" s="119">
        <f t="shared" si="49"/>
        <v>15.499999999999961</v>
      </c>
      <c r="C208" s="4">
        <f t="shared" si="38"/>
        <v>0.36929158955582347</v>
      </c>
      <c r="D208" s="3">
        <f t="shared" si="39"/>
        <v>0.36937566485902013</v>
      </c>
      <c r="E208" s="3">
        <f t="shared" si="40"/>
        <v>0.55891771436333237</v>
      </c>
      <c r="F208" s="3">
        <f t="shared" si="41"/>
        <v>0.55924723626785444</v>
      </c>
      <c r="G208" s="3">
        <f t="shared" si="42"/>
        <v>25.876019786667321</v>
      </c>
      <c r="H208" s="3">
        <f t="shared" si="43"/>
        <v>25.868013066333464</v>
      </c>
      <c r="I208" s="3">
        <f t="shared" si="44"/>
        <v>16.622575763099977</v>
      </c>
      <c r="J208" s="3">
        <f t="shared" si="45"/>
        <v>16.61896582221646</v>
      </c>
      <c r="K208" s="3">
        <f t="shared" si="46"/>
        <v>240.25002499999877</v>
      </c>
      <c r="L208" s="5">
        <f t="shared" si="47"/>
        <v>129.9937109843024</v>
      </c>
      <c r="M208" s="5">
        <f t="shared" si="48"/>
        <v>25.197654290735173</v>
      </c>
      <c r="N208" s="9">
        <v>50000</v>
      </c>
      <c r="O208" s="9">
        <v>0.3</v>
      </c>
      <c r="P208" s="9">
        <v>19.5</v>
      </c>
      <c r="Q208" s="5">
        <f t="shared" si="51"/>
        <v>302.24999999999875</v>
      </c>
      <c r="R208" s="5">
        <f t="shared" si="37"/>
        <v>0.43008671955104361</v>
      </c>
      <c r="S208" s="9">
        <v>0.21</v>
      </c>
      <c r="T208" s="9">
        <v>0.9</v>
      </c>
      <c r="U208" s="3">
        <f t="shared" si="52"/>
        <v>2.5998742196860384E-2</v>
      </c>
      <c r="V208" s="3">
        <f t="shared" si="53"/>
        <v>0.17171630766904081</v>
      </c>
      <c r="W208" s="21">
        <v>1</v>
      </c>
      <c r="X208" s="24">
        <f t="shared" si="50"/>
        <v>2.5998742196860384E-2</v>
      </c>
      <c r="Y208" s="3">
        <f t="shared" si="54"/>
        <v>5.4358503869227102</v>
      </c>
    </row>
    <row r="209" spans="2:26">
      <c r="B209" s="119">
        <f t="shared" si="49"/>
        <v>15.599999999999961</v>
      </c>
      <c r="C209" s="4">
        <f t="shared" si="38"/>
        <v>0.36713250064279085</v>
      </c>
      <c r="D209" s="3">
        <f t="shared" si="39"/>
        <v>0.36721510702595089</v>
      </c>
      <c r="E209" s="3">
        <f t="shared" si="40"/>
        <v>0.55799149722363328</v>
      </c>
      <c r="F209" s="3">
        <f t="shared" si="41"/>
        <v>0.55831793626886994</v>
      </c>
      <c r="G209" s="3">
        <f t="shared" si="42"/>
        <v>25.936044416988466</v>
      </c>
      <c r="H209" s="3">
        <f t="shared" si="43"/>
        <v>25.928056232583241</v>
      </c>
      <c r="I209" s="3">
        <f t="shared" si="44"/>
        <v>16.715861479445167</v>
      </c>
      <c r="J209" s="3">
        <f t="shared" si="45"/>
        <v>16.712271688792004</v>
      </c>
      <c r="K209" s="3">
        <f t="shared" si="46"/>
        <v>243.36002499999876</v>
      </c>
      <c r="L209" s="5">
        <f t="shared" si="47"/>
        <v>129.60409730017616</v>
      </c>
      <c r="M209" s="5">
        <f t="shared" si="48"/>
        <v>24.913673875364235</v>
      </c>
      <c r="N209" s="9">
        <v>50000</v>
      </c>
      <c r="O209" s="9">
        <v>0.3</v>
      </c>
      <c r="P209" s="9">
        <v>19.5</v>
      </c>
      <c r="Q209" s="5">
        <f t="shared" si="51"/>
        <v>304.19999999999874</v>
      </c>
      <c r="R209" s="5">
        <f t="shared" si="37"/>
        <v>0.42604897205843756</v>
      </c>
      <c r="S209" s="9">
        <v>0.21</v>
      </c>
      <c r="T209" s="9">
        <v>0.9</v>
      </c>
      <c r="U209" s="3">
        <f t="shared" si="52"/>
        <v>2.592081946003514E-2</v>
      </c>
      <c r="V209" s="3">
        <f t="shared" si="53"/>
        <v>0.17035911779796925</v>
      </c>
      <c r="W209" s="21">
        <v>1</v>
      </c>
      <c r="X209" s="24">
        <f t="shared" si="50"/>
        <v>2.592081946003514E-2</v>
      </c>
      <c r="Y209" s="3">
        <f t="shared" si="54"/>
        <v>5.4617712063827453</v>
      </c>
    </row>
    <row r="210" spans="2:26">
      <c r="B210" s="119">
        <f t="shared" si="49"/>
        <v>15.69999999999996</v>
      </c>
      <c r="C210" s="4">
        <f t="shared" si="38"/>
        <v>0.36499738278207666</v>
      </c>
      <c r="D210" s="3">
        <f t="shared" si="39"/>
        <v>0.36507855355800928</v>
      </c>
      <c r="E210" s="3">
        <f t="shared" si="40"/>
        <v>0.55705556924746447</v>
      </c>
      <c r="F210" s="3">
        <f t="shared" si="41"/>
        <v>0.55737895551486838</v>
      </c>
      <c r="G210" s="3">
        <f t="shared" si="42"/>
        <v>25.996315123493922</v>
      </c>
      <c r="H210" s="3">
        <f t="shared" si="43"/>
        <v>25.988345464842482</v>
      </c>
      <c r="I210" s="3">
        <f t="shared" si="44"/>
        <v>16.809224402095378</v>
      </c>
      <c r="J210" s="3">
        <f t="shared" si="45"/>
        <v>16.805654554345651</v>
      </c>
      <c r="K210" s="3">
        <f t="shared" si="46"/>
        <v>246.49002499999875</v>
      </c>
      <c r="L210" s="5">
        <f t="shared" si="47"/>
        <v>129.2156458086059</v>
      </c>
      <c r="M210" s="5">
        <f t="shared" si="48"/>
        <v>24.633518926571515</v>
      </c>
      <c r="N210" s="9">
        <v>50000</v>
      </c>
      <c r="O210" s="9">
        <v>0.3</v>
      </c>
      <c r="P210" s="9">
        <v>19.5</v>
      </c>
      <c r="Q210" s="5">
        <f t="shared" si="51"/>
        <v>306.14999999999873</v>
      </c>
      <c r="R210" s="5">
        <f t="shared" si="37"/>
        <v>0.42206645699365158</v>
      </c>
      <c r="S210" s="9">
        <v>0.21</v>
      </c>
      <c r="T210" s="9">
        <v>0.9</v>
      </c>
      <c r="U210" s="3">
        <f t="shared" si="52"/>
        <v>2.5843129161721091E-2</v>
      </c>
      <c r="V210" s="3">
        <f t="shared" si="53"/>
        <v>0.16901672342015214</v>
      </c>
      <c r="W210" s="21">
        <v>1</v>
      </c>
      <c r="X210" s="24">
        <f t="shared" si="50"/>
        <v>2.5843129161721091E-2</v>
      </c>
      <c r="Y210" s="3">
        <f t="shared" si="54"/>
        <v>5.4876143355444666</v>
      </c>
    </row>
    <row r="211" spans="2:26">
      <c r="B211" s="119">
        <f t="shared" si="49"/>
        <v>15.79999999999996</v>
      </c>
      <c r="C211" s="4">
        <f t="shared" si="38"/>
        <v>0.36288585818318919</v>
      </c>
      <c r="D211" s="3">
        <f t="shared" si="39"/>
        <v>0.3629656257450764</v>
      </c>
      <c r="E211" s="3">
        <f t="shared" si="40"/>
        <v>0.55611026743150049</v>
      </c>
      <c r="F211" s="3">
        <f t="shared" si="41"/>
        <v>0.55643063080949551</v>
      </c>
      <c r="G211" s="3">
        <f t="shared" si="42"/>
        <v>26.056830198625438</v>
      </c>
      <c r="H211" s="3">
        <f t="shared" si="43"/>
        <v>26.048879054577352</v>
      </c>
      <c r="I211" s="3">
        <f t="shared" si="44"/>
        <v>16.902663251689027</v>
      </c>
      <c r="J211" s="3">
        <f t="shared" si="45"/>
        <v>16.899113142410719</v>
      </c>
      <c r="K211" s="3">
        <f t="shared" si="46"/>
        <v>249.64002499999873</v>
      </c>
      <c r="L211" s="5">
        <f t="shared" si="47"/>
        <v>128.82836730361277</v>
      </c>
      <c r="M211" s="5">
        <f t="shared" si="48"/>
        <v>24.357132007083216</v>
      </c>
      <c r="N211" s="9">
        <v>50000</v>
      </c>
      <c r="O211" s="9">
        <v>0.3</v>
      </c>
      <c r="P211" s="9">
        <v>19.5</v>
      </c>
      <c r="Q211" s="5">
        <f t="shared" si="51"/>
        <v>308.09999999999872</v>
      </c>
      <c r="R211" s="5">
        <f t="shared" si="37"/>
        <v>0.4181381606738504</v>
      </c>
      <c r="S211" s="9">
        <v>0.21</v>
      </c>
      <c r="T211" s="9">
        <v>0.9</v>
      </c>
      <c r="U211" s="3">
        <f t="shared" si="52"/>
        <v>2.576567346072246E-2</v>
      </c>
      <c r="V211" s="3">
        <f t="shared" si="53"/>
        <v>0.1676889166196068</v>
      </c>
      <c r="W211" s="21">
        <v>1</v>
      </c>
      <c r="X211" s="24">
        <f t="shared" si="50"/>
        <v>2.576567346072246E-2</v>
      </c>
      <c r="Y211" s="3">
        <f t="shared" si="54"/>
        <v>5.5133800090051892</v>
      </c>
      <c r="Z211" s="5"/>
    </row>
    <row r="212" spans="2:26">
      <c r="B212" s="119">
        <f t="shared" si="49"/>
        <v>15.899999999999959</v>
      </c>
      <c r="C212" s="4">
        <f t="shared" si="38"/>
        <v>0.36079755651428264</v>
      </c>
      <c r="D212" s="3">
        <f t="shared" si="39"/>
        <v>0.36087595236535036</v>
      </c>
      <c r="E212" s="3">
        <f t="shared" si="40"/>
        <v>0.55515592061683805</v>
      </c>
      <c r="F212" s="3">
        <f t="shared" si="41"/>
        <v>0.55547329079651675</v>
      </c>
      <c r="G212" s="3">
        <f t="shared" si="42"/>
        <v>26.117587943759254</v>
      </c>
      <c r="H212" s="3">
        <f t="shared" si="43"/>
        <v>26.109655302205709</v>
      </c>
      <c r="I212" s="3">
        <f t="shared" si="44"/>
        <v>16.996176775969314</v>
      </c>
      <c r="J212" s="3">
        <f t="shared" si="45"/>
        <v>16.992646203578733</v>
      </c>
      <c r="K212" s="3">
        <f t="shared" si="46"/>
        <v>252.81002499999872</v>
      </c>
      <c r="L212" s="5">
        <f t="shared" si="47"/>
        <v>128.44227212837583</v>
      </c>
      <c r="M212" s="5">
        <f t="shared" si="48"/>
        <v>24.084456587123224</v>
      </c>
      <c r="N212" s="9">
        <v>50000</v>
      </c>
      <c r="O212" s="9">
        <v>0.3</v>
      </c>
      <c r="P212" s="9">
        <v>19.5</v>
      </c>
      <c r="Q212" s="5">
        <f t="shared" si="51"/>
        <v>310.0499999999987</v>
      </c>
      <c r="R212" s="5">
        <f t="shared" si="37"/>
        <v>0.41426309346355866</v>
      </c>
      <c r="S212" s="9">
        <v>0.21</v>
      </c>
      <c r="T212" s="9">
        <v>0.9</v>
      </c>
      <c r="U212" s="3">
        <f t="shared" si="52"/>
        <v>2.5688454425675078E-2</v>
      </c>
      <c r="V212" s="3">
        <f t="shared" si="53"/>
        <v>0.16637549326887927</v>
      </c>
      <c r="W212" s="21">
        <v>1</v>
      </c>
      <c r="X212" s="24">
        <f t="shared" si="50"/>
        <v>2.5688454425675078E-2</v>
      </c>
      <c r="Y212" s="3">
        <f t="shared" si="54"/>
        <v>5.5390684634308647</v>
      </c>
    </row>
    <row r="213" spans="2:26">
      <c r="B213" s="119">
        <f t="shared" si="49"/>
        <v>15.999999999999959</v>
      </c>
      <c r="C213" s="4">
        <f t="shared" si="38"/>
        <v>0.35873211473165401</v>
      </c>
      <c r="D213" s="3">
        <f t="shared" si="39"/>
        <v>0.35880916951375541</v>
      </c>
      <c r="E213" s="3">
        <f t="shared" si="40"/>
        <v>0.55419284967987092</v>
      </c>
      <c r="F213" s="3">
        <f t="shared" si="41"/>
        <v>0.55450725615102314</v>
      </c>
      <c r="G213" s="3">
        <f t="shared" si="42"/>
        <v>26.178586669260788</v>
      </c>
      <c r="H213" s="3">
        <f t="shared" si="43"/>
        <v>26.17067251715169</v>
      </c>
      <c r="I213" s="3">
        <f t="shared" si="44"/>
        <v>17.089763749098427</v>
      </c>
      <c r="J213" s="3">
        <f t="shared" si="45"/>
        <v>17.086252514814319</v>
      </c>
      <c r="K213" s="3">
        <f t="shared" si="46"/>
        <v>256.00002499999869</v>
      </c>
      <c r="L213" s="5">
        <f t="shared" si="47"/>
        <v>128.05737018623671</v>
      </c>
      <c r="M213" s="5">
        <f t="shared" si="48"/>
        <v>23.815437030394904</v>
      </c>
      <c r="N213" s="9">
        <v>50000</v>
      </c>
      <c r="O213" s="9">
        <v>0.3</v>
      </c>
      <c r="P213" s="9">
        <v>19.5</v>
      </c>
      <c r="Q213" s="5">
        <f t="shared" si="51"/>
        <v>311.99999999999869</v>
      </c>
      <c r="R213" s="5">
        <f t="shared" si="37"/>
        <v>0.4104402890584527</v>
      </c>
      <c r="S213" s="9">
        <v>0.21</v>
      </c>
      <c r="T213" s="9">
        <v>0.9</v>
      </c>
      <c r="U213" s="3">
        <f t="shared" si="52"/>
        <v>2.5611474037247249E-2</v>
      </c>
      <c r="V213" s="3">
        <f t="shared" si="53"/>
        <v>0.16507625293725825</v>
      </c>
      <c r="W213" s="21">
        <v>1</v>
      </c>
      <c r="X213" s="24">
        <f t="shared" si="50"/>
        <v>2.5611474037247249E-2</v>
      </c>
      <c r="Y213" s="3">
        <f t="shared" si="54"/>
        <v>5.564679937468112</v>
      </c>
    </row>
    <row r="214" spans="2:26">
      <c r="B214" s="119">
        <f t="shared" si="49"/>
        <v>16.099999999999959</v>
      </c>
      <c r="C214" s="4">
        <f t="shared" si="38"/>
        <v>0.35668917691344826</v>
      </c>
      <c r="D214" s="3">
        <f t="shared" si="39"/>
        <v>0.35676492043460356</v>
      </c>
      <c r="E214" s="3">
        <f t="shared" si="40"/>
        <v>0.55322136771867658</v>
      </c>
      <c r="F214" s="3">
        <f t="shared" si="41"/>
        <v>0.55353283976613021</v>
      </c>
      <c r="G214" s="3">
        <f t="shared" si="42"/>
        <v>26.239824694536328</v>
      </c>
      <c r="H214" s="3">
        <f t="shared" si="43"/>
        <v>26.23192901789723</v>
      </c>
      <c r="I214" s="3">
        <f t="shared" si="44"/>
        <v>17.183422970991508</v>
      </c>
      <c r="J214" s="3">
        <f t="shared" si="45"/>
        <v>17.1799308787899</v>
      </c>
      <c r="K214" s="3">
        <f t="shared" si="46"/>
        <v>259.21002499999867</v>
      </c>
      <c r="L214" s="5">
        <f t="shared" si="47"/>
        <v>127.67367095146706</v>
      </c>
      <c r="M214" s="5">
        <f t="shared" si="48"/>
        <v>23.550018580237325</v>
      </c>
      <c r="N214" s="9">
        <v>50000</v>
      </c>
      <c r="O214" s="9">
        <v>0.3</v>
      </c>
      <c r="P214" s="9">
        <v>19.5</v>
      </c>
      <c r="Q214" s="5">
        <f t="shared" si="51"/>
        <v>313.94999999999868</v>
      </c>
      <c r="R214" s="5">
        <f t="shared" si="37"/>
        <v>0.40666880379508707</v>
      </c>
      <c r="S214" s="9">
        <v>0.21</v>
      </c>
      <c r="T214" s="9">
        <v>0.9</v>
      </c>
      <c r="U214" s="3">
        <f t="shared" si="52"/>
        <v>2.5534734190293319E-2</v>
      </c>
      <c r="V214" s="3">
        <f t="shared" si="53"/>
        <v>0.16379099880190359</v>
      </c>
      <c r="W214" s="21">
        <v>1</v>
      </c>
      <c r="X214" s="24">
        <f t="shared" si="50"/>
        <v>2.5534734190293319E-2</v>
      </c>
      <c r="Y214" s="3">
        <f t="shared" si="54"/>
        <v>5.5902146716584049</v>
      </c>
    </row>
    <row r="215" spans="2:26">
      <c r="B215" s="119">
        <f t="shared" si="49"/>
        <v>16.19999999999996</v>
      </c>
      <c r="C215" s="4">
        <f t="shared" si="38"/>
        <v>0.35466839409746981</v>
      </c>
      <c r="D215" s="3">
        <f t="shared" si="39"/>
        <v>0.35474285535840477</v>
      </c>
      <c r="E215" s="3">
        <f t="shared" si="40"/>
        <v>0.55224178023501524</v>
      </c>
      <c r="F215" s="3">
        <f t="shared" si="41"/>
        <v>0.55255034693527583</v>
      </c>
      <c r="G215" s="3">
        <f t="shared" si="42"/>
        <v>26.301300348081625</v>
      </c>
      <c r="H215" s="3">
        <f t="shared" si="43"/>
        <v>26.29342313203054</v>
      </c>
      <c r="I215" s="3">
        <f t="shared" si="44"/>
        <v>17.277153266669792</v>
      </c>
      <c r="J215" s="3">
        <f t="shared" si="45"/>
        <v>17.27368012323948</v>
      </c>
      <c r="K215" s="3">
        <f t="shared" si="46"/>
        <v>262.44002499999868</v>
      </c>
      <c r="L215" s="5">
        <f t="shared" si="47"/>
        <v>127.29118347980547</v>
      </c>
      <c r="M215" s="5">
        <f t="shared" si="48"/>
        <v>23.288147345957768</v>
      </c>
      <c r="N215" s="9">
        <v>50000</v>
      </c>
      <c r="O215" s="9">
        <v>0.3</v>
      </c>
      <c r="P215" s="9">
        <v>19.5</v>
      </c>
      <c r="Q215" s="5">
        <f t="shared" si="51"/>
        <v>315.89999999999873</v>
      </c>
      <c r="R215" s="5">
        <f t="shared" si="37"/>
        <v>0.40294771598545737</v>
      </c>
      <c r="S215" s="9">
        <v>0.21</v>
      </c>
      <c r="T215" s="9">
        <v>0.9</v>
      </c>
      <c r="U215" s="3">
        <f t="shared" si="52"/>
        <v>2.5458236695961454E-2</v>
      </c>
      <c r="V215" s="3">
        <f t="shared" si="53"/>
        <v>0.16251953756177825</v>
      </c>
      <c r="W215" s="21">
        <v>1</v>
      </c>
      <c r="X215" s="24">
        <f t="shared" si="50"/>
        <v>2.5458236695961454E-2</v>
      </c>
      <c r="Y215" s="3">
        <f t="shared" si="54"/>
        <v>5.6156729083543659</v>
      </c>
    </row>
    <row r="216" spans="2:26">
      <c r="B216" s="119">
        <f t="shared" si="49"/>
        <v>16.299999999999962</v>
      </c>
      <c r="C216" s="4">
        <f t="shared" si="38"/>
        <v>0.35266942412300145</v>
      </c>
      <c r="D216" s="3">
        <f t="shared" si="39"/>
        <v>0.35274263134272604</v>
      </c>
      <c r="E216" s="3">
        <f t="shared" si="40"/>
        <v>0.55125438531203863</v>
      </c>
      <c r="F216" s="3">
        <f t="shared" si="41"/>
        <v>0.55156007553021258</v>
      </c>
      <c r="G216" s="3">
        <f t="shared" si="42"/>
        <v>26.363011967527509</v>
      </c>
      <c r="H216" s="3">
        <f t="shared" si="43"/>
        <v>26.355153196291589</v>
      </c>
      <c r="I216" s="3">
        <f t="shared" si="44"/>
        <v>17.370953485632235</v>
      </c>
      <c r="J216" s="3">
        <f t="shared" si="45"/>
        <v>17.367499100331017</v>
      </c>
      <c r="K216" s="3">
        <f t="shared" si="46"/>
        <v>265.69002499999874</v>
      </c>
      <c r="L216" s="5">
        <f t="shared" si="47"/>
        <v>126.90991641876664</v>
      </c>
      <c r="M216" s="5">
        <f t="shared" si="48"/>
        <v>23.029770289339858</v>
      </c>
      <c r="N216" s="9">
        <v>50000</v>
      </c>
      <c r="O216" s="9">
        <v>0.3</v>
      </c>
      <c r="P216" s="9">
        <v>19.5</v>
      </c>
      <c r="Q216" s="5">
        <f t="shared" si="51"/>
        <v>317.84999999999877</v>
      </c>
      <c r="R216" s="5">
        <f t="shared" si="37"/>
        <v>0.39927612527534101</v>
      </c>
      <c r="S216" s="9">
        <v>0.21</v>
      </c>
      <c r="T216" s="9">
        <v>0.9</v>
      </c>
      <c r="U216" s="3">
        <f t="shared" si="52"/>
        <v>2.5381983283753688E-2</v>
      </c>
      <c r="V216" s="3">
        <f t="shared" si="53"/>
        <v>0.16126167935425736</v>
      </c>
      <c r="W216" s="21">
        <v>1</v>
      </c>
      <c r="X216" s="24">
        <f t="shared" si="50"/>
        <v>2.5381983283753688E-2</v>
      </c>
      <c r="Y216" s="3">
        <f t="shared" si="54"/>
        <v>5.6410548916381194</v>
      </c>
    </row>
    <row r="217" spans="2:26">
      <c r="B217" s="119">
        <f t="shared" si="49"/>
        <v>16.399999999999963</v>
      </c>
      <c r="C217" s="4">
        <f t="shared" si="38"/>
        <v>0.35069193147653177</v>
      </c>
      <c r="D217" s="3">
        <f t="shared" si="39"/>
        <v>0.35076391211699642</v>
      </c>
      <c r="E217" s="3">
        <f t="shared" si="40"/>
        <v>0.55025947378780993</v>
      </c>
      <c r="F217" s="3">
        <f t="shared" si="41"/>
        <v>0.55056231617479667</v>
      </c>
      <c r="G217" s="3">
        <f t="shared" si="42"/>
        <v>26.424957899682617</v>
      </c>
      <c r="H217" s="3">
        <f t="shared" si="43"/>
        <v>26.417117556614667</v>
      </c>
      <c r="I217" s="3">
        <f t="shared" si="44"/>
        <v>17.464822501245148</v>
      </c>
      <c r="J217" s="3">
        <f t="shared" si="45"/>
        <v>17.461386686056716</v>
      </c>
      <c r="K217" s="3">
        <f t="shared" si="46"/>
        <v>268.96002499999878</v>
      </c>
      <c r="L217" s="5">
        <f t="shared" si="47"/>
        <v>126.52987801772797</v>
      </c>
      <c r="M217" s="5">
        <f t="shared" si="48"/>
        <v>22.774835211327225</v>
      </c>
      <c r="N217" s="9">
        <v>50000</v>
      </c>
      <c r="O217" s="9">
        <v>0.3</v>
      </c>
      <c r="P217" s="9">
        <v>19.5</v>
      </c>
      <c r="Q217" s="5">
        <f t="shared" si="51"/>
        <v>319.79999999999882</v>
      </c>
      <c r="R217" s="5">
        <f t="shared" si="37"/>
        <v>0.39565315202541723</v>
      </c>
      <c r="S217" s="9">
        <v>0.21</v>
      </c>
      <c r="T217" s="9">
        <v>0.9</v>
      </c>
      <c r="U217" s="3">
        <f t="shared" si="52"/>
        <v>2.5305975603545954E-2</v>
      </c>
      <c r="V217" s="3">
        <f t="shared" si="53"/>
        <v>0.16001723767435319</v>
      </c>
      <c r="W217" s="21">
        <v>1</v>
      </c>
      <c r="X217" s="24">
        <f t="shared" si="50"/>
        <v>2.5305975603545954E-2</v>
      </c>
      <c r="Y217" s="3">
        <f t="shared" si="54"/>
        <v>5.6663608672416652</v>
      </c>
    </row>
    <row r="218" spans="2:26">
      <c r="B218" s="119">
        <f t="shared" si="49"/>
        <v>16.499999999999964</v>
      </c>
      <c r="C218" s="4">
        <f t="shared" si="38"/>
        <v>0.34873558714129638</v>
      </c>
      <c r="D218" s="3">
        <f t="shared" si="39"/>
        <v>0.34880636793116404</v>
      </c>
      <c r="E218" s="3">
        <f t="shared" si="40"/>
        <v>0.54925732942472538</v>
      </c>
      <c r="F218" s="3">
        <f t="shared" si="41"/>
        <v>0.5495573524146683</v>
      </c>
      <c r="G218" s="3">
        <f t="shared" si="42"/>
        <v>26.487136500573232</v>
      </c>
      <c r="H218" s="3">
        <f t="shared" si="43"/>
        <v>26.479314568168089</v>
      </c>
      <c r="I218" s="3">
        <f t="shared" si="44"/>
        <v>17.558759210149184</v>
      </c>
      <c r="J218" s="3">
        <f t="shared" si="45"/>
        <v>17.555341779640713</v>
      </c>
      <c r="K218" s="3">
        <f t="shared" si="46"/>
        <v>272.2500249999988</v>
      </c>
      <c r="L218" s="5">
        <f t="shared" si="47"/>
        <v>126.15107613779777</v>
      </c>
      <c r="M218" s="5">
        <f t="shared" si="48"/>
        <v>22.523290738882842</v>
      </c>
      <c r="N218" s="9">
        <v>50000</v>
      </c>
      <c r="O218" s="9">
        <v>0.3</v>
      </c>
      <c r="P218" s="9">
        <v>19.5</v>
      </c>
      <c r="Q218" s="5">
        <f t="shared" si="51"/>
        <v>321.74999999999886</v>
      </c>
      <c r="R218" s="5">
        <f t="shared" si="37"/>
        <v>0.39207793671421359</v>
      </c>
      <c r="S218" s="9">
        <v>0.21</v>
      </c>
      <c r="T218" s="9">
        <v>0.9</v>
      </c>
      <c r="U218" s="3">
        <f t="shared" si="52"/>
        <v>2.5230215227559912E-2</v>
      </c>
      <c r="V218" s="3">
        <f t="shared" si="53"/>
        <v>0.15878602929639921</v>
      </c>
      <c r="W218" s="21">
        <v>1</v>
      </c>
      <c r="X218" s="24">
        <f t="shared" si="50"/>
        <v>2.5230215227559912E-2</v>
      </c>
      <c r="Y218" s="3">
        <f t="shared" si="54"/>
        <v>5.6915910824692251</v>
      </c>
    </row>
    <row r="219" spans="2:26">
      <c r="B219" s="119">
        <f t="shared" si="49"/>
        <v>16.599999999999966</v>
      </c>
      <c r="C219" s="4">
        <f t="shared" si="38"/>
        <v>0.34680006845053735</v>
      </c>
      <c r="D219" s="3">
        <f t="shared" si="39"/>
        <v>0.34686967540810537</v>
      </c>
      <c r="E219" s="3">
        <f t="shared" si="40"/>
        <v>0.5482482290749382</v>
      </c>
      <c r="F219" s="3">
        <f t="shared" si="41"/>
        <v>0.54854546088291722</v>
      </c>
      <c r="G219" s="3">
        <f t="shared" si="42"/>
        <v>26.549546135480334</v>
      </c>
      <c r="H219" s="3">
        <f t="shared" si="43"/>
        <v>26.54174259539111</v>
      </c>
      <c r="I219" s="3">
        <f t="shared" si="44"/>
        <v>17.652762531683216</v>
      </c>
      <c r="J219" s="3">
        <f t="shared" si="45"/>
        <v>17.649363302963618</v>
      </c>
      <c r="K219" s="3">
        <f t="shared" si="46"/>
        <v>275.56002499999886</v>
      </c>
      <c r="L219" s="5">
        <f t="shared" si="47"/>
        <v>125.77351826146953</v>
      </c>
      <c r="M219" s="5">
        <f t="shared" si="48"/>
        <v>22.275086312023536</v>
      </c>
      <c r="N219" s="9">
        <v>50000</v>
      </c>
      <c r="O219" s="9">
        <v>0.3</v>
      </c>
      <c r="P219" s="9">
        <v>19.5</v>
      </c>
      <c r="Q219" s="5">
        <f t="shared" si="51"/>
        <v>323.69999999999891</v>
      </c>
      <c r="R219" s="5">
        <f t="shared" si="37"/>
        <v>0.38854963936197084</v>
      </c>
      <c r="S219" s="9">
        <v>0.21</v>
      </c>
      <c r="T219" s="9">
        <v>0.9</v>
      </c>
      <c r="U219" s="3">
        <f t="shared" si="52"/>
        <v>2.5154703652294264E-2</v>
      </c>
      <c r="V219" s="3">
        <f t="shared" si="53"/>
        <v>0.15756787419814117</v>
      </c>
      <c r="W219" s="21">
        <v>1</v>
      </c>
      <c r="X219" s="24">
        <f t="shared" si="50"/>
        <v>2.5154703652294264E-2</v>
      </c>
      <c r="Y219" s="3">
        <f t="shared" si="54"/>
        <v>5.7167457861215194</v>
      </c>
    </row>
    <row r="220" spans="2:26">
      <c r="B220" s="119">
        <f t="shared" si="49"/>
        <v>16.699999999999967</v>
      </c>
      <c r="C220" s="4">
        <f t="shared" si="38"/>
        <v>0.3448850589443892</v>
      </c>
      <c r="D220" s="3">
        <f t="shared" si="39"/>
        <v>0.34495351739969699</v>
      </c>
      <c r="E220" s="3">
        <f t="shared" si="40"/>
        <v>0.54723244284187156</v>
      </c>
      <c r="F220" s="3">
        <f t="shared" si="41"/>
        <v>0.54752691146182919</v>
      </c>
      <c r="G220" s="3">
        <f t="shared" si="42"/>
        <v>26.612185178973913</v>
      </c>
      <c r="H220" s="3">
        <f t="shared" si="43"/>
        <v>26.604400012028066</v>
      </c>
      <c r="I220" s="3">
        <f t="shared" si="44"/>
        <v>17.746831407324489</v>
      </c>
      <c r="J220" s="3">
        <f t="shared" si="45"/>
        <v>17.743450200003348</v>
      </c>
      <c r="K220" s="3">
        <f t="shared" si="46"/>
        <v>278.8900249999989</v>
      </c>
      <c r="L220" s="5">
        <f t="shared" si="47"/>
        <v>125.39721150206583</v>
      </c>
      <c r="M220" s="5">
        <f t="shared" si="48"/>
        <v>22.030172171028816</v>
      </c>
      <c r="N220" s="9">
        <v>50000</v>
      </c>
      <c r="O220" s="9">
        <v>0.3</v>
      </c>
      <c r="P220" s="9">
        <v>19.5</v>
      </c>
      <c r="Q220" s="5">
        <f t="shared" si="51"/>
        <v>325.64999999999895</v>
      </c>
      <c r="R220" s="5">
        <f t="shared" si="37"/>
        <v>0.38506743897456236</v>
      </c>
      <c r="S220" s="9">
        <v>0.21</v>
      </c>
      <c r="T220" s="9">
        <v>0.9</v>
      </c>
      <c r="U220" s="3">
        <f t="shared" si="52"/>
        <v>2.5079442300413521E-2</v>
      </c>
      <c r="V220" s="3">
        <f t="shared" si="53"/>
        <v>0.1563625954871265</v>
      </c>
      <c r="W220" s="21">
        <v>1</v>
      </c>
      <c r="X220" s="24">
        <f t="shared" si="50"/>
        <v>2.5079442300413521E-2</v>
      </c>
      <c r="Y220" s="3">
        <f t="shared" si="54"/>
        <v>5.7418252284219333</v>
      </c>
    </row>
    <row r="221" spans="2:26">
      <c r="B221" s="119">
        <f t="shared" si="49"/>
        <v>16.799999999999969</v>
      </c>
      <c r="C221" s="4">
        <f t="shared" si="38"/>
        <v>0.34299024823030166</v>
      </c>
      <c r="D221" s="3">
        <f t="shared" si="39"/>
        <v>0.34305758284645349</v>
      </c>
      <c r="E221" s="3">
        <f t="shared" si="40"/>
        <v>0.54621023423791537</v>
      </c>
      <c r="F221" s="3">
        <f t="shared" si="41"/>
        <v>0.54650196744080271</v>
      </c>
      <c r="G221" s="3">
        <f t="shared" si="42"/>
        <v>26.67505201494458</v>
      </c>
      <c r="H221" s="3">
        <f t="shared" si="43"/>
        <v>26.667285201159846</v>
      </c>
      <c r="I221" s="3">
        <f t="shared" si="44"/>
        <v>17.840964800144608</v>
      </c>
      <c r="J221" s="3">
        <f t="shared" si="45"/>
        <v>17.837601436291791</v>
      </c>
      <c r="K221" s="3">
        <f t="shared" si="46"/>
        <v>282.24002499999892</v>
      </c>
      <c r="L221" s="5">
        <f t="shared" si="47"/>
        <v>125.02216261297698</v>
      </c>
      <c r="M221" s="5">
        <f t="shared" si="48"/>
        <v>21.788499343824199</v>
      </c>
      <c r="N221" s="9">
        <v>50000</v>
      </c>
      <c r="O221" s="9">
        <v>0.3</v>
      </c>
      <c r="P221" s="9">
        <v>19.5</v>
      </c>
      <c r="Q221" s="5">
        <f t="shared" si="51"/>
        <v>327.599999999999</v>
      </c>
      <c r="R221" s="5">
        <f t="shared" si="37"/>
        <v>0.3816305330066464</v>
      </c>
      <c r="S221" s="9">
        <v>0.21</v>
      </c>
      <c r="T221" s="9">
        <v>0.9</v>
      </c>
      <c r="U221" s="3">
        <f t="shared" si="52"/>
        <v>2.5004432522595751E-2</v>
      </c>
      <c r="V221" s="3">
        <f t="shared" si="53"/>
        <v>0.15517001932930968</v>
      </c>
      <c r="W221" s="21">
        <v>1</v>
      </c>
      <c r="X221" s="24">
        <f t="shared" si="50"/>
        <v>2.5004432522595751E-2</v>
      </c>
      <c r="Y221" s="3">
        <f t="shared" si="54"/>
        <v>5.7668296609445289</v>
      </c>
    </row>
    <row r="222" spans="2:26">
      <c r="B222" s="119">
        <f t="shared" si="49"/>
        <v>16.89999999999997</v>
      </c>
      <c r="C222" s="4">
        <f t="shared" si="38"/>
        <v>0.3411153318469089</v>
      </c>
      <c r="D222" s="3">
        <f t="shared" si="39"/>
        <v>0.34118156664064592</v>
      </c>
      <c r="E222" s="3">
        <f t="shared" si="40"/>
        <v>0.54518186033839378</v>
      </c>
      <c r="F222" s="3">
        <f t="shared" si="41"/>
        <v>0.54547088567052548</v>
      </c>
      <c r="G222" s="3">
        <f t="shared" si="42"/>
        <v>26.73814503663257</v>
      </c>
      <c r="H222" s="3">
        <f t="shared" si="43"/>
        <v>26.730396555232751</v>
      </c>
      <c r="I222" s="3">
        <f t="shared" si="44"/>
        <v>17.935161694280847</v>
      </c>
      <c r="J222" s="3">
        <f t="shared" si="45"/>
        <v>17.93181599838675</v>
      </c>
      <c r="K222" s="3">
        <f t="shared" si="46"/>
        <v>285.61002499999898</v>
      </c>
      <c r="L222" s="5">
        <f t="shared" si="47"/>
        <v>124.64837799669789</v>
      </c>
      <c r="M222" s="5">
        <f t="shared" si="48"/>
        <v>21.550019633537399</v>
      </c>
      <c r="N222" s="9">
        <v>50000</v>
      </c>
      <c r="O222" s="9">
        <v>0.3</v>
      </c>
      <c r="P222" s="9">
        <v>19.5</v>
      </c>
      <c r="Q222" s="5">
        <f t="shared" si="51"/>
        <v>329.54999999999905</v>
      </c>
      <c r="R222" s="5">
        <f t="shared" si="37"/>
        <v>0.37823813684326579</v>
      </c>
      <c r="S222" s="9">
        <v>0.21</v>
      </c>
      <c r="T222" s="9">
        <v>0.9</v>
      </c>
      <c r="U222" s="3">
        <f t="shared" si="52"/>
        <v>2.492967559933993E-2</v>
      </c>
      <c r="V222" s="3">
        <f t="shared" si="53"/>
        <v>0.15398997487978905</v>
      </c>
      <c r="W222" s="21">
        <v>1</v>
      </c>
      <c r="X222" s="24">
        <f t="shared" si="50"/>
        <v>2.492967559933993E-2</v>
      </c>
      <c r="Y222" s="3">
        <f t="shared" si="54"/>
        <v>5.7917593365438691</v>
      </c>
    </row>
    <row r="223" spans="2:26">
      <c r="B223" s="119">
        <f t="shared" si="49"/>
        <v>16.999999999999972</v>
      </c>
      <c r="C223" s="4">
        <f t="shared" si="38"/>
        <v>0.33926001113126059</v>
      </c>
      <c r="D223" s="3">
        <f t="shared" si="39"/>
        <v>0.339325169492809</v>
      </c>
      <c r="E223" s="3">
        <f t="shared" si="40"/>
        <v>0.54414757193189245</v>
      </c>
      <c r="F223" s="3">
        <f t="shared" si="41"/>
        <v>0.54443391671350105</v>
      </c>
      <c r="G223" s="3">
        <f t="shared" si="42"/>
        <v>26.801462646654173</v>
      </c>
      <c r="H223" s="3">
        <f t="shared" si="43"/>
        <v>26.793732476084759</v>
      </c>
      <c r="I223" s="3">
        <f t="shared" si="44"/>
        <v>18.029421094422279</v>
      </c>
      <c r="J223" s="3">
        <f t="shared" si="45"/>
        <v>18.026092893358754</v>
      </c>
      <c r="K223" s="3">
        <f t="shared" si="46"/>
        <v>289.00002499999903</v>
      </c>
      <c r="L223" s="5">
        <f t="shared" si="47"/>
        <v>124.27586371366722</v>
      </c>
      <c r="M223" s="5">
        <f t="shared" si="48"/>
        <v>21.314685606227169</v>
      </c>
      <c r="N223" s="9">
        <v>50000</v>
      </c>
      <c r="O223" s="9">
        <v>0.3</v>
      </c>
      <c r="P223" s="9">
        <v>19.5</v>
      </c>
      <c r="Q223" s="5">
        <f t="shared" si="51"/>
        <v>331.49999999999909</v>
      </c>
      <c r="R223" s="5">
        <f t="shared" si="37"/>
        <v>0.37488948329914801</v>
      </c>
      <c r="S223" s="9">
        <v>0.21</v>
      </c>
      <c r="T223" s="9">
        <v>0.9</v>
      </c>
      <c r="U223" s="3">
        <f t="shared" si="52"/>
        <v>2.48551727427338E-2</v>
      </c>
      <c r="V223" s="3">
        <f t="shared" si="53"/>
        <v>0.15282229421559709</v>
      </c>
      <c r="W223" s="21">
        <v>1</v>
      </c>
      <c r="X223" s="24">
        <f t="shared" si="50"/>
        <v>2.48551727427338E-2</v>
      </c>
      <c r="Y223" s="3">
        <f t="shared" si="54"/>
        <v>5.8166145092866026</v>
      </c>
    </row>
    <row r="224" spans="2:26">
      <c r="B224" s="119">
        <f t="shared" si="49"/>
        <v>17.099999999999973</v>
      </c>
      <c r="C224" s="4">
        <f t="shared" si="38"/>
        <v>0.33742399308932819</v>
      </c>
      <c r="D224" s="3">
        <f t="shared" si="39"/>
        <v>0.33748809780155431</v>
      </c>
      <c r="E224" s="3">
        <f t="shared" si="40"/>
        <v>0.54310761366702742</v>
      </c>
      <c r="F224" s="3">
        <f t="shared" si="41"/>
        <v>0.54339130499100763</v>
      </c>
      <c r="G224" s="3">
        <f t="shared" si="42"/>
        <v>26.865003257025656</v>
      </c>
      <c r="H224" s="3">
        <f t="shared" si="43"/>
        <v>26.857291374969279</v>
      </c>
      <c r="I224" s="3">
        <f t="shared" si="44"/>
        <v>18.12374202531031</v>
      </c>
      <c r="J224" s="3">
        <f t="shared" si="45"/>
        <v>18.120431148292223</v>
      </c>
      <c r="K224" s="3">
        <f t="shared" si="46"/>
        <v>292.41002499999905</v>
      </c>
      <c r="L224" s="5">
        <f t="shared" si="47"/>
        <v>123.90462549091302</v>
      </c>
      <c r="M224" s="5">
        <f t="shared" si="48"/>
        <v>21.082450578783771</v>
      </c>
      <c r="N224" s="9">
        <v>50000</v>
      </c>
      <c r="O224" s="9">
        <v>0.3</v>
      </c>
      <c r="P224" s="9">
        <v>19.5</v>
      </c>
      <c r="Q224" s="5">
        <f t="shared" si="51"/>
        <v>333.44999999999914</v>
      </c>
      <c r="R224" s="5">
        <f t="shared" si="37"/>
        <v>0.3715838221349928</v>
      </c>
      <c r="S224" s="9">
        <v>0.21</v>
      </c>
      <c r="T224" s="9">
        <v>0.9</v>
      </c>
      <c r="U224" s="3">
        <f t="shared" si="52"/>
        <v>2.4780925098182957E-2</v>
      </c>
      <c r="V224" s="3">
        <f t="shared" si="53"/>
        <v>0.15166681227046708</v>
      </c>
      <c r="W224" s="21">
        <v>1</v>
      </c>
      <c r="X224" s="24">
        <f t="shared" si="50"/>
        <v>2.4780925098182957E-2</v>
      </c>
      <c r="Y224" s="3">
        <f t="shared" si="54"/>
        <v>5.8413954343847854</v>
      </c>
    </row>
    <row r="225" spans="2:25">
      <c r="B225" s="119">
        <f t="shared" si="49"/>
        <v>17.199999999999974</v>
      </c>
      <c r="C225" s="4">
        <f t="shared" si="38"/>
        <v>0.33560699026970509</v>
      </c>
      <c r="D225" s="3">
        <f t="shared" si="39"/>
        <v>0.33567006352660178</v>
      </c>
      <c r="E225" s="3">
        <f t="shared" si="40"/>
        <v>0.54206222419574557</v>
      </c>
      <c r="F225" s="3">
        <f t="shared" si="41"/>
        <v>0.54234328892657668</v>
      </c>
      <c r="G225" s="3">
        <f t="shared" si="42"/>
        <v>26.928765289184707</v>
      </c>
      <c r="H225" s="3">
        <f t="shared" si="43"/>
        <v>26.92107167257647</v>
      </c>
      <c r="I225" s="3">
        <f t="shared" si="44"/>
        <v>18.218123531253134</v>
      </c>
      <c r="J225" s="3">
        <f t="shared" si="45"/>
        <v>18.214829809800559</v>
      </c>
      <c r="K225" s="3">
        <f t="shared" si="46"/>
        <v>295.84002499999912</v>
      </c>
      <c r="L225" s="5">
        <f t="shared" si="47"/>
        <v>123.5346687305087</v>
      </c>
      <c r="M225" s="5">
        <f t="shared" si="48"/>
        <v>20.853268606999738</v>
      </c>
      <c r="N225" s="9">
        <v>50000</v>
      </c>
      <c r="O225" s="9">
        <v>0.3</v>
      </c>
      <c r="P225" s="9">
        <v>19.5</v>
      </c>
      <c r="Q225" s="5">
        <f t="shared" si="51"/>
        <v>335.39999999999918</v>
      </c>
      <c r="R225" s="5">
        <f t="shared" si="37"/>
        <v>0.36832041959006856</v>
      </c>
      <c r="S225" s="9">
        <v>0.21</v>
      </c>
      <c r="T225" s="9">
        <v>0.9</v>
      </c>
      <c r="U225" s="3">
        <f t="shared" si="52"/>
        <v>2.470693374610209E-2</v>
      </c>
      <c r="V225" s="3">
        <f t="shared" si="53"/>
        <v>0.15052336677150482</v>
      </c>
      <c r="W225" s="21">
        <v>1</v>
      </c>
      <c r="X225" s="24">
        <f t="shared" si="50"/>
        <v>2.470693374610209E-2</v>
      </c>
      <c r="Y225" s="3">
        <f t="shared" si="54"/>
        <v>5.8661023681308873</v>
      </c>
    </row>
    <row r="226" spans="2:25">
      <c r="B226" s="119">
        <f t="shared" si="49"/>
        <v>17.299999999999976</v>
      </c>
      <c r="C226" s="4">
        <f t="shared" si="38"/>
        <v>0.33380872064041833</v>
      </c>
      <c r="D226" s="3">
        <f t="shared" si="39"/>
        <v>0.33387078406495119</v>
      </c>
      <c r="E226" s="3">
        <f t="shared" si="40"/>
        <v>0.54101163631323312</v>
      </c>
      <c r="F226" s="3">
        <f t="shared" si="41"/>
        <v>0.54129010108607134</v>
      </c>
      <c r="G226" s="3">
        <f t="shared" si="42"/>
        <v>26.992747174009523</v>
      </c>
      <c r="H226" s="3">
        <f t="shared" si="43"/>
        <v>26.985071799052143</v>
      </c>
      <c r="I226" s="3">
        <f t="shared" si="44"/>
        <v>18.312564675653686</v>
      </c>
      <c r="J226" s="3">
        <f t="shared" si="45"/>
        <v>18.309287943554747</v>
      </c>
      <c r="K226" s="3">
        <f t="shared" si="46"/>
        <v>299.29002499999916</v>
      </c>
      <c r="L226" s="5">
        <f t="shared" si="47"/>
        <v>123.16599851784302</v>
      </c>
      <c r="M226" s="5">
        <f t="shared" si="48"/>
        <v>20.627094473810118</v>
      </c>
      <c r="N226" s="9">
        <v>50000</v>
      </c>
      <c r="O226" s="9">
        <v>0.3</v>
      </c>
      <c r="P226" s="9">
        <v>19.5</v>
      </c>
      <c r="Q226" s="5">
        <f t="shared" si="51"/>
        <v>337.34999999999923</v>
      </c>
      <c r="R226" s="5">
        <f t="shared" si="37"/>
        <v>0.36509855793046775</v>
      </c>
      <c r="S226" s="9">
        <v>0.21</v>
      </c>
      <c r="T226" s="9">
        <v>0.9</v>
      </c>
      <c r="U226" s="3">
        <f t="shared" si="52"/>
        <v>2.4633199703568955E-2</v>
      </c>
      <c r="V226" s="3">
        <f t="shared" si="53"/>
        <v>0.14939179817769477</v>
      </c>
      <c r="W226" s="21">
        <v>1</v>
      </c>
      <c r="X226" s="24">
        <f t="shared" si="50"/>
        <v>2.4633199703568955E-2</v>
      </c>
      <c r="Y226" s="3">
        <f t="shared" si="54"/>
        <v>5.8907355678344562</v>
      </c>
    </row>
    <row r="227" spans="2:25">
      <c r="B227" s="119">
        <f t="shared" si="49"/>
        <v>17.399999999999977</v>
      </c>
      <c r="C227" s="4">
        <f t="shared" si="38"/>
        <v>0.33202890746877323</v>
      </c>
      <c r="D227" s="3">
        <f t="shared" si="39"/>
        <v>0.33208998213011015</v>
      </c>
      <c r="E227" s="3">
        <f t="shared" si="40"/>
        <v>0.53995607709451421</v>
      </c>
      <c r="F227" s="3">
        <f t="shared" si="41"/>
        <v>0.54023196831444842</v>
      </c>
      <c r="G227" s="3">
        <f t="shared" si="42"/>
        <v>27.056947351835522</v>
      </c>
      <c r="H227" s="3">
        <f t="shared" si="43"/>
        <v>27.049290194014322</v>
      </c>
      <c r="I227" s="3">
        <f t="shared" si="44"/>
        <v>18.407064540550707</v>
      </c>
      <c r="J227" s="3">
        <f t="shared" si="45"/>
        <v>18.403804633825018</v>
      </c>
      <c r="K227" s="3">
        <f t="shared" si="46"/>
        <v>302.76002499999919</v>
      </c>
      <c r="L227" s="5">
        <f t="shared" si="47"/>
        <v>122.79861962970787</v>
      </c>
      <c r="M227" s="5">
        <f t="shared" si="48"/>
        <v>20.403883677700772</v>
      </c>
      <c r="N227" s="9">
        <v>50000</v>
      </c>
      <c r="O227" s="9">
        <v>0.3</v>
      </c>
      <c r="P227" s="9">
        <v>19.5</v>
      </c>
      <c r="Q227" s="5">
        <f t="shared" si="51"/>
        <v>339.29999999999927</v>
      </c>
      <c r="R227" s="5">
        <f t="shared" ref="R227:R290" si="55">L227/Q227</f>
        <v>0.36191753501240242</v>
      </c>
      <c r="S227" s="9">
        <v>0.21</v>
      </c>
      <c r="T227" s="9">
        <v>0.9</v>
      </c>
      <c r="U227" s="3">
        <f t="shared" si="52"/>
        <v>2.4559723925941922E-2</v>
      </c>
      <c r="V227" s="3">
        <f t="shared" si="53"/>
        <v>0.1482719496201754</v>
      </c>
      <c r="W227" s="21">
        <v>1</v>
      </c>
      <c r="X227" s="24">
        <f t="shared" si="50"/>
        <v>2.4559723925941922E-2</v>
      </c>
      <c r="Y227" s="3">
        <f t="shared" si="54"/>
        <v>5.9152952917603985</v>
      </c>
    </row>
    <row r="228" spans="2:25">
      <c r="B228" s="119">
        <f t="shared" si="49"/>
        <v>17.499999999999979</v>
      </c>
      <c r="C228" s="4">
        <f t="shared" si="38"/>
        <v>0.33026727920415394</v>
      </c>
      <c r="D228" s="3">
        <f t="shared" si="39"/>
        <v>0.33032738563430131</v>
      </c>
      <c r="E228" s="3">
        <f t="shared" si="40"/>
        <v>0.53889576802781991</v>
      </c>
      <c r="F228" s="3">
        <f t="shared" si="41"/>
        <v>0.53916911186927963</v>
      </c>
      <c r="G228" s="3">
        <f t="shared" si="42"/>
        <v>27.121364272469762</v>
      </c>
      <c r="H228" s="3">
        <f t="shared" si="43"/>
        <v>27.113725306567506</v>
      </c>
      <c r="I228" s="3">
        <f t="shared" si="44"/>
        <v>18.501622226172472</v>
      </c>
      <c r="J228" s="3">
        <f t="shared" si="45"/>
        <v>18.498378983035224</v>
      </c>
      <c r="K228" s="3">
        <f t="shared" si="46"/>
        <v>306.25002499999925</v>
      </c>
      <c r="L228" s="5">
        <f t="shared" si="47"/>
        <v>122.43253654220814</v>
      </c>
      <c r="M228" s="5">
        <f t="shared" si="48"/>
        <v>20.183592421284317</v>
      </c>
      <c r="N228" s="9">
        <v>50000</v>
      </c>
      <c r="O228" s="9">
        <v>0.3</v>
      </c>
      <c r="P228" s="9">
        <v>19.5</v>
      </c>
      <c r="Q228" s="5">
        <f t="shared" si="51"/>
        <v>341.24999999999932</v>
      </c>
      <c r="R228" s="5">
        <f t="shared" si="55"/>
        <v>0.35877666385995133</v>
      </c>
      <c r="S228" s="9">
        <v>0.21</v>
      </c>
      <c r="T228" s="9">
        <v>0.9</v>
      </c>
      <c r="U228" s="3">
        <f t="shared" si="52"/>
        <v>2.4486507308441978E-2</v>
      </c>
      <c r="V228" s="3">
        <f t="shared" si="53"/>
        <v>0.14716366684421914</v>
      </c>
      <c r="W228" s="21">
        <v>1</v>
      </c>
      <c r="X228" s="24">
        <f t="shared" si="50"/>
        <v>2.4486507308441978E-2</v>
      </c>
      <c r="Y228" s="3">
        <f t="shared" si="54"/>
        <v>5.9397817990688404</v>
      </c>
    </row>
    <row r="229" spans="2:25">
      <c r="B229" s="119">
        <f t="shared" si="49"/>
        <v>17.59999999999998</v>
      </c>
      <c r="C229" s="4">
        <f t="shared" si="38"/>
        <v>0.32852356936370292</v>
      </c>
      <c r="D229" s="3">
        <f t="shared" si="39"/>
        <v>0.32858272757357299</v>
      </c>
      <c r="E229" s="3">
        <f t="shared" si="40"/>
        <v>0.5378309251448028</v>
      </c>
      <c r="F229" s="3">
        <f t="shared" si="41"/>
        <v>0.53810174755111162</v>
      </c>
      <c r="G229" s="3">
        <f t="shared" si="42"/>
        <v>27.185996395203158</v>
      </c>
      <c r="H229" s="3">
        <f t="shared" si="43"/>
        <v>27.17837559531473</v>
      </c>
      <c r="I229" s="3">
        <f t="shared" si="44"/>
        <v>18.596236850502827</v>
      </c>
      <c r="J229" s="3">
        <f t="shared" si="45"/>
        <v>18.593010111329452</v>
      </c>
      <c r="K229" s="3">
        <f t="shared" si="46"/>
        <v>309.7600249999993</v>
      </c>
      <c r="L229" s="5">
        <f t="shared" si="47"/>
        <v>122.06775343849627</v>
      </c>
      <c r="M229" s="5">
        <f t="shared" si="48"/>
        <v>19.966177600040826</v>
      </c>
      <c r="N229" s="9">
        <v>50000</v>
      </c>
      <c r="O229" s="9">
        <v>0.3</v>
      </c>
      <c r="P229" s="9">
        <v>19.5</v>
      </c>
      <c r="Q229" s="5">
        <f t="shared" si="51"/>
        <v>343.19999999999936</v>
      </c>
      <c r="R229" s="5">
        <f t="shared" si="55"/>
        <v>0.35567527225669143</v>
      </c>
      <c r="S229" s="9">
        <v>0.21</v>
      </c>
      <c r="T229" s="9">
        <v>0.9</v>
      </c>
      <c r="U229" s="3">
        <f t="shared" si="52"/>
        <v>2.4413550687699598E-2</v>
      </c>
      <c r="V229" s="3">
        <f t="shared" si="53"/>
        <v>0.14606679815285684</v>
      </c>
      <c r="W229" s="21">
        <v>1</v>
      </c>
      <c r="X229" s="24">
        <f t="shared" si="50"/>
        <v>2.4413550687699598E-2</v>
      </c>
      <c r="Y229" s="3">
        <f t="shared" si="54"/>
        <v>5.9641953497565403</v>
      </c>
    </row>
    <row r="230" spans="2:25">
      <c r="B230" s="119">
        <f t="shared" si="49"/>
        <v>17.699999999999982</v>
      </c>
      <c r="C230" s="4">
        <f t="shared" si="38"/>
        <v>0.32679751642080784</v>
      </c>
      <c r="D230" s="3">
        <f t="shared" si="39"/>
        <v>0.32685574591573657</v>
      </c>
      <c r="E230" s="3">
        <f t="shared" si="40"/>
        <v>0.5367617591476721</v>
      </c>
      <c r="F230" s="3">
        <f t="shared" si="41"/>
        <v>0.5370300858307393</v>
      </c>
      <c r="G230" s="3">
        <f t="shared" si="42"/>
        <v>27.250842188820499</v>
      </c>
      <c r="H230" s="3">
        <f t="shared" si="43"/>
        <v>27.24323952836739</v>
      </c>
      <c r="I230" s="3">
        <f t="shared" si="44"/>
        <v>18.690907548859133</v>
      </c>
      <c r="J230" s="3">
        <f t="shared" si="45"/>
        <v>18.687697156150602</v>
      </c>
      <c r="K230" s="3">
        <f t="shared" si="46"/>
        <v>313.29002499999933</v>
      </c>
      <c r="L230" s="5">
        <f t="shared" si="47"/>
        <v>121.70427421633623</v>
      </c>
      <c r="M230" s="5">
        <f t="shared" si="48"/>
        <v>19.751596791223385</v>
      </c>
      <c r="N230" s="9">
        <v>50000</v>
      </c>
      <c r="O230" s="9">
        <v>0.3</v>
      </c>
      <c r="P230" s="9">
        <v>19.5</v>
      </c>
      <c r="Q230" s="5">
        <f t="shared" si="51"/>
        <v>345.14999999999941</v>
      </c>
      <c r="R230" s="5">
        <f t="shared" si="55"/>
        <v>0.35261270235067776</v>
      </c>
      <c r="S230" s="9">
        <v>0.21</v>
      </c>
      <c r="T230" s="9">
        <v>0.9</v>
      </c>
      <c r="U230" s="3">
        <f t="shared" si="52"/>
        <v>2.4340854843267593E-2</v>
      </c>
      <c r="V230" s="3">
        <f t="shared" si="53"/>
        <v>0.14498119435208748</v>
      </c>
      <c r="W230" s="21">
        <v>1</v>
      </c>
      <c r="X230" s="24">
        <f t="shared" si="50"/>
        <v>2.4340854843267593E-2</v>
      </c>
      <c r="Y230" s="3">
        <f t="shared" si="54"/>
        <v>5.9885362045998081</v>
      </c>
    </row>
    <row r="231" spans="2:25">
      <c r="B231" s="119">
        <f t="shared" si="49"/>
        <v>17.799999999999983</v>
      </c>
      <c r="C231" s="4">
        <f t="shared" si="38"/>
        <v>0.32508886369632101</v>
      </c>
      <c r="D231" s="3">
        <f t="shared" si="39"/>
        <v>0.32514618349106023</v>
      </c>
      <c r="E231" s="3">
        <f t="shared" si="40"/>
        <v>0.53568847553332488</v>
      </c>
      <c r="F231" s="3">
        <f t="shared" si="41"/>
        <v>0.5359543319734672</v>
      </c>
      <c r="G231" s="3">
        <f t="shared" si="42"/>
        <v>27.31590013160832</v>
      </c>
      <c r="H231" s="3">
        <f t="shared" si="43"/>
        <v>27.308315583352986</v>
      </c>
      <c r="I231" s="3">
        <f t="shared" si="44"/>
        <v>18.785633473481788</v>
      </c>
      <c r="J231" s="3">
        <f t="shared" si="45"/>
        <v>18.782439271830466</v>
      </c>
      <c r="K231" s="3">
        <f t="shared" si="46"/>
        <v>316.8400249999994</v>
      </c>
      <c r="L231" s="5">
        <f t="shared" si="47"/>
        <v>121.34210249549913</v>
      </c>
      <c r="M231" s="5">
        <f t="shared" si="48"/>
        <v>19.539808242926537</v>
      </c>
      <c r="N231" s="9">
        <v>50000</v>
      </c>
      <c r="O231" s="9">
        <v>0.3</v>
      </c>
      <c r="P231" s="9">
        <v>19.5</v>
      </c>
      <c r="Q231" s="5">
        <f t="shared" si="51"/>
        <v>347.09999999999945</v>
      </c>
      <c r="R231" s="5">
        <f t="shared" si="55"/>
        <v>0.3495883102722539</v>
      </c>
      <c r="S231" s="9">
        <v>0.21</v>
      </c>
      <c r="T231" s="9">
        <v>0.9</v>
      </c>
      <c r="U231" s="3">
        <f t="shared" si="52"/>
        <v>2.426842049910017E-2</v>
      </c>
      <c r="V231" s="3">
        <f t="shared" si="53"/>
        <v>0.14390670869761776</v>
      </c>
      <c r="W231" s="21">
        <v>1</v>
      </c>
      <c r="X231" s="24">
        <f t="shared" si="50"/>
        <v>2.426842049910017E-2</v>
      </c>
      <c r="Y231" s="3">
        <f t="shared" si="54"/>
        <v>6.0128046250989087</v>
      </c>
    </row>
    <row r="232" spans="2:25">
      <c r="B232" s="119">
        <f t="shared" si="49"/>
        <v>17.899999999999984</v>
      </c>
      <c r="C232" s="4">
        <f t="shared" si="38"/>
        <v>0.32339735925244356</v>
      </c>
      <c r="D232" s="3">
        <f t="shared" si="39"/>
        <v>0.32345378788564494</v>
      </c>
      <c r="E232" s="3">
        <f t="shared" si="40"/>
        <v>0.53461127471454295</v>
      </c>
      <c r="F232" s="3">
        <f t="shared" si="41"/>
        <v>0.53487468616043055</v>
      </c>
      <c r="G232" s="3">
        <f t="shared" si="42"/>
        <v>27.381168711360722</v>
      </c>
      <c r="H232" s="3">
        <f t="shared" si="43"/>
        <v>27.37360224742077</v>
      </c>
      <c r="I232" s="3">
        <f t="shared" si="44"/>
        <v>18.880413793134924</v>
      </c>
      <c r="J232" s="3">
        <f t="shared" si="45"/>
        <v>18.877235629191034</v>
      </c>
      <c r="K232" s="3">
        <f t="shared" si="46"/>
        <v>320.41002499999945</v>
      </c>
      <c r="L232" s="5">
        <f t="shared" si="47"/>
        <v>120.9812416249956</v>
      </c>
      <c r="M232" s="5">
        <f t="shared" si="48"/>
        <v>19.330770863315994</v>
      </c>
      <c r="N232" s="9">
        <v>50000</v>
      </c>
      <c r="O232" s="9">
        <v>0.3</v>
      </c>
      <c r="P232" s="9">
        <v>19.5</v>
      </c>
      <c r="Q232" s="5">
        <f t="shared" si="51"/>
        <v>349.0499999999995</v>
      </c>
      <c r="R232" s="5">
        <f t="shared" si="55"/>
        <v>0.34660146576420509</v>
      </c>
      <c r="S232" s="9">
        <v>0.21</v>
      </c>
      <c r="T232" s="9">
        <v>0.9</v>
      </c>
      <c r="U232" s="3">
        <f t="shared" si="52"/>
        <v>2.4196248324999465E-2</v>
      </c>
      <c r="V232" s="3">
        <f t="shared" si="53"/>
        <v>0.14284319684307861</v>
      </c>
      <c r="W232" s="21">
        <v>1</v>
      </c>
      <c r="X232" s="24">
        <f t="shared" si="50"/>
        <v>2.4196248324999465E-2</v>
      </c>
      <c r="Y232" s="3">
        <f t="shared" si="54"/>
        <v>6.0370008734239082</v>
      </c>
    </row>
    <row r="233" spans="2:25">
      <c r="B233" s="119">
        <f t="shared" si="49"/>
        <v>17.999999999999986</v>
      </c>
      <c r="C233" s="4">
        <f t="shared" si="38"/>
        <v>0.32172275578920473</v>
      </c>
      <c r="D233" s="3">
        <f t="shared" si="39"/>
        <v>0.3217783113374158</v>
      </c>
      <c r="E233" s="3">
        <f t="shared" si="40"/>
        <v>0.53353035213832722</v>
      </c>
      <c r="F233" s="3">
        <f t="shared" si="41"/>
        <v>0.53379134360704739</v>
      </c>
      <c r="G233" s="3">
        <f t="shared" si="42"/>
        <v>27.446646425383182</v>
      </c>
      <c r="H233" s="3">
        <f t="shared" si="43"/>
        <v>27.439098017245382</v>
      </c>
      <c r="I233" s="3">
        <f t="shared" si="44"/>
        <v>18.975247692717993</v>
      </c>
      <c r="J233" s="3">
        <f t="shared" si="45"/>
        <v>18.972085415156645</v>
      </c>
      <c r="K233" s="3">
        <f t="shared" si="46"/>
        <v>324.00002499999948</v>
      </c>
      <c r="L233" s="5">
        <f t="shared" si="47"/>
        <v>120.62169469014665</v>
      </c>
      <c r="M233" s="5">
        <f t="shared" si="48"/>
        <v>19.124444210018346</v>
      </c>
      <c r="N233" s="9">
        <v>50000</v>
      </c>
      <c r="O233" s="9">
        <v>0.3</v>
      </c>
      <c r="P233" s="9">
        <v>19.5</v>
      </c>
      <c r="Q233" s="5">
        <f t="shared" si="51"/>
        <v>350.99999999999955</v>
      </c>
      <c r="R233" s="5">
        <f t="shared" si="55"/>
        <v>0.3436515518237801</v>
      </c>
      <c r="S233" s="9">
        <v>0.21</v>
      </c>
      <c r="T233" s="9">
        <v>0.9</v>
      </c>
      <c r="U233" s="3">
        <f t="shared" si="52"/>
        <v>2.4124338938029673E-2</v>
      </c>
      <c r="V233" s="3">
        <f t="shared" si="53"/>
        <v>0.14179051678966578</v>
      </c>
      <c r="W233" s="21">
        <v>1</v>
      </c>
      <c r="X233" s="24">
        <f t="shared" si="50"/>
        <v>2.4124338938029673E-2</v>
      </c>
      <c r="Y233" s="3">
        <f t="shared" si="54"/>
        <v>6.0611252123619375</v>
      </c>
    </row>
    <row r="234" spans="2:25">
      <c r="B234" s="119">
        <f t="shared" si="49"/>
        <v>18.099999999999987</v>
      </c>
      <c r="C234" s="4">
        <f t="shared" si="38"/>
        <v>0.3200648105434688</v>
      </c>
      <c r="D234" s="3">
        <f t="shared" si="39"/>
        <v>0.3201195106346596</v>
      </c>
      <c r="E234" s="3">
        <f t="shared" si="40"/>
        <v>0.53244589840143874</v>
      </c>
      <c r="F234" s="3">
        <f t="shared" si="41"/>
        <v>0.53270449467866865</v>
      </c>
      <c r="G234" s="3">
        <f t="shared" si="42"/>
        <v>27.512331780494353</v>
      </c>
      <c r="H234" s="3">
        <f t="shared" si="43"/>
        <v>27.504801399028491</v>
      </c>
      <c r="I234" s="3">
        <f t="shared" si="44"/>
        <v>19.070134372887875</v>
      </c>
      <c r="J234" s="3">
        <f t="shared" si="45"/>
        <v>19.066987832376658</v>
      </c>
      <c r="K234" s="3">
        <f t="shared" si="46"/>
        <v>327.61002499999955</v>
      </c>
      <c r="L234" s="5">
        <f t="shared" si="47"/>
        <v>120.26346451949757</v>
      </c>
      <c r="M234" s="5">
        <f t="shared" si="48"/>
        <v>18.920788479669106</v>
      </c>
      <c r="N234" s="9">
        <v>50000</v>
      </c>
      <c r="O234" s="9">
        <v>0.3</v>
      </c>
      <c r="P234" s="9">
        <v>19.5</v>
      </c>
      <c r="Q234" s="5">
        <f t="shared" si="51"/>
        <v>352.94999999999959</v>
      </c>
      <c r="R234" s="5">
        <f t="shared" si="55"/>
        <v>0.34073796435613463</v>
      </c>
      <c r="S234" s="9">
        <v>0.21</v>
      </c>
      <c r="T234" s="9">
        <v>0.9</v>
      </c>
      <c r="U234" s="3">
        <f t="shared" si="52"/>
        <v>2.4052692903899855E-2</v>
      </c>
      <c r="V234" s="3">
        <f t="shared" si="53"/>
        <v>0.14074852883715674</v>
      </c>
      <c r="W234" s="21">
        <v>1</v>
      </c>
      <c r="X234" s="24">
        <f t="shared" si="50"/>
        <v>2.4052692903899855E-2</v>
      </c>
      <c r="Y234" s="3">
        <f t="shared" si="54"/>
        <v>6.0851779052658372</v>
      </c>
    </row>
    <row r="235" spans="2:25">
      <c r="B235" s="119">
        <f t="shared" si="49"/>
        <v>18.199999999999989</v>
      </c>
      <c r="C235" s="4">
        <f t="shared" si="38"/>
        <v>0.31842328519040553</v>
      </c>
      <c r="D235" s="3">
        <f t="shared" si="39"/>
        <v>0.31847714701704299</v>
      </c>
      <c r="E235" s="3">
        <f t="shared" si="40"/>
        <v>0.53135809936321055</v>
      </c>
      <c r="F235" s="3">
        <f t="shared" si="41"/>
        <v>0.53161432500349748</v>
      </c>
      <c r="G235" s="3">
        <f t="shared" si="42"/>
        <v>27.57822329302596</v>
      </c>
      <c r="H235" s="3">
        <f t="shared" si="43"/>
        <v>27.570710908498526</v>
      </c>
      <c r="I235" s="3">
        <f t="shared" si="44"/>
        <v>19.165073049691191</v>
      </c>
      <c r="J235" s="3">
        <f t="shared" si="45"/>
        <v>19.16194209885834</v>
      </c>
      <c r="K235" s="3">
        <f t="shared" si="46"/>
        <v>331.2400249999996</v>
      </c>
      <c r="L235" s="5">
        <f t="shared" si="47"/>
        <v>119.90655369157726</v>
      </c>
      <c r="M235" s="5">
        <f t="shared" si="48"/>
        <v>18.71976449761782</v>
      </c>
      <c r="N235" s="9">
        <v>50000</v>
      </c>
      <c r="O235" s="9">
        <v>0.3</v>
      </c>
      <c r="P235" s="9">
        <v>19.5</v>
      </c>
      <c r="Q235" s="5">
        <f t="shared" si="51"/>
        <v>354.89999999999964</v>
      </c>
      <c r="R235" s="5">
        <f t="shared" si="55"/>
        <v>0.33786011183876413</v>
      </c>
      <c r="S235" s="9">
        <v>0.21</v>
      </c>
      <c r="T235" s="9">
        <v>0.9</v>
      </c>
      <c r="U235" s="3">
        <f t="shared" si="52"/>
        <v>2.3981310738315793E-2</v>
      </c>
      <c r="V235" s="3">
        <f t="shared" si="53"/>
        <v>0.13971709553625566</v>
      </c>
      <c r="W235" s="21">
        <v>1</v>
      </c>
      <c r="X235" s="24">
        <f t="shared" si="50"/>
        <v>2.3981310738315793E-2</v>
      </c>
      <c r="Y235" s="3">
        <f t="shared" si="54"/>
        <v>6.1091592160041532</v>
      </c>
    </row>
    <row r="236" spans="2:25">
      <c r="B236" s="119">
        <f t="shared" si="49"/>
        <v>18.29999999999999</v>
      </c>
      <c r="C236" s="4">
        <f t="shared" si="38"/>
        <v>0.3167979457473597</v>
      </c>
      <c r="D236" s="3">
        <f t="shared" si="39"/>
        <v>0.31685098607904727</v>
      </c>
      <c r="E236" s="3">
        <f t="shared" si="40"/>
        <v>0.53026713625570077</v>
      </c>
      <c r="F236" s="3">
        <f t="shared" si="41"/>
        <v>0.53052101558283926</v>
      </c>
      <c r="G236" s="3">
        <f t="shared" si="42"/>
        <v>27.644319488820837</v>
      </c>
      <c r="H236" s="3">
        <f t="shared" si="43"/>
        <v>27.636825070908554</v>
      </c>
      <c r="I236" s="3">
        <f t="shared" si="44"/>
        <v>19.260062954206553</v>
      </c>
      <c r="J236" s="3">
        <f t="shared" si="45"/>
        <v>19.256947447609644</v>
      </c>
      <c r="K236" s="3">
        <f t="shared" si="46"/>
        <v>334.89002499999964</v>
      </c>
      <c r="L236" s="5">
        <f t="shared" si="47"/>
        <v>119.55096454150681</v>
      </c>
      <c r="M236" s="5">
        <f t="shared" si="48"/>
        <v>18.521333707787946</v>
      </c>
      <c r="N236" s="9">
        <v>50000</v>
      </c>
      <c r="O236" s="9">
        <v>0.3</v>
      </c>
      <c r="P236" s="9">
        <v>19.5</v>
      </c>
      <c r="Q236" s="5">
        <f t="shared" si="51"/>
        <v>356.84999999999968</v>
      </c>
      <c r="R236" s="5">
        <f t="shared" si="55"/>
        <v>0.33501741499651655</v>
      </c>
      <c r="S236" s="9">
        <v>0.21</v>
      </c>
      <c r="T236" s="9">
        <v>0.9</v>
      </c>
      <c r="U236" s="3">
        <f t="shared" si="52"/>
        <v>2.3910192908301701E-2</v>
      </c>
      <c r="V236" s="3">
        <f t="shared" si="53"/>
        <v>0.13869608164222114</v>
      </c>
      <c r="W236" s="21">
        <v>1</v>
      </c>
      <c r="X236" s="24">
        <f t="shared" si="50"/>
        <v>2.3910192908301701E-2</v>
      </c>
      <c r="Y236" s="3">
        <f t="shared" si="54"/>
        <v>6.1330694089124549</v>
      </c>
    </row>
    <row r="237" spans="2:25">
      <c r="B237" s="119">
        <f t="shared" si="49"/>
        <v>18.399999999999991</v>
      </c>
      <c r="C237" s="4">
        <f t="shared" si="38"/>
        <v>0.31518856248005822</v>
      </c>
      <c r="D237" s="3">
        <f t="shared" si="39"/>
        <v>0.31524079767575608</v>
      </c>
      <c r="E237" s="3">
        <f t="shared" si="40"/>
        <v>0.52917318579124628</v>
      </c>
      <c r="F237" s="3">
        <f t="shared" si="41"/>
        <v>0.52942474289875041</v>
      </c>
      <c r="G237" s="3">
        <f t="shared" si="42"/>
        <v>27.710618903229129</v>
      </c>
      <c r="H237" s="3">
        <f t="shared" si="43"/>
        <v>27.703142421032307</v>
      </c>
      <c r="I237" s="3">
        <f t="shared" si="44"/>
        <v>19.355103332196386</v>
      </c>
      <c r="J237" s="3">
        <f t="shared" si="45"/>
        <v>19.352003126291596</v>
      </c>
      <c r="K237" s="3">
        <f t="shared" si="46"/>
        <v>338.56002499999965</v>
      </c>
      <c r="L237" s="5">
        <f t="shared" si="47"/>
        <v>119.19669916746055</v>
      </c>
      <c r="M237" s="5">
        <f t="shared" si="48"/>
        <v>18.325458162690705</v>
      </c>
      <c r="N237" s="9">
        <v>50000</v>
      </c>
      <c r="O237" s="9">
        <v>0.3</v>
      </c>
      <c r="P237" s="9">
        <v>19.5</v>
      </c>
      <c r="Q237" s="5">
        <f t="shared" si="51"/>
        <v>358.79999999999973</v>
      </c>
      <c r="R237" s="5">
        <f t="shared" si="55"/>
        <v>0.33220930648679109</v>
      </c>
      <c r="S237" s="9">
        <v>0.21</v>
      </c>
      <c r="T237" s="9">
        <v>0.9</v>
      </c>
      <c r="U237" s="3">
        <f t="shared" si="52"/>
        <v>2.383933983349245E-2</v>
      </c>
      <c r="V237" s="3">
        <f t="shared" si="53"/>
        <v>0.13768535406973498</v>
      </c>
      <c r="W237" s="21">
        <v>1</v>
      </c>
      <c r="X237" s="24">
        <f t="shared" si="50"/>
        <v>2.383933983349245E-2</v>
      </c>
      <c r="Y237" s="3">
        <f t="shared" si="54"/>
        <v>6.1569087487459475</v>
      </c>
    </row>
    <row r="238" spans="2:25">
      <c r="B238" s="119">
        <f t="shared" si="49"/>
        <v>18.499999999999993</v>
      </c>
      <c r="C238" s="4">
        <f t="shared" si="38"/>
        <v>0.31359490981109378</v>
      </c>
      <c r="D238" s="3">
        <f t="shared" si="39"/>
        <v>0.31364635583093581</v>
      </c>
      <c r="E238" s="3">
        <f t="shared" si="40"/>
        <v>0.52807642026748258</v>
      </c>
      <c r="F238" s="3">
        <f t="shared" si="41"/>
        <v>0.52832567901914684</v>
      </c>
      <c r="G238" s="3">
        <f t="shared" si="42"/>
        <v>27.777120081102716</v>
      </c>
      <c r="H238" s="3">
        <f t="shared" si="43"/>
        <v>27.769661503158439</v>
      </c>
      <c r="I238" s="3">
        <f t="shared" si="44"/>
        <v>19.450193443768104</v>
      </c>
      <c r="J238" s="3">
        <f t="shared" si="45"/>
        <v>19.447108396879976</v>
      </c>
      <c r="K238" s="3">
        <f t="shared" si="46"/>
        <v>342.25002499999971</v>
      </c>
      <c r="L238" s="5">
        <f t="shared" si="47"/>
        <v>118.84375943698187</v>
      </c>
      <c r="M238" s="5">
        <f t="shared" si="48"/>
        <v>18.132100513590746</v>
      </c>
      <c r="N238" s="9">
        <v>50000</v>
      </c>
      <c r="O238" s="9">
        <v>0.3</v>
      </c>
      <c r="P238" s="9">
        <v>19.5</v>
      </c>
      <c r="Q238" s="5">
        <f t="shared" si="51"/>
        <v>360.74999999999977</v>
      </c>
      <c r="R238" s="5">
        <f t="shared" si="55"/>
        <v>0.32943523059454455</v>
      </c>
      <c r="S238" s="9">
        <v>0.21</v>
      </c>
      <c r="T238" s="9">
        <v>0.9</v>
      </c>
      <c r="U238" s="3">
        <f t="shared" si="52"/>
        <v>2.3768751887396709E-2</v>
      </c>
      <c r="V238" s="3">
        <f t="shared" si="53"/>
        <v>0.13668478184896707</v>
      </c>
      <c r="W238" s="21">
        <v>1</v>
      </c>
      <c r="X238" s="24">
        <f t="shared" si="50"/>
        <v>2.3768751887396709E-2</v>
      </c>
      <c r="Y238" s="3">
        <f t="shared" si="54"/>
        <v>6.1806775006333439</v>
      </c>
    </row>
    <row r="239" spans="2:25">
      <c r="B239" s="119">
        <f t="shared" si="49"/>
        <v>18.599999999999994</v>
      </c>
      <c r="C239" s="4">
        <f t="shared" si="38"/>
        <v>0.3120167662306268</v>
      </c>
      <c r="D239" s="3">
        <f t="shared" si="39"/>
        <v>0.31206743864734915</v>
      </c>
      <c r="E239" s="3">
        <f t="shared" si="40"/>
        <v>0.52697700766988986</v>
      </c>
      <c r="F239" s="3">
        <f t="shared" si="41"/>
        <v>0.52722399170043266</v>
      </c>
      <c r="G239" s="3">
        <f t="shared" si="42"/>
        <v>27.843821576787906</v>
      </c>
      <c r="H239" s="3">
        <f t="shared" si="43"/>
        <v>27.836380871083076</v>
      </c>
      <c r="I239" s="3">
        <f t="shared" si="44"/>
        <v>19.545332563044298</v>
      </c>
      <c r="J239" s="3">
        <f t="shared" si="45"/>
        <v>19.542262535336071</v>
      </c>
      <c r="K239" s="3">
        <f t="shared" si="46"/>
        <v>345.9600249999998</v>
      </c>
      <c r="L239" s="5">
        <f t="shared" si="47"/>
        <v>118.49214699315765</v>
      </c>
      <c r="M239" s="5">
        <f t="shared" si="48"/>
        <v>17.94122400082194</v>
      </c>
      <c r="N239" s="9">
        <v>50000</v>
      </c>
      <c r="O239" s="9">
        <v>0.3</v>
      </c>
      <c r="P239" s="9">
        <v>19.5</v>
      </c>
      <c r="Q239" s="5">
        <f t="shared" si="51"/>
        <v>362.69999999999982</v>
      </c>
      <c r="R239" s="5">
        <f t="shared" si="55"/>
        <v>0.32669464293674583</v>
      </c>
      <c r="S239" s="9">
        <v>0.21</v>
      </c>
      <c r="T239" s="9">
        <v>0.9</v>
      </c>
      <c r="U239" s="3">
        <f t="shared" si="52"/>
        <v>2.3698429398631864E-2</v>
      </c>
      <c r="V239" s="3">
        <f t="shared" si="53"/>
        <v>0.13569423608279968</v>
      </c>
      <c r="W239" s="21">
        <v>1</v>
      </c>
      <c r="X239" s="24">
        <f t="shared" si="50"/>
        <v>2.3698429398631864E-2</v>
      </c>
      <c r="Y239" s="3">
        <f t="shared" si="54"/>
        <v>6.2043759300319756</v>
      </c>
    </row>
    <row r="240" spans="2:25">
      <c r="B240" s="119">
        <f t="shared" si="49"/>
        <v>18.699999999999996</v>
      </c>
      <c r="C240" s="4">
        <f t="shared" si="38"/>
        <v>0.31045391420924767</v>
      </c>
      <c r="D240" s="3">
        <f t="shared" si="39"/>
        <v>0.31050382821924316</v>
      </c>
      <c r="E240" s="3">
        <f t="shared" si="40"/>
        <v>0.52587511177192425</v>
      </c>
      <c r="F240" s="3">
        <f t="shared" si="41"/>
        <v>0.52611984448771132</v>
      </c>
      <c r="G240" s="3">
        <f t="shared" si="42"/>
        <v>27.910721954116482</v>
      </c>
      <c r="H240" s="3">
        <f t="shared" si="43"/>
        <v>27.90329908810067</v>
      </c>
      <c r="I240" s="3">
        <f t="shared" si="44"/>
        <v>19.640519977841723</v>
      </c>
      <c r="J240" s="3">
        <f t="shared" si="45"/>
        <v>19.637464831286135</v>
      </c>
      <c r="K240" s="3">
        <f t="shared" si="46"/>
        <v>349.69002499999982</v>
      </c>
      <c r="L240" s="5">
        <f t="shared" si="47"/>
        <v>118.14186326065391</v>
      </c>
      <c r="M240" s="5">
        <f t="shared" si="48"/>
        <v>17.752792444251721</v>
      </c>
      <c r="N240" s="9">
        <v>50000</v>
      </c>
      <c r="O240" s="9">
        <v>0.3</v>
      </c>
      <c r="P240" s="9">
        <v>19.5</v>
      </c>
      <c r="Q240" s="5">
        <f t="shared" si="51"/>
        <v>364.64999999999986</v>
      </c>
      <c r="R240" s="5">
        <f t="shared" si="55"/>
        <v>0.32398701017593295</v>
      </c>
      <c r="S240" s="9">
        <v>0.21</v>
      </c>
      <c r="T240" s="9">
        <v>0.9</v>
      </c>
      <c r="U240" s="3">
        <f t="shared" si="52"/>
        <v>2.3628372652131115E-2</v>
      </c>
      <c r="V240" s="3">
        <f t="shared" si="53"/>
        <v>0.13471358990517024</v>
      </c>
      <c r="W240" s="21">
        <v>1</v>
      </c>
      <c r="X240" s="24">
        <f t="shared" si="50"/>
        <v>2.3628372652131115E-2</v>
      </c>
      <c r="Y240" s="3">
        <f t="shared" si="54"/>
        <v>6.2280043026841065</v>
      </c>
    </row>
    <row r="241" spans="2:25">
      <c r="B241" s="119">
        <f t="shared" si="49"/>
        <v>18.799999999999997</v>
      </c>
      <c r="C241" s="4">
        <f t="shared" si="38"/>
        <v>0.30890614011294371</v>
      </c>
      <c r="D241" s="3">
        <f t="shared" si="39"/>
        <v>0.30895531054695524</v>
      </c>
      <c r="E241" s="3">
        <f t="shared" si="40"/>
        <v>0.52477089223279516</v>
      </c>
      <c r="F241" s="3">
        <f t="shared" si="41"/>
        <v>0.52501339681263604</v>
      </c>
      <c r="G241" s="3">
        <f t="shared" si="42"/>
        <v>27.977819786395077</v>
      </c>
      <c r="H241" s="3">
        <f t="shared" si="43"/>
        <v>27.970414726993234</v>
      </c>
      <c r="I241" s="3">
        <f t="shared" si="44"/>
        <v>19.735754989358778</v>
      </c>
      <c r="J241" s="3">
        <f t="shared" si="45"/>
        <v>19.732714587709413</v>
      </c>
      <c r="K241" s="3">
        <f t="shared" si="46"/>
        <v>353.44002499999988</v>
      </c>
      <c r="L241" s="5">
        <f t="shared" si="47"/>
        <v>117.79290945161566</v>
      </c>
      <c r="M241" s="5">
        <f t="shared" si="48"/>
        <v>17.566770233892587</v>
      </c>
      <c r="N241" s="9">
        <v>50000</v>
      </c>
      <c r="O241" s="9">
        <v>0.3</v>
      </c>
      <c r="P241" s="9">
        <v>19.5</v>
      </c>
      <c r="Q241" s="5">
        <f t="shared" si="51"/>
        <v>366.59999999999991</v>
      </c>
      <c r="R241" s="5">
        <f t="shared" si="55"/>
        <v>0.32131180974254142</v>
      </c>
      <c r="S241" s="9">
        <v>0.21</v>
      </c>
      <c r="T241" s="9">
        <v>0.9</v>
      </c>
      <c r="U241" s="3">
        <f t="shared" si="52"/>
        <v>2.3558581890323466E-2</v>
      </c>
      <c r="V241" s="3">
        <f t="shared" si="53"/>
        <v>0.13374271844049701</v>
      </c>
      <c r="W241" s="21">
        <v>1</v>
      </c>
      <c r="X241" s="24">
        <f t="shared" si="50"/>
        <v>2.3558581890323466E-2</v>
      </c>
      <c r="Y241" s="3">
        <f t="shared" si="54"/>
        <v>6.2515628845744304</v>
      </c>
    </row>
    <row r="242" spans="2:25">
      <c r="B242" s="119">
        <f t="shared" si="49"/>
        <v>18.899999999999999</v>
      </c>
      <c r="C242" s="4">
        <f t="shared" si="38"/>
        <v>0.30737323412011608</v>
      </c>
      <c r="D242" s="3">
        <f t="shared" si="39"/>
        <v>0.30742167545358334</v>
      </c>
      <c r="E242" s="3">
        <f t="shared" si="40"/>
        <v>0.5236645046929409</v>
      </c>
      <c r="F242" s="3">
        <f t="shared" si="41"/>
        <v>0.52390480408895757</v>
      </c>
      <c r="G242" s="3">
        <f t="shared" si="42"/>
        <v>28.045113656392978</v>
      </c>
      <c r="H242" s="3">
        <f t="shared" si="43"/>
        <v>28.03772637001795</v>
      </c>
      <c r="I242" s="3">
        <f t="shared" si="44"/>
        <v>19.831036911871248</v>
      </c>
      <c r="J242" s="3">
        <f t="shared" si="45"/>
        <v>19.828011120634361</v>
      </c>
      <c r="K242" s="3">
        <f t="shared" si="46"/>
        <v>357.21002499999992</v>
      </c>
      <c r="L242" s="5">
        <f t="shared" si="47"/>
        <v>117.44528657143378</v>
      </c>
      <c r="M242" s="5">
        <f t="shared" si="48"/>
        <v>17.383122320658291</v>
      </c>
      <c r="N242" s="9">
        <v>50000</v>
      </c>
      <c r="O242" s="9">
        <v>0.3</v>
      </c>
      <c r="P242" s="9">
        <v>19.5</v>
      </c>
      <c r="Q242" s="5">
        <f t="shared" si="51"/>
        <v>368.54999999999995</v>
      </c>
      <c r="R242" s="5">
        <f t="shared" si="55"/>
        <v>0.31866852956568659</v>
      </c>
      <c r="S242" s="9">
        <v>0.21</v>
      </c>
      <c r="T242" s="9">
        <v>0.9</v>
      </c>
      <c r="U242" s="3">
        <f t="shared" si="52"/>
        <v>2.3489057314287094E-2</v>
      </c>
      <c r="V242" s="3">
        <f t="shared" si="53"/>
        <v>0.13278149876415196</v>
      </c>
      <c r="W242" s="21">
        <v>1</v>
      </c>
      <c r="X242" s="24">
        <f t="shared" si="50"/>
        <v>2.3489057314287094E-2</v>
      </c>
      <c r="Y242" s="3">
        <f t="shared" si="54"/>
        <v>6.2750519418887176</v>
      </c>
    </row>
    <row r="243" spans="2:25">
      <c r="B243" s="119">
        <f t="shared" si="49"/>
        <v>19</v>
      </c>
      <c r="C243" s="4">
        <f t="shared" si="38"/>
        <v>0.3058549901405937</v>
      </c>
      <c r="D243" s="3">
        <f t="shared" si="39"/>
        <v>0.30590271650366502</v>
      </c>
      <c r="E243" s="3">
        <f t="shared" si="40"/>
        <v>0.52255610086726401</v>
      </c>
      <c r="F243" s="3">
        <f t="shared" si="41"/>
        <v>0.52279421780582269</v>
      </c>
      <c r="G243" s="3">
        <f t="shared" si="42"/>
        <v>28.112602156328393</v>
      </c>
      <c r="H243" s="3">
        <f t="shared" si="43"/>
        <v>28.105232608893314</v>
      </c>
      <c r="I243" s="3">
        <f t="shared" si="44"/>
        <v>19.926365072436067</v>
      </c>
      <c r="J243" s="3">
        <f t="shared" si="45"/>
        <v>19.923353758842911</v>
      </c>
      <c r="K243" s="3">
        <f t="shared" si="46"/>
        <v>361.00002499999999</v>
      </c>
      <c r="L243" s="5">
        <f t="shared" si="47"/>
        <v>117.09899542438185</v>
      </c>
      <c r="M243" s="5">
        <f t="shared" si="48"/>
        <v>17.201814207263812</v>
      </c>
      <c r="N243" s="9">
        <v>50000</v>
      </c>
      <c r="O243" s="9">
        <v>0.3</v>
      </c>
      <c r="P243" s="9">
        <v>19.5</v>
      </c>
      <c r="Q243" s="5">
        <f t="shared" si="51"/>
        <v>370.5</v>
      </c>
      <c r="R243" s="5">
        <f t="shared" si="55"/>
        <v>0.31605666781209679</v>
      </c>
      <c r="S243" s="9">
        <v>0.21</v>
      </c>
      <c r="T243" s="9">
        <v>0.9</v>
      </c>
      <c r="U243" s="3">
        <f t="shared" si="52"/>
        <v>2.3419799084876704E-2</v>
      </c>
      <c r="V243" s="3">
        <f t="shared" si="53"/>
        <v>0.13182980986394588</v>
      </c>
      <c r="W243" s="21">
        <v>1</v>
      </c>
      <c r="X243" s="24">
        <f t="shared" si="50"/>
        <v>2.3419799084876704E-2</v>
      </c>
      <c r="Y243" s="3">
        <f t="shared" si="54"/>
        <v>6.2984717409735946</v>
      </c>
    </row>
    <row r="244" spans="2:25">
      <c r="B244" s="119">
        <f t="shared" si="49"/>
        <v>19.100000000000001</v>
      </c>
      <c r="C244" s="4">
        <f t="shared" si="38"/>
        <v>0.30435120573659269</v>
      </c>
      <c r="D244" s="3">
        <f t="shared" si="39"/>
        <v>0.30439823092381391</v>
      </c>
      <c r="E244" s="3">
        <f t="shared" si="40"/>
        <v>0.52144582863617472</v>
      </c>
      <c r="F244" s="3">
        <f t="shared" si="41"/>
        <v>0.52168178561888179</v>
      </c>
      <c r="G244" s="3">
        <f t="shared" si="42"/>
        <v>28.180283887853225</v>
      </c>
      <c r="H244" s="3">
        <f t="shared" si="43"/>
        <v>28.172932044783696</v>
      </c>
      <c r="I244" s="3">
        <f t="shared" si="44"/>
        <v>20.021738810602841</v>
      </c>
      <c r="J244" s="3">
        <f t="shared" si="45"/>
        <v>20.018741843582479</v>
      </c>
      <c r="K244" s="3">
        <f t="shared" si="46"/>
        <v>364.81002500000005</v>
      </c>
      <c r="L244" s="5">
        <f t="shared" si="47"/>
        <v>116.75403661912524</v>
      </c>
      <c r="M244" s="5">
        <f t="shared" si="48"/>
        <v>17.022811939266667</v>
      </c>
      <c r="N244" s="9">
        <v>50000</v>
      </c>
      <c r="O244" s="9">
        <v>0.3</v>
      </c>
      <c r="P244" s="9">
        <v>19.5</v>
      </c>
      <c r="Q244" s="5">
        <f t="shared" si="51"/>
        <v>372.45000000000005</v>
      </c>
      <c r="R244" s="5">
        <f t="shared" si="55"/>
        <v>0.31347573263290435</v>
      </c>
      <c r="S244" s="9">
        <v>0.21</v>
      </c>
      <c r="T244" s="9">
        <v>0.9</v>
      </c>
      <c r="U244" s="3">
        <f t="shared" si="52"/>
        <v>2.3350807323825377E-2</v>
      </c>
      <c r="V244" s="3">
        <f t="shared" si="53"/>
        <v>0.13088753260259403</v>
      </c>
      <c r="W244" s="21">
        <v>1</v>
      </c>
      <c r="X244" s="24">
        <f t="shared" si="50"/>
        <v>2.3350807323825377E-2</v>
      </c>
      <c r="Y244" s="3">
        <f t="shared" si="54"/>
        <v>6.32182254829742</v>
      </c>
    </row>
    <row r="245" spans="2:25">
      <c r="B245" s="119">
        <f t="shared" si="49"/>
        <v>19.200000000000003</v>
      </c>
      <c r="C245" s="4">
        <f t="shared" si="38"/>
        <v>0.30286168204557046</v>
      </c>
      <c r="D245" s="3">
        <f t="shared" si="39"/>
        <v>0.30290801952526314</v>
      </c>
      <c r="E245" s="3">
        <f t="shared" si="40"/>
        <v>0.52033383213449902</v>
      </c>
      <c r="F245" s="3">
        <f t="shared" si="41"/>
        <v>0.5205676514392541</v>
      </c>
      <c r="G245" s="3">
        <f t="shared" si="42"/>
        <v>28.24815746203635</v>
      </c>
      <c r="H245" s="3">
        <f t="shared" si="43"/>
        <v>28.240823288282517</v>
      </c>
      <c r="I245" s="3">
        <f t="shared" si="44"/>
        <v>20.117157478132942</v>
      </c>
      <c r="J245" s="3">
        <f t="shared" si="45"/>
        <v>20.114174728285526</v>
      </c>
      <c r="K245" s="3">
        <f t="shared" si="46"/>
        <v>368.64002500000009</v>
      </c>
      <c r="L245" s="5">
        <f t="shared" si="47"/>
        <v>116.41041057410602</v>
      </c>
      <c r="M245" s="5">
        <f t="shared" si="48"/>
        <v>16.846082096248427</v>
      </c>
      <c r="N245" s="9">
        <v>50000</v>
      </c>
      <c r="O245" s="9">
        <v>0.3</v>
      </c>
      <c r="P245" s="9">
        <v>19.5</v>
      </c>
      <c r="Q245" s="5">
        <f t="shared" si="51"/>
        <v>374.40000000000009</v>
      </c>
      <c r="R245" s="5">
        <f t="shared" si="55"/>
        <v>0.31092524191801812</v>
      </c>
      <c r="S245" s="9">
        <v>0.21</v>
      </c>
      <c r="T245" s="9">
        <v>0.9</v>
      </c>
      <c r="U245" s="3">
        <f t="shared" si="52"/>
        <v>2.3282082114821537E-2</v>
      </c>
      <c r="V245" s="3">
        <f t="shared" si="53"/>
        <v>0.12995454968113099</v>
      </c>
      <c r="W245" s="21">
        <v>1</v>
      </c>
      <c r="X245" s="24">
        <f t="shared" si="50"/>
        <v>2.3282082114821537E-2</v>
      </c>
      <c r="Y245" s="3">
        <f t="shared" si="54"/>
        <v>6.3451046304122416</v>
      </c>
    </row>
    <row r="246" spans="2:25">
      <c r="B246" s="119">
        <f t="shared" si="49"/>
        <v>19.300000000000004</v>
      </c>
      <c r="C246" s="4">
        <f t="shared" ref="C246:C302" si="56">ATAN((b-x)/B246)+ATAN((x-a)/B246)</f>
        <v>0.30138622370492563</v>
      </c>
      <c r="D246" s="3">
        <f t="shared" ref="D246:D302" si="57">ATAN((x-b)/B246)+ATAN((2*b-x-a)/B246)</f>
        <v>0.30143188662826553</v>
      </c>
      <c r="E246" s="3">
        <f t="shared" ref="E246:E302" si="58">ATAN((a-x)/B246)+ATAN(x/B246)</f>
        <v>0.51922025183830267</v>
      </c>
      <c r="F246" s="3">
        <f t="shared" ref="F246:F302" si="59">ATAN((a-2*b+x)/B246)+ATAN((2*b-x)/B246)</f>
        <v>0.51945195552040679</v>
      </c>
      <c r="G246" s="3">
        <f t="shared" ref="G246:G302" si="60">SQRT(x^2+B246^2)</f>
        <v>28.316221499345566</v>
      </c>
      <c r="H246" s="3">
        <f t="shared" ref="H246:H302" si="61">SQRT((2*b-x)^2+B246^2)</f>
        <v>28.308904959393963</v>
      </c>
      <c r="I246" s="3">
        <f t="shared" ref="I246:I302" si="62">SQRT((x-a)^2+B246^2)</f>
        <v>20.212620438725903</v>
      </c>
      <c r="J246" s="3">
        <f t="shared" ref="J246:J302" si="63">SQRT((2*b-x-a)^2+B246^2)</f>
        <v>20.209651778296433</v>
      </c>
      <c r="K246" s="3">
        <f t="shared" ref="K246:K302" si="64">(b-x)^2+B246^2</f>
        <v>372.49002500000017</v>
      </c>
      <c r="L246" s="5">
        <f t="shared" ref="L246:L309" si="65">(C246+x*E246/a-B246*(x-b)/K246+D246+(2*b-x)*F246/$C$10-B246*(b-x)/K246)*q/PI()</f>
        <v>116.06811752280534</v>
      </c>
      <c r="M246" s="5">
        <f t="shared" ref="M246:M302" si="66">(q/PI())*(C246+x*E246/a+B246*(x-b)/K246+2*B246*LN(I246/G246)/a+D246+(2*b-x)*F246/a+B246*(b-x)/K246+2*B246*LN(J246/H246)/a)</f>
        <v>16.671591783134051</v>
      </c>
      <c r="N246" s="9">
        <v>50000</v>
      </c>
      <c r="O246" s="9">
        <v>0.3</v>
      </c>
      <c r="P246" s="9">
        <v>19.5</v>
      </c>
      <c r="Q246" s="5">
        <f t="shared" si="51"/>
        <v>376.35000000000014</v>
      </c>
      <c r="R246" s="5">
        <f t="shared" si="55"/>
        <v>0.30840472305780603</v>
      </c>
      <c r="S246" s="9">
        <v>0.21</v>
      </c>
      <c r="T246" s="9">
        <v>0.9</v>
      </c>
      <c r="U246" s="3">
        <f t="shared" si="52"/>
        <v>2.3213623504561395E-2</v>
      </c>
      <c r="V246" s="3">
        <f t="shared" si="53"/>
        <v>0.12903074560324262</v>
      </c>
      <c r="W246" s="21">
        <v>1</v>
      </c>
      <c r="X246" s="24">
        <f t="shared" si="50"/>
        <v>2.3213623504561395E-2</v>
      </c>
      <c r="Y246" s="3">
        <f t="shared" si="54"/>
        <v>6.3683182539168026</v>
      </c>
    </row>
    <row r="247" spans="2:25">
      <c r="B247" s="119">
        <f t="shared" ref="B247:B310" si="67">B246+$C$11</f>
        <v>19.400000000000006</v>
      </c>
      <c r="C247" s="4">
        <f t="shared" si="56"/>
        <v>0.29992463877849612</v>
      </c>
      <c r="D247" s="3">
        <f t="shared" si="57"/>
        <v>0.29996963998830301</v>
      </c>
      <c r="E247" s="3">
        <f t="shared" si="58"/>
        <v>0.51810522464967934</v>
      </c>
      <c r="F247" s="3">
        <f t="shared" si="59"/>
        <v>0.51833483454299378</v>
      </c>
      <c r="G247" s="3">
        <f t="shared" si="60"/>
        <v>28.38447462962808</v>
      </c>
      <c r="H247" s="3">
        <f t="shared" si="61"/>
        <v>28.377175687513379</v>
      </c>
      <c r="I247" s="3">
        <f t="shared" si="62"/>
        <v>20.308127067752956</v>
      </c>
      <c r="J247" s="3">
        <f t="shared" si="63"/>
        <v>20.305172370605483</v>
      </c>
      <c r="K247" s="3">
        <f t="shared" si="64"/>
        <v>376.36002500000023</v>
      </c>
      <c r="L247" s="5">
        <f t="shared" si="65"/>
        <v>115.72715751888647</v>
      </c>
      <c r="M247" s="5">
        <f t="shared" si="66"/>
        <v>16.499308621648108</v>
      </c>
      <c r="N247" s="9">
        <v>50000</v>
      </c>
      <c r="O247" s="9">
        <v>0.3</v>
      </c>
      <c r="P247" s="9">
        <v>19.5</v>
      </c>
      <c r="Q247" s="5">
        <f t="shared" si="51"/>
        <v>378.30000000000018</v>
      </c>
      <c r="R247" s="5">
        <f t="shared" si="55"/>
        <v>0.30591371271183299</v>
      </c>
      <c r="S247" s="9">
        <v>0.21</v>
      </c>
      <c r="T247" s="9">
        <v>0.9</v>
      </c>
      <c r="U247" s="3">
        <f t="shared" si="52"/>
        <v>2.3145431503777621E-2</v>
      </c>
      <c r="V247" s="3">
        <f t="shared" si="53"/>
        <v>0.12811600664048842</v>
      </c>
      <c r="W247" s="21">
        <v>1</v>
      </c>
      <c r="X247" s="24">
        <f t="shared" ref="X247:X310" si="68">IF(W247=1,U247,V247)</f>
        <v>2.3145431503777621E-2</v>
      </c>
      <c r="Y247" s="3">
        <f t="shared" si="54"/>
        <v>6.3914636854205806</v>
      </c>
    </row>
    <row r="248" spans="2:25">
      <c r="B248" s="119">
        <f t="shared" si="67"/>
        <v>19.500000000000007</v>
      </c>
      <c r="C248" s="4">
        <f t="shared" si="56"/>
        <v>0.29847673868480962</v>
      </c>
      <c r="D248" s="3">
        <f t="shared" si="57"/>
        <v>0.29852109072405719</v>
      </c>
      <c r="E248" s="3">
        <f t="shared" si="58"/>
        <v>0.51698888397955378</v>
      </c>
      <c r="F248" s="3">
        <f t="shared" si="59"/>
        <v>0.51721642169770732</v>
      </c>
      <c r="G248" s="3">
        <f t="shared" si="60"/>
        <v>28.452915492089737</v>
      </c>
      <c r="H248" s="3">
        <f t="shared" si="61"/>
        <v>28.445634111406275</v>
      </c>
      <c r="I248" s="3">
        <f t="shared" si="62"/>
        <v>20.403676751997427</v>
      </c>
      <c r="J248" s="3">
        <f t="shared" si="63"/>
        <v>20.400735893589729</v>
      </c>
      <c r="K248" s="3">
        <f t="shared" si="64"/>
        <v>380.25002500000028</v>
      </c>
      <c r="L248" s="5">
        <f t="shared" si="65"/>
        <v>115.38753044122092</v>
      </c>
      <c r="M248" s="5">
        <f t="shared" si="66"/>
        <v>16.329200741905286</v>
      </c>
      <c r="N248" s="9">
        <v>50000</v>
      </c>
      <c r="O248" s="9">
        <v>0.3</v>
      </c>
      <c r="P248" s="9">
        <v>19.5</v>
      </c>
      <c r="Q248" s="5">
        <f t="shared" ref="Q248:Q311" si="69">(B248-B247)*P248+Q247</f>
        <v>380.25000000000023</v>
      </c>
      <c r="R248" s="5">
        <f t="shared" si="55"/>
        <v>0.30345175658440721</v>
      </c>
      <c r="S248" s="9">
        <v>0.21</v>
      </c>
      <c r="T248" s="9">
        <v>0.9</v>
      </c>
      <c r="U248" s="3">
        <f t="shared" ref="U248:U311" si="70">100*(B248-B247)*(L248-0*O248*M248)/N248</f>
        <v>2.3077506088244513E-2</v>
      </c>
      <c r="V248" s="3">
        <f t="shared" ref="V248:V311" si="71">100*(S248/(1+T248))*(B248-B247)*LOG10((Q248+L248)/Q248)</f>
        <v>0.12721022079838418</v>
      </c>
      <c r="W248" s="21">
        <v>1</v>
      </c>
      <c r="X248" s="24">
        <f t="shared" si="68"/>
        <v>2.3077506088244513E-2</v>
      </c>
      <c r="Y248" s="3">
        <f t="shared" ref="Y248:Y311" si="72">X248+Y247</f>
        <v>6.4145411915088255</v>
      </c>
    </row>
    <row r="249" spans="2:25">
      <c r="B249" s="119">
        <f t="shared" si="67"/>
        <v>19.600000000000009</v>
      </c>
      <c r="C249" s="4">
        <f t="shared" si="56"/>
        <v>0.29704233812703879</v>
      </c>
      <c r="D249" s="3">
        <f t="shared" si="57"/>
        <v>0.29708605324709719</v>
      </c>
      <c r="E249" s="3">
        <f t="shared" si="58"/>
        <v>0.51587135982854782</v>
      </c>
      <c r="F249" s="3">
        <f t="shared" si="59"/>
        <v>0.51609684676618917</v>
      </c>
      <c r="G249" s="3">
        <f t="shared" si="60"/>
        <v>28.521542735272934</v>
      </c>
      <c r="H249" s="3">
        <f t="shared" si="61"/>
        <v>28.514278879186133</v>
      </c>
      <c r="I249" s="3">
        <f t="shared" si="62"/>
        <v>20.499268889401893</v>
      </c>
      <c r="J249" s="3">
        <f t="shared" si="63"/>
        <v>20.496341746760574</v>
      </c>
      <c r="K249" s="3">
        <f t="shared" si="64"/>
        <v>384.1600250000003</v>
      </c>
      <c r="L249" s="5">
        <f t="shared" si="65"/>
        <v>115.0492359988</v>
      </c>
      <c r="M249" s="5">
        <f t="shared" si="66"/>
        <v>16.161236774133879</v>
      </c>
      <c r="N249" s="9">
        <v>50000</v>
      </c>
      <c r="O249" s="9">
        <v>0.3</v>
      </c>
      <c r="P249" s="9">
        <v>19.5</v>
      </c>
      <c r="Q249" s="5">
        <f t="shared" si="69"/>
        <v>382.20000000000027</v>
      </c>
      <c r="R249" s="5">
        <f t="shared" si="55"/>
        <v>0.30101840920669787</v>
      </c>
      <c r="S249" s="9">
        <v>0.21</v>
      </c>
      <c r="T249" s="9">
        <v>0.9</v>
      </c>
      <c r="U249" s="3">
        <f t="shared" si="70"/>
        <v>2.300984719976033E-2</v>
      </c>
      <c r="V249" s="3">
        <f t="shared" si="71"/>
        <v>0.12631327778331961</v>
      </c>
      <c r="W249" s="21">
        <v>1</v>
      </c>
      <c r="X249" s="24">
        <f t="shared" si="68"/>
        <v>2.300984719976033E-2</v>
      </c>
      <c r="Y249" s="3">
        <f t="shared" si="72"/>
        <v>6.4375510387085857</v>
      </c>
    </row>
    <row r="250" spans="2:25">
      <c r="B250" s="119">
        <f t="shared" si="67"/>
        <v>19.70000000000001</v>
      </c>
      <c r="C250" s="4">
        <f t="shared" si="56"/>
        <v>0.29562125502462044</v>
      </c>
      <c r="D250" s="3">
        <f t="shared" si="57"/>
        <v>0.29566434519323853</v>
      </c>
      <c r="E250" s="3">
        <f t="shared" si="58"/>
        <v>0.51475277886595538</v>
      </c>
      <c r="F250" s="3">
        <f t="shared" si="59"/>
        <v>0.51497623620004684</v>
      </c>
      <c r="G250" s="3">
        <f t="shared" si="60"/>
        <v>28.590355017033282</v>
      </c>
      <c r="H250" s="3">
        <f t="shared" si="61"/>
        <v>28.583108648290871</v>
      </c>
      <c r="I250" s="3">
        <f t="shared" si="62"/>
        <v>20.594902888821796</v>
      </c>
      <c r="J250" s="3">
        <f t="shared" si="63"/>
        <v>20.591989340517841</v>
      </c>
      <c r="K250" s="3">
        <f t="shared" si="64"/>
        <v>388.09002500000037</v>
      </c>
      <c r="L250" s="5">
        <f t="shared" si="65"/>
        <v>114.71227373553442</v>
      </c>
      <c r="M250" s="5">
        <f t="shared" si="66"/>
        <v>15.995385840530655</v>
      </c>
      <c r="N250" s="9">
        <v>50000</v>
      </c>
      <c r="O250" s="9">
        <v>0.3</v>
      </c>
      <c r="P250" s="9">
        <v>19.5</v>
      </c>
      <c r="Q250" s="5">
        <f t="shared" si="69"/>
        <v>384.15000000000032</v>
      </c>
      <c r="R250" s="5">
        <f t="shared" si="55"/>
        <v>0.29861323372519677</v>
      </c>
      <c r="S250" s="9">
        <v>0.21</v>
      </c>
      <c r="T250" s="9">
        <v>0.9</v>
      </c>
      <c r="U250" s="3">
        <f t="shared" si="70"/>
        <v>2.2942454747107214E-2</v>
      </c>
      <c r="V250" s="3">
        <f t="shared" si="71"/>
        <v>0.12542506897028372</v>
      </c>
      <c r="W250" s="21">
        <v>1</v>
      </c>
      <c r="X250" s="24">
        <f t="shared" si="68"/>
        <v>2.2942454747107214E-2</v>
      </c>
      <c r="Y250" s="3">
        <f t="shared" si="72"/>
        <v>6.4604934934556928</v>
      </c>
    </row>
    <row r="251" spans="2:25">
      <c r="B251" s="119">
        <f t="shared" si="67"/>
        <v>19.800000000000011</v>
      </c>
      <c r="C251" s="4">
        <f t="shared" si="56"/>
        <v>0.29421331044649313</v>
      </c>
      <c r="D251" s="3">
        <f t="shared" si="57"/>
        <v>0.29425578735553104</v>
      </c>
      <c r="E251" s="3">
        <f t="shared" si="58"/>
        <v>0.51363326450687297</v>
      </c>
      <c r="F251" s="3">
        <f t="shared" si="59"/>
        <v>0.51385471319802234</v>
      </c>
      <c r="G251" s="3">
        <f t="shared" si="60"/>
        <v>28.659351004515095</v>
      </c>
      <c r="H251" s="3">
        <f t="shared" si="61"/>
        <v>28.652122085458181</v>
      </c>
      <c r="I251" s="3">
        <f t="shared" si="62"/>
        <v>20.690578169785407</v>
      </c>
      <c r="J251" s="3">
        <f t="shared" si="63"/>
        <v>20.687678095910147</v>
      </c>
      <c r="K251" s="3">
        <f t="shared" si="64"/>
        <v>392.04002500000047</v>
      </c>
      <c r="L251" s="5">
        <f t="shared" si="65"/>
        <v>114.37664303494419</v>
      </c>
      <c r="M251" s="5">
        <f t="shared" si="66"/>
        <v>15.831617547244996</v>
      </c>
      <c r="N251" s="9">
        <v>50000</v>
      </c>
      <c r="O251" s="9">
        <v>0.3</v>
      </c>
      <c r="P251" s="9">
        <v>19.5</v>
      </c>
      <c r="Q251" s="5">
        <f t="shared" si="69"/>
        <v>386.10000000000036</v>
      </c>
      <c r="R251" s="5">
        <f t="shared" si="55"/>
        <v>0.29623580169630687</v>
      </c>
      <c r="S251" s="9">
        <v>0.21</v>
      </c>
      <c r="T251" s="9">
        <v>0.9</v>
      </c>
      <c r="U251" s="3">
        <f t="shared" si="70"/>
        <v>2.2875328606989164E-2</v>
      </c>
      <c r="V251" s="3">
        <f t="shared" si="71"/>
        <v>0.12454548737137373</v>
      </c>
      <c r="W251" s="21">
        <v>1</v>
      </c>
      <c r="X251" s="24">
        <f t="shared" si="68"/>
        <v>2.2875328606989164E-2</v>
      </c>
      <c r="Y251" s="3">
        <f t="shared" si="72"/>
        <v>6.4833688220626824</v>
      </c>
    </row>
    <row r="252" spans="2:25">
      <c r="B252" s="119">
        <f t="shared" si="67"/>
        <v>19.900000000000013</v>
      </c>
      <c r="C252" s="4">
        <f t="shared" si="56"/>
        <v>0.29281832854591294</v>
      </c>
      <c r="D252" s="3">
        <f t="shared" si="57"/>
        <v>0.2928602036188328</v>
      </c>
      <c r="E252" s="3">
        <f t="shared" si="58"/>
        <v>0.51251293698752676</v>
      </c>
      <c r="F252" s="3">
        <f t="shared" si="59"/>
        <v>0.51273239778135871</v>
      </c>
      <c r="G252" s="3">
        <f t="shared" si="60"/>
        <v>28.728529374125653</v>
      </c>
      <c r="H252" s="3">
        <f t="shared" si="61"/>
        <v>28.72131786669965</v>
      </c>
      <c r="I252" s="3">
        <f t="shared" si="62"/>
        <v>20.786294162259914</v>
      </c>
      <c r="J252" s="3">
        <f t="shared" si="63"/>
        <v>20.783407444401423</v>
      </c>
      <c r="K252" s="3">
        <f t="shared" si="64"/>
        <v>396.0100250000005</v>
      </c>
      <c r="L252" s="5">
        <f t="shared" si="65"/>
        <v>114.04234312474098</v>
      </c>
      <c r="M252" s="5">
        <f t="shared" si="66"/>
        <v>15.669901976490651</v>
      </c>
      <c r="N252" s="9">
        <v>50000</v>
      </c>
      <c r="O252" s="9">
        <v>0.3</v>
      </c>
      <c r="P252" s="9">
        <v>19.5</v>
      </c>
      <c r="Q252" s="5">
        <f t="shared" si="69"/>
        <v>388.05000000000041</v>
      </c>
      <c r="R252" s="5">
        <f t="shared" si="55"/>
        <v>0.29388569288684668</v>
      </c>
      <c r="S252" s="9">
        <v>0.21</v>
      </c>
      <c r="T252" s="9">
        <v>0.9</v>
      </c>
      <c r="U252" s="3">
        <f t="shared" si="70"/>
        <v>2.2808468624948518E-2</v>
      </c>
      <c r="V252" s="3">
        <f t="shared" si="71"/>
        <v>0.12367442760506317</v>
      </c>
      <c r="W252" s="21">
        <v>1</v>
      </c>
      <c r="X252" s="24">
        <f t="shared" si="68"/>
        <v>2.2808468624948518E-2</v>
      </c>
      <c r="Y252" s="3">
        <f t="shared" si="72"/>
        <v>6.5061772906876305</v>
      </c>
    </row>
    <row r="253" spans="2:25">
      <c r="B253" s="119">
        <f t="shared" si="67"/>
        <v>20.000000000000014</v>
      </c>
      <c r="C253" s="4">
        <f t="shared" si="56"/>
        <v>0.29143613649680533</v>
      </c>
      <c r="D253" s="3">
        <f t="shared" si="57"/>
        <v>0.29147742089593026</v>
      </c>
      <c r="E253" s="3">
        <f t="shared" si="58"/>
        <v>0.51139191343884671</v>
      </c>
      <c r="F253" s="3">
        <f t="shared" si="59"/>
        <v>0.51160940686740364</v>
      </c>
      <c r="G253" s="3">
        <f t="shared" si="60"/>
        <v>28.797888811508397</v>
      </c>
      <c r="H253" s="3">
        <f t="shared" si="61"/>
        <v>28.790694677273777</v>
      </c>
      <c r="I253" s="3">
        <f t="shared" si="62"/>
        <v>20.882050306423469</v>
      </c>
      <c r="J253" s="3">
        <f t="shared" si="63"/>
        <v>20.879176827643388</v>
      </c>
      <c r="K253" s="3">
        <f t="shared" si="64"/>
        <v>400.00002500000056</v>
      </c>
      <c r="L253" s="5">
        <f t="shared" si="65"/>
        <v>113.7093730813058</v>
      </c>
      <c r="M253" s="5">
        <f t="shared" si="66"/>
        <v>15.510209678783585</v>
      </c>
      <c r="N253" s="9">
        <v>50000</v>
      </c>
      <c r="O253" s="9">
        <v>0.3</v>
      </c>
      <c r="P253" s="9">
        <v>19.5</v>
      </c>
      <c r="Q253" s="5">
        <f t="shared" si="69"/>
        <v>390.00000000000045</v>
      </c>
      <c r="R253" s="5">
        <f t="shared" si="55"/>
        <v>0.29156249508027093</v>
      </c>
      <c r="S253" s="9">
        <v>0.21</v>
      </c>
      <c r="T253" s="9">
        <v>0.9</v>
      </c>
      <c r="U253" s="3">
        <f t="shared" si="70"/>
        <v>2.2741874616261485E-2</v>
      </c>
      <c r="V253" s="3">
        <f t="shared" si="71"/>
        <v>0.12281178586620604</v>
      </c>
      <c r="W253" s="21">
        <v>1</v>
      </c>
      <c r="X253" s="24">
        <f t="shared" si="68"/>
        <v>2.2741874616261485E-2</v>
      </c>
      <c r="Y253" s="3">
        <f t="shared" si="72"/>
        <v>6.5289191653038916</v>
      </c>
    </row>
    <row r="254" spans="2:25">
      <c r="B254" s="119">
        <f t="shared" si="67"/>
        <v>20.100000000000016</v>
      </c>
      <c r="C254" s="4">
        <f t="shared" si="56"/>
        <v>0.29006656443161616</v>
      </c>
      <c r="D254" s="3">
        <f t="shared" si="57"/>
        <v>0.29010726906516254</v>
      </c>
      <c r="E254" s="3">
        <f t="shared" si="58"/>
        <v>0.51027030795832262</v>
      </c>
      <c r="F254" s="3">
        <f t="shared" si="59"/>
        <v>0.51048585434150029</v>
      </c>
      <c r="G254" s="3">
        <f t="shared" si="60"/>
        <v>28.867428011514995</v>
      </c>
      <c r="H254" s="3">
        <f t="shared" si="61"/>
        <v>28.860251211657889</v>
      </c>
      <c r="I254" s="3">
        <f t="shared" si="62"/>
        <v>20.977846052443052</v>
      </c>
      <c r="J254" s="3">
        <f t="shared" si="63"/>
        <v>20.974985697253778</v>
      </c>
      <c r="K254" s="3">
        <f t="shared" si="64"/>
        <v>404.01002500000061</v>
      </c>
      <c r="L254" s="5">
        <f t="shared" si="65"/>
        <v>113.37773183406368</v>
      </c>
      <c r="M254" s="5">
        <f t="shared" si="66"/>
        <v>15.352511665304281</v>
      </c>
      <c r="N254" s="9">
        <v>50000</v>
      </c>
      <c r="O254" s="9">
        <v>0.3</v>
      </c>
      <c r="P254" s="9">
        <v>19.5</v>
      </c>
      <c r="Q254" s="5">
        <f t="shared" si="69"/>
        <v>391.9500000000005</v>
      </c>
      <c r="R254" s="5">
        <f t="shared" si="55"/>
        <v>0.28926580388841316</v>
      </c>
      <c r="S254" s="9">
        <v>0.21</v>
      </c>
      <c r="T254" s="9">
        <v>0.9</v>
      </c>
      <c r="U254" s="3">
        <f t="shared" si="70"/>
        <v>2.267554636681306E-2</v>
      </c>
      <c r="V254" s="3">
        <f t="shared" si="71"/>
        <v>0.12195745989675513</v>
      </c>
      <c r="W254" s="21">
        <v>1</v>
      </c>
      <c r="X254" s="24">
        <f t="shared" si="68"/>
        <v>2.267554636681306E-2</v>
      </c>
      <c r="Y254" s="3">
        <f t="shared" si="72"/>
        <v>6.5515947116707043</v>
      </c>
    </row>
    <row r="255" spans="2:25">
      <c r="B255" s="119">
        <f t="shared" si="67"/>
        <v>20.200000000000017</v>
      </c>
      <c r="C255" s="4">
        <f t="shared" si="56"/>
        <v>0.28870944538061977</v>
      </c>
      <c r="D255" s="3">
        <f t="shared" si="57"/>
        <v>0.28874958090951441</v>
      </c>
      <c r="E255" s="3">
        <f t="shared" si="58"/>
        <v>0.50914823168018575</v>
      </c>
      <c r="F255" s="3">
        <f t="shared" si="59"/>
        <v>0.50936185112719645</v>
      </c>
      <c r="G255" s="3">
        <f t="shared" si="60"/>
        <v>28.937145678176357</v>
      </c>
      <c r="H255" s="3">
        <f t="shared" si="61"/>
        <v>28.929986173519005</v>
      </c>
      <c r="I255" s="3">
        <f t="shared" si="62"/>
        <v>21.073680860257912</v>
      </c>
      <c r="J255" s="3">
        <f t="shared" si="63"/>
        <v>21.070833514600238</v>
      </c>
      <c r="K255" s="3">
        <f t="shared" si="64"/>
        <v>408.0400250000007</v>
      </c>
      <c r="L255" s="5">
        <f t="shared" si="65"/>
        <v>113.04741816975776</v>
      </c>
      <c r="M255" s="5">
        <f t="shared" si="66"/>
        <v>15.19677940038201</v>
      </c>
      <c r="N255" s="9">
        <v>50000</v>
      </c>
      <c r="O255" s="9">
        <v>0.3</v>
      </c>
      <c r="P255" s="9">
        <v>19.5</v>
      </c>
      <c r="Q255" s="5">
        <f t="shared" si="69"/>
        <v>393.90000000000055</v>
      </c>
      <c r="R255" s="5">
        <f t="shared" si="55"/>
        <v>0.28699522256856463</v>
      </c>
      <c r="S255" s="9">
        <v>0.21</v>
      </c>
      <c r="T255" s="9">
        <v>0.9</v>
      </c>
      <c r="U255" s="3">
        <f t="shared" si="70"/>
        <v>2.2609483633951873E-2</v>
      </c>
      <c r="V255" s="3">
        <f t="shared" si="71"/>
        <v>0.12111134895717171</v>
      </c>
      <c r="W255" s="21">
        <v>1</v>
      </c>
      <c r="X255" s="24">
        <f t="shared" si="68"/>
        <v>2.2609483633951873E-2</v>
      </c>
      <c r="Y255" s="3">
        <f t="shared" si="72"/>
        <v>6.5742041953046559</v>
      </c>
    </row>
    <row r="256" spans="2:25">
      <c r="B256" s="119">
        <f t="shared" si="67"/>
        <v>20.300000000000018</v>
      </c>
      <c r="C256" s="4">
        <f t="shared" si="56"/>
        <v>0.28736461521264961</v>
      </c>
      <c r="D256" s="3">
        <f t="shared" si="57"/>
        <v>0.28740419205713646</v>
      </c>
      <c r="E256" s="3">
        <f t="shared" si="58"/>
        <v>0.50802579284396021</v>
      </c>
      <c r="F256" s="3">
        <f t="shared" si="59"/>
        <v>0.50823750525482281</v>
      </c>
      <c r="G256" s="3">
        <f t="shared" si="60"/>
        <v>29.007040524672639</v>
      </c>
      <c r="H256" s="3">
        <f t="shared" si="61"/>
        <v>28.999898275683673</v>
      </c>
      <c r="I256" s="3">
        <f t="shared" si="62"/>
        <v>21.169554199368505</v>
      </c>
      <c r="J256" s="3">
        <f t="shared" si="63"/>
        <v>21.166719750589621</v>
      </c>
      <c r="K256" s="3">
        <f t="shared" si="64"/>
        <v>412.09002500000076</v>
      </c>
      <c r="L256" s="5">
        <f t="shared" si="65"/>
        <v>112.71843073662457</v>
      </c>
      <c r="M256" s="5">
        <f t="shared" si="66"/>
        <v>15.042984794100427</v>
      </c>
      <c r="N256" s="9">
        <v>50000</v>
      </c>
      <c r="O256" s="9">
        <v>0.3</v>
      </c>
      <c r="P256" s="9">
        <v>19.5</v>
      </c>
      <c r="Q256" s="5">
        <f t="shared" si="69"/>
        <v>395.85000000000059</v>
      </c>
      <c r="R256" s="5">
        <f t="shared" si="55"/>
        <v>0.28475036184571023</v>
      </c>
      <c r="S256" s="9">
        <v>0.21</v>
      </c>
      <c r="T256" s="9">
        <v>0.9</v>
      </c>
      <c r="U256" s="3">
        <f t="shared" si="70"/>
        <v>2.2543686147325232E-2</v>
      </c>
      <c r="V256" s="3">
        <f t="shared" si="71"/>
        <v>0.12027335379850788</v>
      </c>
      <c r="W256" s="21">
        <v>1</v>
      </c>
      <c r="X256" s="24">
        <f t="shared" si="68"/>
        <v>2.2543686147325232E-2</v>
      </c>
      <c r="Y256" s="3">
        <f t="shared" si="72"/>
        <v>6.5967478814519813</v>
      </c>
    </row>
    <row r="257" spans="2:25">
      <c r="B257" s="119">
        <f t="shared" si="67"/>
        <v>20.40000000000002</v>
      </c>
      <c r="C257" s="4">
        <f t="shared" si="56"/>
        <v>0.28603191257721405</v>
      </c>
      <c r="D257" s="3">
        <f t="shared" si="57"/>
        <v>0.28607094092325874</v>
      </c>
      <c r="E257" s="3">
        <f t="shared" si="58"/>
        <v>0.50690309686141743</v>
      </c>
      <c r="F257" s="3">
        <f t="shared" si="59"/>
        <v>0.50711292192847202</v>
      </c>
      <c r="G257" s="3">
        <f t="shared" si="60"/>
        <v>29.077111273302251</v>
      </c>
      <c r="H257" s="3">
        <f t="shared" si="61"/>
        <v>29.069986240106836</v>
      </c>
      <c r="I257" s="3">
        <f t="shared" si="62"/>
        <v>21.26546554863074</v>
      </c>
      <c r="J257" s="3">
        <f t="shared" si="63"/>
        <v>21.262643885462616</v>
      </c>
      <c r="K257" s="3">
        <f t="shared" si="64"/>
        <v>416.16002500000081</v>
      </c>
      <c r="L257" s="5">
        <f t="shared" si="65"/>
        <v>112.39076804847394</v>
      </c>
      <c r="M257" s="5">
        <f t="shared" si="66"/>
        <v>14.891100195021997</v>
      </c>
      <c r="N257" s="9">
        <v>50000</v>
      </c>
      <c r="O257" s="9">
        <v>0.3</v>
      </c>
      <c r="P257" s="9">
        <v>19.5</v>
      </c>
      <c r="Q257" s="5">
        <f t="shared" si="69"/>
        <v>397.80000000000064</v>
      </c>
      <c r="R257" s="5">
        <f t="shared" si="55"/>
        <v>0.28253083973975307</v>
      </c>
      <c r="S257" s="9">
        <v>0.21</v>
      </c>
      <c r="T257" s="9">
        <v>0.9</v>
      </c>
      <c r="U257" s="3">
        <f t="shared" si="70"/>
        <v>2.2478153609695111E-2</v>
      </c>
      <c r="V257" s="3">
        <f t="shared" si="71"/>
        <v>0.11944337663514024</v>
      </c>
      <c r="W257" s="21">
        <v>1</v>
      </c>
      <c r="X257" s="24">
        <f t="shared" si="68"/>
        <v>2.2478153609695111E-2</v>
      </c>
      <c r="Y257" s="3">
        <f t="shared" si="72"/>
        <v>6.6192260350616765</v>
      </c>
    </row>
    <row r="258" spans="2:25">
      <c r="B258" s="119">
        <f t="shared" si="67"/>
        <v>20.500000000000021</v>
      </c>
      <c r="C258" s="4">
        <f t="shared" si="56"/>
        <v>0.28471117884796071</v>
      </c>
      <c r="D258" s="3">
        <f t="shared" si="57"/>
        <v>0.28474966865345991</v>
      </c>
      <c r="E258" s="3">
        <f t="shared" si="58"/>
        <v>0.50578024638197538</v>
      </c>
      <c r="F258" s="3">
        <f t="shared" si="59"/>
        <v>0.50598820359142116</v>
      </c>
      <c r="G258" s="3">
        <f t="shared" si="60"/>
        <v>29.147356655449922</v>
      </c>
      <c r="H258" s="3">
        <f t="shared" si="61"/>
        <v>29.14024879783975</v>
      </c>
      <c r="I258" s="3">
        <f t="shared" si="62"/>
        <v>21.361414396055352</v>
      </c>
      <c r="J258" s="3">
        <f t="shared" si="63"/>
        <v>21.35860540859353</v>
      </c>
      <c r="K258" s="3">
        <f t="shared" si="64"/>
        <v>420.25002500000085</v>
      </c>
      <c r="L258" s="5">
        <f t="shared" si="65"/>
        <v>112.06442848867346</v>
      </c>
      <c r="M258" s="5">
        <f t="shared" si="66"/>
        <v>14.741098383030085</v>
      </c>
      <c r="N258" s="9">
        <v>50000</v>
      </c>
      <c r="O258" s="9">
        <v>0.3</v>
      </c>
      <c r="P258" s="9">
        <v>19.5</v>
      </c>
      <c r="Q258" s="5">
        <f t="shared" si="69"/>
        <v>399.75000000000068</v>
      </c>
      <c r="R258" s="5">
        <f t="shared" si="55"/>
        <v>0.28033628139755662</v>
      </c>
      <c r="S258" s="9">
        <v>0.21</v>
      </c>
      <c r="T258" s="9">
        <v>0.9</v>
      </c>
      <c r="U258" s="3">
        <f t="shared" si="70"/>
        <v>2.2412885697735009E-2</v>
      </c>
      <c r="V258" s="3">
        <f t="shared" si="71"/>
        <v>0.11862132111813516</v>
      </c>
      <c r="W258" s="21">
        <v>1</v>
      </c>
      <c r="X258" s="24">
        <f t="shared" si="68"/>
        <v>2.2412885697735009E-2</v>
      </c>
      <c r="Y258" s="3">
        <f t="shared" si="72"/>
        <v>6.6416389207594113</v>
      </c>
    </row>
    <row r="259" spans="2:25">
      <c r="B259" s="119">
        <f t="shared" si="67"/>
        <v>20.600000000000023</v>
      </c>
      <c r="C259" s="4">
        <f t="shared" si="56"/>
        <v>0.28340225806745678</v>
      </c>
      <c r="D259" s="3">
        <f t="shared" si="57"/>
        <v>0.28344021906825928</v>
      </c>
      <c r="E259" s="3">
        <f t="shared" si="58"/>
        <v>0.50465734135657958</v>
      </c>
      <c r="F259" s="3">
        <f t="shared" si="59"/>
        <v>0.50486344999003241</v>
      </c>
      <c r="G259" s="3">
        <f t="shared" si="60"/>
        <v>29.217775411553852</v>
      </c>
      <c r="H259" s="3">
        <f t="shared" si="61"/>
        <v>29.210684688996952</v>
      </c>
      <c r="I259" s="3">
        <f t="shared" si="62"/>
        <v>21.45740023861234</v>
      </c>
      <c r="J259" s="3">
        <f t="shared" si="63"/>
        <v>21.454603818295059</v>
      </c>
      <c r="K259" s="3">
        <f t="shared" si="64"/>
        <v>424.36002500000092</v>
      </c>
      <c r="L259" s="5">
        <f t="shared" si="65"/>
        <v>111.73941031404127</v>
      </c>
      <c r="M259" s="5">
        <f t="shared" si="66"/>
        <v>14.592952562286534</v>
      </c>
      <c r="N259" s="9">
        <v>50000</v>
      </c>
      <c r="O259" s="9">
        <v>0.3</v>
      </c>
      <c r="P259" s="9">
        <v>19.5</v>
      </c>
      <c r="Q259" s="5">
        <f t="shared" si="69"/>
        <v>401.70000000000073</v>
      </c>
      <c r="R259" s="5">
        <f t="shared" si="55"/>
        <v>0.27816631892965166</v>
      </c>
      <c r="S259" s="9">
        <v>0.21</v>
      </c>
      <c r="T259" s="9">
        <v>0.9</v>
      </c>
      <c r="U259" s="3">
        <f t="shared" si="70"/>
        <v>2.234788206280857E-2</v>
      </c>
      <c r="V259" s="3">
        <f t="shared" si="71"/>
        <v>0.11780709230922889</v>
      </c>
      <c r="W259" s="21">
        <v>1</v>
      </c>
      <c r="X259" s="24">
        <f t="shared" si="68"/>
        <v>2.234788206280857E-2</v>
      </c>
      <c r="Y259" s="3">
        <f t="shared" si="72"/>
        <v>6.6639868028222198</v>
      </c>
    </row>
    <row r="260" spans="2:25">
      <c r="B260" s="119">
        <f t="shared" si="67"/>
        <v>20.700000000000024</v>
      </c>
      <c r="C260" s="4">
        <f t="shared" si="56"/>
        <v>0.28210499689325041</v>
      </c>
      <c r="D260" s="3">
        <f t="shared" si="57"/>
        <v>0.28214243860899513</v>
      </c>
      <c r="E260" s="3">
        <f t="shared" si="58"/>
        <v>0.50353447910010152</v>
      </c>
      <c r="F260" s="3">
        <f t="shared" si="59"/>
        <v>0.50373875823617109</v>
      </c>
      <c r="G260" s="3">
        <f t="shared" si="60"/>
        <v>29.28836629107197</v>
      </c>
      <c r="H260" s="3">
        <f t="shared" si="61"/>
        <v>29.281292662722407</v>
      </c>
      <c r="I260" s="3">
        <f t="shared" si="62"/>
        <v>21.553422582040213</v>
      </c>
      <c r="J260" s="3">
        <f t="shared" si="63"/>
        <v>21.550638621627922</v>
      </c>
      <c r="K260" s="3">
        <f t="shared" si="64"/>
        <v>428.49002500000097</v>
      </c>
      <c r="L260" s="5">
        <f t="shared" si="65"/>
        <v>111.41571165864858</v>
      </c>
      <c r="M260" s="5">
        <f t="shared" si="66"/>
        <v>14.446636354303525</v>
      </c>
      <c r="N260" s="9">
        <v>50000</v>
      </c>
      <c r="O260" s="9">
        <v>0.3</v>
      </c>
      <c r="P260" s="9">
        <v>19.5</v>
      </c>
      <c r="Q260" s="5">
        <f t="shared" si="69"/>
        <v>403.65000000000077</v>
      </c>
      <c r="R260" s="5">
        <f t="shared" si="55"/>
        <v>0.2760205912514514</v>
      </c>
      <c r="S260" s="9">
        <v>0.21</v>
      </c>
      <c r="T260" s="9">
        <v>0.9</v>
      </c>
      <c r="U260" s="3">
        <f t="shared" si="70"/>
        <v>2.2283142331730031E-2</v>
      </c>
      <c r="V260" s="3">
        <f t="shared" si="71"/>
        <v>0.11700059665540316</v>
      </c>
      <c r="W260" s="21">
        <v>1</v>
      </c>
      <c r="X260" s="24">
        <f t="shared" si="68"/>
        <v>2.2283142331730031E-2</v>
      </c>
      <c r="Y260" s="3">
        <f t="shared" si="72"/>
        <v>6.68626994515395</v>
      </c>
    </row>
    <row r="261" spans="2:25">
      <c r="B261" s="119">
        <f t="shared" si="67"/>
        <v>20.800000000000026</v>
      </c>
      <c r="C261" s="4">
        <f t="shared" si="56"/>
        <v>0.28081924454518031</v>
      </c>
      <c r="D261" s="3">
        <f t="shared" si="57"/>
        <v>0.2808561762849594</v>
      </c>
      <c r="E261" s="3">
        <f t="shared" si="58"/>
        <v>0.50241175435229124</v>
      </c>
      <c r="F261" s="3">
        <f t="shared" si="59"/>
        <v>0.5026142228681747</v>
      </c>
      <c r="G261" s="3">
        <f t="shared" si="60"/>
        <v>29.35912805244735</v>
      </c>
      <c r="H261" s="3">
        <f t="shared" si="61"/>
        <v>29.352071477154745</v>
      </c>
      <c r="I261" s="3">
        <f t="shared" si="62"/>
        <v>21.649480940660009</v>
      </c>
      <c r="J261" s="3">
        <f t="shared" si="63"/>
        <v>21.646709334215238</v>
      </c>
      <c r="K261" s="3">
        <f t="shared" si="64"/>
        <v>432.64002500000106</v>
      </c>
      <c r="L261" s="5">
        <f t="shared" si="65"/>
        <v>111.09333053753372</v>
      </c>
      <c r="M261" s="5">
        <f t="shared" si="66"/>
        <v>14.302123791127981</v>
      </c>
      <c r="N261" s="9">
        <v>50000</v>
      </c>
      <c r="O261" s="9">
        <v>0.3</v>
      </c>
      <c r="P261" s="9">
        <v>19.5</v>
      </c>
      <c r="Q261" s="5">
        <f t="shared" si="69"/>
        <v>405.60000000000082</v>
      </c>
      <c r="R261" s="5">
        <f t="shared" si="55"/>
        <v>0.27389874392883012</v>
      </c>
      <c r="S261" s="9">
        <v>0.21</v>
      </c>
      <c r="T261" s="9">
        <v>0.9</v>
      </c>
      <c r="U261" s="3">
        <f t="shared" si="70"/>
        <v>2.221866610750706E-2</v>
      </c>
      <c r="V261" s="3">
        <f t="shared" si="71"/>
        <v>0.11620174196403979</v>
      </c>
      <c r="W261" s="21">
        <v>1</v>
      </c>
      <c r="X261" s="24">
        <f t="shared" si="68"/>
        <v>2.221866610750706E-2</v>
      </c>
      <c r="Y261" s="3">
        <f t="shared" si="72"/>
        <v>6.7084886112614575</v>
      </c>
    </row>
    <row r="262" spans="2:25">
      <c r="B262" s="119">
        <f t="shared" si="67"/>
        <v>20.900000000000027</v>
      </c>
      <c r="C262" s="4">
        <f t="shared" si="56"/>
        <v>0.27954485275390301</v>
      </c>
      <c r="D262" s="3">
        <f t="shared" si="57"/>
        <v>0.27958128362175411</v>
      </c>
      <c r="E262" s="3">
        <f t="shared" si="58"/>
        <v>0.50128925933731616</v>
      </c>
      <c r="F262" s="3">
        <f t="shared" si="59"/>
        <v>0.50148993591040836</v>
      </c>
      <c r="G262" s="3">
        <f t="shared" si="60"/>
        <v>29.430059463072805</v>
      </c>
      <c r="H262" s="3">
        <f t="shared" si="61"/>
        <v>29.423019899391722</v>
      </c>
      <c r="I262" s="3">
        <f t="shared" si="62"/>
        <v>21.745574837193914</v>
      </c>
      <c r="J262" s="3">
        <f t="shared" si="63"/>
        <v>21.742815480061481</v>
      </c>
      <c r="K262" s="3">
        <f t="shared" si="64"/>
        <v>436.81002500000113</v>
      </c>
      <c r="L262" s="5">
        <f t="shared" si="65"/>
        <v>110.77226485032968</v>
      </c>
      <c r="M262" s="5">
        <f t="shared" si="66"/>
        <v>14.159389308636342</v>
      </c>
      <c r="N262" s="9">
        <v>50000</v>
      </c>
      <c r="O262" s="9">
        <v>0.3</v>
      </c>
      <c r="P262" s="9">
        <v>19.5</v>
      </c>
      <c r="Q262" s="5">
        <f t="shared" si="69"/>
        <v>407.55000000000086</v>
      </c>
      <c r="R262" s="5">
        <f t="shared" si="55"/>
        <v>0.27180042902792156</v>
      </c>
      <c r="S262" s="9">
        <v>0.21</v>
      </c>
      <c r="T262" s="9">
        <v>0.9</v>
      </c>
      <c r="U262" s="3">
        <f t="shared" si="70"/>
        <v>2.2154452970066251E-2</v>
      </c>
      <c r="V262" s="3">
        <f t="shared" si="71"/>
        <v>0.11541043737863636</v>
      </c>
      <c r="W262" s="21">
        <v>1</v>
      </c>
      <c r="X262" s="24">
        <f t="shared" si="68"/>
        <v>2.2154452970066251E-2</v>
      </c>
      <c r="Y262" s="3">
        <f t="shared" si="72"/>
        <v>6.7306430642315238</v>
      </c>
    </row>
    <row r="263" spans="2:25">
      <c r="B263" s="119">
        <f t="shared" si="67"/>
        <v>21.000000000000028</v>
      </c>
      <c r="C263" s="4">
        <f t="shared" si="56"/>
        <v>0.2782816757106053</v>
      </c>
      <c r="D263" s="3">
        <f t="shared" si="57"/>
        <v>0.27831761461083981</v>
      </c>
      <c r="E263" s="3">
        <f t="shared" si="58"/>
        <v>0.50016708382192365</v>
      </c>
      <c r="F263" s="3">
        <f t="shared" si="59"/>
        <v>0.50036598693143985</v>
      </c>
      <c r="G263" s="3">
        <f t="shared" si="60"/>
        <v>29.501159299254684</v>
      </c>
      <c r="H263" s="3">
        <f t="shared" si="61"/>
        <v>29.494136705453869</v>
      </c>
      <c r="I263" s="3">
        <f t="shared" si="62"/>
        <v>21.841703802588324</v>
      </c>
      <c r="J263" s="3">
        <f t="shared" si="63"/>
        <v>21.838956591375908</v>
      </c>
      <c r="K263" s="3">
        <f t="shared" si="64"/>
        <v>441.00002500000119</v>
      </c>
      <c r="L263" s="5">
        <f t="shared" si="65"/>
        <v>110.45251238480701</v>
      </c>
      <c r="M263" s="5">
        <f t="shared" si="66"/>
        <v>14.018407739939134</v>
      </c>
      <c r="N263" s="9">
        <v>50000</v>
      </c>
      <c r="O263" s="9">
        <v>0.3</v>
      </c>
      <c r="P263" s="9">
        <v>19.5</v>
      </c>
      <c r="Q263" s="5">
        <f t="shared" si="69"/>
        <v>409.50000000000091</v>
      </c>
      <c r="R263" s="5">
        <f t="shared" si="55"/>
        <v>0.2697253049690031</v>
      </c>
      <c r="S263" s="9">
        <v>0.21</v>
      </c>
      <c r="T263" s="9">
        <v>0.9</v>
      </c>
      <c r="U263" s="3">
        <f t="shared" si="70"/>
        <v>2.2090502476961715E-2</v>
      </c>
      <c r="V263" s="3">
        <f t="shared" si="71"/>
        <v>0.11462659335506918</v>
      </c>
      <c r="W263" s="21">
        <v>1</v>
      </c>
      <c r="X263" s="24">
        <f t="shared" si="68"/>
        <v>2.2090502476961715E-2</v>
      </c>
      <c r="Y263" s="3">
        <f t="shared" si="72"/>
        <v>6.7527335667084856</v>
      </c>
    </row>
    <row r="264" spans="2:25">
      <c r="B264" s="119">
        <f t="shared" si="67"/>
        <v>21.10000000000003</v>
      </c>
      <c r="C264" s="4">
        <f t="shared" si="56"/>
        <v>0.27702957001787282</v>
      </c>
      <c r="D264" s="3">
        <f t="shared" si="57"/>
        <v>0.27706502566024549</v>
      </c>
      <c r="E264" s="3">
        <f t="shared" si="58"/>
        <v>0.49904531517225786</v>
      </c>
      <c r="F264" s="3">
        <f t="shared" si="59"/>
        <v>0.49924246310086906</v>
      </c>
      <c r="G264" s="3">
        <f t="shared" si="60"/>
        <v>29.572426346175948</v>
      </c>
      <c r="H264" s="3">
        <f t="shared" si="61"/>
        <v>29.565420680247414</v>
      </c>
      <c r="I264" s="3">
        <f t="shared" si="62"/>
        <v>21.937867375841282</v>
      </c>
      <c r="J264" s="3">
        <f t="shared" si="63"/>
        <v>21.935132208400326</v>
      </c>
      <c r="K264" s="3">
        <f t="shared" si="64"/>
        <v>445.21002500000128</v>
      </c>
      <c r="L264" s="5">
        <f t="shared" si="65"/>
        <v>110.13407082033433</v>
      </c>
      <c r="M264" s="5">
        <f t="shared" si="66"/>
        <v>13.879154308892561</v>
      </c>
      <c r="N264" s="9">
        <v>50000</v>
      </c>
      <c r="O264" s="9">
        <v>0.3</v>
      </c>
      <c r="P264" s="9">
        <v>19.5</v>
      </c>
      <c r="Q264" s="5">
        <f t="shared" si="69"/>
        <v>411.45000000000095</v>
      </c>
      <c r="R264" s="5">
        <f t="shared" si="55"/>
        <v>0.26767303638433365</v>
      </c>
      <c r="S264" s="9">
        <v>0.21</v>
      </c>
      <c r="T264" s="9">
        <v>0.9</v>
      </c>
      <c r="U264" s="3">
        <f t="shared" si="70"/>
        <v>2.2026814164067179E-2</v>
      </c>
      <c r="V264" s="3">
        <f t="shared" si="71"/>
        <v>0.11385012163838541</v>
      </c>
      <c r="W264" s="21">
        <v>1</v>
      </c>
      <c r="X264" s="24">
        <f t="shared" si="68"/>
        <v>2.2026814164067179E-2</v>
      </c>
      <c r="Y264" s="3">
        <f t="shared" si="72"/>
        <v>6.7747603808725527</v>
      </c>
    </row>
    <row r="265" spans="2:25">
      <c r="B265" s="119">
        <f t="shared" si="67"/>
        <v>21.200000000000031</v>
      </c>
      <c r="C265" s="4">
        <f t="shared" si="56"/>
        <v>0.27578839464168509</v>
      </c>
      <c r="D265" s="3">
        <f t="shared" si="57"/>
        <v>0.27582337554640979</v>
      </c>
      <c r="E265" s="3">
        <f t="shared" si="58"/>
        <v>0.49792403840936178</v>
      </c>
      <c r="F265" s="3">
        <f t="shared" si="59"/>
        <v>0.49811944924484208</v>
      </c>
      <c r="G265" s="3">
        <f t="shared" si="60"/>
        <v>29.64385939785846</v>
      </c>
      <c r="H265" s="3">
        <f t="shared" si="61"/>
        <v>29.63687061752643</v>
      </c>
      <c r="I265" s="3">
        <f t="shared" si="62"/>
        <v>22.034065103834138</v>
      </c>
      <c r="J265" s="3">
        <f t="shared" si="63"/>
        <v>22.031341879241065</v>
      </c>
      <c r="K265" s="3">
        <f t="shared" si="64"/>
        <v>449.4400250000013</v>
      </c>
      <c r="L265" s="5">
        <f t="shared" si="65"/>
        <v>109.8169377312573</v>
      </c>
      <c r="M265" s="5">
        <f t="shared" si="66"/>
        <v>13.741604623716411</v>
      </c>
      <c r="N265" s="9">
        <v>50000</v>
      </c>
      <c r="O265" s="9">
        <v>0.3</v>
      </c>
      <c r="P265" s="9">
        <v>19.5</v>
      </c>
      <c r="Q265" s="5">
        <f t="shared" si="69"/>
        <v>413.400000000001</v>
      </c>
      <c r="R265" s="5">
        <f t="shared" si="55"/>
        <v>0.26564329397981867</v>
      </c>
      <c r="S265" s="9">
        <v>0.21</v>
      </c>
      <c r="T265" s="9">
        <v>0.9</v>
      </c>
      <c r="U265" s="3">
        <f t="shared" si="70"/>
        <v>2.196338754625177E-2</v>
      </c>
      <c r="V265" s="3">
        <f t="shared" si="71"/>
        <v>0.11308093524011203</v>
      </c>
      <c r="W265" s="21">
        <v>1</v>
      </c>
      <c r="X265" s="24">
        <f t="shared" si="68"/>
        <v>2.196338754625177E-2</v>
      </c>
      <c r="Y265" s="3">
        <f t="shared" si="72"/>
        <v>6.7967237684188042</v>
      </c>
    </row>
    <row r="266" spans="2:25">
      <c r="B266" s="119">
        <f t="shared" si="67"/>
        <v>21.300000000000033</v>
      </c>
      <c r="C266" s="4">
        <f t="shared" si="56"/>
        <v>0.27455801086450804</v>
      </c>
      <c r="D266" s="3">
        <f t="shared" si="57"/>
        <v>0.27459252536712553</v>
      </c>
      <c r="E266" s="3">
        <f t="shared" si="58"/>
        <v>0.49680333626340034</v>
      </c>
      <c r="F266" s="3">
        <f t="shared" si="59"/>
        <v>0.49699702790028233</v>
      </c>
      <c r="G266" s="3">
        <f t="shared" si="60"/>
        <v>29.715457257124637</v>
      </c>
      <c r="H266" s="3">
        <f t="shared" si="61"/>
        <v>29.708485319854351</v>
      </c>
      <c r="I266" s="3">
        <f t="shared" si="62"/>
        <v>22.130296541167301</v>
      </c>
      <c r="J266" s="3">
        <f t="shared" si="63"/>
        <v>22.127585159705102</v>
      </c>
      <c r="K266" s="3">
        <f t="shared" si="64"/>
        <v>453.69002500000141</v>
      </c>
      <c r="L266" s="5">
        <f t="shared" si="65"/>
        <v>109.50111059019876</v>
      </c>
      <c r="M266" s="5">
        <f t="shared" si="66"/>
        <v>13.605734670716393</v>
      </c>
      <c r="N266" s="9">
        <v>50000</v>
      </c>
      <c r="O266" s="9">
        <v>0.3</v>
      </c>
      <c r="P266" s="9">
        <v>19.5</v>
      </c>
      <c r="Q266" s="5">
        <f t="shared" si="69"/>
        <v>415.35000000000105</v>
      </c>
      <c r="R266" s="5">
        <f t="shared" si="55"/>
        <v>0.26363575440038156</v>
      </c>
      <c r="S266" s="9">
        <v>0.21</v>
      </c>
      <c r="T266" s="9">
        <v>0.9</v>
      </c>
      <c r="U266" s="3">
        <f t="shared" si="70"/>
        <v>2.1900222118040064E-2</v>
      </c>
      <c r="V266" s="3">
        <f t="shared" si="71"/>
        <v>0.11231894841606412</v>
      </c>
      <c r="W266" s="21">
        <v>1</v>
      </c>
      <c r="X266" s="24">
        <f t="shared" si="68"/>
        <v>2.1900222118040064E-2</v>
      </c>
      <c r="Y266" s="3">
        <f t="shared" si="72"/>
        <v>6.8186239905368442</v>
      </c>
    </row>
    <row r="267" spans="2:25">
      <c r="B267" s="119">
        <f t="shared" si="67"/>
        <v>21.400000000000034</v>
      </c>
      <c r="C267" s="4">
        <f t="shared" si="56"/>
        <v>0.27333828223945722</v>
      </c>
      <c r="D267" s="3">
        <f t="shared" si="57"/>
        <v>0.27337233849555925</v>
      </c>
      <c r="E267" s="3">
        <f t="shared" si="58"/>
        <v>0.4956832892266298</v>
      </c>
      <c r="F267" s="3">
        <f t="shared" si="59"/>
        <v>0.4958752793678689</v>
      </c>
      <c r="G267" s="3">
        <f t="shared" si="60"/>
        <v>29.787218735558401</v>
      </c>
      <c r="H267" s="3">
        <f t="shared" si="61"/>
        <v>29.780263598564762</v>
      </c>
      <c r="I267" s="3">
        <f t="shared" si="62"/>
        <v>22.226561249999996</v>
      </c>
      <c r="J267" s="3">
        <f t="shared" si="63"/>
        <v>22.223861613140084</v>
      </c>
      <c r="K267" s="3">
        <f t="shared" si="64"/>
        <v>457.96002500000145</v>
      </c>
      <c r="L267" s="5">
        <f t="shared" si="65"/>
        <v>109.18658677128111</v>
      </c>
      <c r="M267" s="5">
        <f t="shared" si="66"/>
        <v>13.471520808108735</v>
      </c>
      <c r="N267" s="9">
        <v>50000</v>
      </c>
      <c r="O267" s="9">
        <v>0.3</v>
      </c>
      <c r="P267" s="9">
        <v>19.5</v>
      </c>
      <c r="Q267" s="5">
        <f t="shared" si="69"/>
        <v>417.30000000000109</v>
      </c>
      <c r="R267" s="5">
        <f t="shared" si="55"/>
        <v>0.26165010009892364</v>
      </c>
      <c r="S267" s="9">
        <v>0.21</v>
      </c>
      <c r="T267" s="9">
        <v>0.9</v>
      </c>
      <c r="U267" s="3">
        <f t="shared" si="70"/>
        <v>2.1837317354256532E-2</v>
      </c>
      <c r="V267" s="3">
        <f t="shared" si="71"/>
        <v>0.11156407664464182</v>
      </c>
      <c r="W267" s="21">
        <v>1</v>
      </c>
      <c r="X267" s="24">
        <f t="shared" si="68"/>
        <v>2.1837317354256532E-2</v>
      </c>
      <c r="Y267" s="3">
        <f t="shared" si="72"/>
        <v>6.8404613078911005</v>
      </c>
    </row>
    <row r="268" spans="2:25">
      <c r="B268" s="119">
        <f t="shared" si="67"/>
        <v>21.500000000000036</v>
      </c>
      <c r="C268" s="4">
        <f t="shared" si="56"/>
        <v>0.27212907454550361</v>
      </c>
      <c r="D268" s="3">
        <f t="shared" si="57"/>
        <v>0.27216268053531867</v>
      </c>
      <c r="E268" s="3">
        <f t="shared" si="58"/>
        <v>0.49456397560514703</v>
      </c>
      <c r="F268" s="3">
        <f t="shared" si="59"/>
        <v>0.49475428176379282</v>
      </c>
      <c r="G268" s="3">
        <f t="shared" si="60"/>
        <v>29.859142653465479</v>
      </c>
      <c r="H268" s="3">
        <f t="shared" si="61"/>
        <v>29.85220427372159</v>
      </c>
      <c r="I268" s="3">
        <f t="shared" si="62"/>
        <v>22.322858799893922</v>
      </c>
      <c r="J268" s="3">
        <f t="shared" si="63"/>
        <v>22.320170810278345</v>
      </c>
      <c r="K268" s="3">
        <f t="shared" si="64"/>
        <v>462.25002500000153</v>
      </c>
      <c r="L268" s="5">
        <f t="shared" si="65"/>
        <v>108.87336355327299</v>
      </c>
      <c r="M268" s="5">
        <f t="shared" si="66"/>
        <v>13.338939759947086</v>
      </c>
      <c r="N268" s="9">
        <v>50000</v>
      </c>
      <c r="O268" s="9">
        <v>0.3</v>
      </c>
      <c r="P268" s="9">
        <v>19.5</v>
      </c>
      <c r="Q268" s="5">
        <f t="shared" si="69"/>
        <v>419.25000000000114</v>
      </c>
      <c r="R268" s="5">
        <f t="shared" si="55"/>
        <v>0.25968601920876017</v>
      </c>
      <c r="S268" s="9">
        <v>0.21</v>
      </c>
      <c r="T268" s="9">
        <v>0.9</v>
      </c>
      <c r="U268" s="3">
        <f t="shared" si="70"/>
        <v>2.1774672710654908E-2</v>
      </c>
      <c r="V268" s="3">
        <f t="shared" si="71"/>
        <v>0.11081623660559983</v>
      </c>
      <c r="W268" s="21">
        <v>1</v>
      </c>
      <c r="X268" s="24">
        <f t="shared" si="68"/>
        <v>2.1774672710654908E-2</v>
      </c>
      <c r="Y268" s="3">
        <f t="shared" si="72"/>
        <v>6.8622359806017554</v>
      </c>
    </row>
    <row r="269" spans="2:25">
      <c r="B269" s="119">
        <f t="shared" si="67"/>
        <v>21.600000000000037</v>
      </c>
      <c r="C269" s="4">
        <f t="shared" si="56"/>
        <v>0.27093025574369645</v>
      </c>
      <c r="D269" s="3">
        <f t="shared" si="57"/>
        <v>0.270963419276541</v>
      </c>
      <c r="E269" s="3">
        <f t="shared" si="58"/>
        <v>0.49344547156944668</v>
      </c>
      <c r="F269" s="3">
        <f t="shared" si="59"/>
        <v>0.49363411107031979</v>
      </c>
      <c r="G269" s="3">
        <f t="shared" si="60"/>
        <v>29.931227839833124</v>
      </c>
      <c r="H269" s="3">
        <f t="shared" si="61"/>
        <v>29.924306174078652</v>
      </c>
      <c r="I269" s="3">
        <f t="shared" si="62"/>
        <v>22.419188767660653</v>
      </c>
      <c r="J269" s="3">
        <f t="shared" si="63"/>
        <v>22.416512329084593</v>
      </c>
      <c r="K269" s="3">
        <f t="shared" si="64"/>
        <v>466.56002500000159</v>
      </c>
      <c r="L269" s="5">
        <f t="shared" si="65"/>
        <v>108.56143812266161</v>
      </c>
      <c r="M269" s="5">
        <f t="shared" si="66"/>
        <v>13.207968610148209</v>
      </c>
      <c r="N269" s="9">
        <v>50000</v>
      </c>
      <c r="O269" s="9">
        <v>0.3</v>
      </c>
      <c r="P269" s="9">
        <v>19.5</v>
      </c>
      <c r="Q269" s="5">
        <f t="shared" si="69"/>
        <v>421.20000000000118</v>
      </c>
      <c r="R269" s="5">
        <f t="shared" si="55"/>
        <v>0.2577432054194238</v>
      </c>
      <c r="S269" s="9">
        <v>0.21</v>
      </c>
      <c r="T269" s="9">
        <v>0.9</v>
      </c>
      <c r="U269" s="3">
        <f t="shared" si="70"/>
        <v>2.1712287624532631E-2</v>
      </c>
      <c r="V269" s="3">
        <f t="shared" si="71"/>
        <v>0.11007534615927771</v>
      </c>
      <c r="W269" s="21">
        <v>1</v>
      </c>
      <c r="X269" s="24">
        <f t="shared" si="68"/>
        <v>2.1712287624532631E-2</v>
      </c>
      <c r="Y269" s="3">
        <f t="shared" si="72"/>
        <v>6.8839482682262885</v>
      </c>
    </row>
    <row r="270" spans="2:25">
      <c r="B270" s="119">
        <f t="shared" si="67"/>
        <v>21.700000000000038</v>
      </c>
      <c r="C270" s="4">
        <f t="shared" si="56"/>
        <v>0.26974169593437747</v>
      </c>
      <c r="D270" s="3">
        <f t="shared" si="57"/>
        <v>0.26977442465297785</v>
      </c>
      <c r="E270" s="3">
        <f t="shared" si="58"/>
        <v>0.49232785120381284</v>
      </c>
      <c r="F270" s="3">
        <f t="shared" si="59"/>
        <v>0.49251484118518696</v>
      </c>
      <c r="G270" s="3">
        <f t="shared" si="60"/>
        <v>30.003473132289226</v>
      </c>
      <c r="H270" s="3">
        <f t="shared" si="61"/>
        <v>29.996568137038636</v>
      </c>
      <c r="I270" s="3">
        <f t="shared" si="62"/>
        <v>22.515550737212752</v>
      </c>
      <c r="J270" s="3">
        <f t="shared" si="63"/>
        <v>22.512885754607332</v>
      </c>
      <c r="K270" s="3">
        <f t="shared" si="64"/>
        <v>470.89002500000169</v>
      </c>
      <c r="L270" s="5">
        <f t="shared" si="65"/>
        <v>108.25080757665253</v>
      </c>
      <c r="M270" s="5">
        <f t="shared" si="66"/>
        <v>13.078584796616402</v>
      </c>
      <c r="N270" s="9">
        <v>50000</v>
      </c>
      <c r="O270" s="9">
        <v>0.3</v>
      </c>
      <c r="P270" s="9">
        <v>19.5</v>
      </c>
      <c r="Q270" s="5">
        <f t="shared" si="69"/>
        <v>423.15000000000123</v>
      </c>
      <c r="R270" s="5">
        <f t="shared" si="55"/>
        <v>0.25582135785573018</v>
      </c>
      <c r="S270" s="9">
        <v>0.21</v>
      </c>
      <c r="T270" s="9">
        <v>0.9</v>
      </c>
      <c r="U270" s="3">
        <f t="shared" si="70"/>
        <v>2.1650161515330814E-2</v>
      </c>
      <c r="V270" s="3">
        <f t="shared" si="71"/>
        <v>0.10934132432627783</v>
      </c>
      <c r="W270" s="21">
        <v>1</v>
      </c>
      <c r="X270" s="24">
        <f t="shared" si="68"/>
        <v>2.1650161515330814E-2</v>
      </c>
      <c r="Y270" s="3">
        <f t="shared" si="72"/>
        <v>6.9055984297416195</v>
      </c>
    </row>
    <row r="271" spans="2:25">
      <c r="B271" s="119">
        <f t="shared" si="67"/>
        <v>21.80000000000004</v>
      </c>
      <c r="C271" s="4">
        <f t="shared" si="56"/>
        <v>0.26856326731536107</v>
      </c>
      <c r="D271" s="3">
        <f t="shared" si="57"/>
        <v>0.26859556870004969</v>
      </c>
      <c r="E271" s="3">
        <f t="shared" si="58"/>
        <v>0.4912111865545768</v>
      </c>
      <c r="F271" s="3">
        <f t="shared" si="59"/>
        <v>0.49139654396986354</v>
      </c>
      <c r="G271" s="3">
        <f t="shared" si="60"/>
        <v>30.075877377060866</v>
      </c>
      <c r="H271" s="3">
        <f t="shared" si="61"/>
        <v>30.068989008611542</v>
      </c>
      <c r="I271" s="3">
        <f t="shared" si="62"/>
        <v>22.611944299418433</v>
      </c>
      <c r="J271" s="3">
        <f t="shared" si="63"/>
        <v>22.609290678833815</v>
      </c>
      <c r="K271" s="3">
        <f t="shared" si="64"/>
        <v>475.24002500000171</v>
      </c>
      <c r="L271" s="5">
        <f t="shared" si="65"/>
        <v>107.94146892609841</v>
      </c>
      <c r="M271" s="5">
        <f t="shared" si="66"/>
        <v>12.950766105464433</v>
      </c>
      <c r="N271" s="9">
        <v>50000</v>
      </c>
      <c r="O271" s="9">
        <v>0.3</v>
      </c>
      <c r="P271" s="9">
        <v>19.5</v>
      </c>
      <c r="Q271" s="5">
        <f t="shared" si="69"/>
        <v>425.10000000000127</v>
      </c>
      <c r="R271" s="5">
        <f t="shared" si="55"/>
        <v>0.2539201809600049</v>
      </c>
      <c r="S271" s="9">
        <v>0.21</v>
      </c>
      <c r="T271" s="9">
        <v>0.9</v>
      </c>
      <c r="U271" s="3">
        <f t="shared" si="70"/>
        <v>2.1588293785219988E-2</v>
      </c>
      <c r="V271" s="3">
        <f t="shared" si="71"/>
        <v>0.10861409126757988</v>
      </c>
      <c r="W271" s="21">
        <v>1</v>
      </c>
      <c r="X271" s="24">
        <f t="shared" si="68"/>
        <v>2.1588293785219988E-2</v>
      </c>
      <c r="Y271" s="3">
        <f t="shared" si="72"/>
        <v>6.9271867235268392</v>
      </c>
    </row>
    <row r="272" spans="2:25">
      <c r="B272" s="119">
        <f t="shared" si="67"/>
        <v>21.900000000000041</v>
      </c>
      <c r="C272" s="4">
        <f t="shared" si="56"/>
        <v>0.26739484414105691</v>
      </c>
      <c r="D272" s="3">
        <f t="shared" si="57"/>
        <v>0.2674267255138475</v>
      </c>
      <c r="E272" s="3">
        <f t="shared" si="58"/>
        <v>0.49009554767726293</v>
      </c>
      <c r="F272" s="3">
        <f t="shared" si="59"/>
        <v>0.4902792892967</v>
      </c>
      <c r="G272" s="3">
        <f t="shared" si="60"/>
        <v>30.148439428932335</v>
      </c>
      <c r="H272" s="3">
        <f t="shared" si="61"/>
        <v>30.141567643372532</v>
      </c>
      <c r="I272" s="3">
        <f t="shared" si="62"/>
        <v>22.708369051959718</v>
      </c>
      <c r="J272" s="3">
        <f t="shared" si="63"/>
        <v>22.705726700548517</v>
      </c>
      <c r="K272" s="3">
        <f t="shared" si="64"/>
        <v>479.61002500000183</v>
      </c>
      <c r="L272" s="5">
        <f t="shared" si="65"/>
        <v>107.63341909835822</v>
      </c>
      <c r="M272" s="5">
        <f t="shared" si="66"/>
        <v>12.824490665330057</v>
      </c>
      <c r="N272" s="9">
        <v>50000</v>
      </c>
      <c r="O272" s="9">
        <v>0.3</v>
      </c>
      <c r="P272" s="9">
        <v>19.5</v>
      </c>
      <c r="Q272" s="5">
        <f t="shared" si="69"/>
        <v>427.05000000000132</v>
      </c>
      <c r="R272" s="5">
        <f t="shared" si="55"/>
        <v>0.25203938437737472</v>
      </c>
      <c r="S272" s="9">
        <v>0.21</v>
      </c>
      <c r="T272" s="9">
        <v>0.9</v>
      </c>
      <c r="U272" s="3">
        <f t="shared" si="70"/>
        <v>2.152668381967195E-2</v>
      </c>
      <c r="V272" s="3">
        <f t="shared" si="71"/>
        <v>0.10789356826507816</v>
      </c>
      <c r="W272" s="21">
        <v>1</v>
      </c>
      <c r="X272" s="24">
        <f t="shared" si="68"/>
        <v>2.152668381967195E-2</v>
      </c>
      <c r="Y272" s="3">
        <f t="shared" si="72"/>
        <v>6.9487134073465109</v>
      </c>
    </row>
    <row r="273" spans="2:25">
      <c r="B273" s="119">
        <f t="shared" si="67"/>
        <v>22.000000000000043</v>
      </c>
      <c r="C273" s="4">
        <f t="shared" si="56"/>
        <v>0.26623630268251092</v>
      </c>
      <c r="D273" s="3">
        <f t="shared" si="57"/>
        <v>0.26626777121105577</v>
      </c>
      <c r="E273" s="3">
        <f t="shared" si="58"/>
        <v>0.48898100268265332</v>
      </c>
      <c r="F273" s="3">
        <f t="shared" si="59"/>
        <v>0.48916314509499426</v>
      </c>
      <c r="G273" s="3">
        <f t="shared" si="60"/>
        <v>30.221158151202641</v>
      </c>
      <c r="H273" s="3">
        <f t="shared" si="61"/>
        <v>30.214302904419323</v>
      </c>
      <c r="I273" s="3">
        <f t="shared" si="62"/>
        <v>22.804824599193957</v>
      </c>
      <c r="J273" s="3">
        <f t="shared" si="63"/>
        <v>22.802193425194908</v>
      </c>
      <c r="K273" s="3">
        <f t="shared" si="64"/>
        <v>484.00002500000187</v>
      </c>
      <c r="L273" s="5">
        <f t="shared" si="65"/>
        <v>107.32665494008859</v>
      </c>
      <c r="M273" s="5">
        <f t="shared" si="66"/>
        <v>12.699736941785874</v>
      </c>
      <c r="N273" s="9">
        <v>50000</v>
      </c>
      <c r="O273" s="9">
        <v>0.3</v>
      </c>
      <c r="P273" s="9">
        <v>19.5</v>
      </c>
      <c r="Q273" s="5">
        <f t="shared" si="69"/>
        <v>429.00000000000136</v>
      </c>
      <c r="R273" s="5">
        <f t="shared" si="55"/>
        <v>0.25017868284402855</v>
      </c>
      <c r="S273" s="9">
        <v>0.21</v>
      </c>
      <c r="T273" s="9">
        <v>0.9</v>
      </c>
      <c r="U273" s="3">
        <f t="shared" si="70"/>
        <v>2.1465330988018023E-2</v>
      </c>
      <c r="V273" s="3">
        <f t="shared" si="71"/>
        <v>0.10717967770253257</v>
      </c>
      <c r="W273" s="21">
        <v>1</v>
      </c>
      <c r="X273" s="24">
        <f t="shared" si="68"/>
        <v>2.1465330988018023E-2</v>
      </c>
      <c r="Y273" s="3">
        <f t="shared" si="72"/>
        <v>6.9701787383345293</v>
      </c>
    </row>
    <row r="274" spans="2:25">
      <c r="B274" s="119">
        <f t="shared" si="67"/>
        <v>22.100000000000044</v>
      </c>
      <c r="C274" s="4">
        <f t="shared" si="56"/>
        <v>0.26508752118834189</v>
      </c>
      <c r="D274" s="3">
        <f t="shared" si="57"/>
        <v>0.26511858388977594</v>
      </c>
      <c r="E274" s="3">
        <f t="shared" si="58"/>
        <v>0.48786761778179444</v>
      </c>
      <c r="F274" s="3">
        <f t="shared" si="59"/>
        <v>0.48804817739599848</v>
      </c>
      <c r="G274" s="3">
        <f t="shared" si="60"/>
        <v>30.294032415642555</v>
      </c>
      <c r="H274" s="3">
        <f t="shared" si="61"/>
        <v>30.287193663329095</v>
      </c>
      <c r="I274" s="3">
        <f t="shared" si="62"/>
        <v>22.901310552018675</v>
      </c>
      <c r="J274" s="3">
        <f t="shared" si="63"/>
        <v>22.8986904647406</v>
      </c>
      <c r="K274" s="3">
        <f t="shared" si="64"/>
        <v>488.41002500000195</v>
      </c>
      <c r="L274" s="5">
        <f t="shared" si="65"/>
        <v>107.02117321996825</v>
      </c>
      <c r="M274" s="5">
        <f t="shared" si="66"/>
        <v>12.576483731841837</v>
      </c>
      <c r="N274" s="9">
        <v>50000</v>
      </c>
      <c r="O274" s="9">
        <v>0.3</v>
      </c>
      <c r="P274" s="9">
        <v>19.5</v>
      </c>
      <c r="Q274" s="5">
        <f t="shared" si="69"/>
        <v>430.95000000000141</v>
      </c>
      <c r="R274" s="5">
        <f t="shared" si="55"/>
        <v>0.24833779607835688</v>
      </c>
      <c r="S274" s="9">
        <v>0.21</v>
      </c>
      <c r="T274" s="9">
        <v>0.9</v>
      </c>
      <c r="U274" s="3">
        <f t="shared" si="70"/>
        <v>2.1404234643993953E-2</v>
      </c>
      <c r="V274" s="3">
        <f t="shared" si="71"/>
        <v>0.10647234304692041</v>
      </c>
      <c r="W274" s="21">
        <v>1</v>
      </c>
      <c r="X274" s="24">
        <f t="shared" si="68"/>
        <v>2.1404234643993953E-2</v>
      </c>
      <c r="Y274" s="3">
        <f t="shared" si="72"/>
        <v>6.9915829729785228</v>
      </c>
    </row>
    <row r="275" spans="2:25">
      <c r="B275" s="119">
        <f t="shared" si="67"/>
        <v>22.200000000000045</v>
      </c>
      <c r="C275" s="4">
        <f t="shared" si="56"/>
        <v>0.26394837984655106</v>
      </c>
      <c r="D275" s="3">
        <f t="shared" si="57"/>
        <v>0.26397904359122609</v>
      </c>
      <c r="E275" s="3">
        <f t="shared" si="58"/>
        <v>0.48675545732997128</v>
      </c>
      <c r="F275" s="3">
        <f t="shared" si="59"/>
        <v>0.48693445037689415</v>
      </c>
      <c r="G275" s="3">
        <f t="shared" si="60"/>
        <v>30.367061102451157</v>
      </c>
      <c r="H275" s="3">
        <f t="shared" si="61"/>
        <v>30.360238800114896</v>
      </c>
      <c r="I275" s="3">
        <f t="shared" si="62"/>
        <v>22.997826527739573</v>
      </c>
      <c r="J275" s="3">
        <f t="shared" si="63"/>
        <v>22.99521743754562</v>
      </c>
      <c r="K275" s="3">
        <f t="shared" si="64"/>
        <v>492.84002500000202</v>
      </c>
      <c r="L275" s="5">
        <f t="shared" si="65"/>
        <v>106.71697063135817</v>
      </c>
      <c r="M275" s="5">
        <f t="shared" si="66"/>
        <v>12.454710158538438</v>
      </c>
      <c r="N275" s="9">
        <v>50000</v>
      </c>
      <c r="O275" s="9">
        <v>0.3</v>
      </c>
      <c r="P275" s="9">
        <v>19.5</v>
      </c>
      <c r="Q275" s="5">
        <f t="shared" si="69"/>
        <v>432.90000000000146</v>
      </c>
      <c r="R275" s="5">
        <f t="shared" si="55"/>
        <v>0.2465164486748852</v>
      </c>
      <c r="S275" s="9">
        <v>0.21</v>
      </c>
      <c r="T275" s="9">
        <v>0.9</v>
      </c>
      <c r="U275" s="3">
        <f t="shared" si="70"/>
        <v>2.1343394126271936E-2</v>
      </c>
      <c r="V275" s="3">
        <f t="shared" si="71"/>
        <v>0.10577148883017956</v>
      </c>
      <c r="W275" s="21">
        <v>1</v>
      </c>
      <c r="X275" s="24">
        <f t="shared" si="68"/>
        <v>2.1343394126271936E-2</v>
      </c>
      <c r="Y275" s="3">
        <f t="shared" si="72"/>
        <v>7.0129263671047948</v>
      </c>
    </row>
    <row r="276" spans="2:25">
      <c r="B276" s="119">
        <f t="shared" si="67"/>
        <v>22.300000000000047</v>
      </c>
      <c r="C276" s="4">
        <f t="shared" si="56"/>
        <v>0.26281876074718374</v>
      </c>
      <c r="D276" s="3">
        <f t="shared" si="57"/>
        <v>0.26284903226229589</v>
      </c>
      <c r="E276" s="3">
        <f t="shared" si="58"/>
        <v>0.48564458386967402</v>
      </c>
      <c r="F276" s="3">
        <f t="shared" si="59"/>
        <v>0.48582202640375671</v>
      </c>
      <c r="G276" s="3">
        <f t="shared" si="60"/>
        <v>30.440243100211962</v>
      </c>
      <c r="H276" s="3">
        <f t="shared" si="61"/>
        <v>30.433437203181668</v>
      </c>
      <c r="I276" s="3">
        <f t="shared" si="62"/>
        <v>23.094372149941684</v>
      </c>
      <c r="J276" s="3">
        <f t="shared" si="63"/>
        <v>23.091773968233841</v>
      </c>
      <c r="K276" s="3">
        <f t="shared" si="64"/>
        <v>497.29002500000206</v>
      </c>
      <c r="L276" s="5">
        <f t="shared" si="65"/>
        <v>106.41404379489711</v>
      </c>
      <c r="M276" s="5">
        <f t="shared" si="66"/>
        <v>12.334395665629499</v>
      </c>
      <c r="N276" s="9">
        <v>50000</v>
      </c>
      <c r="O276" s="9">
        <v>0.3</v>
      </c>
      <c r="P276" s="9">
        <v>19.5</v>
      </c>
      <c r="Q276" s="5">
        <f t="shared" si="69"/>
        <v>434.8500000000015</v>
      </c>
      <c r="R276" s="5">
        <f t="shared" si="55"/>
        <v>0.24471437000091237</v>
      </c>
      <c r="S276" s="9">
        <v>0.21</v>
      </c>
      <c r="T276" s="9">
        <v>0.9</v>
      </c>
      <c r="U276" s="3">
        <f t="shared" si="70"/>
        <v>2.1282808758979727E-2</v>
      </c>
      <c r="V276" s="3">
        <f t="shared" si="71"/>
        <v>0.10507704063133204</v>
      </c>
      <c r="W276" s="21">
        <v>1</v>
      </c>
      <c r="X276" s="24">
        <f t="shared" si="68"/>
        <v>2.1282808758979727E-2</v>
      </c>
      <c r="Y276" s="3">
        <f t="shared" si="72"/>
        <v>7.0342091758637748</v>
      </c>
    </row>
    <row r="277" spans="2:25">
      <c r="B277" s="119">
        <f t="shared" si="67"/>
        <v>22.400000000000048</v>
      </c>
      <c r="C277" s="4">
        <f t="shared" si="56"/>
        <v>0.26169854784582075</v>
      </c>
      <c r="D277" s="3">
        <f t="shared" si="57"/>
        <v>0.26172843371893512</v>
      </c>
      <c r="E277" s="3">
        <f t="shared" si="58"/>
        <v>0.48453505817258014</v>
      </c>
      <c r="F277" s="3">
        <f t="shared" si="59"/>
        <v>0.48471096607353648</v>
      </c>
      <c r="G277" s="3">
        <f t="shared" si="60"/>
        <v>30.513577305848656</v>
      </c>
      <c r="H277" s="3">
        <f t="shared" si="61"/>
        <v>30.506787769281811</v>
      </c>
      <c r="I277" s="3">
        <f t="shared" si="62"/>
        <v>23.190947048363551</v>
      </c>
      <c r="J277" s="3">
        <f t="shared" si="63"/>
        <v>23.188359687567427</v>
      </c>
      <c r="K277" s="3">
        <f t="shared" si="64"/>
        <v>501.76002500000214</v>
      </c>
      <c r="L277" s="5">
        <f t="shared" si="65"/>
        <v>106.1123892610357</v>
      </c>
      <c r="M277" s="5">
        <f t="shared" si="66"/>
        <v>12.215520012353027</v>
      </c>
      <c r="N277" s="9">
        <v>50000</v>
      </c>
      <c r="O277" s="9">
        <v>0.3</v>
      </c>
      <c r="P277" s="9">
        <v>19.5</v>
      </c>
      <c r="Q277" s="5">
        <f t="shared" si="69"/>
        <v>436.80000000000155</v>
      </c>
      <c r="R277" s="5">
        <f t="shared" si="55"/>
        <v>0.24293129409577685</v>
      </c>
      <c r="S277" s="9">
        <v>0.21</v>
      </c>
      <c r="T277" s="9">
        <v>0.9</v>
      </c>
      <c r="U277" s="3">
        <f t="shared" si="70"/>
        <v>2.1222477852207444E-2</v>
      </c>
      <c r="V277" s="3">
        <f t="shared" si="71"/>
        <v>0.10438892505897829</v>
      </c>
      <c r="W277" s="21">
        <v>1</v>
      </c>
      <c r="X277" s="24">
        <f t="shared" si="68"/>
        <v>2.1222477852207444E-2</v>
      </c>
      <c r="Y277" s="3">
        <f t="shared" si="72"/>
        <v>7.0554316537159822</v>
      </c>
    </row>
    <row r="278" spans="2:25">
      <c r="B278" s="119">
        <f t="shared" si="67"/>
        <v>22.50000000000005</v>
      </c>
      <c r="C278" s="4">
        <f t="shared" si="56"/>
        <v>0.26058762692788001</v>
      </c>
      <c r="D278" s="3">
        <f t="shared" si="57"/>
        <v>0.26061713361035582</v>
      </c>
      <c r="E278" s="3">
        <f t="shared" si="58"/>
        <v>0.48342693928057567</v>
      </c>
      <c r="F278" s="3">
        <f t="shared" si="59"/>
        <v>0.48360132825507762</v>
      </c>
      <c r="G278" s="3">
        <f t="shared" si="60"/>
        <v>30.587062624580383</v>
      </c>
      <c r="H278" s="3">
        <f t="shared" si="61"/>
        <v>30.580289403470371</v>
      </c>
      <c r="I278" s="3">
        <f t="shared" si="62"/>
        <v>23.287550858774352</v>
      </c>
      <c r="J278" s="3">
        <f t="shared" si="63"/>
        <v>23.284974232324206</v>
      </c>
      <c r="K278" s="3">
        <f t="shared" si="64"/>
        <v>506.25002500000221</v>
      </c>
      <c r="L278" s="5">
        <f t="shared" si="65"/>
        <v>105.81200351250908</v>
      </c>
      <c r="M278" s="5">
        <f t="shared" si="66"/>
        <v>12.098063268288833</v>
      </c>
      <c r="N278" s="9">
        <v>50000</v>
      </c>
      <c r="O278" s="9">
        <v>0.3</v>
      </c>
      <c r="P278" s="9">
        <v>19.5</v>
      </c>
      <c r="Q278" s="5">
        <f t="shared" si="69"/>
        <v>438.75000000000159</v>
      </c>
      <c r="R278" s="5">
        <f t="shared" si="55"/>
        <v>0.2411669595726694</v>
      </c>
      <c r="S278" s="9">
        <v>0.21</v>
      </c>
      <c r="T278" s="9">
        <v>0.9</v>
      </c>
      <c r="U278" s="3">
        <f t="shared" si="70"/>
        <v>2.1162400702502117E-2</v>
      </c>
      <c r="V278" s="3">
        <f t="shared" si="71"/>
        <v>0.10370706973415292</v>
      </c>
      <c r="W278" s="21">
        <v>1</v>
      </c>
      <c r="X278" s="24">
        <f t="shared" si="68"/>
        <v>2.1162400702502117E-2</v>
      </c>
      <c r="Y278" s="3">
        <f t="shared" si="72"/>
        <v>7.076594054418484</v>
      </c>
    </row>
    <row r="279" spans="2:25">
      <c r="B279" s="119">
        <f t="shared" si="67"/>
        <v>22.600000000000051</v>
      </c>
      <c r="C279" s="4">
        <f t="shared" si="56"/>
        <v>0.25948588557370778</v>
      </c>
      <c r="D279" s="3">
        <f t="shared" si="57"/>
        <v>0.25951501938402666</v>
      </c>
      <c r="E279" s="3">
        <f t="shared" si="58"/>
        <v>0.48232028454583847</v>
      </c>
      <c r="F279" s="3">
        <f t="shared" si="59"/>
        <v>0.48249317012919818</v>
      </c>
      <c r="G279" s="3">
        <f t="shared" si="60"/>
        <v>30.660697969876718</v>
      </c>
      <c r="H279" s="3">
        <f t="shared" si="61"/>
        <v>30.653941019059889</v>
      </c>
      <c r="I279" s="3">
        <f t="shared" si="62"/>
        <v>23.38418322285391</v>
      </c>
      <c r="J279" s="3">
        <f t="shared" si="63"/>
        <v>23.381617245177939</v>
      </c>
      <c r="K279" s="3">
        <f t="shared" si="64"/>
        <v>510.76002500000232</v>
      </c>
      <c r="L279" s="5">
        <f t="shared" si="65"/>
        <v>105.51288296675031</v>
      </c>
      <c r="M279" s="5">
        <f t="shared" si="66"/>
        <v>11.982005808301041</v>
      </c>
      <c r="N279" s="9">
        <v>50000</v>
      </c>
      <c r="O279" s="9">
        <v>0.3</v>
      </c>
      <c r="P279" s="9">
        <v>19.5</v>
      </c>
      <c r="Q279" s="5">
        <f t="shared" si="69"/>
        <v>440.70000000000164</v>
      </c>
      <c r="R279" s="5">
        <f t="shared" si="55"/>
        <v>0.2394211095229179</v>
      </c>
      <c r="S279" s="9">
        <v>0.21</v>
      </c>
      <c r="T279" s="9">
        <v>0.9</v>
      </c>
      <c r="U279" s="3">
        <f t="shared" si="70"/>
        <v>2.1102576593350363E-2</v>
      </c>
      <c r="V279" s="3">
        <f t="shared" si="71"/>
        <v>0.10303140327353114</v>
      </c>
      <c r="W279" s="21">
        <v>1</v>
      </c>
      <c r="X279" s="24">
        <f t="shared" si="68"/>
        <v>2.1102576593350363E-2</v>
      </c>
      <c r="Y279" s="3">
        <f t="shared" si="72"/>
        <v>7.0976966310118348</v>
      </c>
    </row>
    <row r="280" spans="2:25">
      <c r="B280" s="119">
        <f t="shared" si="67"/>
        <v>22.700000000000053</v>
      </c>
      <c r="C280" s="4">
        <f t="shared" si="56"/>
        <v>0.25839321312443975</v>
      </c>
      <c r="D280" s="3">
        <f t="shared" si="57"/>
        <v>0.25842198025144097</v>
      </c>
      <c r="E280" s="3">
        <f t="shared" si="58"/>
        <v>0.48121514967000545</v>
      </c>
      <c r="F280" s="3">
        <f t="shared" si="59"/>
        <v>0.48138654722785262</v>
      </c>
      <c r="G280" s="3">
        <f t="shared" si="60"/>
        <v>30.734482263412254</v>
      </c>
      <c r="H280" s="3">
        <f t="shared" si="61"/>
        <v>30.727741537574843</v>
      </c>
      <c r="I280" s="3">
        <f t="shared" si="62"/>
        <v>23.480843788075468</v>
      </c>
      <c r="J280" s="3">
        <f t="shared" si="63"/>
        <v>23.478288374581361</v>
      </c>
      <c r="K280" s="3">
        <f t="shared" si="64"/>
        <v>515.2900250000024</v>
      </c>
      <c r="L280" s="5">
        <f t="shared" si="65"/>
        <v>105.21502397824523</v>
      </c>
      <c r="M280" s="5">
        <f t="shared" si="66"/>
        <v>11.867328307565355</v>
      </c>
      <c r="N280" s="9">
        <v>50000</v>
      </c>
      <c r="O280" s="9">
        <v>0.3</v>
      </c>
      <c r="P280" s="9">
        <v>19.5</v>
      </c>
      <c r="Q280" s="5">
        <f t="shared" si="69"/>
        <v>442.65000000000168</v>
      </c>
      <c r="R280" s="5">
        <f t="shared" si="55"/>
        <v>0.23769349142266988</v>
      </c>
      <c r="S280" s="9">
        <v>0.21</v>
      </c>
      <c r="T280" s="9">
        <v>0.9</v>
      </c>
      <c r="U280" s="3">
        <f t="shared" si="70"/>
        <v>2.1043004795649346E-2</v>
      </c>
      <c r="V280" s="3">
        <f t="shared" si="71"/>
        <v>0.102361855272979</v>
      </c>
      <c r="W280" s="21">
        <v>1</v>
      </c>
      <c r="X280" s="24">
        <f t="shared" si="68"/>
        <v>2.1043004795649346E-2</v>
      </c>
      <c r="Y280" s="3">
        <f t="shared" si="72"/>
        <v>7.1187396358074837</v>
      </c>
    </row>
    <row r="281" spans="2:25">
      <c r="B281" s="119">
        <f t="shared" si="67"/>
        <v>22.800000000000054</v>
      </c>
      <c r="C281" s="4">
        <f t="shared" si="56"/>
        <v>0.25730950064861419</v>
      </c>
      <c r="D281" s="3">
        <f t="shared" si="57"/>
        <v>0.25733790715463889</v>
      </c>
      <c r="E281" s="3">
        <f t="shared" si="58"/>
        <v>0.48011158874244453</v>
      </c>
      <c r="F281" s="3">
        <f t="shared" si="59"/>
        <v>0.48028151347240094</v>
      </c>
      <c r="G281" s="3">
        <f t="shared" si="60"/>
        <v>30.808414435020868</v>
      </c>
      <c r="H281" s="3">
        <f t="shared" si="61"/>
        <v>30.80168988870582</v>
      </c>
      <c r="I281" s="3">
        <f t="shared" si="62"/>
        <v>23.577532207591243</v>
      </c>
      <c r="J281" s="3">
        <f t="shared" si="63"/>
        <v>23.574987274651971</v>
      </c>
      <c r="K281" s="3">
        <f t="shared" si="64"/>
        <v>519.84002500000247</v>
      </c>
      <c r="L281" s="5">
        <f t="shared" si="65"/>
        <v>104.91842284083059</v>
      </c>
      <c r="M281" s="5">
        <f t="shared" si="66"/>
        <v>11.754011736678093</v>
      </c>
      <c r="N281" s="9">
        <v>50000</v>
      </c>
      <c r="O281" s="9">
        <v>0.3</v>
      </c>
      <c r="P281" s="9">
        <v>19.5</v>
      </c>
      <c r="Q281" s="5">
        <f t="shared" si="69"/>
        <v>444.60000000000173</v>
      </c>
      <c r="R281" s="5">
        <f t="shared" si="55"/>
        <v>0.23598385704190325</v>
      </c>
      <c r="S281" s="9">
        <v>0.21</v>
      </c>
      <c r="T281" s="9">
        <v>0.9</v>
      </c>
      <c r="U281" s="3">
        <f t="shared" si="70"/>
        <v>2.0983684568166412E-2</v>
      </c>
      <c r="V281" s="3">
        <f t="shared" si="71"/>
        <v>0.1016983562914368</v>
      </c>
      <c r="W281" s="21">
        <v>1</v>
      </c>
      <c r="X281" s="24">
        <f t="shared" si="68"/>
        <v>2.0983684568166412E-2</v>
      </c>
      <c r="Y281" s="3">
        <f t="shared" si="72"/>
        <v>7.1397233203756505</v>
      </c>
    </row>
    <row r="282" spans="2:25">
      <c r="B282" s="119">
        <f t="shared" si="67"/>
        <v>22.900000000000055</v>
      </c>
      <c r="C282" s="4">
        <f t="shared" si="56"/>
        <v>0.25623464090951698</v>
      </c>
      <c r="D282" s="3">
        <f t="shared" si="57"/>
        <v>0.25626269273346541</v>
      </c>
      <c r="E282" s="3">
        <f t="shared" si="58"/>
        <v>0.47900965427765385</v>
      </c>
      <c r="F282" s="3">
        <f t="shared" si="59"/>
        <v>0.47917812121100151</v>
      </c>
      <c r="G282" s="3">
        <f t="shared" si="60"/>
        <v>30.882493422649709</v>
      </c>
      <c r="H282" s="3">
        <f t="shared" si="61"/>
        <v>30.875785010263343</v>
      </c>
      <c r="I282" s="3">
        <f t="shared" si="62"/>
        <v>23.674248140120575</v>
      </c>
      <c r="J282" s="3">
        <f t="shared" si="63"/>
        <v>23.671713605060418</v>
      </c>
      <c r="K282" s="3">
        <f t="shared" si="64"/>
        <v>524.41002500000263</v>
      </c>
      <c r="L282" s="5">
        <f t="shared" si="65"/>
        <v>104.62307578993624</v>
      </c>
      <c r="M282" s="5">
        <f t="shared" si="66"/>
        <v>11.642037356847185</v>
      </c>
      <c r="N282" s="9">
        <v>50000</v>
      </c>
      <c r="O282" s="9">
        <v>0.3</v>
      </c>
      <c r="P282" s="9">
        <v>19.5</v>
      </c>
      <c r="Q282" s="5">
        <f t="shared" si="69"/>
        <v>446.55000000000177</v>
      </c>
      <c r="R282" s="5">
        <f t="shared" si="55"/>
        <v>0.23429196235569549</v>
      </c>
      <c r="S282" s="9">
        <v>0.21</v>
      </c>
      <c r="T282" s="9">
        <v>0.9</v>
      </c>
      <c r="U282" s="3">
        <f t="shared" si="70"/>
        <v>2.0924615157987547E-2</v>
      </c>
      <c r="V282" s="3">
        <f t="shared" si="71"/>
        <v>0.10104083783512822</v>
      </c>
      <c r="W282" s="21">
        <v>1</v>
      </c>
      <c r="X282" s="24">
        <f t="shared" si="68"/>
        <v>2.0924615157987547E-2</v>
      </c>
      <c r="Y282" s="3">
        <f t="shared" si="72"/>
        <v>7.1606479355336381</v>
      </c>
    </row>
    <row r="283" spans="2:25">
      <c r="B283" s="119">
        <f t="shared" si="67"/>
        <v>23.000000000000057</v>
      </c>
      <c r="C283" s="4">
        <f t="shared" si="56"/>
        <v>0.25516852833324261</v>
      </c>
      <c r="D283" s="3">
        <f t="shared" si="57"/>
        <v>0.25519623129354529</v>
      </c>
      <c r="E283" s="3">
        <f t="shared" si="58"/>
        <v>0.47790939725180698</v>
      </c>
      <c r="F283" s="3">
        <f t="shared" si="59"/>
        <v>0.47807642125515148</v>
      </c>
      <c r="G283" s="3">
        <f t="shared" si="60"/>
        <v>30.956718172312819</v>
      </c>
      <c r="H283" s="3">
        <f t="shared" si="61"/>
        <v>30.950025848131414</v>
      </c>
      <c r="I283" s="3">
        <f t="shared" si="62"/>
        <v>23.770991249840691</v>
      </c>
      <c r="J283" s="3">
        <f t="shared" si="63"/>
        <v>23.768467030921506</v>
      </c>
      <c r="K283" s="3">
        <f t="shared" si="64"/>
        <v>529.00002500000267</v>
      </c>
      <c r="L283" s="5">
        <f t="shared" si="65"/>
        <v>104.32897900477273</v>
      </c>
      <c r="M283" s="5">
        <f t="shared" si="66"/>
        <v>11.531386715162967</v>
      </c>
      <c r="N283" s="9">
        <v>50000</v>
      </c>
      <c r="O283" s="9">
        <v>0.3</v>
      </c>
      <c r="P283" s="9">
        <v>19.5</v>
      </c>
      <c r="Q283" s="5">
        <f t="shared" si="69"/>
        <v>448.50000000000182</v>
      </c>
      <c r="R283" s="5">
        <f t="shared" si="55"/>
        <v>0.2326175674576863</v>
      </c>
      <c r="S283" s="9">
        <v>0.21</v>
      </c>
      <c r="T283" s="9">
        <v>0.9</v>
      </c>
      <c r="U283" s="3">
        <f t="shared" si="70"/>
        <v>2.0865795800954844E-2</v>
      </c>
      <c r="V283" s="3">
        <f t="shared" si="71"/>
        <v>0.10038923234208583</v>
      </c>
      <c r="W283" s="21">
        <v>1</v>
      </c>
      <c r="X283" s="24">
        <f t="shared" si="68"/>
        <v>2.0865795800954844E-2</v>
      </c>
      <c r="Y283" s="3">
        <f t="shared" si="72"/>
        <v>7.1815137313345927</v>
      </c>
    </row>
    <row r="284" spans="2:25">
      <c r="B284" s="119">
        <f t="shared" si="67"/>
        <v>23.100000000000058</v>
      </c>
      <c r="C284" s="4">
        <f t="shared" si="56"/>
        <v>0.2541110589774509</v>
      </c>
      <c r="D284" s="3">
        <f t="shared" si="57"/>
        <v>0.25413841877495913</v>
      </c>
      <c r="E284" s="3">
        <f t="shared" si="58"/>
        <v>0.47681086713846649</v>
      </c>
      <c r="F284" s="3">
        <f t="shared" si="59"/>
        <v>0.47697646291539358</v>
      </c>
      <c r="G284" s="3">
        <f t="shared" si="60"/>
        <v>31.031087638044575</v>
      </c>
      <c r="H284" s="3">
        <f t="shared" si="61"/>
        <v>31.02441135622081</v>
      </c>
      <c r="I284" s="3">
        <f t="shared" si="62"/>
        <v>23.867761206279962</v>
      </c>
      <c r="J284" s="3">
        <f t="shared" si="63"/>
        <v>23.865247222687696</v>
      </c>
      <c r="K284" s="3">
        <f t="shared" si="64"/>
        <v>533.61002500000279</v>
      </c>
      <c r="L284" s="5">
        <f t="shared" si="65"/>
        <v>104.03612861046588</v>
      </c>
      <c r="M284" s="5">
        <f t="shared" si="66"/>
        <v>11.422041639947768</v>
      </c>
      <c r="N284" s="9">
        <v>50000</v>
      </c>
      <c r="O284" s="9">
        <v>0.3</v>
      </c>
      <c r="P284" s="9">
        <v>19.5</v>
      </c>
      <c r="Q284" s="5">
        <f t="shared" si="69"/>
        <v>450.45000000000186</v>
      </c>
      <c r="R284" s="5">
        <f t="shared" si="55"/>
        <v>0.23096043647566977</v>
      </c>
      <c r="S284" s="9">
        <v>0.21</v>
      </c>
      <c r="T284" s="9">
        <v>0.9</v>
      </c>
      <c r="U284" s="3">
        <f t="shared" si="70"/>
        <v>2.080722572209347E-2</v>
      </c>
      <c r="V284" s="3">
        <f t="shared" si="71"/>
        <v>9.974347316698777E-2</v>
      </c>
      <c r="W284" s="21">
        <v>1</v>
      </c>
      <c r="X284" s="24">
        <f t="shared" si="68"/>
        <v>2.080722572209347E-2</v>
      </c>
      <c r="Y284" s="3">
        <f t="shared" si="72"/>
        <v>7.2023209570566857</v>
      </c>
    </row>
    <row r="285" spans="2:25">
      <c r="B285" s="119">
        <f t="shared" si="67"/>
        <v>23.20000000000006</v>
      </c>
      <c r="C285" s="4">
        <f t="shared" si="56"/>
        <v>0.25306213050080517</v>
      </c>
      <c r="D285" s="3">
        <f t="shared" si="57"/>
        <v>0.25308915272160071</v>
      </c>
      <c r="E285" s="3">
        <f t="shared" si="58"/>
        <v>0.47571411194348262</v>
      </c>
      <c r="F285" s="3">
        <f t="shared" si="59"/>
        <v>0.47587829403620868</v>
      </c>
      <c r="G285" s="3">
        <f t="shared" si="60"/>
        <v>31.105600781852818</v>
      </c>
      <c r="H285" s="3">
        <f t="shared" si="61"/>
        <v>31.098940496422106</v>
      </c>
      <c r="I285" s="3">
        <f t="shared" si="62"/>
        <v>23.964557684213634</v>
      </c>
      <c r="J285" s="3">
        <f t="shared" si="63"/>
        <v>23.962053856045035</v>
      </c>
      <c r="K285" s="3">
        <f t="shared" si="64"/>
        <v>538.24002500000279</v>
      </c>
      <c r="L285" s="5">
        <f t="shared" si="65"/>
        <v>103.74452068013883</v>
      </c>
      <c r="M285" s="5">
        <f t="shared" si="66"/>
        <v>11.313984236182648</v>
      </c>
      <c r="N285" s="9">
        <v>50000</v>
      </c>
      <c r="O285" s="9">
        <v>0.3</v>
      </c>
      <c r="P285" s="9">
        <v>19.5</v>
      </c>
      <c r="Q285" s="5">
        <f t="shared" si="69"/>
        <v>452.40000000000191</v>
      </c>
      <c r="R285" s="5">
        <f t="shared" si="55"/>
        <v>0.22932033748925376</v>
      </c>
      <c r="S285" s="9">
        <v>0.21</v>
      </c>
      <c r="T285" s="9">
        <v>0.9</v>
      </c>
      <c r="U285" s="3">
        <f t="shared" si="70"/>
        <v>2.0748904136028062E-2</v>
      </c>
      <c r="V285" s="3">
        <f t="shared" si="71"/>
        <v>9.9103494566293568E-2</v>
      </c>
      <c r="W285" s="21">
        <v>1</v>
      </c>
      <c r="X285" s="24">
        <f t="shared" si="68"/>
        <v>2.0748904136028062E-2</v>
      </c>
      <c r="Y285" s="3">
        <f t="shared" si="72"/>
        <v>7.2230698611927142</v>
      </c>
    </row>
    <row r="286" spans="2:25">
      <c r="B286" s="119">
        <f t="shared" si="67"/>
        <v>23.300000000000061</v>
      </c>
      <c r="C286" s="4">
        <f t="shared" si="56"/>
        <v>0.25202164213307432</v>
      </c>
      <c r="D286" s="3">
        <f t="shared" si="57"/>
        <v>0.25204833225120193</v>
      </c>
      <c r="E286" s="3">
        <f t="shared" si="58"/>
        <v>0.47461917823909761</v>
      </c>
      <c r="F286" s="3">
        <f t="shared" si="59"/>
        <v>0.4747819610301135</v>
      </c>
      <c r="G286" s="3">
        <f t="shared" si="60"/>
        <v>31.180256573671787</v>
      </c>
      <c r="H286" s="3">
        <f t="shared" si="61"/>
        <v>31.173612238558476</v>
      </c>
      <c r="I286" s="3">
        <f t="shared" si="62"/>
        <v>24.061380363561913</v>
      </c>
      <c r="J286" s="3">
        <f t="shared" si="63"/>
        <v>24.058886611811502</v>
      </c>
      <c r="K286" s="3">
        <f t="shared" si="64"/>
        <v>542.89002500000288</v>
      </c>
      <c r="L286" s="5">
        <f t="shared" si="65"/>
        <v>103.45415123694332</v>
      </c>
      <c r="M286" s="5">
        <f t="shared" si="66"/>
        <v>11.207196881011136</v>
      </c>
      <c r="N286" s="9">
        <v>50000</v>
      </c>
      <c r="O286" s="9">
        <v>0.3</v>
      </c>
      <c r="P286" s="9">
        <v>19.5</v>
      </c>
      <c r="Q286" s="5">
        <f t="shared" si="69"/>
        <v>454.35000000000196</v>
      </c>
      <c r="R286" s="5">
        <f t="shared" si="55"/>
        <v>0.22769704244952763</v>
      </c>
      <c r="S286" s="9">
        <v>0.21</v>
      </c>
      <c r="T286" s="9">
        <v>0.9</v>
      </c>
      <c r="U286" s="3">
        <f t="shared" si="70"/>
        <v>2.0690830247388957E-2</v>
      </c>
      <c r="V286" s="3">
        <f t="shared" si="71"/>
        <v>9.8469231683675759E-2</v>
      </c>
      <c r="W286" s="21">
        <v>1</v>
      </c>
      <c r="X286" s="24">
        <f t="shared" si="68"/>
        <v>2.0690830247388957E-2</v>
      </c>
      <c r="Y286" s="3">
        <f t="shared" si="72"/>
        <v>7.2437606914401034</v>
      </c>
    </row>
    <row r="287" spans="2:25">
      <c r="B287" s="119">
        <f t="shared" si="67"/>
        <v>23.400000000000063</v>
      </c>
      <c r="C287" s="4">
        <f t="shared" si="56"/>
        <v>0.250989494645881</v>
      </c>
      <c r="D287" s="3">
        <f t="shared" si="57"/>
        <v>0.2510158580260069</v>
      </c>
      <c r="E287" s="3">
        <f t="shared" si="58"/>
        <v>0.47352611119727556</v>
      </c>
      <c r="F287" s="3">
        <f t="shared" si="59"/>
        <v>0.47368750891098155</v>
      </c>
      <c r="G287" s="3">
        <f t="shared" si="60"/>
        <v>31.255053991314792</v>
      </c>
      <c r="H287" s="3">
        <f t="shared" si="61"/>
        <v>31.248425560338283</v>
      </c>
      <c r="I287" s="3">
        <f t="shared" si="62"/>
        <v>24.158228929290384</v>
      </c>
      <c r="J287" s="3">
        <f t="shared" si="63"/>
        <v>24.15574517583763</v>
      </c>
      <c r="K287" s="3">
        <f t="shared" si="64"/>
        <v>547.56002500000295</v>
      </c>
      <c r="L287" s="5">
        <f t="shared" si="65"/>
        <v>103.16501625604091</v>
      </c>
      <c r="M287" s="5">
        <f t="shared" si="66"/>
        <v>11.101662219317074</v>
      </c>
      <c r="N287" s="9">
        <v>50000</v>
      </c>
      <c r="O287" s="9">
        <v>0.3</v>
      </c>
      <c r="P287" s="9">
        <v>19.5</v>
      </c>
      <c r="Q287" s="5">
        <f t="shared" si="69"/>
        <v>456.300000000002</v>
      </c>
      <c r="R287" s="5">
        <f t="shared" si="55"/>
        <v>0.22609032710068039</v>
      </c>
      <c r="S287" s="9">
        <v>0.21</v>
      </c>
      <c r="T287" s="9">
        <v>0.9</v>
      </c>
      <c r="U287" s="3">
        <f t="shared" si="70"/>
        <v>2.0633003251208475E-2</v>
      </c>
      <c r="V287" s="3">
        <f t="shared" si="71"/>
        <v>9.7840620535737832E-2</v>
      </c>
      <c r="W287" s="21">
        <v>1</v>
      </c>
      <c r="X287" s="24">
        <f t="shared" si="68"/>
        <v>2.0633003251208475E-2</v>
      </c>
      <c r="Y287" s="3">
        <f t="shared" si="72"/>
        <v>7.2643936946913117</v>
      </c>
    </row>
    <row r="288" spans="2:25">
      <c r="B288" s="119">
        <f t="shared" si="67"/>
        <v>23.500000000000064</v>
      </c>
      <c r="C288" s="4">
        <f t="shared" si="56"/>
        <v>0.24996559032408319</v>
      </c>
      <c r="D288" s="3">
        <f t="shared" si="57"/>
        <v>0.24999163222407986</v>
      </c>
      <c r="E288" s="3">
        <f t="shared" si="58"/>
        <v>0.47243495462227231</v>
      </c>
      <c r="F288" s="3">
        <f t="shared" si="59"/>
        <v>0.47259498132660671</v>
      </c>
      <c r="G288" s="3">
        <f t="shared" si="60"/>
        <v>31.329992020426733</v>
      </c>
      <c r="H288" s="3">
        <f t="shared" si="61"/>
        <v>31.323379447307452</v>
      </c>
      <c r="I288" s="3">
        <f t="shared" si="62"/>
        <v>24.255103071312703</v>
      </c>
      <c r="J288" s="3">
        <f t="shared" si="63"/>
        <v>24.252629238909396</v>
      </c>
      <c r="K288" s="3">
        <f t="shared" si="64"/>
        <v>552.25002500000301</v>
      </c>
      <c r="L288" s="5">
        <f t="shared" si="65"/>
        <v>102.8771116665355</v>
      </c>
      <c r="M288" s="5">
        <f t="shared" si="66"/>
        <v>10.997363159376849</v>
      </c>
      <c r="N288" s="9">
        <v>50000</v>
      </c>
      <c r="O288" s="9">
        <v>0.3</v>
      </c>
      <c r="P288" s="9">
        <v>19.5</v>
      </c>
      <c r="Q288" s="5">
        <f t="shared" si="69"/>
        <v>458.25000000000205</v>
      </c>
      <c r="R288" s="5">
        <f t="shared" si="55"/>
        <v>0.22449997090351345</v>
      </c>
      <c r="S288" s="9">
        <v>0.21</v>
      </c>
      <c r="T288" s="9">
        <v>0.9</v>
      </c>
      <c r="U288" s="3">
        <f t="shared" si="70"/>
        <v>2.0575422333307392E-2</v>
      </c>
      <c r="V288" s="3">
        <f t="shared" si="71"/>
        <v>9.7217597998011218E-2</v>
      </c>
      <c r="W288" s="21">
        <v>1</v>
      </c>
      <c r="X288" s="24">
        <f t="shared" si="68"/>
        <v>2.0575422333307392E-2</v>
      </c>
      <c r="Y288" s="3">
        <f t="shared" si="72"/>
        <v>7.2849691170246187</v>
      </c>
    </row>
    <row r="289" spans="2:25">
      <c r="B289" s="119">
        <f t="shared" si="67"/>
        <v>23.600000000000065</v>
      </c>
      <c r="C289" s="4">
        <f t="shared" si="56"/>
        <v>0.24894983293777109</v>
      </c>
      <c r="D289" s="3">
        <f t="shared" si="57"/>
        <v>0.24897555851123312</v>
      </c>
      <c r="E289" s="3">
        <f t="shared" si="58"/>
        <v>0.4713457509824675</v>
      </c>
      <c r="F289" s="3">
        <f t="shared" si="59"/>
        <v>0.47150442059052533</v>
      </c>
      <c r="G289" s="3">
        <f t="shared" si="60"/>
        <v>31.405069654436417</v>
      </c>
      <c r="H289" s="3">
        <f t="shared" si="61"/>
        <v>31.398472892801699</v>
      </c>
      <c r="I289" s="3">
        <f t="shared" si="62"/>
        <v>24.35200248439547</v>
      </c>
      <c r="J289" s="3">
        <f t="shared" si="63"/>
        <v>24.349538496653341</v>
      </c>
      <c r="K289" s="3">
        <f t="shared" si="64"/>
        <v>556.96002500000316</v>
      </c>
      <c r="L289" s="5">
        <f t="shared" si="65"/>
        <v>102.59043335335815</v>
      </c>
      <c r="M289" s="5">
        <f t="shared" si="66"/>
        <v>10.894282868584062</v>
      </c>
      <c r="N289" s="9">
        <v>50000</v>
      </c>
      <c r="O289" s="9">
        <v>0.3</v>
      </c>
      <c r="P289" s="9">
        <v>19.5</v>
      </c>
      <c r="Q289" s="5">
        <f t="shared" si="69"/>
        <v>460.20000000000209</v>
      </c>
      <c r="R289" s="5">
        <f t="shared" si="55"/>
        <v>0.22292575696079461</v>
      </c>
      <c r="S289" s="9">
        <v>0.21</v>
      </c>
      <c r="T289" s="9">
        <v>0.9</v>
      </c>
      <c r="U289" s="3">
        <f t="shared" si="70"/>
        <v>2.0518086670671922E-2</v>
      </c>
      <c r="V289" s="3">
        <f t="shared" si="71"/>
        <v>9.6600101791226259E-2</v>
      </c>
      <c r="W289" s="21">
        <v>1</v>
      </c>
      <c r="X289" s="24">
        <f t="shared" si="68"/>
        <v>2.0518086670671922E-2</v>
      </c>
      <c r="Y289" s="3">
        <f t="shared" si="72"/>
        <v>7.3054872036952903</v>
      </c>
    </row>
    <row r="290" spans="2:25">
      <c r="B290" s="119">
        <f t="shared" si="67"/>
        <v>23.700000000000067</v>
      </c>
      <c r="C290" s="4">
        <f t="shared" si="56"/>
        <v>0.24794212771486632</v>
      </c>
      <c r="D290" s="3">
        <f t="shared" si="57"/>
        <v>0.24796754201355706</v>
      </c>
      <c r="E290" s="3">
        <f t="shared" si="58"/>
        <v>0.47025854144147206</v>
      </c>
      <c r="F290" s="3">
        <f t="shared" si="59"/>
        <v>0.4704158677131165</v>
      </c>
      <c r="G290" s="3">
        <f t="shared" si="60"/>
        <v>31.480285894508697</v>
      </c>
      <c r="H290" s="3">
        <f t="shared" si="61"/>
        <v>31.47370489789855</v>
      </c>
      <c r="I290" s="3">
        <f t="shared" si="62"/>
        <v>24.448926868065254</v>
      </c>
      <c r="J290" s="3">
        <f t="shared" si="63"/>
        <v>24.446472649443788</v>
      </c>
      <c r="K290" s="3">
        <f t="shared" si="64"/>
        <v>561.69002500000317</v>
      </c>
      <c r="L290" s="5">
        <f t="shared" si="65"/>
        <v>102.30497715910516</v>
      </c>
      <c r="M290" s="5">
        <f t="shared" si="66"/>
        <v>10.792404769245582</v>
      </c>
      <c r="N290" s="9">
        <v>50000</v>
      </c>
      <c r="O290" s="9">
        <v>0.3</v>
      </c>
      <c r="P290" s="9">
        <v>19.5</v>
      </c>
      <c r="Q290" s="5">
        <f t="shared" si="69"/>
        <v>462.15000000000214</v>
      </c>
      <c r="R290" s="5">
        <f t="shared" si="55"/>
        <v>0.22136747194440051</v>
      </c>
      <c r="S290" s="9">
        <v>0.21</v>
      </c>
      <c r="T290" s="9">
        <v>0.9</v>
      </c>
      <c r="U290" s="3">
        <f t="shared" si="70"/>
        <v>2.0460995431821321E-2</v>
      </c>
      <c r="V290" s="3">
        <f t="shared" si="71"/>
        <v>9.5988070467849143E-2</v>
      </c>
      <c r="W290" s="21">
        <v>1</v>
      </c>
      <c r="X290" s="24">
        <f t="shared" si="68"/>
        <v>2.0460995431821321E-2</v>
      </c>
      <c r="Y290" s="3">
        <f t="shared" si="72"/>
        <v>7.3259481991271116</v>
      </c>
    </row>
    <row r="291" spans="2:25">
      <c r="B291" s="119">
        <f t="shared" si="67"/>
        <v>23.800000000000068</v>
      </c>
      <c r="C291" s="4">
        <f t="shared" si="56"/>
        <v>0.24694238131430798</v>
      </c>
      <c r="D291" s="3">
        <f t="shared" si="57"/>
        <v>0.24696748929054047</v>
      </c>
      <c r="E291" s="3">
        <f t="shared" si="58"/>
        <v>0.4691733658885302</v>
      </c>
      <c r="F291" s="3">
        <f t="shared" si="59"/>
        <v>0.46932936243199441</v>
      </c>
      <c r="G291" s="3">
        <f t="shared" si="60"/>
        <v>31.555639749496493</v>
      </c>
      <c r="H291" s="3">
        <f t="shared" si="61"/>
        <v>31.549074471369256</v>
      </c>
      <c r="I291" s="3">
        <f t="shared" si="62"/>
        <v>24.545875926517741</v>
      </c>
      <c r="J291" s="3">
        <f t="shared" si="63"/>
        <v>24.543431402312173</v>
      </c>
      <c r="K291" s="3">
        <f t="shared" si="64"/>
        <v>566.44002500000329</v>
      </c>
      <c r="L291" s="5">
        <f t="shared" si="65"/>
        <v>102.02073888583048</v>
      </c>
      <c r="M291" s="5">
        <f t="shared" si="66"/>
        <v>10.691712534447781</v>
      </c>
      <c r="N291" s="9">
        <v>50000</v>
      </c>
      <c r="O291" s="9">
        <v>0.3</v>
      </c>
      <c r="P291" s="9">
        <v>19.5</v>
      </c>
      <c r="Q291" s="5">
        <f t="shared" si="69"/>
        <v>464.10000000000218</v>
      </c>
      <c r="R291" s="5">
        <f t="shared" ref="R291:R333" si="73">L291/Q291</f>
        <v>0.21982490602419738</v>
      </c>
      <c r="S291" s="9">
        <v>0.21</v>
      </c>
      <c r="T291" s="9">
        <v>0.9</v>
      </c>
      <c r="U291" s="3">
        <f t="shared" si="70"/>
        <v>2.0404147777166384E-2</v>
      </c>
      <c r="V291" s="3">
        <f t="shared" si="71"/>
        <v>9.5381443398878371E-2</v>
      </c>
      <c r="W291" s="21">
        <v>1</v>
      </c>
      <c r="X291" s="24">
        <f t="shared" si="68"/>
        <v>2.0404147777166384E-2</v>
      </c>
      <c r="Y291" s="3">
        <f t="shared" si="72"/>
        <v>7.3463523469042782</v>
      </c>
    </row>
    <row r="292" spans="2:25">
      <c r="B292" s="119">
        <f t="shared" si="67"/>
        <v>23.90000000000007</v>
      </c>
      <c r="C292" s="4">
        <f t="shared" si="56"/>
        <v>0.2459505017998117</v>
      </c>
      <c r="D292" s="3">
        <f t="shared" si="57"/>
        <v>0.24597530830876566</v>
      </c>
      <c r="E292" s="3">
        <f t="shared" si="58"/>
        <v>0.46809026296823242</v>
      </c>
      <c r="F292" s="3">
        <f t="shared" si="59"/>
        <v>0.4682449432417119</v>
      </c>
      <c r="G292" s="3">
        <f t="shared" si="60"/>
        <v>31.631130235892666</v>
      </c>
      <c r="H292" s="3">
        <f t="shared" si="61"/>
        <v>31.624580629630543</v>
      </c>
      <c r="I292" s="3">
        <f t="shared" si="62"/>
        <v>24.642849368528861</v>
      </c>
      <c r="J292" s="3">
        <f t="shared" si="63"/>
        <v>24.640414464858406</v>
      </c>
      <c r="K292" s="3">
        <f t="shared" si="64"/>
        <v>571.21002500000338</v>
      </c>
      <c r="L292" s="5">
        <f t="shared" si="65"/>
        <v>101.73771429679364</v>
      </c>
      <c r="M292" s="5">
        <f t="shared" si="66"/>
        <v>10.592190083991941</v>
      </c>
      <c r="N292" s="9">
        <v>50000</v>
      </c>
      <c r="O292" s="9">
        <v>0.3</v>
      </c>
      <c r="P292" s="9">
        <v>19.5</v>
      </c>
      <c r="Q292" s="5">
        <f t="shared" si="69"/>
        <v>466.05000000000223</v>
      </c>
      <c r="R292" s="5">
        <f t="shared" si="73"/>
        <v>0.21829785279861208</v>
      </c>
      <c r="S292" s="9">
        <v>0.21</v>
      </c>
      <c r="T292" s="9">
        <v>0.9</v>
      </c>
      <c r="U292" s="3">
        <f t="shared" si="70"/>
        <v>2.0347542859359018E-2</v>
      </c>
      <c r="V292" s="3">
        <f t="shared" si="71"/>
        <v>9.4780160760895724E-2</v>
      </c>
      <c r="W292" s="21">
        <v>1</v>
      </c>
      <c r="X292" s="24">
        <f t="shared" si="68"/>
        <v>2.0347542859359018E-2</v>
      </c>
      <c r="Y292" s="3">
        <f t="shared" si="72"/>
        <v>7.3666998897636375</v>
      </c>
    </row>
    <row r="293" spans="2:25">
      <c r="B293" s="119">
        <f t="shared" si="67"/>
        <v>24.000000000000071</v>
      </c>
      <c r="C293" s="4">
        <f t="shared" si="56"/>
        <v>0.24496639861418756</v>
      </c>
      <c r="D293" s="3">
        <f t="shared" si="57"/>
        <v>0.24499090841616439</v>
      </c>
      <c r="E293" s="3">
        <f t="shared" si="58"/>
        <v>0.46700927010955429</v>
      </c>
      <c r="F293" s="3">
        <f t="shared" si="59"/>
        <v>0.46716264742278973</v>
      </c>
      <c r="G293" s="3">
        <f t="shared" si="60"/>
        <v>31.706756377781744</v>
      </c>
      <c r="H293" s="3">
        <f t="shared" si="61"/>
        <v>31.700222396696262</v>
      </c>
      <c r="I293" s="3">
        <f t="shared" si="62"/>
        <v>24.739846907367948</v>
      </c>
      <c r="J293" s="3">
        <f t="shared" si="63"/>
        <v>24.737421551164207</v>
      </c>
      <c r="K293" s="3">
        <f t="shared" si="64"/>
        <v>576.00002500000346</v>
      </c>
      <c r="L293" s="5">
        <f t="shared" si="65"/>
        <v>101.4558991181639</v>
      </c>
      <c r="M293" s="5">
        <f t="shared" si="66"/>
        <v>10.49382158039778</v>
      </c>
      <c r="N293" s="9">
        <v>50000</v>
      </c>
      <c r="O293" s="9">
        <v>0.3</v>
      </c>
      <c r="P293" s="9">
        <v>19.5</v>
      </c>
      <c r="Q293" s="5">
        <f t="shared" si="69"/>
        <v>468.00000000000227</v>
      </c>
      <c r="R293" s="5">
        <f t="shared" si="73"/>
        <v>0.21678610922684488</v>
      </c>
      <c r="S293" s="9">
        <v>0.21</v>
      </c>
      <c r="T293" s="9">
        <v>0.9</v>
      </c>
      <c r="U293" s="3">
        <f t="shared" si="70"/>
        <v>2.0291179823633067E-2</v>
      </c>
      <c r="V293" s="3">
        <f t="shared" si="71"/>
        <v>9.4184163523364159E-2</v>
      </c>
      <c r="W293" s="21">
        <v>1</v>
      </c>
      <c r="X293" s="24">
        <f t="shared" si="68"/>
        <v>2.0291179823633067E-2</v>
      </c>
      <c r="Y293" s="3">
        <f t="shared" si="72"/>
        <v>7.3869910695872703</v>
      </c>
    </row>
    <row r="294" spans="2:25">
      <c r="B294" s="119">
        <f t="shared" si="67"/>
        <v>24.100000000000072</v>
      </c>
      <c r="C294" s="4">
        <f t="shared" si="56"/>
        <v>0.24398998255420459</v>
      </c>
      <c r="D294" s="3">
        <f t="shared" si="57"/>
        <v>0.24401420031682164</v>
      </c>
      <c r="E294" s="3">
        <f t="shared" si="58"/>
        <v>0.46593042355423764</v>
      </c>
      <c r="F294" s="3">
        <f t="shared" si="59"/>
        <v>0.46608251107008802</v>
      </c>
      <c r="G294" s="3">
        <f t="shared" si="60"/>
        <v>31.782517206791589</v>
      </c>
      <c r="H294" s="3">
        <f t="shared" si="61"/>
        <v>31.775998804128935</v>
      </c>
      <c r="I294" s="3">
        <f t="shared" si="62"/>
        <v>24.836868260712812</v>
      </c>
      <c r="J294" s="3">
        <f t="shared" si="63"/>
        <v>24.834452379708384</v>
      </c>
      <c r="K294" s="3">
        <f t="shared" si="64"/>
        <v>580.81002500000352</v>
      </c>
      <c r="L294" s="5">
        <f t="shared" si="65"/>
        <v>101.17528904068178</v>
      </c>
      <c r="M294" s="5">
        <f t="shared" si="66"/>
        <v>10.396591424973442</v>
      </c>
      <c r="N294" s="9">
        <v>50000</v>
      </c>
      <c r="O294" s="9">
        <v>0.3</v>
      </c>
      <c r="P294" s="9">
        <v>19.5</v>
      </c>
      <c r="Q294" s="5">
        <f t="shared" si="69"/>
        <v>469.95000000000232</v>
      </c>
      <c r="R294" s="5">
        <f t="shared" si="73"/>
        <v>0.21528947556267961</v>
      </c>
      <c r="S294" s="9">
        <v>0.21</v>
      </c>
      <c r="T294" s="9">
        <v>0.9</v>
      </c>
      <c r="U294" s="3">
        <f t="shared" si="70"/>
        <v>2.0235057808136642E-2</v>
      </c>
      <c r="V294" s="3">
        <f t="shared" si="71"/>
        <v>9.3593393436168057E-2</v>
      </c>
      <c r="W294" s="21">
        <v>1</v>
      </c>
      <c r="X294" s="24">
        <f t="shared" si="68"/>
        <v>2.0235057808136642E-2</v>
      </c>
      <c r="Y294" s="3">
        <f t="shared" si="72"/>
        <v>7.4072261273954068</v>
      </c>
    </row>
    <row r="295" spans="2:25">
      <c r="B295" s="119">
        <f t="shared" si="67"/>
        <v>24.200000000000074</v>
      </c>
      <c r="C295" s="4">
        <f t="shared" si="56"/>
        <v>0.24302116574598712</v>
      </c>
      <c r="D295" s="3">
        <f t="shared" si="57"/>
        <v>0.24304509604631411</v>
      </c>
      <c r="E295" s="3">
        <f t="shared" si="58"/>
        <v>0.46485375838452903</v>
      </c>
      <c r="F295" s="3">
        <f t="shared" si="59"/>
        <v>0.46500456912053395</v>
      </c>
      <c r="G295" s="3">
        <f t="shared" si="60"/>
        <v>31.858411762044945</v>
      </c>
      <c r="H295" s="3">
        <f t="shared" si="61"/>
        <v>31.85190889099119</v>
      </c>
      <c r="I295" s="3">
        <f t="shared" si="62"/>
        <v>24.933913150566713</v>
      </c>
      <c r="J295" s="3">
        <f t="shared" si="63"/>
        <v>24.93150667328398</v>
      </c>
      <c r="K295" s="3">
        <f t="shared" si="64"/>
        <v>585.64002500000367</v>
      </c>
      <c r="L295" s="5">
        <f t="shared" si="65"/>
        <v>100.89587972127883</v>
      </c>
      <c r="M295" s="5">
        <f t="shared" si="66"/>
        <v>10.300484253951845</v>
      </c>
      <c r="N295" s="9">
        <v>50000</v>
      </c>
      <c r="O295" s="9">
        <v>0.3</v>
      </c>
      <c r="P295" s="9">
        <v>19.5</v>
      </c>
      <c r="Q295" s="5">
        <f t="shared" si="69"/>
        <v>471.90000000000236</v>
      </c>
      <c r="R295" s="5">
        <f t="shared" si="73"/>
        <v>0.213807755289846</v>
      </c>
      <c r="S295" s="9">
        <v>0.21</v>
      </c>
      <c r="T295" s="9">
        <v>0.9</v>
      </c>
      <c r="U295" s="3">
        <f t="shared" si="70"/>
        <v>2.0179175944256052E-2</v>
      </c>
      <c r="V295" s="3">
        <f t="shared" si="71"/>
        <v>9.3007793017389095E-2</v>
      </c>
      <c r="W295" s="21">
        <v>1</v>
      </c>
      <c r="X295" s="24">
        <f t="shared" si="68"/>
        <v>2.0179175944256052E-2</v>
      </c>
      <c r="Y295" s="3">
        <f t="shared" si="72"/>
        <v>7.427405303339663</v>
      </c>
    </row>
    <row r="296" spans="2:25">
      <c r="B296" s="119">
        <f t="shared" si="67"/>
        <v>24.300000000000075</v>
      </c>
      <c r="C296" s="4">
        <f t="shared" si="56"/>
        <v>0.24205986162093188</v>
      </c>
      <c r="D296" s="3">
        <f t="shared" si="57"/>
        <v>0.24208350894757036</v>
      </c>
      <c r="E296" s="3">
        <f t="shared" si="58"/>
        <v>0.46377930855029043</v>
      </c>
      <c r="F296" s="3">
        <f t="shared" si="59"/>
        <v>0.46392885538022299</v>
      </c>
      <c r="G296" s="3">
        <f t="shared" si="60"/>
        <v>31.934439090110907</v>
      </c>
      <c r="H296" s="3">
        <f t="shared" si="61"/>
        <v>31.927951703797156</v>
      </c>
      <c r="I296" s="3">
        <f t="shared" si="62"/>
        <v>25.030981303177143</v>
      </c>
      <c r="J296" s="3">
        <f t="shared" si="63"/>
        <v>25.028584158917251</v>
      </c>
      <c r="K296" s="3">
        <f t="shared" si="64"/>
        <v>590.4900250000037</v>
      </c>
      <c r="L296" s="5">
        <f t="shared" si="65"/>
        <v>100.61766678465675</v>
      </c>
      <c r="M296" s="5">
        <f t="shared" si="66"/>
        <v>10.205484934690958</v>
      </c>
      <c r="N296" s="9">
        <v>50000</v>
      </c>
      <c r="O296" s="9">
        <v>0.3</v>
      </c>
      <c r="P296" s="9">
        <v>19.5</v>
      </c>
      <c r="Q296" s="5">
        <f t="shared" si="69"/>
        <v>473.85000000000241</v>
      </c>
      <c r="R296" s="5">
        <f t="shared" si="73"/>
        <v>0.21234075505889255</v>
      </c>
      <c r="S296" s="9">
        <v>0.21</v>
      </c>
      <c r="T296" s="9">
        <v>0.9</v>
      </c>
      <c r="U296" s="3">
        <f t="shared" si="70"/>
        <v>2.0123533356931636E-2</v>
      </c>
      <c r="V296" s="3">
        <f t="shared" si="71"/>
        <v>9.2427305541313245E-2</v>
      </c>
      <c r="W296" s="21">
        <v>1</v>
      </c>
      <c r="X296" s="24">
        <f t="shared" si="68"/>
        <v>2.0123533356931636E-2</v>
      </c>
      <c r="Y296" s="3">
        <f t="shared" si="72"/>
        <v>7.4475288366965948</v>
      </c>
    </row>
    <row r="297" spans="2:25">
      <c r="B297" s="119">
        <f t="shared" si="67"/>
        <v>24.400000000000077</v>
      </c>
      <c r="C297" s="4">
        <f t="shared" si="56"/>
        <v>0.24110598489213247</v>
      </c>
      <c r="D297" s="3">
        <f t="shared" si="57"/>
        <v>0.24112935364724025</v>
      </c>
      <c r="E297" s="3">
        <f t="shared" si="58"/>
        <v>0.46270710689549721</v>
      </c>
      <c r="F297" s="3">
        <f t="shared" si="59"/>
        <v>0.46285540255090518</v>
      </c>
      <c r="G297" s="3">
        <f t="shared" si="60"/>
        <v>32.01059824495637</v>
      </c>
      <c r="H297" s="3">
        <f t="shared" si="61"/>
        <v>32.004126296463767</v>
      </c>
      <c r="I297" s="3">
        <f t="shared" si="62"/>
        <v>25.128072448956441</v>
      </c>
      <c r="J297" s="3">
        <f t="shared" si="63"/>
        <v>25.125684567788472</v>
      </c>
      <c r="K297" s="3">
        <f t="shared" si="64"/>
        <v>595.36002500000382</v>
      </c>
      <c r="L297" s="5">
        <f t="shared" si="65"/>
        <v>100.34064582482635</v>
      </c>
      <c r="M297" s="5">
        <f t="shared" si="66"/>
        <v>10.111578561938472</v>
      </c>
      <c r="N297" s="9">
        <v>50000</v>
      </c>
      <c r="O297" s="9">
        <v>0.3</v>
      </c>
      <c r="P297" s="9">
        <v>19.5</v>
      </c>
      <c r="Q297" s="5">
        <f t="shared" si="69"/>
        <v>475.80000000000246</v>
      </c>
      <c r="R297" s="5">
        <f t="shared" si="73"/>
        <v>0.21088828462552719</v>
      </c>
      <c r="S297" s="9">
        <v>0.21</v>
      </c>
      <c r="T297" s="9">
        <v>0.9</v>
      </c>
      <c r="U297" s="3">
        <f t="shared" si="70"/>
        <v>2.0068129164965556E-2</v>
      </c>
      <c r="V297" s="3">
        <f t="shared" si="71"/>
        <v>9.185187502666245E-2</v>
      </c>
      <c r="W297" s="21">
        <v>1</v>
      </c>
      <c r="X297" s="24">
        <f t="shared" si="68"/>
        <v>2.0068129164965556E-2</v>
      </c>
      <c r="Y297" s="3">
        <f t="shared" si="72"/>
        <v>7.46759696586156</v>
      </c>
    </row>
    <row r="298" spans="2:25">
      <c r="B298" s="119">
        <f t="shared" si="67"/>
        <v>24.500000000000078</v>
      </c>
      <c r="C298" s="4">
        <f t="shared" si="56"/>
        <v>0.24015945153129942</v>
      </c>
      <c r="D298" s="3">
        <f t="shared" si="57"/>
        <v>0.24018254603256203</v>
      </c>
      <c r="E298" s="3">
        <f t="shared" si="58"/>
        <v>0.46163718518413588</v>
      </c>
      <c r="F298" s="3">
        <f t="shared" si="59"/>
        <v>0.46178424225587289</v>
      </c>
      <c r="G298" s="3">
        <f t="shared" si="60"/>
        <v>32.086888287897345</v>
      </c>
      <c r="H298" s="3">
        <f t="shared" si="61"/>
        <v>32.080431730262042</v>
      </c>
      <c r="I298" s="3">
        <f t="shared" si="62"/>
        <v>25.22518632240412</v>
      </c>
      <c r="J298" s="3">
        <f t="shared" si="63"/>
        <v>25.222807635154414</v>
      </c>
      <c r="K298" s="3">
        <f t="shared" si="64"/>
        <v>600.25002500000392</v>
      </c>
      <c r="L298" s="5">
        <f t="shared" si="65"/>
        <v>100.06481240660777</v>
      </c>
      <c r="M298" s="5">
        <f t="shared" si="66"/>
        <v>10.018750454158269</v>
      </c>
      <c r="N298" s="9">
        <v>50000</v>
      </c>
      <c r="O298" s="9">
        <v>0.3</v>
      </c>
      <c r="P298" s="9">
        <v>19.5</v>
      </c>
      <c r="Q298" s="5">
        <f t="shared" si="69"/>
        <v>477.7500000000025</v>
      </c>
      <c r="R298" s="5">
        <f t="shared" si="73"/>
        <v>0.2094501567903867</v>
      </c>
      <c r="S298" s="9">
        <v>0.21</v>
      </c>
      <c r="T298" s="9">
        <v>0.9</v>
      </c>
      <c r="U298" s="3">
        <f t="shared" si="70"/>
        <v>2.0012962481321839E-2</v>
      </c>
      <c r="V298" s="3">
        <f t="shared" si="71"/>
        <v>9.1281446225046831E-2</v>
      </c>
      <c r="W298" s="21">
        <v>1</v>
      </c>
      <c r="X298" s="24">
        <f t="shared" si="68"/>
        <v>2.0012962481321839E-2</v>
      </c>
      <c r="Y298" s="3">
        <f t="shared" si="72"/>
        <v>7.4876099283428816</v>
      </c>
    </row>
    <row r="299" spans="2:25">
      <c r="B299" s="119">
        <f t="shared" si="67"/>
        <v>24.60000000000008</v>
      </c>
      <c r="C299" s="4">
        <f t="shared" si="56"/>
        <v>0.23922017874616447</v>
      </c>
      <c r="D299" s="3">
        <f t="shared" si="57"/>
        <v>0.23924300322871428</v>
      </c>
      <c r="E299" s="3">
        <f t="shared" si="58"/>
        <v>0.4605695741255178</v>
      </c>
      <c r="F299" s="3">
        <f t="shared" si="59"/>
        <v>0.46071540506526321</v>
      </c>
      <c r="G299" s="3">
        <f t="shared" si="60"/>
        <v>32.163308287550329</v>
      </c>
      <c r="H299" s="3">
        <f t="shared" si="61"/>
        <v>32.156867073768304</v>
      </c>
      <c r="I299" s="3">
        <f t="shared" si="62"/>
        <v>25.322322662030906</v>
      </c>
      <c r="J299" s="3">
        <f t="shared" si="63"/>
        <v>25.319953100272599</v>
      </c>
      <c r="K299" s="3">
        <f t="shared" si="64"/>
        <v>605.160025000004</v>
      </c>
      <c r="L299" s="5">
        <f t="shared" si="65"/>
        <v>99.790162067092325</v>
      </c>
      <c r="M299" s="5">
        <f t="shared" si="66"/>
        <v>9.926986149919065</v>
      </c>
      <c r="N299" s="9">
        <v>50000</v>
      </c>
      <c r="O299" s="9">
        <v>0.3</v>
      </c>
      <c r="P299" s="9">
        <v>19.5</v>
      </c>
      <c r="Q299" s="5">
        <f t="shared" si="69"/>
        <v>479.70000000000255</v>
      </c>
      <c r="R299" s="5">
        <f t="shared" si="73"/>
        <v>0.20802618734019554</v>
      </c>
      <c r="S299" s="9">
        <v>0.21</v>
      </c>
      <c r="T299" s="9">
        <v>0.9</v>
      </c>
      <c r="U299" s="3">
        <f t="shared" si="70"/>
        <v>1.9958032413418748E-2</v>
      </c>
      <c r="V299" s="3">
        <f t="shared" si="71"/>
        <v>9.0715964609631508E-2</v>
      </c>
      <c r="W299" s="21">
        <v>1</v>
      </c>
      <c r="X299" s="24">
        <f t="shared" si="68"/>
        <v>1.9958032413418748E-2</v>
      </c>
      <c r="Y299" s="3">
        <f t="shared" si="72"/>
        <v>7.5075679607563002</v>
      </c>
    </row>
    <row r="300" spans="2:25">
      <c r="B300" s="119">
        <f t="shared" si="67"/>
        <v>24.700000000000081</v>
      </c>
      <c r="C300" s="4">
        <f t="shared" si="56"/>
        <v>0.23828808495835666</v>
      </c>
      <c r="D300" s="3">
        <f t="shared" si="57"/>
        <v>0.23831064357664247</v>
      </c>
      <c r="E300" s="3">
        <f t="shared" si="58"/>
        <v>0.45950430339902171</v>
      </c>
      <c r="F300" s="3">
        <f t="shared" si="59"/>
        <v>0.45964892052078854</v>
      </c>
      <c r="G300" s="3">
        <f t="shared" si="60"/>
        <v>32.239857319783596</v>
      </c>
      <c r="H300" s="3">
        <f t="shared" si="61"/>
        <v>32.23343140281537</v>
      </c>
      <c r="I300" s="3">
        <f t="shared" si="62"/>
        <v>25.419481210284445</v>
      </c>
      <c r="J300" s="3">
        <f t="shared" si="63"/>
        <v>25.417120706327143</v>
      </c>
      <c r="K300" s="3">
        <f t="shared" si="64"/>
        <v>610.09002500000406</v>
      </c>
      <c r="L300" s="5">
        <f t="shared" si="65"/>
        <v>99.516690317067344</v>
      </c>
      <c r="M300" s="5">
        <f t="shared" si="66"/>
        <v>9.8362714043431385</v>
      </c>
      <c r="N300" s="9">
        <v>50000</v>
      </c>
      <c r="O300" s="9">
        <v>0.3</v>
      </c>
      <c r="P300" s="9">
        <v>19.5</v>
      </c>
      <c r="Q300" s="5">
        <f t="shared" si="69"/>
        <v>481.65000000000259</v>
      </c>
      <c r="R300" s="5">
        <f t="shared" si="73"/>
        <v>0.20661619499027678</v>
      </c>
      <c r="S300" s="9">
        <v>0.21</v>
      </c>
      <c r="T300" s="9">
        <v>0.9</v>
      </c>
      <c r="U300" s="3">
        <f t="shared" si="70"/>
        <v>1.990333806341375E-2</v>
      </c>
      <c r="V300" s="3">
        <f t="shared" si="71"/>
        <v>9.0155376364013592E-2</v>
      </c>
      <c r="W300" s="21">
        <v>1</v>
      </c>
      <c r="X300" s="24">
        <f t="shared" si="68"/>
        <v>1.990333806341375E-2</v>
      </c>
      <c r="Y300" s="3">
        <f t="shared" si="72"/>
        <v>7.5274712988197141</v>
      </c>
    </row>
    <row r="301" spans="2:25">
      <c r="B301" s="119">
        <f t="shared" si="67"/>
        <v>24.800000000000082</v>
      </c>
      <c r="C301" s="4">
        <f t="shared" si="56"/>
        <v>0.23736308978174056</v>
      </c>
      <c r="D301" s="3">
        <f t="shared" si="57"/>
        <v>0.237385386611348</v>
      </c>
      <c r="E301" s="3">
        <f t="shared" si="58"/>
        <v>0.4584414016782753</v>
      </c>
      <c r="F301" s="3">
        <f t="shared" si="59"/>
        <v>0.45858481715990795</v>
      </c>
      <c r="G301" s="3">
        <f t="shared" si="60"/>
        <v>32.316534467668468</v>
      </c>
      <c r="H301" s="3">
        <f t="shared" si="61"/>
        <v>32.310123800443783</v>
      </c>
      <c r="I301" s="3">
        <f t="shared" si="62"/>
        <v>25.51666171347663</v>
      </c>
      <c r="J301" s="3">
        <f t="shared" si="63"/>
        <v>25.51431020035627</v>
      </c>
      <c r="K301" s="3">
        <f t="shared" si="64"/>
        <v>615.04002500000411</v>
      </c>
      <c r="L301" s="5">
        <f t="shared" si="65"/>
        <v>99.244392642404307</v>
      </c>
      <c r="M301" s="5">
        <f t="shared" si="66"/>
        <v>9.7465921856148121</v>
      </c>
      <c r="N301" s="9">
        <v>50000</v>
      </c>
      <c r="O301" s="9">
        <v>0.3</v>
      </c>
      <c r="P301" s="9">
        <v>19.5</v>
      </c>
      <c r="Q301" s="5">
        <f t="shared" si="69"/>
        <v>483.60000000000264</v>
      </c>
      <c r="R301" s="5">
        <f t="shared" si="73"/>
        <v>0.20522000132837834</v>
      </c>
      <c r="S301" s="9">
        <v>0.21</v>
      </c>
      <c r="T301" s="9">
        <v>0.9</v>
      </c>
      <c r="U301" s="3">
        <f t="shared" si="70"/>
        <v>1.9848878528481145E-2</v>
      </c>
      <c r="V301" s="3">
        <f t="shared" si="71"/>
        <v>8.9599628371304363E-2</v>
      </c>
      <c r="W301" s="21">
        <v>1</v>
      </c>
      <c r="X301" s="24">
        <f t="shared" si="68"/>
        <v>1.9848878528481145E-2</v>
      </c>
      <c r="Y301" s="3">
        <f t="shared" si="72"/>
        <v>7.5473201773481948</v>
      </c>
    </row>
    <row r="302" spans="2:25">
      <c r="B302" s="119">
        <f t="shared" si="67"/>
        <v>24.900000000000084</v>
      </c>
      <c r="C302" s="4">
        <f t="shared" si="56"/>
        <v>0.23644511400120435</v>
      </c>
      <c r="D302" s="3">
        <f t="shared" si="57"/>
        <v>0.23646715304062907</v>
      </c>
      <c r="E302" s="3">
        <f t="shared" si="58"/>
        <v>0.45738089665479414</v>
      </c>
      <c r="F302" s="3">
        <f t="shared" si="59"/>
        <v>0.4575231225394541</v>
      </c>
      <c r="G302" s="3">
        <f t="shared" si="60"/>
        <v>32.393338821430625</v>
      </c>
      <c r="H302" s="3">
        <f t="shared" si="61"/>
        <v>32.386943356852996</v>
      </c>
      <c r="I302" s="3">
        <f t="shared" si="62"/>
        <v>25.613863921712479</v>
      </c>
      <c r="J302" s="3">
        <f t="shared" si="63"/>
        <v>25.611521333181365</v>
      </c>
      <c r="K302" s="3">
        <f t="shared" si="64"/>
        <v>620.01002500000425</v>
      </c>
      <c r="L302" s="5">
        <f t="shared" si="65"/>
        <v>98.973264505411478</v>
      </c>
      <c r="M302" s="5">
        <f t="shared" si="66"/>
        <v>9.6579346715471281</v>
      </c>
      <c r="N302" s="9">
        <v>50000</v>
      </c>
      <c r="O302" s="9">
        <v>0.3</v>
      </c>
      <c r="P302" s="9">
        <v>19.5</v>
      </c>
      <c r="Q302" s="5">
        <f t="shared" si="69"/>
        <v>485.55000000000268</v>
      </c>
      <c r="R302" s="5">
        <f t="shared" si="73"/>
        <v>0.2038374307597795</v>
      </c>
      <c r="S302" s="9">
        <v>0.21</v>
      </c>
      <c r="T302" s="9">
        <v>0.9</v>
      </c>
      <c r="U302" s="3">
        <f t="shared" si="70"/>
        <v>1.9794652901082576E-2</v>
      </c>
      <c r="V302" s="3">
        <f t="shared" si="71"/>
        <v>8.9048668203411993E-2</v>
      </c>
      <c r="W302" s="21">
        <v>1</v>
      </c>
      <c r="X302" s="24">
        <f t="shared" si="68"/>
        <v>1.9794652901082576E-2</v>
      </c>
      <c r="Y302" s="3">
        <f t="shared" si="72"/>
        <v>7.5671148302492774</v>
      </c>
    </row>
    <row r="303" spans="2:25">
      <c r="B303" s="119">
        <f t="shared" si="67"/>
        <v>25.000000000000085</v>
      </c>
      <c r="C303" s="4">
        <f t="shared" ref="C303:C313" si="74">ATAN((b-x)/B303)+ATAN((x-a)/B303)</f>
        <v>0.2355340795518881</v>
      </c>
      <c r="D303" s="3">
        <f t="shared" ref="D303:D313" si="75">ATAN((x-b)/B303)+ATAN((2*b-x-a)/B303)</f>
        <v>0.23555586472426304</v>
      </c>
      <c r="E303" s="3">
        <f t="shared" ref="E303:E313" si="76">ATAN((a-x)/B303)+ATAN(x/B303)</f>
        <v>0.45632281506108574</v>
      </c>
      <c r="F303" s="3">
        <f t="shared" ref="F303:F313" si="77">ATAN((a-2*b+x)/B303)+ATAN((2*b-x)/B303)</f>
        <v>0.45646386325872479</v>
      </c>
      <c r="G303" s="3">
        <f t="shared" ref="G303:G313" si="78">SQRT(x^2+B303^2)</f>
        <v>32.470269478401377</v>
      </c>
      <c r="H303" s="3">
        <f t="shared" ref="H303:H313" si="79">SQRT((2*b-x)^2+B303^2)</f>
        <v>32.463889169352527</v>
      </c>
      <c r="I303" s="3">
        <f t="shared" ref="I303:I313" si="80">SQRT((x-a)^2+B303^2)</f>
        <v>25.711087588820593</v>
      </c>
      <c r="J303" s="3">
        <f t="shared" ref="J303:J313" si="81">SQRT((2*b-x-a)^2+B303^2)</f>
        <v>25.70875385933757</v>
      </c>
      <c r="K303" s="3">
        <f t="shared" ref="K303:K313" si="82">(b-x)^2+B303^2</f>
        <v>625.00002500000437</v>
      </c>
      <c r="L303" s="5">
        <f t="shared" si="65"/>
        <v>98.703301346151591</v>
      </c>
      <c r="M303" s="5">
        <f t="shared" ref="M303:M313" si="83">(q/PI())*(C303+x*E303/a+B303*(x-b)/K303+2*B303*LN(I303/G303)/a+D303+(2*b-x)*F303/a+B303*(b-x)/K303+2*B303*LN(J303/H303)/a)</f>
        <v>9.5702852462066819</v>
      </c>
      <c r="N303" s="9">
        <v>50000</v>
      </c>
      <c r="O303" s="9">
        <v>0.3</v>
      </c>
      <c r="P303" s="9">
        <v>19.5</v>
      </c>
      <c r="Q303" s="5">
        <f t="shared" si="69"/>
        <v>487.50000000000273</v>
      </c>
      <c r="R303" s="5">
        <f t="shared" si="73"/>
        <v>0.20246831045364316</v>
      </c>
      <c r="S303" s="9">
        <v>0.21</v>
      </c>
      <c r="T303" s="9">
        <v>0.9</v>
      </c>
      <c r="U303" s="3">
        <f t="shared" si="70"/>
        <v>1.9740660269230596E-2</v>
      </c>
      <c r="V303" s="3">
        <f t="shared" si="71"/>
        <v>8.850244411052062E-2</v>
      </c>
      <c r="W303" s="21">
        <v>1</v>
      </c>
      <c r="X303" s="24">
        <f t="shared" si="68"/>
        <v>1.9740660269230596E-2</v>
      </c>
      <c r="Y303" s="3">
        <f t="shared" si="72"/>
        <v>7.5868554905185084</v>
      </c>
    </row>
    <row r="304" spans="2:25">
      <c r="B304" s="119">
        <f t="shared" si="67"/>
        <v>25.100000000000087</v>
      </c>
      <c r="C304" s="4">
        <f t="shared" si="74"/>
        <v>0.23462990949884144</v>
      </c>
      <c r="D304" s="3">
        <f t="shared" si="75"/>
        <v>0.23465144465361967</v>
      </c>
      <c r="E304" s="3">
        <f t="shared" si="76"/>
        <v>0.45526718269323335</v>
      </c>
      <c r="F304" s="3">
        <f t="shared" si="77"/>
        <v>0.4554070649820563</v>
      </c>
      <c r="G304" s="3">
        <f t="shared" si="78"/>
        <v>32.547325542969027</v>
      </c>
      <c r="H304" s="3">
        <f t="shared" si="79"/>
        <v>32.540960342313262</v>
      </c>
      <c r="I304" s="3">
        <f t="shared" si="80"/>
        <v>25.808332472285077</v>
      </c>
      <c r="J304" s="3">
        <f t="shared" si="81"/>
        <v>25.806007537005879</v>
      </c>
      <c r="K304" s="3">
        <f t="shared" si="82"/>
        <v>630.01002500000436</v>
      </c>
      <c r="L304" s="5">
        <f t="shared" si="65"/>
        <v>98.434498583725784</v>
      </c>
      <c r="M304" s="5">
        <f t="shared" si="83"/>
        <v>9.4836304965939107</v>
      </c>
      <c r="N304" s="9">
        <v>50000</v>
      </c>
      <c r="O304" s="9">
        <v>0.3</v>
      </c>
      <c r="P304" s="9">
        <v>19.5</v>
      </c>
      <c r="Q304" s="5">
        <f t="shared" si="69"/>
        <v>489.45000000000277</v>
      </c>
      <c r="R304" s="5">
        <f t="shared" si="73"/>
        <v>0.20111247029058171</v>
      </c>
      <c r="S304" s="9">
        <v>0.21</v>
      </c>
      <c r="T304" s="9">
        <v>0.9</v>
      </c>
      <c r="U304" s="3">
        <f t="shared" si="70"/>
        <v>1.9686899716745435E-2</v>
      </c>
      <c r="V304" s="3">
        <f t="shared" si="71"/>
        <v>8.7960905010760967E-2</v>
      </c>
      <c r="W304" s="21">
        <v>1</v>
      </c>
      <c r="X304" s="24">
        <f t="shared" si="68"/>
        <v>1.9686899716745435E-2</v>
      </c>
      <c r="Y304" s="3">
        <f t="shared" si="72"/>
        <v>7.606542390235254</v>
      </c>
    </row>
    <row r="305" spans="2:25">
      <c r="B305" s="119">
        <f t="shared" si="67"/>
        <v>25.200000000000088</v>
      </c>
      <c r="C305" s="4">
        <f t="shared" si="74"/>
        <v>0.23373252801710095</v>
      </c>
      <c r="D305" s="3">
        <f t="shared" si="75"/>
        <v>0.23375381693169511</v>
      </c>
      <c r="E305" s="3">
        <f t="shared" si="76"/>
        <v>0.45421402443297082</v>
      </c>
      <c r="F305" s="3">
        <f t="shared" si="77"/>
        <v>0.45435275246088569</v>
      </c>
      <c r="G305" s="3">
        <f t="shared" si="78"/>
        <v>32.624506126530164</v>
      </c>
      <c r="H305" s="3">
        <f t="shared" si="79"/>
        <v>32.618155987118655</v>
      </c>
      <c r="I305" s="3">
        <f t="shared" si="80"/>
        <v>25.905598333178958</v>
      </c>
      <c r="J305" s="3">
        <f t="shared" si="81"/>
        <v>25.903282127946728</v>
      </c>
      <c r="K305" s="3">
        <f t="shared" si="82"/>
        <v>635.04002500000445</v>
      </c>
      <c r="L305" s="5">
        <f t="shared" si="65"/>
        <v>98.166851617523648</v>
      </c>
      <c r="M305" s="5">
        <f t="shared" si="83"/>
        <v>9.3979572093804737</v>
      </c>
      <c r="N305" s="9">
        <v>50000</v>
      </c>
      <c r="O305" s="9">
        <v>0.3</v>
      </c>
      <c r="P305" s="9">
        <v>19.5</v>
      </c>
      <c r="Q305" s="5">
        <f t="shared" si="69"/>
        <v>491.40000000000282</v>
      </c>
      <c r="R305" s="5">
        <f t="shared" si="73"/>
        <v>0.19976974281140228</v>
      </c>
      <c r="S305" s="9">
        <v>0.21</v>
      </c>
      <c r="T305" s="9">
        <v>0.9</v>
      </c>
      <c r="U305" s="3">
        <f t="shared" si="70"/>
        <v>1.9633370323505008E-2</v>
      </c>
      <c r="V305" s="3">
        <f t="shared" si="71"/>
        <v>8.7424000480068223E-2</v>
      </c>
      <c r="W305" s="21">
        <v>1</v>
      </c>
      <c r="X305" s="24">
        <f t="shared" si="68"/>
        <v>1.9633370323505008E-2</v>
      </c>
      <c r="Y305" s="3">
        <f t="shared" si="72"/>
        <v>7.626175760558759</v>
      </c>
    </row>
    <row r="306" spans="2:25">
      <c r="B306" s="119">
        <f t="shared" si="67"/>
        <v>25.30000000000009</v>
      </c>
      <c r="C306" s="4">
        <f t="shared" si="74"/>
        <v>0.23284186037217749</v>
      </c>
      <c r="D306" s="3">
        <f t="shared" si="75"/>
        <v>0.2328629067535572</v>
      </c>
      <c r="E306" s="3">
        <f t="shared" si="76"/>
        <v>0.4531633642692604</v>
      </c>
      <c r="F306" s="3">
        <f t="shared" si="77"/>
        <v>0.45330094955531663</v>
      </c>
      <c r="G306" s="3">
        <f t="shared" si="78"/>
        <v>32.701810347441082</v>
      </c>
      <c r="H306" s="3">
        <f t="shared" si="79"/>
        <v>32.695475222116052</v>
      </c>
      <c r="I306" s="3">
        <f t="shared" si="80"/>
        <v>26.002884936099004</v>
      </c>
      <c r="J306" s="3">
        <f t="shared" si="81"/>
        <v>26.000577397434938</v>
      </c>
      <c r="K306" s="3">
        <f t="shared" si="82"/>
        <v>640.09002500000463</v>
      </c>
      <c r="L306" s="5">
        <f t="shared" si="65"/>
        <v>97.900355828441477</v>
      </c>
      <c r="M306" s="5">
        <f t="shared" si="83"/>
        <v>9.3132523677000627</v>
      </c>
      <c r="N306" s="9">
        <v>50000</v>
      </c>
      <c r="O306" s="9">
        <v>0.3</v>
      </c>
      <c r="P306" s="9">
        <v>19.5</v>
      </c>
      <c r="Q306" s="5">
        <f t="shared" si="69"/>
        <v>493.35000000000286</v>
      </c>
      <c r="R306" s="5">
        <f t="shared" si="73"/>
        <v>0.19843996316700296</v>
      </c>
      <c r="S306" s="9">
        <v>0.21</v>
      </c>
      <c r="T306" s="9">
        <v>0.9</v>
      </c>
      <c r="U306" s="3">
        <f t="shared" si="70"/>
        <v>1.9580071165688575E-2</v>
      </c>
      <c r="V306" s="3">
        <f t="shared" si="71"/>
        <v>8.6891680742223476E-2</v>
      </c>
      <c r="W306" s="21">
        <v>1</v>
      </c>
      <c r="X306" s="24">
        <f t="shared" si="68"/>
        <v>1.9580071165688575E-2</v>
      </c>
      <c r="Y306" s="3">
        <f t="shared" si="72"/>
        <v>7.6457558317244478</v>
      </c>
    </row>
    <row r="307" spans="2:25">
      <c r="B307" s="119">
        <f t="shared" si="67"/>
        <v>25.400000000000091</v>
      </c>
      <c r="C307" s="4">
        <f t="shared" si="74"/>
        <v>0.23195783290094335</v>
      </c>
      <c r="D307" s="3">
        <f t="shared" si="75"/>
        <v>0.23197864038719193</v>
      </c>
      <c r="E307" s="3">
        <f t="shared" si="76"/>
        <v>0.45211522531938519</v>
      </c>
      <c r="F307" s="3">
        <f t="shared" si="77"/>
        <v>0.45225167925519916</v>
      </c>
      <c r="G307" s="3">
        <f t="shared" si="78"/>
        <v>32.779237330969195</v>
      </c>
      <c r="H307" s="3">
        <f t="shared" si="79"/>
        <v>32.772917172568029</v>
      </c>
      <c r="I307" s="3">
        <f t="shared" si="80"/>
        <v>26.100192049101949</v>
      </c>
      <c r="J307" s="3">
        <f t="shared" si="81"/>
        <v>26.097893114196108</v>
      </c>
      <c r="K307" s="3">
        <f t="shared" si="82"/>
        <v>645.16002500000468</v>
      </c>
      <c r="L307" s="5">
        <f t="shared" si="65"/>
        <v>97.635006580068065</v>
      </c>
      <c r="M307" s="5">
        <f t="shared" si="83"/>
        <v>9.2295031479938494</v>
      </c>
      <c r="N307" s="9">
        <v>50000</v>
      </c>
      <c r="O307" s="9">
        <v>0.3</v>
      </c>
      <c r="P307" s="9">
        <v>19.5</v>
      </c>
      <c r="Q307" s="5">
        <f t="shared" si="69"/>
        <v>495.30000000000291</v>
      </c>
      <c r="R307" s="5">
        <f t="shared" si="73"/>
        <v>0.19712296906938723</v>
      </c>
      <c r="S307" s="9">
        <v>0.21</v>
      </c>
      <c r="T307" s="9">
        <v>0.9</v>
      </c>
      <c r="U307" s="3">
        <f t="shared" si="70"/>
        <v>1.9527001316013891E-2</v>
      </c>
      <c r="V307" s="3">
        <f t="shared" si="71"/>
        <v>8.6363896659074194E-2</v>
      </c>
      <c r="W307" s="21">
        <v>1</v>
      </c>
      <c r="X307" s="24">
        <f t="shared" si="68"/>
        <v>1.9527001316013891E-2</v>
      </c>
      <c r="Y307" s="3">
        <f t="shared" si="72"/>
        <v>7.6652828330404619</v>
      </c>
    </row>
    <row r="308" spans="2:25">
      <c r="B308" s="119">
        <f t="shared" si="67"/>
        <v>25.500000000000092</v>
      </c>
      <c r="C308" s="4">
        <f t="shared" si="74"/>
        <v>0.23108037299291095</v>
      </c>
      <c r="D308" s="3">
        <f t="shared" si="75"/>
        <v>0.23110094515474222</v>
      </c>
      <c r="E308" s="3">
        <f t="shared" si="76"/>
        <v>0.45106962984956561</v>
      </c>
      <c r="F308" s="3">
        <f t="shared" si="77"/>
        <v>0.45120496370073576</v>
      </c>
      <c r="G308" s="3">
        <f t="shared" si="78"/>
        <v>32.856786209244575</v>
      </c>
      <c r="H308" s="3">
        <f t="shared" si="79"/>
        <v>32.850480970603833</v>
      </c>
      <c r="I308" s="3">
        <f t="shared" si="80"/>
        <v>26.197519443642076</v>
      </c>
      <c r="J308" s="3">
        <f t="shared" si="81"/>
        <v>26.195229050344352</v>
      </c>
      <c r="K308" s="3">
        <f t="shared" si="82"/>
        <v>650.25002500000471</v>
      </c>
      <c r="L308" s="5">
        <f t="shared" si="65"/>
        <v>97.370799219839796</v>
      </c>
      <c r="M308" s="5">
        <f t="shared" si="83"/>
        <v>9.1466969169080929</v>
      </c>
      <c r="N308" s="9">
        <v>50000</v>
      </c>
      <c r="O308" s="9">
        <v>0.3</v>
      </c>
      <c r="P308" s="9">
        <v>19.5</v>
      </c>
      <c r="Q308" s="5">
        <f t="shared" si="69"/>
        <v>497.25000000000296</v>
      </c>
      <c r="R308" s="5">
        <f t="shared" si="73"/>
        <v>0.19581860074376917</v>
      </c>
      <c r="S308" s="9">
        <v>0.21</v>
      </c>
      <c r="T308" s="9">
        <v>0.9</v>
      </c>
      <c r="U308" s="3">
        <f t="shared" si="70"/>
        <v>1.9474159843968237E-2</v>
      </c>
      <c r="V308" s="3">
        <f t="shared" si="71"/>
        <v>8.5840599720930014E-2</v>
      </c>
      <c r="W308" s="21">
        <v>1</v>
      </c>
      <c r="X308" s="24">
        <f t="shared" si="68"/>
        <v>1.9474159843968237E-2</v>
      </c>
      <c r="Y308" s="3">
        <f t="shared" si="72"/>
        <v>7.6847569928844299</v>
      </c>
    </row>
    <row r="309" spans="2:25">
      <c r="B309" s="119">
        <f t="shared" si="67"/>
        <v>25.600000000000094</v>
      </c>
      <c r="C309" s="4">
        <f t="shared" si="74"/>
        <v>0.23020940907189305</v>
      </c>
      <c r="D309" s="3">
        <f t="shared" si="75"/>
        <v>0.23022974941413002</v>
      </c>
      <c r="E309" s="3">
        <f t="shared" si="76"/>
        <v>0.45002659929511446</v>
      </c>
      <c r="F309" s="3">
        <f t="shared" si="77"/>
        <v>0.45016082420262171</v>
      </c>
      <c r="G309" s="3">
        <f t="shared" si="78"/>
        <v>32.93445612121149</v>
      </c>
      <c r="H309" s="3">
        <f t="shared" si="79"/>
        <v>32.928165755170831</v>
      </c>
      <c r="I309" s="3">
        <f t="shared" si="80"/>
        <v>26.294866894510129</v>
      </c>
      <c r="J309" s="3">
        <f t="shared" si="81"/>
        <v>26.292584981321344</v>
      </c>
      <c r="K309" s="3">
        <f t="shared" si="82"/>
        <v>655.36002500000484</v>
      </c>
      <c r="L309" s="5">
        <f t="shared" si="65"/>
        <v>97.107729080165157</v>
      </c>
      <c r="M309" s="5">
        <f t="shared" si="83"/>
        <v>9.0648212282444653</v>
      </c>
      <c r="N309" s="9">
        <v>50000</v>
      </c>
      <c r="O309" s="9">
        <v>0.3</v>
      </c>
      <c r="P309" s="9">
        <v>19.5</v>
      </c>
      <c r="Q309" s="5">
        <f t="shared" si="69"/>
        <v>499.200000000003</v>
      </c>
      <c r="R309" s="5">
        <f t="shared" si="73"/>
        <v>0.19452670088173993</v>
      </c>
      <c r="S309" s="9">
        <v>0.21</v>
      </c>
      <c r="T309" s="9">
        <v>0.9</v>
      </c>
      <c r="U309" s="3">
        <f t="shared" si="70"/>
        <v>1.9421545816033309E-2</v>
      </c>
      <c r="V309" s="3">
        <f t="shared" si="71"/>
        <v>8.5321742037130152E-2</v>
      </c>
      <c r="W309" s="21">
        <v>1</v>
      </c>
      <c r="X309" s="24">
        <f t="shared" si="68"/>
        <v>1.9421545816033309E-2</v>
      </c>
      <c r="Y309" s="3">
        <f t="shared" si="72"/>
        <v>7.7041785387004635</v>
      </c>
    </row>
    <row r="310" spans="2:25">
      <c r="B310" s="119">
        <f t="shared" si="67"/>
        <v>25.700000000000095</v>
      </c>
      <c r="C310" s="4">
        <f t="shared" si="74"/>
        <v>0.22934487057803607</v>
      </c>
      <c r="D310" s="3">
        <f t="shared" si="75"/>
        <v>0.2293649825410522</v>
      </c>
      <c r="E310" s="3">
        <f t="shared" si="76"/>
        <v>0.44898615428013644</v>
      </c>
      <c r="F310" s="3">
        <f t="shared" si="77"/>
        <v>0.44911928126173417</v>
      </c>
      <c r="G310" s="3">
        <f t="shared" si="78"/>
        <v>33.012246212580038</v>
      </c>
      <c r="H310" s="3">
        <f t="shared" si="79"/>
        <v>33.005970671986077</v>
      </c>
      <c r="I310" s="3">
        <f t="shared" si="80"/>
        <v>26.392234179773506</v>
      </c>
      <c r="J310" s="3">
        <f t="shared" si="81"/>
        <v>26.389960685836666</v>
      </c>
      <c r="K310" s="3">
        <f t="shared" si="82"/>
        <v>660.49002500000495</v>
      </c>
      <c r="L310" s="5">
        <f t="shared" ref="L310:L333" si="84">(C310+x*E310/a-B310*(x-b)/K310+D310+(2*b-x)*F310/$C$10-B310*(b-x)/K310)*q/PI()</f>
        <v>96.845791479519661</v>
      </c>
      <c r="M310" s="5">
        <f t="shared" si="83"/>
        <v>8.9838638199612024</v>
      </c>
      <c r="N310" s="9">
        <v>50000</v>
      </c>
      <c r="O310" s="9">
        <v>0.3</v>
      </c>
      <c r="P310" s="9">
        <v>19.5</v>
      </c>
      <c r="Q310" s="5">
        <f t="shared" si="69"/>
        <v>501.15000000000305</v>
      </c>
      <c r="R310" s="5">
        <f t="shared" si="73"/>
        <v>0.19324711459546856</v>
      </c>
      <c r="S310" s="9">
        <v>0.21</v>
      </c>
      <c r="T310" s="9">
        <v>0.9</v>
      </c>
      <c r="U310" s="3">
        <f t="shared" si="70"/>
        <v>1.9369158295904208E-2</v>
      </c>
      <c r="V310" s="3">
        <f t="shared" si="71"/>
        <v>8.4807276326778605E-2</v>
      </c>
      <c r="W310" s="21">
        <v>1</v>
      </c>
      <c r="X310" s="24">
        <f t="shared" si="68"/>
        <v>1.9369158295904208E-2</v>
      </c>
      <c r="Y310" s="3">
        <f t="shared" si="72"/>
        <v>7.7235476969963681</v>
      </c>
    </row>
    <row r="311" spans="2:25">
      <c r="B311" s="119">
        <f t="shared" ref="B311:B333" si="85">B310+$C$11</f>
        <v>25.800000000000097</v>
      </c>
      <c r="C311" s="4">
        <f t="shared" si="74"/>
        <v>0.22848668795021868</v>
      </c>
      <c r="D311" s="3">
        <f t="shared" si="75"/>
        <v>0.2285065749113423</v>
      </c>
      <c r="E311" s="3">
        <f t="shared" si="76"/>
        <v>0.44794831463678619</v>
      </c>
      <c r="F311" s="3">
        <f t="shared" si="77"/>
        <v>0.44808035458837736</v>
      </c>
      <c r="G311" s="3">
        <f t="shared" si="78"/>
        <v>33.090155635777919</v>
      </c>
      <c r="H311" s="3">
        <f t="shared" si="79"/>
        <v>33.083894873487992</v>
      </c>
      <c r="I311" s="3">
        <f t="shared" si="80"/>
        <v>26.489621080717725</v>
      </c>
      <c r="J311" s="3">
        <f t="shared" si="81"/>
        <v>26.487355945809409</v>
      </c>
      <c r="K311" s="3">
        <f t="shared" si="82"/>
        <v>665.64002500000504</v>
      </c>
      <c r="L311" s="5">
        <f t="shared" si="84"/>
        <v>96.584981723511603</v>
      </c>
      <c r="M311" s="5">
        <f t="shared" si="83"/>
        <v>8.9038126112239855</v>
      </c>
      <c r="N311" s="9">
        <v>50000</v>
      </c>
      <c r="O311" s="9">
        <v>0.3</v>
      </c>
      <c r="P311" s="9">
        <v>19.5</v>
      </c>
      <c r="Q311" s="5">
        <f t="shared" si="69"/>
        <v>503.10000000000309</v>
      </c>
      <c r="R311" s="5">
        <f t="shared" si="73"/>
        <v>0.19197968937290999</v>
      </c>
      <c r="S311" s="9">
        <v>0.21</v>
      </c>
      <c r="T311" s="9">
        <v>0.9</v>
      </c>
      <c r="U311" s="3">
        <f t="shared" si="70"/>
        <v>1.9316996344702596E-2</v>
      </c>
      <c r="V311" s="3">
        <f t="shared" si="71"/>
        <v>8.4297155909643109E-2</v>
      </c>
      <c r="W311" s="21">
        <v>1</v>
      </c>
      <c r="X311" s="24">
        <f t="shared" ref="X311:X333" si="86">IF(W311=1,U311,V311)</f>
        <v>1.9316996344702596E-2</v>
      </c>
      <c r="Y311" s="3">
        <f t="shared" si="72"/>
        <v>7.7428646933410707</v>
      </c>
    </row>
    <row r="312" spans="2:25">
      <c r="B312" s="119">
        <f t="shared" si="85"/>
        <v>25.900000000000098</v>
      </c>
      <c r="C312" s="4">
        <f t="shared" si="74"/>
        <v>0.22763479260880529</v>
      </c>
      <c r="D312" s="3">
        <f t="shared" si="75"/>
        <v>0.22765445788368954</v>
      </c>
      <c r="E312" s="3">
        <f t="shared" si="76"/>
        <v>0.44691309942409352</v>
      </c>
      <c r="F312" s="3">
        <f t="shared" si="77"/>
        <v>0.4470440631210949</v>
      </c>
      <c r="G312" s="3">
        <f t="shared" si="78"/>
        <v>33.168183549902231</v>
      </c>
      <c r="H312" s="3">
        <f t="shared" si="79"/>
        <v>33.161937518788086</v>
      </c>
      <c r="I312" s="3">
        <f t="shared" si="80"/>
        <v>26.587027381789131</v>
      </c>
      <c r="J312" s="3">
        <f t="shared" si="81"/>
        <v>26.584770546311002</v>
      </c>
      <c r="K312" s="3">
        <f t="shared" si="82"/>
        <v>670.81002500000511</v>
      </c>
      <c r="L312" s="5">
        <f t="shared" si="84"/>
        <v>96.325295105919608</v>
      </c>
      <c r="M312" s="5">
        <f t="shared" si="83"/>
        <v>8.8246556995074155</v>
      </c>
      <c r="N312" s="9">
        <v>50000</v>
      </c>
      <c r="O312" s="9">
        <v>0.3</v>
      </c>
      <c r="P312" s="9">
        <v>19.5</v>
      </c>
      <c r="Q312" s="5">
        <f t="shared" ref="Q312:Q333" si="87">(B312-B311)*P312+Q311</f>
        <v>505.05000000000314</v>
      </c>
      <c r="R312" s="5">
        <f t="shared" si="73"/>
        <v>0.19072427503399467</v>
      </c>
      <c r="S312" s="9">
        <v>0.21</v>
      </c>
      <c r="T312" s="9">
        <v>0.9</v>
      </c>
      <c r="U312" s="3">
        <f t="shared" ref="U312:U333" si="88">100*(B312-B311)*(L312-0*O312*M312)/N312</f>
        <v>1.9265059021184194E-2</v>
      </c>
      <c r="V312" s="3">
        <f t="shared" ref="V312:V333" si="89">100*(S312/(1+T312))*(B312-B311)*LOG10((Q312+L312)/Q312)</f>
        <v>8.379133469721535E-2</v>
      </c>
      <c r="W312" s="21">
        <v>1</v>
      </c>
      <c r="X312" s="24">
        <f t="shared" si="86"/>
        <v>1.9265059021184194E-2</v>
      </c>
      <c r="Y312" s="3">
        <f t="shared" ref="Y312:Y333" si="90">X312+Y311</f>
        <v>7.762129752362255</v>
      </c>
    </row>
    <row r="313" spans="2:25">
      <c r="B313" s="119">
        <f t="shared" si="85"/>
        <v>26.000000000000099</v>
      </c>
      <c r="C313" s="4">
        <f t="shared" si="74"/>
        <v>0.22678911693874895</v>
      </c>
      <c r="D313" s="3">
        <f t="shared" si="75"/>
        <v>0.22680856378270675</v>
      </c>
      <c r="E313" s="3">
        <f t="shared" si="76"/>
        <v>0.44588052694636593</v>
      </c>
      <c r="F313" s="3">
        <f t="shared" si="77"/>
        <v>0.44601042504506033</v>
      </c>
      <c r="G313" s="3">
        <f t="shared" si="78"/>
        <v>33.246329120671433</v>
      </c>
      <c r="H313" s="3">
        <f t="shared" si="79"/>
        <v>33.240097773622828</v>
      </c>
      <c r="I313" s="3">
        <f t="shared" si="80"/>
        <v>26.684452870538777</v>
      </c>
      <c r="J313" s="3">
        <f t="shared" si="81"/>
        <v>26.682204275509271</v>
      </c>
      <c r="K313" s="3">
        <f t="shared" si="82"/>
        <v>676.00002500000528</v>
      </c>
      <c r="L313" s="5">
        <f t="shared" si="84"/>
        <v>96.066726909702254</v>
      </c>
      <c r="M313" s="5">
        <f t="shared" si="83"/>
        <v>8.7463813577437044</v>
      </c>
      <c r="N313" s="9">
        <v>50000</v>
      </c>
      <c r="O313" s="9">
        <v>0.3</v>
      </c>
      <c r="P313" s="9">
        <v>19.5</v>
      </c>
      <c r="Q313" s="5">
        <f t="shared" si="87"/>
        <v>507.00000000000318</v>
      </c>
      <c r="R313" s="5">
        <f t="shared" si="73"/>
        <v>0.18948072368777447</v>
      </c>
      <c r="S313" s="9">
        <v>0.21</v>
      </c>
      <c r="T313" s="9">
        <v>0.9</v>
      </c>
      <c r="U313" s="3">
        <f t="shared" si="88"/>
        <v>1.9213345381940725E-2</v>
      </c>
      <c r="V313" s="3">
        <f t="shared" si="89"/>
        <v>8.328976718392743E-2</v>
      </c>
      <c r="W313" s="21">
        <v>1</v>
      </c>
      <c r="X313" s="24">
        <f t="shared" si="86"/>
        <v>1.9213345381940725E-2</v>
      </c>
      <c r="Y313" s="3">
        <f t="shared" si="90"/>
        <v>7.7813430977441955</v>
      </c>
    </row>
    <row r="314" spans="2:25">
      <c r="B314" s="119">
        <f t="shared" si="85"/>
        <v>26.100000000000101</v>
      </c>
      <c r="C314" s="4">
        <f t="shared" ref="C314:C333" si="91">ATAN((b-x)/B314)+ATAN((x-a)/B314)</f>
        <v>0.22594959427303318</v>
      </c>
      <c r="D314" s="3">
        <f t="shared" ref="D314:D333" si="92">ATAN((x-b)/B314)+ATAN((2*b-x-a)/B314)</f>
        <v>0.22596882588233924</v>
      </c>
      <c r="E314" s="3">
        <f t="shared" ref="E314:E333" si="93">ATAN((a-x)/B314)+ATAN(x/B314)</f>
        <v>0.44485061477117721</v>
      </c>
      <c r="F314" s="3">
        <f t="shared" ref="F314:F333" si="94">ATAN((a-2*b+x)/B314)+ATAN((2*b-x)/B314)</f>
        <v>0.44497945781005327</v>
      </c>
      <c r="G314" s="3">
        <f t="shared" ref="G314:G333" si="95">SQRT(x^2+B314^2)</f>
        <v>33.324591520377339</v>
      </c>
      <c r="H314" s="3">
        <f t="shared" ref="H314:H333" si="96">SQRT((2*b-x)^2+B314^2)</f>
        <v>33.318374810305578</v>
      </c>
      <c r="I314" s="3">
        <f t="shared" ref="I314:I333" si="97">SQRT((x-a)^2+B314^2)</f>
        <v>26.781897337567504</v>
      </c>
      <c r="J314" s="3">
        <f t="shared" ref="J314:J333" si="98">SQRT((2*b-x-a)^2+B314^2)</f>
        <v>26.779656924613601</v>
      </c>
      <c r="K314" s="3">
        <f t="shared" ref="K314:K333" si="99">(b-x)^2+B314^2</f>
        <v>681.21002500000532</v>
      </c>
      <c r="L314" s="5">
        <f t="shared" si="84"/>
        <v>95.809272407980771</v>
      </c>
      <c r="M314" s="5">
        <f t="shared" ref="M314:M333" si="100">(q/PI())*(C314+x*E314/a+B314*(x-b)/K314+2*B314*LN(I314/G314)/a+D314+(2*b-x)*F314/a+B314*(b-x)/K314+2*B314*LN(J314/H314)/a)</f>
        <v>8.6689780315204974</v>
      </c>
      <c r="N314" s="9">
        <v>50000</v>
      </c>
      <c r="O314" s="9">
        <v>0.3</v>
      </c>
      <c r="P314" s="9">
        <v>19.5</v>
      </c>
      <c r="Q314" s="5">
        <f t="shared" si="87"/>
        <v>508.95000000000323</v>
      </c>
      <c r="R314" s="5">
        <f t="shared" si="73"/>
        <v>0.18824888969050038</v>
      </c>
      <c r="S314" s="9">
        <v>0.21</v>
      </c>
      <c r="T314" s="9">
        <v>0.9</v>
      </c>
      <c r="U314" s="3">
        <f t="shared" si="88"/>
        <v>1.9161854481596425E-2</v>
      </c>
      <c r="V314" s="3">
        <f t="shared" si="89"/>
        <v>8.2792408438523438E-2</v>
      </c>
      <c r="W314" s="21">
        <v>1</v>
      </c>
      <c r="X314" s="24">
        <f t="shared" si="86"/>
        <v>1.9161854481596425E-2</v>
      </c>
      <c r="Y314" s="3">
        <f t="shared" si="90"/>
        <v>7.8005049522257917</v>
      </c>
    </row>
    <row r="315" spans="2:25">
      <c r="B315" s="119">
        <f t="shared" si="85"/>
        <v>26.200000000000102</v>
      </c>
      <c r="C315" s="4">
        <f t="shared" si="91"/>
        <v>0.22511615887644676</v>
      </c>
      <c r="D315" s="3">
        <f t="shared" si="92"/>
        <v>0.22513517838960712</v>
      </c>
      <c r="E315" s="3">
        <f t="shared" si="93"/>
        <v>0.44382337974695318</v>
      </c>
      <c r="F315" s="3">
        <f t="shared" si="94"/>
        <v>0.44395117814803264</v>
      </c>
      <c r="G315" s="3">
        <f t="shared" si="95"/>
        <v>33.402969927837333</v>
      </c>
      <c r="H315" s="3">
        <f t="shared" si="96"/>
        <v>33.396767807678714</v>
      </c>
      <c r="I315" s="3">
        <f t="shared" si="97"/>
        <v>26.879360576472152</v>
      </c>
      <c r="J315" s="3">
        <f t="shared" si="98"/>
        <v>26.877128287821328</v>
      </c>
      <c r="K315" s="3">
        <f t="shared" si="99"/>
        <v>686.44002500000545</v>
      </c>
      <c r="L315" s="5">
        <f t="shared" si="84"/>
        <v>95.552926864995072</v>
      </c>
      <c r="M315" s="5">
        <f t="shared" si="100"/>
        <v>8.5924343363242937</v>
      </c>
      <c r="N315" s="9">
        <v>50000</v>
      </c>
      <c r="O315" s="9">
        <v>0.3</v>
      </c>
      <c r="P315" s="9">
        <v>19.5</v>
      </c>
      <c r="Q315" s="5">
        <f t="shared" si="87"/>
        <v>510.90000000000327</v>
      </c>
      <c r="R315" s="5">
        <f t="shared" si="73"/>
        <v>0.18702862960460845</v>
      </c>
      <c r="S315" s="9">
        <v>0.21</v>
      </c>
      <c r="T315" s="9">
        <v>0.9</v>
      </c>
      <c r="U315" s="3">
        <f t="shared" si="88"/>
        <v>1.9110585372999284E-2</v>
      </c>
      <c r="V315" s="3">
        <f t="shared" si="89"/>
        <v>8.2299214095580248E-2</v>
      </c>
      <c r="W315" s="21">
        <v>1</v>
      </c>
      <c r="X315" s="24">
        <f t="shared" si="86"/>
        <v>1.9110585372999284E-2</v>
      </c>
      <c r="Y315" s="3">
        <f t="shared" si="90"/>
        <v>7.819615537598791</v>
      </c>
    </row>
    <row r="316" spans="2:25">
      <c r="B316" s="119">
        <f t="shared" si="85"/>
        <v>26.300000000000104</v>
      </c>
      <c r="C316" s="4">
        <f t="shared" si="91"/>
        <v>0.22428874592968304</v>
      </c>
      <c r="D316" s="3">
        <f t="shared" si="92"/>
        <v>0.22430755642867314</v>
      </c>
      <c r="E316" s="3">
        <f t="shared" si="93"/>
        <v>0.44279883802016284</v>
      </c>
      <c r="F316" s="3">
        <f t="shared" si="94"/>
        <v>0.4429256020903149</v>
      </c>
      <c r="G316" s="3">
        <f t="shared" si="95"/>
        <v>33.48146352834663</v>
      </c>
      <c r="H316" s="3">
        <f t="shared" si="96"/>
        <v>33.475275951065818</v>
      </c>
      <c r="I316" s="3">
        <f t="shared" si="97"/>
        <v>26.97684238379291</v>
      </c>
      <c r="J316" s="3">
        <f t="shared" si="98"/>
        <v>26.974618162265163</v>
      </c>
      <c r="K316" s="3">
        <f t="shared" si="99"/>
        <v>691.69002500000556</v>
      </c>
      <c r="L316" s="5">
        <f t="shared" si="84"/>
        <v>95.297685537034198</v>
      </c>
      <c r="M316" s="5">
        <f t="shared" si="100"/>
        <v>8.5167390548312021</v>
      </c>
      <c r="N316" s="9">
        <v>50000</v>
      </c>
      <c r="O316" s="9">
        <v>0.3</v>
      </c>
      <c r="P316" s="9">
        <v>19.5</v>
      </c>
      <c r="Q316" s="5">
        <f t="shared" si="87"/>
        <v>512.85000000000332</v>
      </c>
      <c r="R316" s="5">
        <f t="shared" si="73"/>
        <v>0.18581980215859137</v>
      </c>
      <c r="S316" s="9">
        <v>0.21</v>
      </c>
      <c r="T316" s="9">
        <v>0.9</v>
      </c>
      <c r="U316" s="3">
        <f t="shared" si="88"/>
        <v>1.9059537107407112E-2</v>
      </c>
      <c r="V316" s="3">
        <f t="shared" si="89"/>
        <v>8.1810140347176874E-2</v>
      </c>
      <c r="W316" s="21">
        <v>1</v>
      </c>
      <c r="X316" s="24">
        <f t="shared" si="86"/>
        <v>1.9059537107407112E-2</v>
      </c>
      <c r="Y316" s="3">
        <f t="shared" si="90"/>
        <v>7.838675074706198</v>
      </c>
    </row>
    <row r="317" spans="2:25">
      <c r="B317" s="119">
        <f t="shared" si="85"/>
        <v>26.400000000000105</v>
      </c>
      <c r="C317" s="4">
        <f t="shared" si="91"/>
        <v>0.22346729151375672</v>
      </c>
      <c r="D317" s="3">
        <f t="shared" si="92"/>
        <v>0.22348589602522884</v>
      </c>
      <c r="E317" s="3">
        <f t="shared" si="93"/>
        <v>0.44177700505212247</v>
      </c>
      <c r="F317" s="3">
        <f t="shared" si="94"/>
        <v>0.44190274498436655</v>
      </c>
      <c r="G317" s="3">
        <f t="shared" si="95"/>
        <v>33.560071513630682</v>
      </c>
      <c r="H317" s="3">
        <f t="shared" si="96"/>
        <v>33.553898432224024</v>
      </c>
      <c r="I317" s="3">
        <f t="shared" si="97"/>
        <v>27.074342558961714</v>
      </c>
      <c r="J317" s="3">
        <f t="shared" si="98"/>
        <v>27.072126347961763</v>
      </c>
      <c r="K317" s="3">
        <f t="shared" si="99"/>
        <v>696.96002500000566</v>
      </c>
      <c r="L317" s="5">
        <f t="shared" si="84"/>
        <v>95.043543673340949</v>
      </c>
      <c r="M317" s="5">
        <f t="shared" si="100"/>
        <v>8.4418811342423581</v>
      </c>
      <c r="N317" s="9">
        <v>50000</v>
      </c>
      <c r="O317" s="9">
        <v>0.3</v>
      </c>
      <c r="P317" s="9">
        <v>19.5</v>
      </c>
      <c r="Q317" s="5">
        <f t="shared" si="87"/>
        <v>514.80000000000337</v>
      </c>
      <c r="R317" s="5">
        <f t="shared" si="73"/>
        <v>0.18462226820773178</v>
      </c>
      <c r="S317" s="9">
        <v>0.21</v>
      </c>
      <c r="T317" s="9">
        <v>0.9</v>
      </c>
      <c r="U317" s="3">
        <f t="shared" si="88"/>
        <v>1.9008708734668461E-2</v>
      </c>
      <c r="V317" s="3">
        <f t="shared" si="89"/>
        <v>8.1325143934706981E-2</v>
      </c>
      <c r="W317" s="21">
        <v>1</v>
      </c>
      <c r="X317" s="24">
        <f t="shared" si="86"/>
        <v>1.9008708734668461E-2</v>
      </c>
      <c r="Y317" s="3">
        <f t="shared" si="90"/>
        <v>7.8576837834408666</v>
      </c>
    </row>
    <row r="318" spans="2:25">
      <c r="B318" s="119">
        <f t="shared" si="85"/>
        <v>26.500000000000107</v>
      </c>
      <c r="C318" s="4">
        <f t="shared" si="91"/>
        <v>0.22265173259473064</v>
      </c>
      <c r="D318" s="3">
        <f t="shared" si="92"/>
        <v>0.22267013409119166</v>
      </c>
      <c r="E318" s="3">
        <f t="shared" si="93"/>
        <v>0.4407578956354255</v>
      </c>
      <c r="F318" s="3">
        <f t="shared" si="94"/>
        <v>0.44088262151022062</v>
      </c>
      <c r="G318" s="3">
        <f t="shared" si="95"/>
        <v>33.638793081797772</v>
      </c>
      <c r="H318" s="3">
        <f t="shared" si="96"/>
        <v>33.632634449296496</v>
      </c>
      <c r="I318" s="3">
        <f t="shared" si="97"/>
        <v>27.171860904251769</v>
      </c>
      <c r="J318" s="3">
        <f t="shared" si="98"/>
        <v>27.169652647761357</v>
      </c>
      <c r="K318" s="3">
        <f t="shared" si="99"/>
        <v>702.25002500000573</v>
      </c>
      <c r="L318" s="5">
        <f t="shared" si="84"/>
        <v>94.790496516992476</v>
      </c>
      <c r="M318" s="5">
        <f t="shared" si="100"/>
        <v>8.3678496836643088</v>
      </c>
      <c r="N318" s="9">
        <v>50000</v>
      </c>
      <c r="O318" s="9">
        <v>0.3</v>
      </c>
      <c r="P318" s="9">
        <v>19.5</v>
      </c>
      <c r="Q318" s="5">
        <f t="shared" si="87"/>
        <v>516.75000000000341</v>
      </c>
      <c r="R318" s="5">
        <f t="shared" si="73"/>
        <v>0.18343589069567848</v>
      </c>
      <c r="S318" s="9">
        <v>0.21</v>
      </c>
      <c r="T318" s="9">
        <v>0.9</v>
      </c>
      <c r="U318" s="3">
        <f t="shared" si="88"/>
        <v>1.8958099303398764E-2</v>
      </c>
      <c r="V318" s="3">
        <f t="shared" si="89"/>
        <v>8.0844182140834109E-2</v>
      </c>
      <c r="W318" s="21">
        <v>1</v>
      </c>
      <c r="X318" s="24">
        <f t="shared" si="86"/>
        <v>1.8958099303398764E-2</v>
      </c>
      <c r="Y318" s="3">
        <f t="shared" si="90"/>
        <v>7.8766418827442655</v>
      </c>
    </row>
    <row r="319" spans="2:25">
      <c r="B319" s="119">
        <f t="shared" si="85"/>
        <v>26.600000000000108</v>
      </c>
      <c r="C319" s="4">
        <f t="shared" si="91"/>
        <v>0.22184200700874601</v>
      </c>
      <c r="D319" s="3">
        <f t="shared" si="92"/>
        <v>0.22186020840970633</v>
      </c>
      <c r="E319" s="3">
        <f t="shared" si="93"/>
        <v>0.43974152391000165</v>
      </c>
      <c r="F319" s="3">
        <f t="shared" si="94"/>
        <v>0.4398652456965233</v>
      </c>
      <c r="G319" s="3">
        <f t="shared" si="95"/>
        <v>33.717627437291696</v>
      </c>
      <c r="H319" s="3">
        <f t="shared" si="96"/>
        <v>33.711483206765109</v>
      </c>
      <c r="I319" s="3">
        <f t="shared" si="97"/>
        <v>27.269397224728049</v>
      </c>
      <c r="J319" s="3">
        <f t="shared" si="98"/>
        <v>27.267196867298363</v>
      </c>
      <c r="K319" s="3">
        <f t="shared" si="99"/>
        <v>707.56002500000579</v>
      </c>
      <c r="L319" s="5">
        <f t="shared" si="84"/>
        <v>94.538539305756061</v>
      </c>
      <c r="M319" s="5">
        <f t="shared" si="100"/>
        <v>8.2946339715326385</v>
      </c>
      <c r="N319" s="9">
        <v>50000</v>
      </c>
      <c r="O319" s="9">
        <v>0.3</v>
      </c>
      <c r="P319" s="9">
        <v>19.5</v>
      </c>
      <c r="Q319" s="5">
        <f t="shared" si="87"/>
        <v>518.70000000000346</v>
      </c>
      <c r="R319" s="5">
        <f t="shared" si="73"/>
        <v>0.182260534616841</v>
      </c>
      <c r="S319" s="9">
        <v>0.21</v>
      </c>
      <c r="T319" s="9">
        <v>0.9</v>
      </c>
      <c r="U319" s="3">
        <f t="shared" si="88"/>
        <v>1.8907707861151479E-2</v>
      </c>
      <c r="V319" s="3">
        <f t="shared" si="89"/>
        <v>8.0367212781584318E-2</v>
      </c>
      <c r="W319" s="21">
        <v>1</v>
      </c>
      <c r="X319" s="24">
        <f t="shared" si="86"/>
        <v>1.8907707861151479E-2</v>
      </c>
      <c r="Y319" s="3">
        <f t="shared" si="90"/>
        <v>7.8955495906054169</v>
      </c>
    </row>
    <row r="320" spans="2:25">
      <c r="B320" s="119">
        <f t="shared" si="85"/>
        <v>26.700000000000109</v>
      </c>
      <c r="C320" s="4">
        <f t="shared" si="91"/>
        <v>0.22103805344734892</v>
      </c>
      <c r="D320" s="3">
        <f t="shared" si="92"/>
        <v>0.22105605762044306</v>
      </c>
      <c r="E320" s="3">
        <f t="shared" si="93"/>
        <v>0.43872790337881729</v>
      </c>
      <c r="F320" s="3">
        <f t="shared" si="94"/>
        <v>0.43885063093622267</v>
      </c>
      <c r="G320" s="3">
        <f t="shared" si="95"/>
        <v>33.796573790844626</v>
      </c>
      <c r="H320" s="3">
        <f t="shared" si="96"/>
        <v>33.790443915403152</v>
      </c>
      <c r="I320" s="3">
        <f t="shared" si="97"/>
        <v>27.366951328198869</v>
      </c>
      <c r="J320" s="3">
        <f t="shared" si="98"/>
        <v>27.364758814943094</v>
      </c>
      <c r="K320" s="3">
        <f t="shared" si="99"/>
        <v>712.89002500000595</v>
      </c>
      <c r="L320" s="5">
        <f t="shared" si="84"/>
        <v>94.287667272921809</v>
      </c>
      <c r="M320" s="5">
        <f t="shared" si="100"/>
        <v>8.2222234230800986</v>
      </c>
      <c r="N320" s="9">
        <v>50000</v>
      </c>
      <c r="O320" s="9">
        <v>0.3</v>
      </c>
      <c r="P320" s="9">
        <v>19.5</v>
      </c>
      <c r="Q320" s="5">
        <f t="shared" si="87"/>
        <v>520.6500000000035</v>
      </c>
      <c r="R320" s="5">
        <f t="shared" si="73"/>
        <v>0.18109606697958547</v>
      </c>
      <c r="S320" s="9">
        <v>0.21</v>
      </c>
      <c r="T320" s="9">
        <v>0.9</v>
      </c>
      <c r="U320" s="3">
        <f t="shared" si="88"/>
        <v>1.885753345458463E-2</v>
      </c>
      <c r="V320" s="3">
        <f t="shared" si="89"/>
        <v>7.9894194198573826E-2</v>
      </c>
      <c r="W320" s="21">
        <v>1</v>
      </c>
      <c r="X320" s="24">
        <f t="shared" si="86"/>
        <v>1.885753345458463E-2</v>
      </c>
      <c r="Y320" s="3">
        <f t="shared" si="90"/>
        <v>7.914407124060002</v>
      </c>
    </row>
    <row r="321" spans="2:25">
      <c r="B321" s="119">
        <f t="shared" si="85"/>
        <v>26.800000000000111</v>
      </c>
      <c r="C321" s="4">
        <f t="shared" si="91"/>
        <v>0.22023981144310648</v>
      </c>
      <c r="D321" s="3">
        <f t="shared" si="92"/>
        <v>0.22025762120518658</v>
      </c>
      <c r="E321" s="3">
        <f t="shared" si="93"/>
        <v>0.43771704692322377</v>
      </c>
      <c r="F321" s="3">
        <f t="shared" si="94"/>
        <v>0.43783879000190395</v>
      </c>
      <c r="G321" s="3">
        <f t="shared" si="95"/>
        <v>33.875631359430123</v>
      </c>
      <c r="H321" s="3">
        <f t="shared" si="96"/>
        <v>33.869515792228356</v>
      </c>
      <c r="I321" s="3">
        <f t="shared" si="97"/>
        <v>27.464523025168415</v>
      </c>
      <c r="J321" s="3">
        <f t="shared" si="98"/>
        <v>27.462338301754386</v>
      </c>
      <c r="K321" s="3">
        <f t="shared" si="99"/>
        <v>718.24002500000597</v>
      </c>
      <c r="L321" s="5">
        <f t="shared" si="84"/>
        <v>94.037875648111978</v>
      </c>
      <c r="M321" s="5">
        <f t="shared" si="100"/>
        <v>8.1506076178453419</v>
      </c>
      <c r="N321" s="9">
        <v>50000</v>
      </c>
      <c r="O321" s="9">
        <v>0.3</v>
      </c>
      <c r="P321" s="9">
        <v>19.5</v>
      </c>
      <c r="Q321" s="5">
        <f t="shared" si="87"/>
        <v>522.60000000000355</v>
      </c>
      <c r="R321" s="5">
        <f t="shared" si="73"/>
        <v>0.17994235677020923</v>
      </c>
      <c r="S321" s="9">
        <v>0.21</v>
      </c>
      <c r="T321" s="9">
        <v>0.9</v>
      </c>
      <c r="U321" s="3">
        <f t="shared" si="88"/>
        <v>1.8807575129622663E-2</v>
      </c>
      <c r="V321" s="3">
        <f t="shared" si="89"/>
        <v>7.9425085251371402E-2</v>
      </c>
      <c r="W321" s="21">
        <v>1</v>
      </c>
      <c r="X321" s="24">
        <f t="shared" si="86"/>
        <v>1.8807575129622663E-2</v>
      </c>
      <c r="Y321" s="3">
        <f t="shared" si="90"/>
        <v>7.9332146991896249</v>
      </c>
    </row>
    <row r="322" spans="2:25">
      <c r="B322" s="119">
        <f t="shared" si="85"/>
        <v>26.900000000000112</v>
      </c>
      <c r="C322" s="4">
        <f t="shared" si="91"/>
        <v>0.21944722135550623</v>
      </c>
      <c r="D322" s="3">
        <f t="shared" si="92"/>
        <v>0.21946483947370882</v>
      </c>
      <c r="E322" s="3">
        <f t="shared" si="93"/>
        <v>0.43670896681796223</v>
      </c>
      <c r="F322" s="3">
        <f t="shared" si="94"/>
        <v>0.43682973506078204</v>
      </c>
      <c r="G322" s="3">
        <f t="shared" si="95"/>
        <v>33.954799366216342</v>
      </c>
      <c r="H322" s="3">
        <f t="shared" si="96"/>
        <v>33.948698060455953</v>
      </c>
      <c r="I322" s="3">
        <f t="shared" si="97"/>
        <v>27.56211212879024</v>
      </c>
      <c r="J322" s="3">
        <f t="shared" si="98"/>
        <v>27.559935141433225</v>
      </c>
      <c r="K322" s="3">
        <f t="shared" si="99"/>
        <v>723.61002500000609</v>
      </c>
      <c r="L322" s="5">
        <f t="shared" si="84"/>
        <v>93.789159658067973</v>
      </c>
      <c r="M322" s="5">
        <f t="shared" si="100"/>
        <v>8.0797762872244672</v>
      </c>
      <c r="N322" s="9">
        <v>50000</v>
      </c>
      <c r="O322" s="9">
        <v>0.3</v>
      </c>
      <c r="P322" s="9">
        <v>19.5</v>
      </c>
      <c r="Q322" s="5">
        <f t="shared" si="87"/>
        <v>524.55000000000359</v>
      </c>
      <c r="R322" s="5">
        <f t="shared" si="73"/>
        <v>0.17879927491767672</v>
      </c>
      <c r="S322" s="9">
        <v>0.21</v>
      </c>
      <c r="T322" s="9">
        <v>0.9</v>
      </c>
      <c r="U322" s="3">
        <f t="shared" si="88"/>
        <v>1.8757831931613862E-2</v>
      </c>
      <c r="V322" s="3">
        <f t="shared" si="89"/>
        <v>7.8959845309988369E-2</v>
      </c>
      <c r="W322" s="21">
        <v>1</v>
      </c>
      <c r="X322" s="24">
        <f t="shared" si="86"/>
        <v>1.8757831931613862E-2</v>
      </c>
      <c r="Y322" s="3">
        <f t="shared" si="90"/>
        <v>7.951972531121239</v>
      </c>
    </row>
    <row r="323" spans="2:25">
      <c r="B323" s="119">
        <f t="shared" si="85"/>
        <v>27.000000000000114</v>
      </c>
      <c r="C323" s="4">
        <f t="shared" si="91"/>
        <v>0.21866022435713256</v>
      </c>
      <c r="D323" s="3">
        <f t="shared" si="92"/>
        <v>0.21867765354991955</v>
      </c>
      <c r="E323" s="3">
        <f t="shared" si="93"/>
        <v>0.43570367474583194</v>
      </c>
      <c r="F323" s="3">
        <f t="shared" si="94"/>
        <v>0.43582347768935681</v>
      </c>
      <c r="G323" s="3">
        <f t="shared" si="95"/>
        <v>34.034077040519342</v>
      </c>
      <c r="H323" s="3">
        <f t="shared" si="96"/>
        <v>34.027989949452</v>
      </c>
      <c r="I323" s="3">
        <f t="shared" si="97"/>
        <v>27.659718454821736</v>
      </c>
      <c r="J323" s="3">
        <f t="shared" si="98"/>
        <v>27.657549150277326</v>
      </c>
      <c r="K323" s="3">
        <f t="shared" si="99"/>
        <v>729.00002500000619</v>
      </c>
      <c r="L323" s="5">
        <f t="shared" si="84"/>
        <v>93.541514527415018</v>
      </c>
      <c r="M323" s="5">
        <f t="shared" si="100"/>
        <v>8.009719312063309</v>
      </c>
      <c r="N323" s="9">
        <v>50000</v>
      </c>
      <c r="O323" s="9">
        <v>0.3</v>
      </c>
      <c r="P323" s="9">
        <v>19.5</v>
      </c>
      <c r="Q323" s="5">
        <f t="shared" si="87"/>
        <v>526.50000000000364</v>
      </c>
      <c r="R323" s="5">
        <f t="shared" si="73"/>
        <v>0.17766669425909662</v>
      </c>
      <c r="S323" s="9">
        <v>0.21</v>
      </c>
      <c r="T323" s="9">
        <v>0.9</v>
      </c>
      <c r="U323" s="3">
        <f t="shared" si="88"/>
        <v>1.8708302905483271E-2</v>
      </c>
      <c r="V323" s="3">
        <f t="shared" si="89"/>
        <v>7.8498434247497584E-2</v>
      </c>
      <c r="W323" s="21">
        <v>1</v>
      </c>
      <c r="X323" s="24">
        <f t="shared" si="86"/>
        <v>1.8708302905483271E-2</v>
      </c>
      <c r="Y323" s="3">
        <f t="shared" si="90"/>
        <v>7.9706808340267221</v>
      </c>
    </row>
    <row r="324" spans="2:25">
      <c r="B324" s="119">
        <f t="shared" si="85"/>
        <v>27.100000000000115</v>
      </c>
      <c r="C324" s="4">
        <f t="shared" si="91"/>
        <v>0.21787876242011361</v>
      </c>
      <c r="D324" s="3">
        <f t="shared" si="92"/>
        <v>0.21789600535828807</v>
      </c>
      <c r="E324" s="3">
        <f t="shared" si="93"/>
        <v>0.43470118181203055</v>
      </c>
      <c r="F324" s="3">
        <f t="shared" si="94"/>
        <v>0.43482002888774218</v>
      </c>
      <c r="G324" s="3">
        <f t="shared" si="95"/>
        <v>34.113463617756643</v>
      </c>
      <c r="H324" s="3">
        <f t="shared" si="96"/>
        <v>34.107390694686778</v>
      </c>
      <c r="I324" s="3">
        <f t="shared" si="97"/>
        <v>27.757341821579498</v>
      </c>
      <c r="J324" s="3">
        <f t="shared" si="98"/>
        <v>27.75518014713661</v>
      </c>
      <c r="K324" s="3">
        <f t="shared" si="99"/>
        <v>734.41002500000627</v>
      </c>
      <c r="L324" s="5">
        <f t="shared" si="84"/>
        <v>93.294935479405865</v>
      </c>
      <c r="M324" s="5">
        <f t="shared" si="100"/>
        <v>7.9404267202901373</v>
      </c>
      <c r="N324" s="9">
        <v>50000</v>
      </c>
      <c r="O324" s="9">
        <v>0.3</v>
      </c>
      <c r="P324" s="9">
        <v>19.5</v>
      </c>
      <c r="Q324" s="5">
        <f t="shared" si="87"/>
        <v>528.45000000000368</v>
      </c>
      <c r="R324" s="5">
        <f t="shared" si="73"/>
        <v>0.17654448950592339</v>
      </c>
      <c r="S324" s="9">
        <v>0.21</v>
      </c>
      <c r="T324" s="9">
        <v>0.9</v>
      </c>
      <c r="U324" s="3">
        <f t="shared" si="88"/>
        <v>1.865898709588144E-2</v>
      </c>
      <c r="V324" s="3">
        <f t="shared" si="89"/>
        <v>7.8040812432776607E-2</v>
      </c>
      <c r="W324" s="21">
        <v>1</v>
      </c>
      <c r="X324" s="24">
        <f t="shared" si="86"/>
        <v>1.865898709588144E-2</v>
      </c>
      <c r="Y324" s="3">
        <f t="shared" si="90"/>
        <v>7.9893398211226039</v>
      </c>
    </row>
    <row r="325" spans="2:25">
      <c r="B325" s="119">
        <f t="shared" si="85"/>
        <v>27.200000000000117</v>
      </c>
      <c r="C325" s="4">
        <f t="shared" si="91"/>
        <v>0.217102778302833</v>
      </c>
      <c r="D325" s="3">
        <f t="shared" si="92"/>
        <v>0.21711983761053069</v>
      </c>
      <c r="E325" s="3">
        <f t="shared" si="93"/>
        <v>0.43370149855817253</v>
      </c>
      <c r="F325" s="3">
        <f t="shared" si="94"/>
        <v>0.4338193990936714</v>
      </c>
      <c r="G325" s="3">
        <f t="shared" si="95"/>
        <v>34.19295833940091</v>
      </c>
      <c r="H325" s="3">
        <f t="shared" si="96"/>
        <v>34.186899537688504</v>
      </c>
      <c r="I325" s="3">
        <f t="shared" si="97"/>
        <v>27.854982049895604</v>
      </c>
      <c r="J325" s="3">
        <f t="shared" si="98"/>
        <v>27.852827953369587</v>
      </c>
      <c r="K325" s="3">
        <f t="shared" si="99"/>
        <v>739.84002500000634</v>
      </c>
      <c r="L325" s="5">
        <f t="shared" si="84"/>
        <v>93.049417736642866</v>
      </c>
      <c r="M325" s="5">
        <f t="shared" si="100"/>
        <v>7.8718886845870149</v>
      </c>
      <c r="N325" s="9">
        <v>50000</v>
      </c>
      <c r="O325" s="9">
        <v>0.3</v>
      </c>
      <c r="P325" s="9">
        <v>19.5</v>
      </c>
      <c r="Q325" s="5">
        <f t="shared" si="87"/>
        <v>530.40000000000373</v>
      </c>
      <c r="R325" s="5">
        <f t="shared" si="73"/>
        <v>0.17543253721086391</v>
      </c>
      <c r="S325" s="9">
        <v>0.21</v>
      </c>
      <c r="T325" s="9">
        <v>0.9</v>
      </c>
      <c r="U325" s="3">
        <f t="shared" si="88"/>
        <v>1.8609883547328839E-2</v>
      </c>
      <c r="V325" s="3">
        <f t="shared" si="89"/>
        <v>7.7586940723373438E-2</v>
      </c>
      <c r="W325" s="21">
        <v>1</v>
      </c>
      <c r="X325" s="24">
        <f t="shared" si="86"/>
        <v>1.8609883547328839E-2</v>
      </c>
      <c r="Y325" s="3">
        <f t="shared" si="90"/>
        <v>8.0079497046699331</v>
      </c>
    </row>
    <row r="326" spans="2:25">
      <c r="B326" s="119">
        <f t="shared" si="85"/>
        <v>27.300000000000118</v>
      </c>
      <c r="C326" s="4">
        <f t="shared" si="91"/>
        <v>0.21633221553690046</v>
      </c>
      <c r="D326" s="3">
        <f t="shared" si="92"/>
        <v>0.21634909379255718</v>
      </c>
      <c r="E326" s="3">
        <f t="shared" si="93"/>
        <v>0.43270463497599543</v>
      </c>
      <c r="F326" s="3">
        <f t="shared" si="94"/>
        <v>0.43282159819619115</v>
      </c>
      <c r="G326" s="3">
        <f t="shared" si="95"/>
        <v>34.272560452933867</v>
      </c>
      <c r="H326" s="3">
        <f t="shared" si="96"/>
        <v>34.266515725997102</v>
      </c>
      <c r="I326" s="3">
        <f t="shared" si="97"/>
        <v>27.952638963074783</v>
      </c>
      <c r="J326" s="3">
        <f t="shared" si="98"/>
        <v>27.950492392800641</v>
      </c>
      <c r="K326" s="3">
        <f t="shared" si="99"/>
        <v>745.29002500000649</v>
      </c>
      <c r="L326" s="5">
        <f t="shared" si="84"/>
        <v>92.804956521780142</v>
      </c>
      <c r="M326" s="5">
        <f t="shared" si="100"/>
        <v>7.804095520101364</v>
      </c>
      <c r="N326" s="9">
        <v>50000</v>
      </c>
      <c r="O326" s="9">
        <v>0.3</v>
      </c>
      <c r="P326" s="9">
        <v>19.5</v>
      </c>
      <c r="Q326" s="5">
        <f t="shared" si="87"/>
        <v>532.35000000000377</v>
      </c>
      <c r="R326" s="5">
        <f t="shared" si="73"/>
        <v>0.17433071573547382</v>
      </c>
      <c r="S326" s="9">
        <v>0.21</v>
      </c>
      <c r="T326" s="9">
        <v>0.9</v>
      </c>
      <c r="U326" s="3">
        <f t="shared" si="88"/>
        <v>1.8560991304356293E-2</v>
      </c>
      <c r="V326" s="3">
        <f t="shared" si="89"/>
        <v>7.7136780458491427E-2</v>
      </c>
      <c r="W326" s="21">
        <v>1</v>
      </c>
      <c r="X326" s="24">
        <f t="shared" si="86"/>
        <v>1.8560991304356293E-2</v>
      </c>
      <c r="Y326" s="3">
        <f t="shared" si="90"/>
        <v>8.0265106959742898</v>
      </c>
    </row>
    <row r="327" spans="2:25">
      <c r="B327" s="119">
        <f t="shared" si="85"/>
        <v>27.400000000000119</v>
      </c>
      <c r="C327" s="4">
        <f t="shared" si="91"/>
        <v>0.21556701841437531</v>
      </c>
      <c r="D327" s="3">
        <f t="shared" si="92"/>
        <v>0.21558371815167157</v>
      </c>
      <c r="E327" s="3">
        <f t="shared" si="93"/>
        <v>0.43171060052075771</v>
      </c>
      <c r="F327" s="3">
        <f t="shared" si="94"/>
        <v>0.43182663554904704</v>
      </c>
      <c r="G327" s="3">
        <f t="shared" si="95"/>
        <v>34.352269211800355</v>
      </c>
      <c r="H327" s="3">
        <f t="shared" si="96"/>
        <v>34.346238513118237</v>
      </c>
      <c r="I327" s="3">
        <f t="shared" si="97"/>
        <v>28.050312386852426</v>
      </c>
      <c r="J327" s="3">
        <f t="shared" si="98"/>
        <v>28.048173291678133</v>
      </c>
      <c r="K327" s="3">
        <f t="shared" si="99"/>
        <v>750.76002500000664</v>
      </c>
      <c r="L327" s="5">
        <f t="shared" si="84"/>
        <v>92.561547058205065</v>
      </c>
      <c r="M327" s="5">
        <f t="shared" si="100"/>
        <v>7.7370376821948996</v>
      </c>
      <c r="N327" s="9">
        <v>50000</v>
      </c>
      <c r="O327" s="9">
        <v>0.3</v>
      </c>
      <c r="P327" s="9">
        <v>19.5</v>
      </c>
      <c r="Q327" s="5">
        <f t="shared" si="87"/>
        <v>534.30000000000382</v>
      </c>
      <c r="R327" s="5">
        <f t="shared" si="73"/>
        <v>0.17323890521842486</v>
      </c>
      <c r="S327" s="9">
        <v>0.21</v>
      </c>
      <c r="T327" s="9">
        <v>0.9</v>
      </c>
      <c r="U327" s="3">
        <f t="shared" si="88"/>
        <v>1.8512309411641278E-2</v>
      </c>
      <c r="V327" s="3">
        <f t="shared" si="89"/>
        <v>7.6690293452092398E-2</v>
      </c>
      <c r="W327" s="21">
        <v>1</v>
      </c>
      <c r="X327" s="24">
        <f t="shared" si="86"/>
        <v>1.8512309411641278E-2</v>
      </c>
      <c r="Y327" s="3">
        <f t="shared" si="90"/>
        <v>8.0450230053859304</v>
      </c>
    </row>
    <row r="328" spans="2:25">
      <c r="B328" s="119">
        <f t="shared" si="85"/>
        <v>27.500000000000121</v>
      </c>
      <c r="C328" s="4">
        <f t="shared" si="91"/>
        <v>0.21480713197523768</v>
      </c>
      <c r="D328" s="3">
        <f t="shared" si="92"/>
        <v>0.21482365568402051</v>
      </c>
      <c r="E328" s="3">
        <f t="shared" si="93"/>
        <v>0.43071940412433779</v>
      </c>
      <c r="F328" s="3">
        <f t="shared" si="94"/>
        <v>0.43083451998377065</v>
      </c>
      <c r="G328" s="3">
        <f t="shared" si="95"/>
        <v>34.432083875362622</v>
      </c>
      <c r="H328" s="3">
        <f t="shared" si="96"/>
        <v>34.426067158477551</v>
      </c>
      <c r="I328" s="3">
        <f t="shared" si="97"/>
        <v>28.148002149353452</v>
      </c>
      <c r="J328" s="3">
        <f t="shared" si="98"/>
        <v>28.145870478633391</v>
      </c>
      <c r="K328" s="3">
        <f t="shared" si="99"/>
        <v>756.25002500000664</v>
      </c>
      <c r="L328" s="5">
        <f t="shared" si="84"/>
        <v>92.319184570700813</v>
      </c>
      <c r="M328" s="5">
        <f t="shared" si="100"/>
        <v>7.6707057642302363</v>
      </c>
      <c r="N328" s="9">
        <v>50000</v>
      </c>
      <c r="O328" s="9">
        <v>0.3</v>
      </c>
      <c r="P328" s="9">
        <v>19.5</v>
      </c>
      <c r="Q328" s="5">
        <f t="shared" si="87"/>
        <v>536.25000000000387</v>
      </c>
      <c r="R328" s="5">
        <f t="shared" si="73"/>
        <v>0.17215698754442918</v>
      </c>
      <c r="S328" s="9">
        <v>0.21</v>
      </c>
      <c r="T328" s="9">
        <v>0.9</v>
      </c>
      <c r="U328" s="3">
        <f t="shared" si="88"/>
        <v>1.8463836914140424E-2</v>
      </c>
      <c r="V328" s="3">
        <f t="shared" si="89"/>
        <v>7.624744198611437E-2</v>
      </c>
      <c r="W328" s="21">
        <v>1</v>
      </c>
      <c r="X328" s="24">
        <f t="shared" si="86"/>
        <v>1.8463836914140424E-2</v>
      </c>
      <c r="Y328" s="3">
        <f t="shared" si="90"/>
        <v>8.0634868423000707</v>
      </c>
    </row>
    <row r="329" spans="2:25">
      <c r="B329" s="119">
        <f t="shared" si="85"/>
        <v>27.600000000000122</v>
      </c>
      <c r="C329" s="4">
        <f t="shared" si="91"/>
        <v>0.21405250199510156</v>
      </c>
      <c r="D329" s="3">
        <f t="shared" si="92"/>
        <v>0.21406885212228455</v>
      </c>
      <c r="E329" s="3">
        <f t="shared" si="93"/>
        <v>0.42973105420803959</v>
      </c>
      <c r="F329" s="3">
        <f t="shared" si="94"/>
        <v>0.42984525982247279</v>
      </c>
      <c r="G329" s="3">
        <f t="shared" si="95"/>
        <v>34.512003708854792</v>
      </c>
      <c r="H329" s="3">
        <f t="shared" si="96"/>
        <v>34.506000927375034</v>
      </c>
      <c r="I329" s="3">
        <f t="shared" si="97"/>
        <v>28.245708081052008</v>
      </c>
      <c r="J329" s="3">
        <f t="shared" si="98"/>
        <v>28.243583784640482</v>
      </c>
      <c r="K329" s="3">
        <f t="shared" si="99"/>
        <v>761.76002500000675</v>
      </c>
      <c r="L329" s="5">
        <f t="shared" si="84"/>
        <v>92.077864286089238</v>
      </c>
      <c r="M329" s="5">
        <f t="shared" si="100"/>
        <v>7.6050904953948466</v>
      </c>
      <c r="N329" s="9">
        <v>50000</v>
      </c>
      <c r="O329" s="9">
        <v>0.3</v>
      </c>
      <c r="P329" s="9">
        <v>19.5</v>
      </c>
      <c r="Q329" s="5">
        <f t="shared" si="87"/>
        <v>538.20000000000391</v>
      </c>
      <c r="R329" s="5">
        <f t="shared" si="73"/>
        <v>0.17108484631380261</v>
      </c>
      <c r="S329" s="9">
        <v>0.21</v>
      </c>
      <c r="T329" s="9">
        <v>0.9</v>
      </c>
      <c r="U329" s="3">
        <f t="shared" si="88"/>
        <v>1.8415572857218111E-2</v>
      </c>
      <c r="V329" s="3">
        <f t="shared" si="89"/>
        <v>7.5808188803802176E-2</v>
      </c>
      <c r="W329" s="21">
        <v>1</v>
      </c>
      <c r="X329" s="24">
        <f t="shared" si="86"/>
        <v>1.8415572857218111E-2</v>
      </c>
      <c r="Y329" s="3">
        <f t="shared" si="90"/>
        <v>8.0819024151572894</v>
      </c>
    </row>
    <row r="330" spans="2:25">
      <c r="B330" s="119">
        <f t="shared" si="85"/>
        <v>27.700000000000124</v>
      </c>
      <c r="C330" s="4">
        <f t="shared" si="91"/>
        <v>0.21330307497316481</v>
      </c>
      <c r="D330" s="3">
        <f t="shared" si="92"/>
        <v>0.21331925392360687</v>
      </c>
      <c r="E330" s="3">
        <f t="shared" si="93"/>
        <v>0.42874555869511222</v>
      </c>
      <c r="F330" s="3">
        <f t="shared" si="94"/>
        <v>0.42885886289035108</v>
      </c>
      <c r="G330" s="3">
        <f t="shared" si="95"/>
        <v>34.59202798333753</v>
      </c>
      <c r="H330" s="3">
        <f t="shared" si="96"/>
        <v>34.586039090939671</v>
      </c>
      <c r="I330" s="3">
        <f t="shared" si="97"/>
        <v>28.343430014731929</v>
      </c>
      <c r="J330" s="3">
        <f t="shared" si="98"/>
        <v>28.3413130429768</v>
      </c>
      <c r="K330" s="3">
        <f t="shared" si="99"/>
        <v>767.29002500000695</v>
      </c>
      <c r="L330" s="5">
        <f t="shared" si="84"/>
        <v>91.837581433855462</v>
      </c>
      <c r="M330" s="5">
        <f t="shared" si="100"/>
        <v>7.5401827385609925</v>
      </c>
      <c r="N330" s="9">
        <v>50000</v>
      </c>
      <c r="O330" s="9">
        <v>0.3</v>
      </c>
      <c r="P330" s="9">
        <v>19.5</v>
      </c>
      <c r="Q330" s="5">
        <f t="shared" si="87"/>
        <v>540.15000000000396</v>
      </c>
      <c r="R330" s="5">
        <f t="shared" si="73"/>
        <v>0.17002236681265351</v>
      </c>
      <c r="S330" s="9">
        <v>0.21</v>
      </c>
      <c r="T330" s="9">
        <v>0.9</v>
      </c>
      <c r="U330" s="3">
        <f t="shared" si="88"/>
        <v>1.8367516286771354E-2</v>
      </c>
      <c r="V330" s="3">
        <f t="shared" si="89"/>
        <v>7.5372497103148459E-2</v>
      </c>
      <c r="W330" s="21">
        <v>1</v>
      </c>
      <c r="X330" s="24">
        <f t="shared" si="86"/>
        <v>1.8367516286771354E-2</v>
      </c>
      <c r="Y330" s="3">
        <f t="shared" si="90"/>
        <v>8.1002699314440605</v>
      </c>
    </row>
    <row r="331" spans="2:25">
      <c r="B331" s="119">
        <f t="shared" si="85"/>
        <v>27.800000000000125</v>
      </c>
      <c r="C331" s="4">
        <f t="shared" si="91"/>
        <v>0.21255879812039052</v>
      </c>
      <c r="D331" s="3">
        <f t="shared" si="92"/>
        <v>0.21257480825775368</v>
      </c>
      <c r="E331" s="3">
        <f t="shared" si="93"/>
        <v>0.42776292502298852</v>
      </c>
      <c r="F331" s="3">
        <f t="shared" si="94"/>
        <v>0.42787533652791654</v>
      </c>
      <c r="G331" s="3">
        <f t="shared" si="95"/>
        <v>34.672155975652956</v>
      </c>
      <c r="H331" s="3">
        <f t="shared" si="96"/>
        <v>34.666180926084245</v>
      </c>
      <c r="I331" s="3">
        <f t="shared" si="97"/>
        <v>28.441167785448034</v>
      </c>
      <c r="J331" s="3">
        <f t="shared" si="98"/>
        <v>28.439058089184442</v>
      </c>
      <c r="K331" s="3">
        <f t="shared" si="99"/>
        <v>772.84002500000702</v>
      </c>
      <c r="L331" s="5">
        <f t="shared" si="84"/>
        <v>91.598331246753887</v>
      </c>
      <c r="M331" s="5">
        <f t="shared" si="100"/>
        <v>7.4759734881812054</v>
      </c>
      <c r="N331" s="9">
        <v>50000</v>
      </c>
      <c r="O331" s="9">
        <v>0.3</v>
      </c>
      <c r="P331" s="9">
        <v>19.5</v>
      </c>
      <c r="Q331" s="5">
        <f t="shared" si="87"/>
        <v>542.100000000004</v>
      </c>
      <c r="R331" s="5">
        <f t="shared" si="73"/>
        <v>0.16896943598368053</v>
      </c>
      <c r="S331" s="9">
        <v>0.21</v>
      </c>
      <c r="T331" s="9">
        <v>0.9</v>
      </c>
      <c r="U331" s="3">
        <f t="shared" si="88"/>
        <v>1.8319666249351038E-2</v>
      </c>
      <c r="V331" s="3">
        <f t="shared" si="89"/>
        <v>7.4940330530443536E-2</v>
      </c>
      <c r="W331" s="21">
        <v>1</v>
      </c>
      <c r="X331" s="24">
        <f t="shared" si="86"/>
        <v>1.8319666249351038E-2</v>
      </c>
      <c r="Y331" s="3">
        <f t="shared" si="90"/>
        <v>8.1185895976934113</v>
      </c>
    </row>
    <row r="332" spans="2:25">
      <c r="B332" s="119">
        <f t="shared" si="85"/>
        <v>27.900000000000126</v>
      </c>
      <c r="C332" s="4">
        <f t="shared" si="91"/>
        <v>0.21181961934791502</v>
      </c>
      <c r="D332" s="3">
        <f t="shared" si="92"/>
        <v>0.21183546299550227</v>
      </c>
      <c r="E332" s="3">
        <f t="shared" si="93"/>
        <v>0.42678316015525131</v>
      </c>
      <c r="F332" s="3">
        <f t="shared" si="94"/>
        <v>0.42689468760294791</v>
      </c>
      <c r="G332" s="3">
        <f t="shared" si="95"/>
        <v>34.752386968379696</v>
      </c>
      <c r="H332" s="3">
        <f t="shared" si="96"/>
        <v>34.74642571546039</v>
      </c>
      <c r="I332" s="3">
        <f t="shared" si="97"/>
        <v>28.538921230488146</v>
      </c>
      <c r="J332" s="3">
        <f t="shared" si="98"/>
        <v>28.536818761032333</v>
      </c>
      <c r="K332" s="3">
        <f t="shared" si="99"/>
        <v>778.41002500000707</v>
      </c>
      <c r="L332" s="5">
        <f t="shared" si="84"/>
        <v>91.360108961396705</v>
      </c>
      <c r="M332" s="5">
        <f t="shared" si="100"/>
        <v>7.4124538682192691</v>
      </c>
      <c r="N332" s="9">
        <v>50000</v>
      </c>
      <c r="O332" s="9">
        <v>0.3</v>
      </c>
      <c r="P332" s="9">
        <v>19.5</v>
      </c>
      <c r="Q332" s="5">
        <f t="shared" si="87"/>
        <v>544.05000000000405</v>
      </c>
      <c r="R332" s="5">
        <f t="shared" si="73"/>
        <v>0.16792594239756645</v>
      </c>
      <c r="S332" s="9">
        <v>0.21</v>
      </c>
      <c r="T332" s="9">
        <v>0.9</v>
      </c>
      <c r="U332" s="3">
        <f t="shared" si="88"/>
        <v>1.8272021792279599E-2</v>
      </c>
      <c r="V332" s="3">
        <f t="shared" si="89"/>
        <v>7.4511653173930895E-2</v>
      </c>
      <c r="W332" s="21">
        <v>1</v>
      </c>
      <c r="X332" s="24">
        <f t="shared" si="86"/>
        <v>1.8272021792279599E-2</v>
      </c>
      <c r="Y332" s="3">
        <f t="shared" si="90"/>
        <v>8.1368616194856909</v>
      </c>
    </row>
    <row r="333" spans="2:25">
      <c r="B333" s="119">
        <f t="shared" si="85"/>
        <v>28.000000000000128</v>
      </c>
      <c r="C333" s="4">
        <f t="shared" si="91"/>
        <v>0.21108548725567713</v>
      </c>
      <c r="D333" s="3">
        <f t="shared" si="92"/>
        <v>0.21110116669725049</v>
      </c>
      <c r="E333" s="3">
        <f t="shared" si="93"/>
        <v>0.42580627059333087</v>
      </c>
      <c r="F333" s="3">
        <f t="shared" si="94"/>
        <v>0.42591692252217689</v>
      </c>
      <c r="G333" s="3">
        <f t="shared" si="95"/>
        <v>34.832720249788231</v>
      </c>
      <c r="H333" s="3">
        <f t="shared" si="96"/>
        <v>34.826772747413841</v>
      </c>
      <c r="I333" s="3">
        <f t="shared" si="97"/>
        <v>28.636690189335901</v>
      </c>
      <c r="J333" s="3">
        <f t="shared" si="98"/>
        <v>28.634594898479133</v>
      </c>
      <c r="K333" s="3">
        <f t="shared" si="99"/>
        <v>784.00002500000721</v>
      </c>
      <c r="L333" s="5">
        <f t="shared" si="84"/>
        <v>91.122909818824809</v>
      </c>
      <c r="M333" s="5">
        <f t="shared" si="100"/>
        <v>7.3496151301154597</v>
      </c>
      <c r="N333" s="9">
        <v>50000</v>
      </c>
      <c r="O333" s="9">
        <v>0.3</v>
      </c>
      <c r="P333" s="9">
        <v>19.5</v>
      </c>
      <c r="Q333" s="5">
        <f t="shared" si="87"/>
        <v>546.00000000000409</v>
      </c>
      <c r="R333" s="5">
        <f t="shared" si="73"/>
        <v>0.1668917762249526</v>
      </c>
      <c r="S333" s="9">
        <v>0.21</v>
      </c>
      <c r="T333" s="9">
        <v>0.9</v>
      </c>
      <c r="U333" s="3">
        <f t="shared" si="88"/>
        <v>1.8224581963765221E-2</v>
      </c>
      <c r="V333" s="3">
        <f t="shared" si="89"/>
        <v>7.4086429557567654E-2</v>
      </c>
      <c r="W333" s="21">
        <v>1</v>
      </c>
      <c r="X333" s="24">
        <f t="shared" si="86"/>
        <v>1.8224581963765221E-2</v>
      </c>
      <c r="Y333" s="3">
        <f t="shared" si="90"/>
        <v>8.155086201449457</v>
      </c>
    </row>
  </sheetData>
  <mergeCells count="1">
    <mergeCell ref="O5:R5"/>
  </mergeCells>
  <pageMargins left="0.70866141732283472" right="0.70866141732283472" top="0.74803149606299213" bottom="0.74803149606299213" header="0.31496062992125984" footer="0.31496062992125984"/>
  <pageSetup paperSize="9" scale="41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F96E-FADE-422A-8563-4D0A33F32546}">
  <dimension ref="A1:O72"/>
  <sheetViews>
    <sheetView workbookViewId="0">
      <selection activeCell="B21" sqref="B21"/>
    </sheetView>
  </sheetViews>
  <sheetFormatPr baseColWidth="10" defaultRowHeight="12.75"/>
  <cols>
    <col min="1" max="1" width="31.28515625" style="43" customWidth="1"/>
    <col min="2" max="4" width="8.7109375" style="45" customWidth="1"/>
    <col min="5" max="7" width="8.7109375" style="46" customWidth="1"/>
    <col min="8" max="8" width="8.7109375" style="45" customWidth="1"/>
    <col min="9" max="9" width="8.7109375" style="46" customWidth="1"/>
    <col min="10" max="10" width="8.7109375" style="47" customWidth="1"/>
    <col min="11" max="11" width="8.7109375" style="46" customWidth="1"/>
    <col min="12" max="12" width="8.7109375" style="47" customWidth="1"/>
    <col min="13" max="256" width="11.42578125" style="43"/>
    <col min="257" max="257" width="31.28515625" style="43" customWidth="1"/>
    <col min="258" max="268" width="8.7109375" style="43" customWidth="1"/>
    <col min="269" max="512" width="11.42578125" style="43"/>
    <col min="513" max="513" width="31.28515625" style="43" customWidth="1"/>
    <col min="514" max="524" width="8.7109375" style="43" customWidth="1"/>
    <col min="525" max="768" width="11.42578125" style="43"/>
    <col min="769" max="769" width="31.28515625" style="43" customWidth="1"/>
    <col min="770" max="780" width="8.7109375" style="43" customWidth="1"/>
    <col min="781" max="1024" width="11.42578125" style="43"/>
    <col min="1025" max="1025" width="31.28515625" style="43" customWidth="1"/>
    <col min="1026" max="1036" width="8.7109375" style="43" customWidth="1"/>
    <col min="1037" max="1280" width="11.42578125" style="43"/>
    <col min="1281" max="1281" width="31.28515625" style="43" customWidth="1"/>
    <col min="1282" max="1292" width="8.7109375" style="43" customWidth="1"/>
    <col min="1293" max="1536" width="11.42578125" style="43"/>
    <col min="1537" max="1537" width="31.28515625" style="43" customWidth="1"/>
    <col min="1538" max="1548" width="8.7109375" style="43" customWidth="1"/>
    <col min="1549" max="1792" width="11.42578125" style="43"/>
    <col min="1793" max="1793" width="31.28515625" style="43" customWidth="1"/>
    <col min="1794" max="1804" width="8.7109375" style="43" customWidth="1"/>
    <col min="1805" max="2048" width="11.42578125" style="43"/>
    <col min="2049" max="2049" width="31.28515625" style="43" customWidth="1"/>
    <col min="2050" max="2060" width="8.7109375" style="43" customWidth="1"/>
    <col min="2061" max="2304" width="11.42578125" style="43"/>
    <col min="2305" max="2305" width="31.28515625" style="43" customWidth="1"/>
    <col min="2306" max="2316" width="8.7109375" style="43" customWidth="1"/>
    <col min="2317" max="2560" width="11.42578125" style="43"/>
    <col min="2561" max="2561" width="31.28515625" style="43" customWidth="1"/>
    <col min="2562" max="2572" width="8.7109375" style="43" customWidth="1"/>
    <col min="2573" max="2816" width="11.42578125" style="43"/>
    <col min="2817" max="2817" width="31.28515625" style="43" customWidth="1"/>
    <col min="2818" max="2828" width="8.7109375" style="43" customWidth="1"/>
    <col min="2829" max="3072" width="11.42578125" style="43"/>
    <col min="3073" max="3073" width="31.28515625" style="43" customWidth="1"/>
    <col min="3074" max="3084" width="8.7109375" style="43" customWidth="1"/>
    <col min="3085" max="3328" width="11.42578125" style="43"/>
    <col min="3329" max="3329" width="31.28515625" style="43" customWidth="1"/>
    <col min="3330" max="3340" width="8.7109375" style="43" customWidth="1"/>
    <col min="3341" max="3584" width="11.42578125" style="43"/>
    <col min="3585" max="3585" width="31.28515625" style="43" customWidth="1"/>
    <col min="3586" max="3596" width="8.7109375" style="43" customWidth="1"/>
    <col min="3597" max="3840" width="11.42578125" style="43"/>
    <col min="3841" max="3841" width="31.28515625" style="43" customWidth="1"/>
    <col min="3842" max="3852" width="8.7109375" style="43" customWidth="1"/>
    <col min="3853" max="4096" width="11.42578125" style="43"/>
    <col min="4097" max="4097" width="31.28515625" style="43" customWidth="1"/>
    <col min="4098" max="4108" width="8.7109375" style="43" customWidth="1"/>
    <col min="4109" max="4352" width="11.42578125" style="43"/>
    <col min="4353" max="4353" width="31.28515625" style="43" customWidth="1"/>
    <col min="4354" max="4364" width="8.7109375" style="43" customWidth="1"/>
    <col min="4365" max="4608" width="11.42578125" style="43"/>
    <col min="4609" max="4609" width="31.28515625" style="43" customWidth="1"/>
    <col min="4610" max="4620" width="8.7109375" style="43" customWidth="1"/>
    <col min="4621" max="4864" width="11.42578125" style="43"/>
    <col min="4865" max="4865" width="31.28515625" style="43" customWidth="1"/>
    <col min="4866" max="4876" width="8.7109375" style="43" customWidth="1"/>
    <col min="4877" max="5120" width="11.42578125" style="43"/>
    <col min="5121" max="5121" width="31.28515625" style="43" customWidth="1"/>
    <col min="5122" max="5132" width="8.7109375" style="43" customWidth="1"/>
    <col min="5133" max="5376" width="11.42578125" style="43"/>
    <col min="5377" max="5377" width="31.28515625" style="43" customWidth="1"/>
    <col min="5378" max="5388" width="8.7109375" style="43" customWidth="1"/>
    <col min="5389" max="5632" width="11.42578125" style="43"/>
    <col min="5633" max="5633" width="31.28515625" style="43" customWidth="1"/>
    <col min="5634" max="5644" width="8.7109375" style="43" customWidth="1"/>
    <col min="5645" max="5888" width="11.42578125" style="43"/>
    <col min="5889" max="5889" width="31.28515625" style="43" customWidth="1"/>
    <col min="5890" max="5900" width="8.7109375" style="43" customWidth="1"/>
    <col min="5901" max="6144" width="11.42578125" style="43"/>
    <col min="6145" max="6145" width="31.28515625" style="43" customWidth="1"/>
    <col min="6146" max="6156" width="8.7109375" style="43" customWidth="1"/>
    <col min="6157" max="6400" width="11.42578125" style="43"/>
    <col min="6401" max="6401" width="31.28515625" style="43" customWidth="1"/>
    <col min="6402" max="6412" width="8.7109375" style="43" customWidth="1"/>
    <col min="6413" max="6656" width="11.42578125" style="43"/>
    <col min="6657" max="6657" width="31.28515625" style="43" customWidth="1"/>
    <col min="6658" max="6668" width="8.7109375" style="43" customWidth="1"/>
    <col min="6669" max="6912" width="11.42578125" style="43"/>
    <col min="6913" max="6913" width="31.28515625" style="43" customWidth="1"/>
    <col min="6914" max="6924" width="8.7109375" style="43" customWidth="1"/>
    <col min="6925" max="7168" width="11.42578125" style="43"/>
    <col min="7169" max="7169" width="31.28515625" style="43" customWidth="1"/>
    <col min="7170" max="7180" width="8.7109375" style="43" customWidth="1"/>
    <col min="7181" max="7424" width="11.42578125" style="43"/>
    <col min="7425" max="7425" width="31.28515625" style="43" customWidth="1"/>
    <col min="7426" max="7436" width="8.7109375" style="43" customWidth="1"/>
    <col min="7437" max="7680" width="11.42578125" style="43"/>
    <col min="7681" max="7681" width="31.28515625" style="43" customWidth="1"/>
    <col min="7682" max="7692" width="8.7109375" style="43" customWidth="1"/>
    <col min="7693" max="7936" width="11.42578125" style="43"/>
    <col min="7937" max="7937" width="31.28515625" style="43" customWidth="1"/>
    <col min="7938" max="7948" width="8.7109375" style="43" customWidth="1"/>
    <col min="7949" max="8192" width="11.42578125" style="43"/>
    <col min="8193" max="8193" width="31.28515625" style="43" customWidth="1"/>
    <col min="8194" max="8204" width="8.7109375" style="43" customWidth="1"/>
    <col min="8205" max="8448" width="11.42578125" style="43"/>
    <col min="8449" max="8449" width="31.28515625" style="43" customWidth="1"/>
    <col min="8450" max="8460" width="8.7109375" style="43" customWidth="1"/>
    <col min="8461" max="8704" width="11.42578125" style="43"/>
    <col min="8705" max="8705" width="31.28515625" style="43" customWidth="1"/>
    <col min="8706" max="8716" width="8.7109375" style="43" customWidth="1"/>
    <col min="8717" max="8960" width="11.42578125" style="43"/>
    <col min="8961" max="8961" width="31.28515625" style="43" customWidth="1"/>
    <col min="8962" max="8972" width="8.7109375" style="43" customWidth="1"/>
    <col min="8973" max="9216" width="11.42578125" style="43"/>
    <col min="9217" max="9217" width="31.28515625" style="43" customWidth="1"/>
    <col min="9218" max="9228" width="8.7109375" style="43" customWidth="1"/>
    <col min="9229" max="9472" width="11.42578125" style="43"/>
    <col min="9473" max="9473" width="31.28515625" style="43" customWidth="1"/>
    <col min="9474" max="9484" width="8.7109375" style="43" customWidth="1"/>
    <col min="9485" max="9728" width="11.42578125" style="43"/>
    <col min="9729" max="9729" width="31.28515625" style="43" customWidth="1"/>
    <col min="9730" max="9740" width="8.7109375" style="43" customWidth="1"/>
    <col min="9741" max="9984" width="11.42578125" style="43"/>
    <col min="9985" max="9985" width="31.28515625" style="43" customWidth="1"/>
    <col min="9986" max="9996" width="8.7109375" style="43" customWidth="1"/>
    <col min="9997" max="10240" width="11.42578125" style="43"/>
    <col min="10241" max="10241" width="31.28515625" style="43" customWidth="1"/>
    <col min="10242" max="10252" width="8.7109375" style="43" customWidth="1"/>
    <col min="10253" max="10496" width="11.42578125" style="43"/>
    <col min="10497" max="10497" width="31.28515625" style="43" customWidth="1"/>
    <col min="10498" max="10508" width="8.7109375" style="43" customWidth="1"/>
    <col min="10509" max="10752" width="11.42578125" style="43"/>
    <col min="10753" max="10753" width="31.28515625" style="43" customWidth="1"/>
    <col min="10754" max="10764" width="8.7109375" style="43" customWidth="1"/>
    <col min="10765" max="11008" width="11.42578125" style="43"/>
    <col min="11009" max="11009" width="31.28515625" style="43" customWidth="1"/>
    <col min="11010" max="11020" width="8.7109375" style="43" customWidth="1"/>
    <col min="11021" max="11264" width="11.42578125" style="43"/>
    <col min="11265" max="11265" width="31.28515625" style="43" customWidth="1"/>
    <col min="11266" max="11276" width="8.7109375" style="43" customWidth="1"/>
    <col min="11277" max="11520" width="11.42578125" style="43"/>
    <col min="11521" max="11521" width="31.28515625" style="43" customWidth="1"/>
    <col min="11522" max="11532" width="8.7109375" style="43" customWidth="1"/>
    <col min="11533" max="11776" width="11.42578125" style="43"/>
    <col min="11777" max="11777" width="31.28515625" style="43" customWidth="1"/>
    <col min="11778" max="11788" width="8.7109375" style="43" customWidth="1"/>
    <col min="11789" max="12032" width="11.42578125" style="43"/>
    <col min="12033" max="12033" width="31.28515625" style="43" customWidth="1"/>
    <col min="12034" max="12044" width="8.7109375" style="43" customWidth="1"/>
    <col min="12045" max="12288" width="11.42578125" style="43"/>
    <col min="12289" max="12289" width="31.28515625" style="43" customWidth="1"/>
    <col min="12290" max="12300" width="8.7109375" style="43" customWidth="1"/>
    <col min="12301" max="12544" width="11.42578125" style="43"/>
    <col min="12545" max="12545" width="31.28515625" style="43" customWidth="1"/>
    <col min="12546" max="12556" width="8.7109375" style="43" customWidth="1"/>
    <col min="12557" max="12800" width="11.42578125" style="43"/>
    <col min="12801" max="12801" width="31.28515625" style="43" customWidth="1"/>
    <col min="12802" max="12812" width="8.7109375" style="43" customWidth="1"/>
    <col min="12813" max="13056" width="11.42578125" style="43"/>
    <col min="13057" max="13057" width="31.28515625" style="43" customWidth="1"/>
    <col min="13058" max="13068" width="8.7109375" style="43" customWidth="1"/>
    <col min="13069" max="13312" width="11.42578125" style="43"/>
    <col min="13313" max="13313" width="31.28515625" style="43" customWidth="1"/>
    <col min="13314" max="13324" width="8.7109375" style="43" customWidth="1"/>
    <col min="13325" max="13568" width="11.42578125" style="43"/>
    <col min="13569" max="13569" width="31.28515625" style="43" customWidth="1"/>
    <col min="13570" max="13580" width="8.7109375" style="43" customWidth="1"/>
    <col min="13581" max="13824" width="11.42578125" style="43"/>
    <col min="13825" max="13825" width="31.28515625" style="43" customWidth="1"/>
    <col min="13826" max="13836" width="8.7109375" style="43" customWidth="1"/>
    <col min="13837" max="14080" width="11.42578125" style="43"/>
    <col min="14081" max="14081" width="31.28515625" style="43" customWidth="1"/>
    <col min="14082" max="14092" width="8.7109375" style="43" customWidth="1"/>
    <col min="14093" max="14336" width="11.42578125" style="43"/>
    <col min="14337" max="14337" width="31.28515625" style="43" customWidth="1"/>
    <col min="14338" max="14348" width="8.7109375" style="43" customWidth="1"/>
    <col min="14349" max="14592" width="11.42578125" style="43"/>
    <col min="14593" max="14593" width="31.28515625" style="43" customWidth="1"/>
    <col min="14594" max="14604" width="8.7109375" style="43" customWidth="1"/>
    <col min="14605" max="14848" width="11.42578125" style="43"/>
    <col min="14849" max="14849" width="31.28515625" style="43" customWidth="1"/>
    <col min="14850" max="14860" width="8.7109375" style="43" customWidth="1"/>
    <col min="14861" max="15104" width="11.42578125" style="43"/>
    <col min="15105" max="15105" width="31.28515625" style="43" customWidth="1"/>
    <col min="15106" max="15116" width="8.7109375" style="43" customWidth="1"/>
    <col min="15117" max="15360" width="11.42578125" style="43"/>
    <col min="15361" max="15361" width="31.28515625" style="43" customWidth="1"/>
    <col min="15362" max="15372" width="8.7109375" style="43" customWidth="1"/>
    <col min="15373" max="15616" width="11.42578125" style="43"/>
    <col min="15617" max="15617" width="31.28515625" style="43" customWidth="1"/>
    <col min="15618" max="15628" width="8.7109375" style="43" customWidth="1"/>
    <col min="15629" max="15872" width="11.42578125" style="43"/>
    <col min="15873" max="15873" width="31.28515625" style="43" customWidth="1"/>
    <col min="15874" max="15884" width="8.7109375" style="43" customWidth="1"/>
    <col min="15885" max="16128" width="11.42578125" style="43"/>
    <col min="16129" max="16129" width="31.28515625" style="43" customWidth="1"/>
    <col min="16130" max="16140" width="8.7109375" style="43" customWidth="1"/>
    <col min="16141" max="16384" width="11.42578125" style="43"/>
  </cols>
  <sheetData>
    <row r="1" spans="1:15">
      <c r="A1" s="38"/>
      <c r="B1" s="39"/>
      <c r="C1" s="39"/>
      <c r="D1" s="39"/>
      <c r="E1" s="40"/>
      <c r="F1" s="40"/>
      <c r="G1" s="40"/>
      <c r="H1" s="39"/>
      <c r="I1" s="40"/>
      <c r="J1" s="41"/>
      <c r="K1" s="40"/>
      <c r="L1" s="42"/>
    </row>
    <row r="2" spans="1:15">
      <c r="A2" s="44"/>
      <c r="L2" s="48"/>
    </row>
    <row r="3" spans="1:15" ht="15" customHeight="1">
      <c r="A3" s="49" t="s">
        <v>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5" ht="12.75" customHeight="1">
      <c r="A4" s="44"/>
      <c r="L4" s="48"/>
    </row>
    <row r="5" spans="1:15" ht="12.75" customHeight="1">
      <c r="A5" s="52" t="s">
        <v>80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4"/>
    </row>
    <row r="6" spans="1:15" ht="12.75" customHeight="1">
      <c r="A6" s="55"/>
      <c r="B6" s="56"/>
      <c r="C6" s="56"/>
      <c r="D6" s="56"/>
      <c r="E6" s="56"/>
      <c r="F6" s="56"/>
      <c r="G6" s="56"/>
      <c r="H6" s="56"/>
      <c r="I6" s="57"/>
      <c r="J6" s="58"/>
      <c r="K6" s="56"/>
      <c r="L6" s="59"/>
    </row>
    <row r="7" spans="1:15" ht="12.75" customHeight="1">
      <c r="A7" s="60"/>
      <c r="B7" s="61"/>
      <c r="C7" s="62"/>
      <c r="D7" s="63"/>
      <c r="E7" s="61"/>
      <c r="F7" s="61"/>
      <c r="G7" s="61"/>
      <c r="H7" s="61"/>
      <c r="I7" s="64"/>
      <c r="J7" s="65"/>
      <c r="K7" s="61"/>
      <c r="L7" s="66"/>
    </row>
    <row r="8" spans="1:15" ht="12.75" customHeight="1">
      <c r="A8" s="67" t="s">
        <v>81</v>
      </c>
      <c r="B8" s="68"/>
      <c r="C8" s="69"/>
      <c r="D8" s="70" t="s">
        <v>82</v>
      </c>
      <c r="E8" s="68"/>
      <c r="F8" s="68"/>
      <c r="G8" s="68"/>
      <c r="H8" s="68"/>
      <c r="I8" s="68"/>
      <c r="J8" s="68"/>
      <c r="K8" s="68"/>
      <c r="L8" s="71"/>
    </row>
    <row r="9" spans="1:15" ht="12.75" customHeight="1">
      <c r="A9" s="44"/>
      <c r="C9" s="72"/>
      <c r="D9" s="73"/>
      <c r="E9" s="56"/>
      <c r="F9" s="56"/>
      <c r="G9" s="56"/>
      <c r="H9" s="56"/>
      <c r="I9" s="57"/>
      <c r="J9" s="58"/>
      <c r="K9" s="56"/>
      <c r="L9" s="59"/>
    </row>
    <row r="10" spans="1:15" ht="12.75" customHeight="1">
      <c r="A10" s="44" t="s">
        <v>83</v>
      </c>
      <c r="B10" s="45" t="s">
        <v>84</v>
      </c>
      <c r="C10" s="74">
        <v>9.8000000000000007</v>
      </c>
      <c r="D10" s="75" t="s">
        <v>85</v>
      </c>
      <c r="E10" s="76" t="s">
        <v>86</v>
      </c>
      <c r="F10" s="76" t="s">
        <v>87</v>
      </c>
      <c r="G10" s="77" t="s">
        <v>1</v>
      </c>
      <c r="H10" s="78" t="s">
        <v>88</v>
      </c>
      <c r="I10" s="79" t="s">
        <v>89</v>
      </c>
      <c r="J10" s="80" t="s">
        <v>90</v>
      </c>
      <c r="K10" s="79" t="s">
        <v>91</v>
      </c>
      <c r="L10" s="81" t="s">
        <v>92</v>
      </c>
      <c r="M10" s="45"/>
      <c r="N10" s="45"/>
      <c r="O10" s="45"/>
    </row>
    <row r="11" spans="1:15" ht="12.75" customHeight="1">
      <c r="A11" s="44"/>
      <c r="C11" s="75"/>
      <c r="D11" s="82" t="s">
        <v>93</v>
      </c>
      <c r="E11" s="83"/>
      <c r="F11" s="83"/>
      <c r="G11" s="82" t="s">
        <v>94</v>
      </c>
      <c r="H11" s="84" t="s">
        <v>95</v>
      </c>
      <c r="I11" s="85" t="s">
        <v>3</v>
      </c>
      <c r="J11" s="86"/>
      <c r="K11" s="85" t="s">
        <v>3</v>
      </c>
      <c r="L11" s="87" t="s">
        <v>8</v>
      </c>
      <c r="M11" s="45"/>
      <c r="N11" s="45"/>
      <c r="O11" s="45"/>
    </row>
    <row r="12" spans="1:15" ht="12.75" customHeight="1">
      <c r="A12" s="44" t="s">
        <v>96</v>
      </c>
      <c r="B12" s="77" t="s">
        <v>1</v>
      </c>
      <c r="C12" s="74">
        <v>18</v>
      </c>
      <c r="D12" s="88"/>
      <c r="E12" s="76"/>
      <c r="F12" s="76"/>
      <c r="G12" s="76"/>
      <c r="H12" s="89"/>
      <c r="I12" s="90"/>
      <c r="J12" s="91"/>
      <c r="K12" s="92"/>
      <c r="L12" s="93"/>
    </row>
    <row r="13" spans="1:15" ht="12.75" customHeight="1">
      <c r="A13" s="94"/>
      <c r="B13" s="95"/>
      <c r="C13" s="75"/>
      <c r="D13" s="96">
        <v>1</v>
      </c>
      <c r="E13" s="97">
        <f t="shared" ref="E13:E45" si="0">ATAN((($C$14+$C$16)/D13))-ATAN($C$14/D13)</f>
        <v>0.11692354909515879</v>
      </c>
      <c r="F13" s="97">
        <f>ATAN($C$14/D13)</f>
        <v>1.4056476493802699</v>
      </c>
      <c r="G13" s="97">
        <v>16.2</v>
      </c>
      <c r="H13" s="98">
        <v>40</v>
      </c>
      <c r="I13" s="92">
        <f>D13*G13</f>
        <v>16.2</v>
      </c>
      <c r="J13" s="99">
        <f>K13/I13</f>
        <v>10.884964824580663</v>
      </c>
      <c r="K13" s="100">
        <f>2*(($C$10*$C$12/PI())*((($C$14+$C$16)/$C$16)*(E13+F13)-(($C$14/$C$16)*F13)))</f>
        <v>176.33643015820675</v>
      </c>
      <c r="L13" s="93">
        <f t="shared" ref="L13:L40" si="1">K13/(H13*10)</f>
        <v>0.44084107539551687</v>
      </c>
    </row>
    <row r="14" spans="1:15" ht="12.75" customHeight="1">
      <c r="A14" s="94" t="s">
        <v>97</v>
      </c>
      <c r="B14" s="95" t="s">
        <v>98</v>
      </c>
      <c r="C14" s="74">
        <v>6</v>
      </c>
      <c r="D14" s="96">
        <v>2</v>
      </c>
      <c r="E14" s="97">
        <f t="shared" si="0"/>
        <v>0.2255235709168435</v>
      </c>
      <c r="F14" s="97">
        <f t="shared" ref="F14:F45" si="2">ATAN($C$14/D14)</f>
        <v>1.2490457723982544</v>
      </c>
      <c r="G14" s="97">
        <v>16.2</v>
      </c>
      <c r="H14" s="98">
        <v>40</v>
      </c>
      <c r="I14" s="92">
        <f t="shared" ref="I14:I40" si="3">D14*G14</f>
        <v>32.4</v>
      </c>
      <c r="J14" s="99">
        <f t="shared" ref="J14:J40" si="4">K14/I14</f>
        <v>5.4295348709099471</v>
      </c>
      <c r="K14" s="100">
        <f t="shared" ref="K14:K40" si="5">2*(($C$10*$C$12/PI())*((($C$14+$C$16)/$C$16)*(E14+F14)-(($C$14/$C$16)*F14)))</f>
        <v>175.91692981748227</v>
      </c>
      <c r="L14" s="93">
        <f t="shared" si="1"/>
        <v>0.43979232454370565</v>
      </c>
    </row>
    <row r="15" spans="1:15" ht="12.75" customHeight="1">
      <c r="A15" s="94"/>
      <c r="B15" s="95"/>
      <c r="C15" s="75"/>
      <c r="D15" s="96">
        <v>3</v>
      </c>
      <c r="E15" s="97">
        <f t="shared" si="0"/>
        <v>0.3198591759440792</v>
      </c>
      <c r="F15" s="97">
        <f>ATAN($C$14/D15)</f>
        <v>1.1071487177940904</v>
      </c>
      <c r="G15" s="97">
        <v>16.2</v>
      </c>
      <c r="H15" s="98">
        <v>40</v>
      </c>
      <c r="I15" s="92">
        <f t="shared" si="3"/>
        <v>48.599999999999994</v>
      </c>
      <c r="J15" s="99">
        <f t="shared" si="4"/>
        <v>3.5986407934143476</v>
      </c>
      <c r="K15" s="100">
        <f t="shared" si="5"/>
        <v>174.89394255993727</v>
      </c>
      <c r="L15" s="93">
        <f t="shared" si="1"/>
        <v>0.43723485639984316</v>
      </c>
    </row>
    <row r="16" spans="1:15" ht="12.75" customHeight="1">
      <c r="A16" s="94" t="s">
        <v>99</v>
      </c>
      <c r="B16" s="95" t="s">
        <v>100</v>
      </c>
      <c r="C16" s="74">
        <v>14.72</v>
      </c>
      <c r="D16" s="96">
        <v>4</v>
      </c>
      <c r="E16" s="97">
        <f t="shared" si="0"/>
        <v>0.39729839364349118</v>
      </c>
      <c r="F16" s="97">
        <f t="shared" si="2"/>
        <v>0.98279372324732905</v>
      </c>
      <c r="G16" s="97">
        <v>16.2</v>
      </c>
      <c r="H16" s="98">
        <v>40</v>
      </c>
      <c r="I16" s="92">
        <f t="shared" si="3"/>
        <v>64.8</v>
      </c>
      <c r="J16" s="99">
        <f t="shared" si="4"/>
        <v>2.6723772083556727</v>
      </c>
      <c r="K16" s="100">
        <f t="shared" si="5"/>
        <v>173.17004310144759</v>
      </c>
      <c r="L16" s="93">
        <f t="shared" si="1"/>
        <v>0.43292510775361898</v>
      </c>
    </row>
    <row r="17" spans="1:12" ht="12.75" customHeight="1">
      <c r="A17" s="101"/>
      <c r="B17" s="56"/>
      <c r="C17" s="102"/>
      <c r="D17" s="96">
        <v>5</v>
      </c>
      <c r="E17" s="97">
        <f t="shared" si="0"/>
        <v>0.45795242020031957</v>
      </c>
      <c r="F17" s="97">
        <f t="shared" si="2"/>
        <v>0.87605805059819342</v>
      </c>
      <c r="G17" s="97">
        <v>16.2</v>
      </c>
      <c r="H17" s="98">
        <v>40</v>
      </c>
      <c r="I17" s="92">
        <f t="shared" si="3"/>
        <v>81</v>
      </c>
      <c r="J17" s="99">
        <f t="shared" si="4"/>
        <v>2.1082899402419071</v>
      </c>
      <c r="K17" s="100">
        <f t="shared" si="5"/>
        <v>170.77148515959448</v>
      </c>
      <c r="L17" s="93">
        <f t="shared" si="1"/>
        <v>0.42692871289898621</v>
      </c>
    </row>
    <row r="18" spans="1:12" ht="12.75" customHeight="1">
      <c r="A18" s="44"/>
      <c r="C18" s="103"/>
      <c r="D18" s="97">
        <v>6</v>
      </c>
      <c r="E18" s="97">
        <f t="shared" si="0"/>
        <v>0.50353254905396683</v>
      </c>
      <c r="F18" s="97">
        <f t="shared" si="2"/>
        <v>0.78539816339744828</v>
      </c>
      <c r="G18" s="97">
        <v>16.2</v>
      </c>
      <c r="H18" s="98">
        <v>50</v>
      </c>
      <c r="I18" s="92">
        <f t="shared" si="3"/>
        <v>97.199999999999989</v>
      </c>
      <c r="J18" s="99">
        <f t="shared" si="4"/>
        <v>1.7262905466668499</v>
      </c>
      <c r="K18" s="100">
        <f t="shared" si="5"/>
        <v>167.79544113601779</v>
      </c>
      <c r="L18" s="93">
        <f t="shared" si="1"/>
        <v>0.3355908822720356</v>
      </c>
    </row>
    <row r="19" spans="1:12" ht="12.75" customHeight="1">
      <c r="A19" s="67" t="s">
        <v>101</v>
      </c>
      <c r="B19" s="68"/>
      <c r="C19" s="69"/>
      <c r="D19" s="97">
        <v>7</v>
      </c>
      <c r="E19" s="97">
        <f t="shared" si="0"/>
        <v>0.53637093939455582</v>
      </c>
      <c r="F19" s="97">
        <f t="shared" si="2"/>
        <v>0.70862627212767026</v>
      </c>
      <c r="G19" s="97">
        <v>16.2</v>
      </c>
      <c r="H19" s="98">
        <v>50</v>
      </c>
      <c r="I19" s="92">
        <f t="shared" si="3"/>
        <v>113.39999999999999</v>
      </c>
      <c r="J19" s="99">
        <f t="shared" si="4"/>
        <v>1.4494257210441681</v>
      </c>
      <c r="K19" s="100">
        <f t="shared" si="5"/>
        <v>164.36487676640866</v>
      </c>
      <c r="L19" s="93">
        <f t="shared" si="1"/>
        <v>0.3287297535328173</v>
      </c>
    </row>
    <row r="20" spans="1:12" ht="12.75" customHeight="1">
      <c r="A20" s="44"/>
      <c r="C20" s="103"/>
      <c r="D20" s="97">
        <v>8</v>
      </c>
      <c r="E20" s="97">
        <f t="shared" si="0"/>
        <v>0.55882839292049613</v>
      </c>
      <c r="F20" s="97">
        <f t="shared" si="2"/>
        <v>0.64350110879328437</v>
      </c>
      <c r="G20" s="97">
        <v>16.2</v>
      </c>
      <c r="H20" s="98">
        <v>50</v>
      </c>
      <c r="I20" s="92">
        <f t="shared" si="3"/>
        <v>129.6</v>
      </c>
      <c r="J20" s="99">
        <f t="shared" si="4"/>
        <v>1.2392074059095251</v>
      </c>
      <c r="K20" s="100">
        <f t="shared" si="5"/>
        <v>160.60127980587444</v>
      </c>
      <c r="L20" s="93">
        <f t="shared" si="1"/>
        <v>0.32120255961174887</v>
      </c>
    </row>
    <row r="21" spans="1:12" ht="12.75" customHeight="1">
      <c r="A21" s="104" t="s">
        <v>102</v>
      </c>
      <c r="B21" s="105">
        <f>SUM(L13:L45)</f>
        <v>7.9923928407521014</v>
      </c>
      <c r="D21" s="97">
        <v>9</v>
      </c>
      <c r="E21" s="97">
        <f t="shared" si="0"/>
        <v>0.57301939031613947</v>
      </c>
      <c r="F21" s="97">
        <f t="shared" si="2"/>
        <v>0.5880026035475675</v>
      </c>
      <c r="G21" s="97">
        <v>14.1</v>
      </c>
      <c r="H21" s="98">
        <v>50</v>
      </c>
      <c r="I21" s="92">
        <f t="shared" si="3"/>
        <v>126.89999999999999</v>
      </c>
      <c r="J21" s="99">
        <f t="shared" si="4"/>
        <v>1.2341374431471546</v>
      </c>
      <c r="K21" s="100">
        <f t="shared" si="5"/>
        <v>156.61204153537389</v>
      </c>
      <c r="L21" s="93">
        <f t="shared" si="1"/>
        <v>0.31322408307074778</v>
      </c>
    </row>
    <row r="22" spans="1:12" ht="12.75" customHeight="1">
      <c r="A22" s="101"/>
      <c r="B22" s="56"/>
      <c r="C22" s="106"/>
      <c r="D22" s="97">
        <v>10</v>
      </c>
      <c r="E22" s="97">
        <f t="shared" si="0"/>
        <v>0.58072519315387028</v>
      </c>
      <c r="F22" s="97">
        <f t="shared" si="2"/>
        <v>0.54041950027058416</v>
      </c>
      <c r="G22" s="97">
        <v>14.1</v>
      </c>
      <c r="H22" s="98">
        <v>50</v>
      </c>
      <c r="I22" s="92">
        <f t="shared" si="3"/>
        <v>141</v>
      </c>
      <c r="J22" s="99">
        <f t="shared" si="4"/>
        <v>1.08146496192173</v>
      </c>
      <c r="K22" s="100">
        <f t="shared" si="5"/>
        <v>152.48655963096394</v>
      </c>
      <c r="L22" s="93">
        <f t="shared" si="1"/>
        <v>0.30497311926192788</v>
      </c>
    </row>
    <row r="23" spans="1:12" ht="12.75" customHeight="1">
      <c r="A23" s="44"/>
      <c r="D23" s="97">
        <v>11</v>
      </c>
      <c r="E23" s="97">
        <f t="shared" si="0"/>
        <v>0.5833979937054633</v>
      </c>
      <c r="F23" s="97">
        <f t="shared" si="2"/>
        <v>0.49934672168013006</v>
      </c>
      <c r="G23" s="97">
        <v>14.1</v>
      </c>
      <c r="H23" s="98">
        <v>50</v>
      </c>
      <c r="I23" s="92">
        <f t="shared" si="3"/>
        <v>155.1</v>
      </c>
      <c r="J23" s="99">
        <f t="shared" si="4"/>
        <v>0.95613538519704055</v>
      </c>
      <c r="K23" s="100">
        <f t="shared" si="5"/>
        <v>148.29659824406099</v>
      </c>
      <c r="L23" s="93">
        <f t="shared" si="1"/>
        <v>0.29659319648812199</v>
      </c>
    </row>
    <row r="24" spans="1:12" ht="12.75" customHeight="1">
      <c r="A24" s="67" t="s">
        <v>103</v>
      </c>
      <c r="B24" s="68"/>
      <c r="C24" s="69"/>
      <c r="D24" s="97">
        <v>12</v>
      </c>
      <c r="E24" s="97">
        <f t="shared" si="0"/>
        <v>0.58220076230708151</v>
      </c>
      <c r="F24" s="97">
        <f t="shared" si="2"/>
        <v>0.46364760900080609</v>
      </c>
      <c r="G24" s="97">
        <v>14.1</v>
      </c>
      <c r="H24" s="98">
        <v>50</v>
      </c>
      <c r="I24" s="92">
        <f t="shared" si="3"/>
        <v>169.2</v>
      </c>
      <c r="J24" s="99">
        <f t="shared" si="4"/>
        <v>0.85164507306061277</v>
      </c>
      <c r="K24" s="100">
        <f t="shared" si="5"/>
        <v>144.09834636185568</v>
      </c>
      <c r="L24" s="93">
        <f t="shared" si="1"/>
        <v>0.28819669272371135</v>
      </c>
    </row>
    <row r="25" spans="1:12" ht="12.75" customHeight="1">
      <c r="A25" s="44"/>
      <c r="D25" s="97">
        <v>13</v>
      </c>
      <c r="E25" s="97">
        <f t="shared" si="0"/>
        <v>0.57805583494746271</v>
      </c>
      <c r="F25" s="97">
        <f t="shared" si="2"/>
        <v>0.43240777557053783</v>
      </c>
      <c r="G25" s="97">
        <v>14.1</v>
      </c>
      <c r="H25" s="98">
        <v>50</v>
      </c>
      <c r="I25" s="92">
        <f t="shared" si="3"/>
        <v>183.29999999999998</v>
      </c>
      <c r="J25" s="99">
        <f t="shared" si="4"/>
        <v>0.76342016376359345</v>
      </c>
      <c r="K25" s="100">
        <f t="shared" si="5"/>
        <v>139.93491601786667</v>
      </c>
      <c r="L25" s="93">
        <f t="shared" si="1"/>
        <v>0.27986983203573335</v>
      </c>
    </row>
    <row r="26" spans="1:12" ht="12.75" customHeight="1">
      <c r="A26" s="44"/>
      <c r="D26" s="97">
        <v>14</v>
      </c>
      <c r="E26" s="97">
        <f t="shared" si="0"/>
        <v>0.57169083670937937</v>
      </c>
      <c r="F26" s="97">
        <f t="shared" si="2"/>
        <v>0.40489178628508338</v>
      </c>
      <c r="G26" s="97">
        <v>14.1</v>
      </c>
      <c r="H26" s="98">
        <v>50</v>
      </c>
      <c r="I26" s="92">
        <f t="shared" si="3"/>
        <v>197.4</v>
      </c>
      <c r="J26" s="99">
        <f t="shared" si="4"/>
        <v>0.68813949701523192</v>
      </c>
      <c r="K26" s="100">
        <f t="shared" si="5"/>
        <v>135.83873671080678</v>
      </c>
      <c r="L26" s="93">
        <f t="shared" si="1"/>
        <v>0.27167747342161358</v>
      </c>
    </row>
    <row r="27" spans="1:12" ht="12.75" customHeight="1">
      <c r="A27" s="44"/>
      <c r="D27" s="97">
        <v>15</v>
      </c>
      <c r="E27" s="97">
        <f t="shared" si="0"/>
        <v>0.56367807000194003</v>
      </c>
      <c r="F27" s="97">
        <f t="shared" si="2"/>
        <v>0.3805063771123649</v>
      </c>
      <c r="G27" s="97">
        <v>14.1</v>
      </c>
      <c r="H27" s="98">
        <v>50</v>
      </c>
      <c r="I27" s="92">
        <f t="shared" si="3"/>
        <v>211.5</v>
      </c>
      <c r="J27" s="99">
        <f t="shared" si="4"/>
        <v>0.62332695614362854</v>
      </c>
      <c r="K27" s="100">
        <f t="shared" si="5"/>
        <v>131.83365122437743</v>
      </c>
      <c r="L27" s="93">
        <f t="shared" si="1"/>
        <v>0.26366730244875486</v>
      </c>
    </row>
    <row r="28" spans="1:12" ht="12.75" customHeight="1">
      <c r="A28" s="44"/>
      <c r="D28" s="97">
        <v>16</v>
      </c>
      <c r="E28" s="97">
        <f t="shared" si="0"/>
        <v>0.55446679413077882</v>
      </c>
      <c r="F28" s="97">
        <f t="shared" si="2"/>
        <v>0.35877067027057225</v>
      </c>
      <c r="G28" s="97">
        <v>14.1</v>
      </c>
      <c r="H28" s="98">
        <v>50</v>
      </c>
      <c r="I28" s="92">
        <f t="shared" si="3"/>
        <v>225.6</v>
      </c>
      <c r="J28" s="99">
        <f t="shared" si="4"/>
        <v>0.56709518334673947</v>
      </c>
      <c r="K28" s="100">
        <f t="shared" si="5"/>
        <v>127.93667336302443</v>
      </c>
      <c r="L28" s="93">
        <f t="shared" si="1"/>
        <v>0.25587334672604883</v>
      </c>
    </row>
    <row r="29" spans="1:12" ht="12.75" customHeight="1">
      <c r="A29" s="44"/>
      <c r="D29" s="97">
        <v>17</v>
      </c>
      <c r="E29" s="97">
        <f t="shared" si="0"/>
        <v>0.54440908624768536</v>
      </c>
      <c r="F29" s="97">
        <f t="shared" si="2"/>
        <v>0.33929261445404468</v>
      </c>
      <c r="G29" s="97">
        <v>14.1</v>
      </c>
      <c r="H29" s="98">
        <v>50</v>
      </c>
      <c r="I29" s="92">
        <f t="shared" si="3"/>
        <v>239.7</v>
      </c>
      <c r="J29" s="99">
        <f t="shared" si="4"/>
        <v>0.51797843196231663</v>
      </c>
      <c r="K29" s="100">
        <f t="shared" si="5"/>
        <v>124.1594301413673</v>
      </c>
      <c r="L29" s="93">
        <f t="shared" si="1"/>
        <v>0.24831886028273459</v>
      </c>
    </row>
    <row r="30" spans="1:12" ht="12.75" customHeight="1">
      <c r="A30" s="44"/>
      <c r="D30" s="97">
        <v>18</v>
      </c>
      <c r="E30" s="97">
        <f t="shared" si="0"/>
        <v>0.5337803313015228</v>
      </c>
      <c r="F30" s="97">
        <f t="shared" si="2"/>
        <v>0.32175055439664219</v>
      </c>
      <c r="G30" s="97">
        <v>16.7</v>
      </c>
      <c r="H30" s="98">
        <v>50</v>
      </c>
      <c r="I30" s="92">
        <f t="shared" si="3"/>
        <v>300.59999999999997</v>
      </c>
      <c r="J30" s="99">
        <f t="shared" si="4"/>
        <v>0.40089597798133036</v>
      </c>
      <c r="K30" s="100">
        <f t="shared" si="5"/>
        <v>120.50933098118789</v>
      </c>
      <c r="L30" s="93">
        <f t="shared" si="1"/>
        <v>0.24101866196237579</v>
      </c>
    </row>
    <row r="31" spans="1:12" ht="12.75" customHeight="1">
      <c r="A31" s="44"/>
      <c r="D31" s="97">
        <v>19</v>
      </c>
      <c r="E31" s="97">
        <f t="shared" si="0"/>
        <v>0.5227953774916676</v>
      </c>
      <c r="F31" s="97">
        <f t="shared" si="2"/>
        <v>0.30587887140485215</v>
      </c>
      <c r="G31" s="97">
        <v>16.7</v>
      </c>
      <c r="H31" s="98">
        <v>50</v>
      </c>
      <c r="I31" s="92">
        <f t="shared" si="3"/>
        <v>317.3</v>
      </c>
      <c r="J31" s="99">
        <f t="shared" si="4"/>
        <v>0.36870629973381519</v>
      </c>
      <c r="K31" s="100">
        <f t="shared" si="5"/>
        <v>116.99050890553956</v>
      </c>
      <c r="L31" s="93">
        <f t="shared" si="1"/>
        <v>0.23398101781107911</v>
      </c>
    </row>
    <row r="32" spans="1:12" ht="12.75" customHeight="1">
      <c r="A32" s="44"/>
      <c r="D32" s="97">
        <v>20</v>
      </c>
      <c r="E32" s="97">
        <f t="shared" si="0"/>
        <v>0.51162125545257708</v>
      </c>
      <c r="F32" s="97">
        <f t="shared" si="2"/>
        <v>0.2914567944778671</v>
      </c>
      <c r="G32" s="97">
        <v>16.7</v>
      </c>
      <c r="H32" s="98">
        <v>50</v>
      </c>
      <c r="I32" s="92">
        <f t="shared" si="3"/>
        <v>334</v>
      </c>
      <c r="J32" s="99">
        <f t="shared" si="4"/>
        <v>0.34013345689788183</v>
      </c>
      <c r="K32" s="100">
        <f t="shared" si="5"/>
        <v>113.60457460389253</v>
      </c>
      <c r="L32" s="93">
        <f t="shared" si="1"/>
        <v>0.22720914920778507</v>
      </c>
    </row>
    <row r="33" spans="1:12" ht="12.75" customHeight="1">
      <c r="A33" s="44"/>
      <c r="D33" s="97">
        <v>21</v>
      </c>
      <c r="E33" s="97">
        <f t="shared" si="0"/>
        <v>0.50038719576101431</v>
      </c>
      <c r="F33" s="97">
        <f t="shared" si="2"/>
        <v>0.27829965900511133</v>
      </c>
      <c r="G33" s="97">
        <v>16.7</v>
      </c>
      <c r="H33" s="98">
        <v>50</v>
      </c>
      <c r="I33" s="92">
        <f t="shared" si="3"/>
        <v>350.7</v>
      </c>
      <c r="J33" s="99">
        <f t="shared" si="4"/>
        <v>0.31465987537615547</v>
      </c>
      <c r="K33" s="100">
        <f t="shared" si="5"/>
        <v>110.35121829441772</v>
      </c>
      <c r="L33" s="93">
        <f t="shared" si="1"/>
        <v>0.22070243658883543</v>
      </c>
    </row>
    <row r="34" spans="1:12" ht="12.75" customHeight="1">
      <c r="A34" s="44"/>
      <c r="D34" s="97">
        <v>22</v>
      </c>
      <c r="E34" s="97">
        <f t="shared" si="0"/>
        <v>0.48919252893759951</v>
      </c>
      <c r="F34" s="97">
        <f t="shared" si="2"/>
        <v>0.26625204915092532</v>
      </c>
      <c r="G34" s="97">
        <v>16.7</v>
      </c>
      <c r="H34" s="98">
        <v>50</v>
      </c>
      <c r="I34" s="92">
        <f t="shared" si="3"/>
        <v>367.4</v>
      </c>
      <c r="J34" s="99">
        <f t="shared" si="4"/>
        <v>0.29185816113521634</v>
      </c>
      <c r="K34" s="100">
        <f t="shared" si="5"/>
        <v>107.22868840107849</v>
      </c>
      <c r="L34" s="93">
        <f t="shared" si="1"/>
        <v>0.21445737680215698</v>
      </c>
    </row>
    <row r="35" spans="1:12" ht="12.75" customHeight="1">
      <c r="A35" s="44"/>
      <c r="D35" s="97">
        <v>23</v>
      </c>
      <c r="E35" s="97">
        <f t="shared" si="0"/>
        <v>0.47811292626515567</v>
      </c>
      <c r="F35" s="97">
        <f t="shared" si="2"/>
        <v>0.25518239062081838</v>
      </c>
      <c r="G35" s="97">
        <v>16.7</v>
      </c>
      <c r="H35" s="98">
        <v>50</v>
      </c>
      <c r="I35" s="92">
        <f t="shared" si="3"/>
        <v>384.09999999999997</v>
      </c>
      <c r="J35" s="99">
        <f t="shared" si="4"/>
        <v>0.27137248329687563</v>
      </c>
      <c r="K35" s="100">
        <f t="shared" si="5"/>
        <v>104.23417083432992</v>
      </c>
      <c r="L35" s="93">
        <f t="shared" si="1"/>
        <v>0.20846834166865982</v>
      </c>
    </row>
    <row r="36" spans="1:12" ht="12.75" customHeight="1">
      <c r="A36" s="44"/>
      <c r="D36" s="97">
        <v>24</v>
      </c>
      <c r="E36" s="97">
        <f t="shared" si="0"/>
        <v>0.4672053389271984</v>
      </c>
      <c r="F36" s="97">
        <f t="shared" si="2"/>
        <v>0.24497866312686414</v>
      </c>
      <c r="G36" s="97">
        <v>16.7</v>
      </c>
      <c r="H36" s="98">
        <v>50</v>
      </c>
      <c r="I36" s="92">
        <f t="shared" si="3"/>
        <v>400.79999999999995</v>
      </c>
      <c r="J36" s="99">
        <f t="shared" si="4"/>
        <v>0.25290441180611267</v>
      </c>
      <c r="K36" s="100">
        <f t="shared" si="5"/>
        <v>101.36408825188995</v>
      </c>
      <c r="L36" s="93">
        <f t="shared" si="1"/>
        <v>0.20272817650377992</v>
      </c>
    </row>
    <row r="37" spans="1:12" ht="12.75" customHeight="1">
      <c r="A37" s="44"/>
      <c r="D37" s="97">
        <v>25</v>
      </c>
      <c r="E37" s="97">
        <f t="shared" si="0"/>
        <v>0.45651191388944562</v>
      </c>
      <c r="F37" s="97">
        <f t="shared" si="2"/>
        <v>0.23554498072086333</v>
      </c>
      <c r="G37" s="97">
        <v>16.7</v>
      </c>
      <c r="H37" s="98">
        <v>50</v>
      </c>
      <c r="I37" s="92">
        <f t="shared" si="3"/>
        <v>417.5</v>
      </c>
      <c r="J37" s="99">
        <f t="shared" si="4"/>
        <v>0.23620200007287556</v>
      </c>
      <c r="K37" s="100">
        <f t="shared" si="5"/>
        <v>98.614335030425551</v>
      </c>
      <c r="L37" s="93">
        <f t="shared" si="1"/>
        <v>0.1972286700608511</v>
      </c>
    </row>
    <row r="38" spans="1:12" ht="12.75" customHeight="1">
      <c r="A38" s="107" t="s">
        <v>104</v>
      </c>
      <c r="D38" s="97">
        <v>26</v>
      </c>
      <c r="E38" s="97">
        <f t="shared" si="0"/>
        <v>0.44606310352116779</v>
      </c>
      <c r="F38" s="97">
        <f t="shared" si="2"/>
        <v>0.22679884805388589</v>
      </c>
      <c r="G38" s="97">
        <v>16.7</v>
      </c>
      <c r="H38" s="98">
        <v>50</v>
      </c>
      <c r="I38" s="92">
        <f t="shared" si="3"/>
        <v>434.2</v>
      </c>
      <c r="J38" s="99">
        <f t="shared" si="4"/>
        <v>0.2210512682974658</v>
      </c>
      <c r="K38" s="100">
        <f t="shared" si="5"/>
        <v>95.980460694759643</v>
      </c>
      <c r="L38" s="93">
        <f t="shared" si="1"/>
        <v>0.19196092138951928</v>
      </c>
    </row>
    <row r="39" spans="1:12" ht="12.75" customHeight="1">
      <c r="A39" s="107" t="s">
        <v>105</v>
      </c>
      <c r="D39" s="97">
        <v>27</v>
      </c>
      <c r="E39" s="97">
        <f t="shared" si="0"/>
        <v>0.43588013841209294</v>
      </c>
      <c r="F39" s="97">
        <f t="shared" si="2"/>
        <v>0.21866894587394195</v>
      </c>
      <c r="G39" s="97">
        <v>16.7</v>
      </c>
      <c r="H39" s="98">
        <v>50</v>
      </c>
      <c r="I39" s="92">
        <f t="shared" si="3"/>
        <v>450.9</v>
      </c>
      <c r="J39" s="99">
        <f t="shared" si="4"/>
        <v>0.20726948795321218</v>
      </c>
      <c r="K39" s="100">
        <f t="shared" si="5"/>
        <v>93.457812118103362</v>
      </c>
      <c r="L39" s="93">
        <f t="shared" si="1"/>
        <v>0.18691562423620672</v>
      </c>
    </row>
    <row r="40" spans="1:12" ht="12.75" customHeight="1">
      <c r="A40" s="107" t="s">
        <v>106</v>
      </c>
      <c r="B40" s="108"/>
      <c r="D40" s="97">
        <v>28</v>
      </c>
      <c r="E40" s="97">
        <f t="shared" si="0"/>
        <v>0.42597699605293698</v>
      </c>
      <c r="F40" s="97">
        <f t="shared" si="2"/>
        <v>0.21109333322274654</v>
      </c>
      <c r="G40" s="97">
        <v>16.7</v>
      </c>
      <c r="H40" s="98">
        <v>50</v>
      </c>
      <c r="I40" s="92">
        <f t="shared" si="3"/>
        <v>467.59999999999997</v>
      </c>
      <c r="J40" s="99">
        <f t="shared" si="4"/>
        <v>0.19469983495849585</v>
      </c>
      <c r="K40" s="100">
        <f t="shared" si="5"/>
        <v>91.04164282659265</v>
      </c>
      <c r="L40" s="93">
        <f t="shared" si="1"/>
        <v>0.1820832856531853</v>
      </c>
    </row>
    <row r="41" spans="1:12" ht="12.75" customHeight="1">
      <c r="A41" s="107" t="s">
        <v>107</v>
      </c>
      <c r="D41" s="97"/>
      <c r="E41" s="97" t="e">
        <f t="shared" si="0"/>
        <v>#DIV/0!</v>
      </c>
      <c r="F41" s="97" t="e">
        <f t="shared" si="2"/>
        <v>#DIV/0!</v>
      </c>
      <c r="G41" s="97"/>
      <c r="H41" s="98"/>
      <c r="I41" s="92"/>
      <c r="J41" s="99"/>
      <c r="K41" s="100"/>
      <c r="L41" s="93"/>
    </row>
    <row r="42" spans="1:12" ht="12.75" customHeight="1">
      <c r="A42" s="44"/>
      <c r="D42" s="97"/>
      <c r="E42" s="97" t="e">
        <f t="shared" si="0"/>
        <v>#DIV/0!</v>
      </c>
      <c r="F42" s="97" t="e">
        <f t="shared" si="2"/>
        <v>#DIV/0!</v>
      </c>
      <c r="G42" s="97"/>
      <c r="H42" s="98"/>
      <c r="I42" s="92"/>
      <c r="J42" s="99"/>
      <c r="K42" s="100"/>
      <c r="L42" s="93"/>
    </row>
    <row r="43" spans="1:12" ht="12.75" customHeight="1">
      <c r="A43" s="107" t="s">
        <v>108</v>
      </c>
      <c r="D43" s="97"/>
      <c r="E43" s="97" t="e">
        <f t="shared" si="0"/>
        <v>#DIV/0!</v>
      </c>
      <c r="F43" s="97" t="e">
        <f t="shared" si="2"/>
        <v>#DIV/0!</v>
      </c>
      <c r="G43" s="97"/>
      <c r="H43" s="98"/>
      <c r="I43" s="92"/>
      <c r="J43" s="99"/>
      <c r="K43" s="100"/>
      <c r="L43" s="93"/>
    </row>
    <row r="44" spans="1:12" ht="12.75" customHeight="1">
      <c r="A44" s="107" t="s">
        <v>109</v>
      </c>
      <c r="D44" s="97"/>
      <c r="E44" s="97" t="e">
        <f t="shared" si="0"/>
        <v>#DIV/0!</v>
      </c>
      <c r="F44" s="97" t="e">
        <f t="shared" si="2"/>
        <v>#DIV/0!</v>
      </c>
      <c r="G44" s="97"/>
      <c r="H44" s="98"/>
      <c r="I44" s="92"/>
      <c r="J44" s="99"/>
      <c r="K44" s="100"/>
      <c r="L44" s="93"/>
    </row>
    <row r="45" spans="1:12" ht="12.75" customHeight="1">
      <c r="A45" s="44"/>
      <c r="C45" s="72"/>
      <c r="D45" s="97"/>
      <c r="E45" s="97" t="e">
        <f t="shared" si="0"/>
        <v>#DIV/0!</v>
      </c>
      <c r="F45" s="97" t="e">
        <f t="shared" si="2"/>
        <v>#DIV/0!</v>
      </c>
      <c r="G45" s="97"/>
      <c r="H45" s="98"/>
      <c r="I45" s="92"/>
      <c r="J45" s="99"/>
      <c r="K45" s="100"/>
      <c r="L45" s="93"/>
    </row>
    <row r="46" spans="1:12" ht="12.75" customHeight="1" thickBot="1">
      <c r="A46" s="109"/>
      <c r="B46" s="110"/>
      <c r="C46" s="110"/>
      <c r="D46" s="111"/>
      <c r="E46" s="112"/>
      <c r="F46" s="113"/>
      <c r="G46" s="113"/>
      <c r="H46" s="111"/>
      <c r="I46" s="113"/>
      <c r="J46" s="114"/>
      <c r="K46" s="113"/>
      <c r="L46" s="115"/>
    </row>
    <row r="47" spans="1:12" ht="12.75" customHeight="1">
      <c r="F47" s="116"/>
      <c r="G47" s="116"/>
      <c r="I47" s="116"/>
      <c r="J47" s="117"/>
      <c r="K47" s="116"/>
    </row>
    <row r="48" spans="1:12" ht="12.75" customHeight="1">
      <c r="F48" s="116"/>
      <c r="G48" s="116"/>
      <c r="I48" s="116"/>
      <c r="J48" s="117"/>
      <c r="K48" s="116"/>
    </row>
    <row r="49" spans="5:11" ht="12.75" customHeight="1">
      <c r="F49" s="116"/>
      <c r="G49" s="116"/>
      <c r="I49" s="116"/>
      <c r="J49" s="117"/>
      <c r="K49" s="116"/>
    </row>
    <row r="50" spans="5:11" ht="12.75" customHeight="1">
      <c r="F50" s="116"/>
      <c r="G50" s="116"/>
      <c r="I50" s="116"/>
      <c r="J50" s="117"/>
      <c r="K50" s="116"/>
    </row>
    <row r="51" spans="5:11" ht="12.75" customHeight="1">
      <c r="F51" s="116"/>
      <c r="G51" s="116"/>
      <c r="I51" s="116"/>
      <c r="J51" s="117"/>
      <c r="K51" s="116"/>
    </row>
    <row r="52" spans="5:11" ht="12.75" customHeight="1">
      <c r="F52" s="116"/>
      <c r="G52" s="116"/>
      <c r="I52" s="116"/>
      <c r="J52" s="117"/>
      <c r="K52" s="116"/>
    </row>
    <row r="53" spans="5:11" ht="12.75" customHeight="1">
      <c r="F53" s="116"/>
      <c r="G53" s="116"/>
      <c r="I53" s="116"/>
      <c r="J53" s="117"/>
      <c r="K53" s="116"/>
    </row>
    <row r="54" spans="5:11" ht="12.75" customHeight="1">
      <c r="E54" s="116"/>
      <c r="F54" s="116"/>
      <c r="G54" s="116"/>
      <c r="I54" s="116"/>
      <c r="J54" s="117"/>
      <c r="K54" s="116"/>
    </row>
    <row r="55" spans="5:11" ht="12.75" customHeight="1">
      <c r="E55" s="116"/>
      <c r="F55" s="116"/>
      <c r="G55" s="116"/>
      <c r="I55" s="116"/>
      <c r="J55" s="117"/>
      <c r="K55" s="116"/>
    </row>
    <row r="56" spans="5:11" ht="12.75" customHeight="1">
      <c r="E56" s="116"/>
      <c r="F56" s="116"/>
      <c r="G56" s="116"/>
      <c r="I56" s="116"/>
      <c r="J56" s="117"/>
      <c r="K56" s="116"/>
    </row>
    <row r="57" spans="5:11">
      <c r="E57" s="116"/>
      <c r="F57" s="116"/>
      <c r="G57" s="116"/>
      <c r="I57" s="116"/>
      <c r="J57" s="117"/>
      <c r="K57" s="116"/>
    </row>
    <row r="58" spans="5:11">
      <c r="E58" s="116"/>
      <c r="F58" s="116"/>
      <c r="G58" s="116"/>
      <c r="I58" s="116"/>
      <c r="J58" s="117"/>
      <c r="K58" s="116"/>
    </row>
    <row r="59" spans="5:11">
      <c r="E59" s="116"/>
      <c r="F59" s="116"/>
      <c r="G59" s="116"/>
      <c r="I59" s="116"/>
      <c r="J59" s="117"/>
      <c r="K59" s="116"/>
    </row>
    <row r="60" spans="5:11">
      <c r="E60" s="116"/>
      <c r="F60" s="116"/>
      <c r="G60" s="116"/>
      <c r="I60" s="116"/>
      <c r="J60" s="117"/>
      <c r="K60" s="116"/>
    </row>
    <row r="61" spans="5:11">
      <c r="E61" s="116"/>
      <c r="F61" s="116"/>
      <c r="G61" s="116"/>
      <c r="I61" s="116"/>
      <c r="J61" s="117"/>
      <c r="K61" s="116"/>
    </row>
    <row r="62" spans="5:11">
      <c r="E62" s="116"/>
      <c r="F62" s="116"/>
      <c r="G62" s="116"/>
      <c r="I62" s="116"/>
      <c r="J62" s="117"/>
      <c r="K62" s="116"/>
    </row>
    <row r="63" spans="5:11">
      <c r="E63" s="116"/>
      <c r="F63" s="116"/>
      <c r="G63" s="116"/>
      <c r="I63" s="116"/>
      <c r="J63" s="117"/>
      <c r="K63" s="116"/>
    </row>
    <row r="64" spans="5:11">
      <c r="E64" s="116"/>
      <c r="F64" s="116"/>
      <c r="G64" s="116"/>
      <c r="I64" s="116"/>
      <c r="J64" s="117"/>
      <c r="K64" s="116"/>
    </row>
    <row r="65" spans="5:11">
      <c r="E65" s="116"/>
      <c r="F65" s="116"/>
      <c r="G65" s="116"/>
      <c r="I65" s="116"/>
      <c r="J65" s="117"/>
      <c r="K65" s="116"/>
    </row>
    <row r="66" spans="5:11">
      <c r="E66" s="116"/>
      <c r="F66" s="116"/>
      <c r="G66" s="116"/>
      <c r="I66" s="116"/>
      <c r="J66" s="117"/>
      <c r="K66" s="116"/>
    </row>
    <row r="67" spans="5:11">
      <c r="E67" s="116"/>
      <c r="F67" s="116"/>
      <c r="G67" s="116"/>
      <c r="I67" s="116"/>
      <c r="J67" s="117"/>
      <c r="K67" s="116"/>
    </row>
    <row r="68" spans="5:11">
      <c r="E68" s="116"/>
      <c r="F68" s="116"/>
      <c r="G68" s="116"/>
      <c r="I68" s="116"/>
      <c r="J68" s="117"/>
      <c r="K68" s="116"/>
    </row>
    <row r="69" spans="5:11">
      <c r="E69" s="116"/>
      <c r="F69" s="116"/>
      <c r="G69" s="116"/>
      <c r="I69" s="116"/>
      <c r="J69" s="117"/>
      <c r="K69" s="116"/>
    </row>
    <row r="70" spans="5:11">
      <c r="E70" s="116"/>
      <c r="F70" s="116"/>
      <c r="G70" s="116"/>
      <c r="I70" s="116"/>
      <c r="J70" s="117"/>
      <c r="K70" s="116"/>
    </row>
    <row r="71" spans="5:11">
      <c r="E71" s="116"/>
      <c r="F71" s="116"/>
      <c r="G71" s="116"/>
      <c r="I71" s="116"/>
      <c r="J71" s="117"/>
      <c r="K71" s="116"/>
    </row>
    <row r="72" spans="5:11">
      <c r="E72" s="116"/>
      <c r="F72" s="116"/>
      <c r="G72" s="116"/>
      <c r="I72" s="116"/>
      <c r="J72" s="117"/>
      <c r="K72" s="116"/>
    </row>
  </sheetData>
  <mergeCells count="6">
    <mergeCell ref="A3:L3"/>
    <mergeCell ref="A5:L5"/>
    <mergeCell ref="A8:C8"/>
    <mergeCell ref="D8:L8"/>
    <mergeCell ref="A19:C19"/>
    <mergeCell ref="A24:C24"/>
  </mergeCells>
  <printOptions horizontalCentered="1" verticalCentered="1"/>
  <pageMargins left="0.75" right="0.75" top="1" bottom="1" header="0" footer="0"/>
  <pageSetup paperSize="9" orientation="landscape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Grapher.Document" shapeId="12289" r:id="rId4">
          <objectPr defaultSize="0" autoPict="0" r:id="rId5">
            <anchor moveWithCells="1">
              <from>
                <xdr:col>0</xdr:col>
                <xdr:colOff>161925</xdr:colOff>
                <xdr:row>25</xdr:row>
                <xdr:rowOff>9525</xdr:rowOff>
              </from>
              <to>
                <xdr:col>2</xdr:col>
                <xdr:colOff>409575</xdr:colOff>
                <xdr:row>35</xdr:row>
                <xdr:rowOff>9525</xdr:rowOff>
              </to>
            </anchor>
          </objectPr>
        </oleObject>
      </mc:Choice>
      <mc:Fallback>
        <oleObject progId="Grapher.Document" shapeId="1228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Cuerpo_Terraplen</vt:lpstr>
      <vt:lpstr>Asiento 3D</vt:lpstr>
      <vt:lpstr>Asiento 1D</vt:lpstr>
      <vt:lpstr>Hoja de Cuenca et all</vt:lpstr>
      <vt:lpstr>'Asiento 1D'!a</vt:lpstr>
      <vt:lpstr>a</vt:lpstr>
      <vt:lpstr>'Asiento 1D'!b</vt:lpstr>
      <vt:lpstr>b</vt:lpstr>
      <vt:lpstr>'Asiento 1D'!q</vt:lpstr>
      <vt:lpstr>q</vt:lpstr>
      <vt:lpstr>'Asiento 1D'!Títulos_a_imprimir</vt:lpstr>
      <vt:lpstr>'Asiento 3D'!Títulos_a_imprimir</vt:lpstr>
      <vt:lpstr>'Asiento 1D'!x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López Pineda</dc:creator>
  <cp:lastModifiedBy>Germán López Pineda</cp:lastModifiedBy>
  <cp:lastPrinted>2025-03-21T08:49:16Z</cp:lastPrinted>
  <dcterms:created xsi:type="dcterms:W3CDTF">2017-02-03T09:37:45Z</dcterms:created>
  <dcterms:modified xsi:type="dcterms:W3CDTF">2025-05-16T11:32:33Z</dcterms:modified>
</cp:coreProperties>
</file>