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O - PC\FILE WORO\1. INVOICE\2023\02. Feb 2023\PAXXA CAMBIDIA\"/>
    </mc:Choice>
  </mc:AlternateContent>
  <xr:revisionPtr revIDLastSave="0" documentId="13_ncr:1_{2B504F13-0D25-4D3A-B531-D4D3E4AB85D5}" xr6:coauthVersionLast="47" xr6:coauthVersionMax="47" xr10:uidLastSave="{00000000-0000-0000-0000-000000000000}"/>
  <bookViews>
    <workbookView xWindow="-120" yWindow="-120" windowWidth="20730" windowHeight="11040" firstSheet="5" activeTab="8" xr2:uid="{6930B3D8-B23A-4597-AAFB-4787F8CCA868}"/>
  </bookViews>
  <sheets>
    <sheet name="Breakdown Feb to Mar 2022" sheetId="1" r:id="rId1"/>
    <sheet name="Breakdown Apr to Jul 2022" sheetId="2" r:id="rId2"/>
    <sheet name="Breakdown Aug'22" sheetId="3" r:id="rId3"/>
    <sheet name="Breakdown Sep'22" sheetId="4" r:id="rId4"/>
    <sheet name="Breakdown Oct'22" sheetId="5" r:id="rId5"/>
    <sheet name="Breakdown Nov'22" sheetId="6" r:id="rId6"/>
    <sheet name="Breakdown Dec'22" sheetId="7" r:id="rId7"/>
    <sheet name="Breakdown Jan 2023" sheetId="8" r:id="rId8"/>
    <sheet name="Breakdown Feb 2023" sheetId="9" r:id="rId9"/>
  </sheets>
  <definedNames>
    <definedName name="_xlnm.Print_Area" localSheetId="1">'Breakdown Apr to Jul 2022'!$A$13:$J$21</definedName>
    <definedName name="_xlnm.Print_Area" localSheetId="2">'Breakdown Aug''22'!$A$10:$J$15</definedName>
    <definedName name="_xlnm.Print_Area" localSheetId="6">'Breakdown Dec''22'!$A$10:$J$15</definedName>
    <definedName name="_xlnm.Print_Area" localSheetId="8">'Breakdown Feb 2023'!$A$10:$J$15</definedName>
    <definedName name="_xlnm.Print_Area" localSheetId="7">'Breakdown Jan 2023'!$A$3:$J$8</definedName>
    <definedName name="_xlnm.Print_Area" localSheetId="5">'Breakdown Nov''22'!$A$10:$J$15</definedName>
    <definedName name="_xlnm.Print_Area" localSheetId="4">'Breakdown Oct''22'!$A$3:$J$8</definedName>
    <definedName name="_xlnm.Print_Area" localSheetId="3">'Breakdown Sep''22'!$A$3:$J$8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9" l="1"/>
  <c r="F12" i="9" s="1"/>
  <c r="E5" i="9"/>
  <c r="I5" i="9" s="1"/>
  <c r="I6" i="9" s="1"/>
  <c r="E5" i="8"/>
  <c r="E12" i="8"/>
  <c r="I12" i="8" s="1"/>
  <c r="I13" i="8" s="1"/>
  <c r="I5" i="8"/>
  <c r="I6" i="8" s="1"/>
  <c r="E12" i="7"/>
  <c r="I12" i="7" s="1"/>
  <c r="I13" i="7" s="1"/>
  <c r="E5" i="7"/>
  <c r="I5" i="7" s="1"/>
  <c r="I6" i="7" s="1"/>
  <c r="E12" i="6"/>
  <c r="I12" i="6" s="1"/>
  <c r="I13" i="6" s="1"/>
  <c r="E5" i="6"/>
  <c r="I5" i="6" s="1"/>
  <c r="I6" i="6" s="1"/>
  <c r="E12" i="5"/>
  <c r="H12" i="5" s="1"/>
  <c r="H13" i="5" s="1"/>
  <c r="E5" i="5"/>
  <c r="I5" i="5" s="1"/>
  <c r="I6" i="5" s="1"/>
  <c r="E12" i="4"/>
  <c r="F12" i="4" s="1"/>
  <c r="E5" i="4"/>
  <c r="H12" i="9" l="1"/>
  <c r="H13" i="9" s="1"/>
  <c r="G12" i="9"/>
  <c r="J12" i="9" s="1"/>
  <c r="J13" i="9" s="1"/>
  <c r="H5" i="9"/>
  <c r="H6" i="9" s="1"/>
  <c r="I12" i="9"/>
  <c r="I13" i="9" s="1"/>
  <c r="F5" i="9"/>
  <c r="G5" i="9"/>
  <c r="J5" i="9" s="1"/>
  <c r="J6" i="9" s="1"/>
  <c r="F12" i="8"/>
  <c r="F5" i="8"/>
  <c r="G12" i="8"/>
  <c r="J12" i="8" s="1"/>
  <c r="J13" i="8" s="1"/>
  <c r="G5" i="8"/>
  <c r="J5" i="8" s="1"/>
  <c r="J6" i="8" s="1"/>
  <c r="H12" i="8"/>
  <c r="H13" i="8" s="1"/>
  <c r="H5" i="8"/>
  <c r="H6" i="8" s="1"/>
  <c r="F12" i="7"/>
  <c r="G12" i="7" s="1"/>
  <c r="J12" i="7" s="1"/>
  <c r="J13" i="7" s="1"/>
  <c r="F5" i="7"/>
  <c r="G5" i="7" s="1"/>
  <c r="J5" i="7" s="1"/>
  <c r="J6" i="7" s="1"/>
  <c r="H12" i="7"/>
  <c r="H13" i="7" s="1"/>
  <c r="H5" i="7"/>
  <c r="H6" i="7" s="1"/>
  <c r="F5" i="6"/>
  <c r="F12" i="6"/>
  <c r="G12" i="6" s="1"/>
  <c r="J12" i="6" s="1"/>
  <c r="J13" i="6" s="1"/>
  <c r="G5" i="6"/>
  <c r="J5" i="6" s="1"/>
  <c r="J6" i="6" s="1"/>
  <c r="H12" i="6"/>
  <c r="H13" i="6" s="1"/>
  <c r="H5" i="6"/>
  <c r="H6" i="6" s="1"/>
  <c r="I12" i="5"/>
  <c r="I13" i="5" s="1"/>
  <c r="F12" i="5"/>
  <c r="G12" i="5" s="1"/>
  <c r="J12" i="5" s="1"/>
  <c r="J13" i="5" s="1"/>
  <c r="J14" i="5" s="1"/>
  <c r="J15" i="5" s="1"/>
  <c r="H5" i="5"/>
  <c r="H6" i="5" s="1"/>
  <c r="F5" i="5"/>
  <c r="G5" i="5"/>
  <c r="J5" i="5" s="1"/>
  <c r="J6" i="5" s="1"/>
  <c r="H12" i="4"/>
  <c r="H13" i="4" s="1"/>
  <c r="I12" i="4"/>
  <c r="I13" i="4" s="1"/>
  <c r="G12" i="4"/>
  <c r="J12" i="4" s="1"/>
  <c r="J13" i="4" s="1"/>
  <c r="I5" i="4"/>
  <c r="I6" i="4" s="1"/>
  <c r="H5" i="4"/>
  <c r="H6" i="4" s="1"/>
  <c r="F5" i="4"/>
  <c r="G5" i="4" s="1"/>
  <c r="J5" i="4" s="1"/>
  <c r="J6" i="4" s="1"/>
  <c r="E12" i="3"/>
  <c r="H12" i="3" s="1"/>
  <c r="E5" i="3"/>
  <c r="H5" i="3" s="1"/>
  <c r="E18" i="2"/>
  <c r="F18" i="2" s="1"/>
  <c r="G18" i="2" s="1"/>
  <c r="J18" i="2" s="1"/>
  <c r="E17" i="2"/>
  <c r="F17" i="2" s="1"/>
  <c r="G17" i="2" s="1"/>
  <c r="J17" i="2" s="1"/>
  <c r="E16" i="2"/>
  <c r="F16" i="2" s="1"/>
  <c r="G16" i="2" s="1"/>
  <c r="J16" i="2" s="1"/>
  <c r="E7" i="2"/>
  <c r="I7" i="2" s="1"/>
  <c r="E6" i="2"/>
  <c r="H6" i="2" s="1"/>
  <c r="E8" i="2"/>
  <c r="I8" i="2" s="1"/>
  <c r="J14" i="9" l="1"/>
  <c r="J15" i="9" s="1"/>
  <c r="J7" i="9"/>
  <c r="J8" i="9"/>
  <c r="J7" i="8"/>
  <c r="J8" i="8"/>
  <c r="J14" i="8"/>
  <c r="J15" i="8" s="1"/>
  <c r="J14" i="7"/>
  <c r="J15" i="7" s="1"/>
  <c r="J7" i="7"/>
  <c r="J8" i="7"/>
  <c r="J7" i="6"/>
  <c r="J8" i="6"/>
  <c r="J14" i="6"/>
  <c r="J15" i="6" s="1"/>
  <c r="J7" i="5"/>
  <c r="J8" i="5" s="1"/>
  <c r="J7" i="4"/>
  <c r="J8" i="4" s="1"/>
  <c r="J14" i="4"/>
  <c r="J15" i="4" s="1"/>
  <c r="H17" i="2"/>
  <c r="I17" i="2"/>
  <c r="I12" i="3"/>
  <c r="I5" i="3"/>
  <c r="I6" i="3" s="1"/>
  <c r="H6" i="3"/>
  <c r="F12" i="3"/>
  <c r="G12" i="3" s="1"/>
  <c r="J12" i="3" s="1"/>
  <c r="F5" i="3"/>
  <c r="G5" i="3" s="1"/>
  <c r="J5" i="3" s="1"/>
  <c r="H18" i="2"/>
  <c r="I18" i="2"/>
  <c r="H16" i="2"/>
  <c r="I16" i="2"/>
  <c r="F7" i="2"/>
  <c r="G7" i="2" s="1"/>
  <c r="J7" i="2" s="1"/>
  <c r="F6" i="2"/>
  <c r="G6" i="2" s="1"/>
  <c r="I6" i="2"/>
  <c r="H7" i="2"/>
  <c r="F8" i="2"/>
  <c r="G8" i="2" s="1"/>
  <c r="J8" i="2" s="1"/>
  <c r="H8" i="2"/>
  <c r="E15" i="2"/>
  <c r="E5" i="2"/>
  <c r="E14" i="1"/>
  <c r="F14" i="1" s="1"/>
  <c r="G14" i="1" s="1"/>
  <c r="J14" i="1" s="1"/>
  <c r="E13" i="1"/>
  <c r="I13" i="1" s="1"/>
  <c r="E6" i="1"/>
  <c r="F6" i="1"/>
  <c r="E5" i="1"/>
  <c r="I5" i="1" s="1"/>
  <c r="H5" i="1" l="1"/>
  <c r="F13" i="1"/>
  <c r="H13" i="1"/>
  <c r="G6" i="1"/>
  <c r="J6" i="1" s="1"/>
  <c r="I15" i="2"/>
  <c r="I19" i="2" s="1"/>
  <c r="H15" i="2"/>
  <c r="G15" i="2"/>
  <c r="J15" i="2" s="1"/>
  <c r="I6" i="1"/>
  <c r="I7" i="1" s="1"/>
  <c r="H13" i="3"/>
  <c r="I13" i="3"/>
  <c r="J6" i="3"/>
  <c r="J13" i="3"/>
  <c r="I5" i="2"/>
  <c r="I9" i="2" s="1"/>
  <c r="H5" i="2"/>
  <c r="H9" i="2" s="1"/>
  <c r="J6" i="2"/>
  <c r="F15" i="2"/>
  <c r="F5" i="2"/>
  <c r="G5" i="2" s="1"/>
  <c r="J5" i="2" s="1"/>
  <c r="G13" i="1"/>
  <c r="J13" i="1" s="1"/>
  <c r="J15" i="1" s="1"/>
  <c r="J16" i="1" s="1"/>
  <c r="H6" i="1"/>
  <c r="H7" i="1" s="1"/>
  <c r="H14" i="1"/>
  <c r="H15" i="1" s="1"/>
  <c r="I14" i="1"/>
  <c r="I15" i="1" s="1"/>
  <c r="F5" i="1"/>
  <c r="G5" i="1" s="1"/>
  <c r="J5" i="1" s="1"/>
  <c r="J7" i="1" s="1"/>
  <c r="J7" i="3" l="1"/>
  <c r="J8" i="3" s="1"/>
  <c r="J14" i="3"/>
  <c r="J15" i="3" s="1"/>
  <c r="J19" i="2"/>
  <c r="J20" i="2" s="1"/>
  <c r="J21" i="2" s="1"/>
  <c r="J9" i="2"/>
  <c r="J10" i="2" s="1"/>
  <c r="J11" i="2" s="1"/>
  <c r="H19" i="2"/>
  <c r="J8" i="1"/>
  <c r="J9" i="1" s="1"/>
  <c r="J17" i="1"/>
</calcChain>
</file>

<file path=xl/sharedStrings.xml><?xml version="1.0" encoding="utf-8"?>
<sst xmlns="http://schemas.openxmlformats.org/spreadsheetml/2006/main" count="307" uniqueCount="21">
  <si>
    <t>Here is our breakdown Gemezz service and Dream Lea</t>
  </si>
  <si>
    <t>Service Name</t>
  </si>
  <si>
    <t>Month</t>
  </si>
  <si>
    <t xml:space="preserve">Total Duration </t>
  </si>
  <si>
    <t>Unit Price</t>
  </si>
  <si>
    <t xml:space="preserve">INCOME 100% (Deduce any tax) </t>
  </si>
  <si>
    <t>Metfon Rev.20%</t>
  </si>
  <si>
    <t>Gross Rev. 80% (After minus 20% to Telco. (Metfone) )</t>
  </si>
  <si>
    <t>Cam3boss Rev. 13% of income 100%%</t>
  </si>
  <si>
    <t>Paxxa Rev. 27% of income 100%</t>
  </si>
  <si>
    <t>LinkIT Rev. 40% of income 100%</t>
  </si>
  <si>
    <t>or 50% of Gross Rev.80%</t>
  </si>
  <si>
    <t>Gemezz</t>
  </si>
  <si>
    <t>Total</t>
  </si>
  <si>
    <t xml:space="preserve">  less WHT 14% </t>
  </si>
  <si>
    <t>sub Total</t>
  </si>
  <si>
    <t xml:space="preserve">INCOME 100% (Deduce anytax) </t>
  </si>
  <si>
    <t>Gross Rev. 80% (After minus 20% to Telco.)</t>
  </si>
  <si>
    <t>Dream League</t>
  </si>
  <si>
    <t>Here is our breakdown Gemezz service and Dream League</t>
  </si>
  <si>
    <t>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</si>
</sst>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.00_-;\-* #,##0.00_-;_-* &quot;-&quot;_-;_-@_-"/>
    <numFmt numFmtId="165" formatCode="_-[$USD]\ * #,##0.00_-;\-[$USD]\ * #,##0.00_-;_-[$USD]\ * &quot;-&quot;??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164" fontId="2" fillId="0" borderId="4" xfId="1" applyNumberFormat="1" applyFont="1" applyBorder="1" applyAlignment="1">
      <alignment vertical="center"/>
    </xf>
    <xf numFmtId="43" fontId="2" fillId="0" borderId="4" xfId="0" applyNumberFormat="1" applyFont="1" applyBorder="1" applyAlignment="1">
      <alignment horizontal="center" vertical="center"/>
    </xf>
    <xf numFmtId="41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43" fontId="2" fillId="4" borderId="4" xfId="0" applyNumberFormat="1" applyFont="1" applyFill="1" applyBorder="1" applyAlignment="1">
      <alignment horizontal="center" vertical="center"/>
    </xf>
    <xf numFmtId="43" fontId="3" fillId="0" borderId="5" xfId="0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right" vertical="center"/>
    </xf>
    <xf numFmtId="43" fontId="3" fillId="0" borderId="4" xfId="0" applyNumberFormat="1" applyFont="1" applyBorder="1" applyAlignment="1">
      <alignment horizontal="right" vertical="center" wrapText="1"/>
    </xf>
    <xf numFmtId="43" fontId="0" fillId="0" borderId="0" xfId="0" applyNumberFormat="1"/>
    <xf numFmtId="165" fontId="2" fillId="0" borderId="4" xfId="1" applyNumberFormat="1" applyFont="1" applyBorder="1" applyAlignment="1">
      <alignment vertical="center"/>
    </xf>
    <xf numFmtId="165" fontId="2" fillId="0" borderId="4" xfId="0" applyNumberFormat="1" applyFont="1" applyBorder="1" applyAlignment="1">
      <alignment horizontal="center" vertical="center"/>
    </xf>
    <xf numFmtId="165" fontId="2" fillId="4" borderId="4" xfId="0" applyNumberFormat="1" applyFont="1" applyFill="1" applyBorder="1" applyAlignment="1">
      <alignment horizontal="center" vertical="center"/>
    </xf>
    <xf numFmtId="165" fontId="3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vertical="center"/>
    </xf>
    <xf numFmtId="165" fontId="2" fillId="0" borderId="4" xfId="0" applyNumberFormat="1" applyFont="1" applyBorder="1" applyAlignment="1">
      <alignment vertical="center"/>
    </xf>
    <xf numFmtId="165" fontId="6" fillId="0" borderId="4" xfId="1" applyNumberFormat="1" applyFont="1" applyBorder="1" applyAlignment="1">
      <alignment horizontal="right" vertical="center"/>
    </xf>
    <xf numFmtId="165" fontId="2" fillId="0" borderId="5" xfId="0" applyNumberFormat="1" applyFont="1" applyBorder="1" applyAlignment="1">
      <alignment vertical="center" wrapText="1"/>
    </xf>
    <xf numFmtId="165" fontId="3" fillId="0" borderId="4" xfId="0" applyNumberFormat="1" applyFont="1" applyBorder="1" applyAlignment="1">
      <alignment vertical="center" wrapText="1"/>
    </xf>
    <xf numFmtId="165" fontId="3" fillId="0" borderId="4" xfId="0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78B6-07A5-41C6-8644-DBBAF96246C8}">
  <sheetPr>
    <pageSetUpPr fitToPage="1"/>
  </sheetPr>
  <dimension ref="A2:K18"/>
  <sheetViews>
    <sheetView topLeftCell="A3" workbookViewId="0">
      <selection activeCell="D14" sqref="D14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0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6" t="s">
        <v>12</v>
      </c>
      <c r="B5" s="7">
        <v>44593</v>
      </c>
      <c r="C5" s="13">
        <v>26387</v>
      </c>
      <c r="D5" s="14">
        <v>0.05</v>
      </c>
      <c r="E5" s="11">
        <f>(C5*D5)/1.1</f>
        <v>1199.409090909091</v>
      </c>
      <c r="F5" s="12">
        <f>E5*20%</f>
        <v>239.8818181818182</v>
      </c>
      <c r="G5" s="12">
        <f>E5-F5</f>
        <v>959.52727272727282</v>
      </c>
      <c r="H5" s="12">
        <f>(E5*13%)</f>
        <v>155.92318181818183</v>
      </c>
      <c r="I5" s="12">
        <f>E5*27%</f>
        <v>323.84045454545458</v>
      </c>
      <c r="J5" s="15">
        <f>G5*50%</f>
        <v>479.76363636363641</v>
      </c>
      <c r="K5" s="19"/>
    </row>
    <row r="6" spans="1:11" ht="15.75" thickBot="1" x14ac:dyDescent="0.3">
      <c r="A6" s="6" t="s">
        <v>12</v>
      </c>
      <c r="B6" s="7">
        <v>44621</v>
      </c>
      <c r="C6" s="13">
        <v>44638</v>
      </c>
      <c r="D6" s="14">
        <v>0.05</v>
      </c>
      <c r="E6" s="11">
        <f>(C6*D6)/1.1</f>
        <v>2029</v>
      </c>
      <c r="F6" s="12">
        <f>E6*20%</f>
        <v>405.8</v>
      </c>
      <c r="G6" s="12">
        <f>E6-F6</f>
        <v>1623.2</v>
      </c>
      <c r="H6" s="12">
        <f>(E6*13%)</f>
        <v>263.77</v>
      </c>
      <c r="I6" s="12">
        <f>E6*27%</f>
        <v>547.83000000000004</v>
      </c>
      <c r="J6" s="15">
        <f>G6*50%</f>
        <v>811.6</v>
      </c>
    </row>
    <row r="7" spans="1:11" ht="15.75" thickBot="1" x14ac:dyDescent="0.3">
      <c r="A7" s="8"/>
      <c r="B7" s="33" t="s">
        <v>13</v>
      </c>
      <c r="C7" s="34"/>
      <c r="D7" s="34"/>
      <c r="E7" s="34"/>
      <c r="F7" s="34"/>
      <c r="G7" s="35"/>
      <c r="H7" s="16">
        <f>SUM(H5:H6)</f>
        <v>419.69318181818181</v>
      </c>
      <c r="I7" s="16">
        <f t="shared" ref="I7:J7" si="0">SUM(I5:I6)</f>
        <v>871.67045454545462</v>
      </c>
      <c r="J7" s="16">
        <f t="shared" si="0"/>
        <v>1291.3636363636365</v>
      </c>
    </row>
    <row r="8" spans="1:11" ht="15.75" thickBot="1" x14ac:dyDescent="0.3">
      <c r="A8" s="8"/>
      <c r="B8" s="33" t="s">
        <v>14</v>
      </c>
      <c r="C8" s="34"/>
      <c r="D8" s="34"/>
      <c r="E8" s="34"/>
      <c r="F8" s="34"/>
      <c r="G8" s="35"/>
      <c r="H8" s="8"/>
      <c r="I8" s="5"/>
      <c r="J8" s="17">
        <f>-J7*14%</f>
        <v>-180.79090909090914</v>
      </c>
    </row>
    <row r="9" spans="1:11" ht="15.75" thickBot="1" x14ac:dyDescent="0.3">
      <c r="A9" s="8"/>
      <c r="B9" s="36" t="s">
        <v>15</v>
      </c>
      <c r="C9" s="37"/>
      <c r="D9" s="37"/>
      <c r="E9" s="37"/>
      <c r="F9" s="37"/>
      <c r="G9" s="38"/>
      <c r="H9" s="9"/>
      <c r="I9" s="10"/>
      <c r="J9" s="18">
        <f>J7+J8</f>
        <v>1110.5727272727274</v>
      </c>
    </row>
    <row r="10" spans="1:11" ht="15.75" thickBot="1" x14ac:dyDescent="0.3">
      <c r="A10" s="1"/>
    </row>
    <row r="11" spans="1:11" ht="45.75" thickBot="1" x14ac:dyDescent="0.3">
      <c r="A11" s="39" t="s">
        <v>1</v>
      </c>
      <c r="B11" s="41" t="s">
        <v>2</v>
      </c>
      <c r="C11" s="41" t="s">
        <v>3</v>
      </c>
      <c r="D11" s="43" t="s">
        <v>4</v>
      </c>
      <c r="E11" s="43" t="s">
        <v>16</v>
      </c>
      <c r="F11" s="41" t="s">
        <v>6</v>
      </c>
      <c r="G11" s="43" t="s">
        <v>17</v>
      </c>
      <c r="H11" s="2" t="s">
        <v>8</v>
      </c>
      <c r="I11" s="2" t="s">
        <v>9</v>
      </c>
      <c r="J11" s="3" t="s">
        <v>10</v>
      </c>
    </row>
    <row r="12" spans="1:11" ht="30.75" thickBot="1" x14ac:dyDescent="0.3">
      <c r="A12" s="40"/>
      <c r="B12" s="42"/>
      <c r="C12" s="42"/>
      <c r="D12" s="44"/>
      <c r="E12" s="44"/>
      <c r="F12" s="42"/>
      <c r="G12" s="44"/>
      <c r="H12" s="31" t="s">
        <v>11</v>
      </c>
      <c r="I12" s="32"/>
      <c r="J12" s="4" t="s">
        <v>11</v>
      </c>
    </row>
    <row r="13" spans="1:11" ht="15.75" thickBot="1" x14ac:dyDescent="0.3">
      <c r="A13" s="8" t="s">
        <v>18</v>
      </c>
      <c r="B13" s="7">
        <v>44593</v>
      </c>
      <c r="C13" s="13">
        <v>3076</v>
      </c>
      <c r="D13" s="14">
        <v>0.05</v>
      </c>
      <c r="E13" s="11">
        <f>(C13*D13)/1.1</f>
        <v>139.81818181818181</v>
      </c>
      <c r="F13" s="12">
        <f>E13*20%</f>
        <v>27.963636363636365</v>
      </c>
      <c r="G13" s="12">
        <f>E13-F13</f>
        <v>111.85454545454544</v>
      </c>
      <c r="H13" s="12">
        <f>(E13*13%)</f>
        <v>18.176363636363636</v>
      </c>
      <c r="I13" s="12">
        <f>E13*27%</f>
        <v>37.75090909090909</v>
      </c>
      <c r="J13" s="15">
        <f>G13*50%</f>
        <v>55.927272727272722</v>
      </c>
    </row>
    <row r="14" spans="1:11" ht="15.75" thickBot="1" x14ac:dyDescent="0.3">
      <c r="A14" s="8" t="s">
        <v>18</v>
      </c>
      <c r="B14" s="7">
        <v>44621</v>
      </c>
      <c r="C14" s="13">
        <v>2487</v>
      </c>
      <c r="D14" s="14">
        <v>0.05</v>
      </c>
      <c r="E14" s="11">
        <f>(C14*D14)/1.1</f>
        <v>113.04545454545455</v>
      </c>
      <c r="F14" s="12">
        <f>E14*20%</f>
        <v>22.609090909090909</v>
      </c>
      <c r="G14" s="12">
        <f>E14-F14</f>
        <v>90.436363636363637</v>
      </c>
      <c r="H14" s="12">
        <f>(E14*13%)</f>
        <v>14.695909090909092</v>
      </c>
      <c r="I14" s="12">
        <f>E14*27%</f>
        <v>30.522272727272728</v>
      </c>
      <c r="J14" s="15">
        <f>G14*50%</f>
        <v>45.218181818181819</v>
      </c>
    </row>
    <row r="15" spans="1:11" ht="15.75" thickBot="1" x14ac:dyDescent="0.3">
      <c r="A15" s="8"/>
      <c r="B15" s="33" t="s">
        <v>13</v>
      </c>
      <c r="C15" s="34"/>
      <c r="D15" s="34"/>
      <c r="E15" s="34"/>
      <c r="F15" s="34"/>
      <c r="G15" s="35"/>
      <c r="H15" s="16">
        <f>SUM(H13:H14)</f>
        <v>32.87227272727273</v>
      </c>
      <c r="I15" s="16">
        <f t="shared" ref="I15" si="1">SUM(I13:I14)</f>
        <v>68.273181818181826</v>
      </c>
      <c r="J15" s="16">
        <f t="shared" ref="J15" si="2">SUM(J13:J14)</f>
        <v>101.14545454545454</v>
      </c>
    </row>
    <row r="16" spans="1:11" ht="15.75" thickBot="1" x14ac:dyDescent="0.3">
      <c r="A16" s="8"/>
      <c r="B16" s="33" t="s">
        <v>14</v>
      </c>
      <c r="C16" s="34"/>
      <c r="D16" s="34"/>
      <c r="E16" s="34"/>
      <c r="F16" s="34"/>
      <c r="G16" s="35"/>
      <c r="H16" s="8"/>
      <c r="I16" s="5"/>
      <c r="J16" s="17">
        <f>-J15*14%</f>
        <v>-14.160363636363638</v>
      </c>
    </row>
    <row r="17" spans="1:10" ht="15.75" thickBot="1" x14ac:dyDescent="0.3">
      <c r="A17" s="8"/>
      <c r="B17" s="36" t="s">
        <v>15</v>
      </c>
      <c r="C17" s="37"/>
      <c r="D17" s="37"/>
      <c r="E17" s="37"/>
      <c r="F17" s="37"/>
      <c r="G17" s="38"/>
      <c r="H17" s="9"/>
      <c r="I17" s="10"/>
      <c r="J17" s="18">
        <f>J15+J16</f>
        <v>86.9850909090909</v>
      </c>
    </row>
    <row r="18" spans="1:10" x14ac:dyDescent="0.25">
      <c r="A18" s="1"/>
    </row>
  </sheetData>
  <mergeCells count="22">
    <mergeCell ref="G3:G4"/>
    <mergeCell ref="B3:B4"/>
    <mergeCell ref="C3:C4"/>
    <mergeCell ref="D3:D4"/>
    <mergeCell ref="E3:E4"/>
    <mergeCell ref="F3:F4"/>
    <mergeCell ref="H4:I4"/>
    <mergeCell ref="B7:G7"/>
    <mergeCell ref="B8:G8"/>
    <mergeCell ref="B17:G17"/>
    <mergeCell ref="A11:A12"/>
    <mergeCell ref="B11:B12"/>
    <mergeCell ref="C11:C12"/>
    <mergeCell ref="D11:D12"/>
    <mergeCell ref="E11:E12"/>
    <mergeCell ref="F11:F12"/>
    <mergeCell ref="G11:G12"/>
    <mergeCell ref="H12:I12"/>
    <mergeCell ref="B15:G15"/>
    <mergeCell ref="B16:G16"/>
    <mergeCell ref="B9:G9"/>
    <mergeCell ref="A3:A4"/>
  </mergeCells>
  <pageMargins left="0.39370078740157483" right="0.39370078740157483" top="0.39370078740157483" bottom="0.39370078740157483" header="0" footer="0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6353-0571-4814-808A-9597441DE7B7}">
  <sheetPr>
    <pageSetUpPr fitToPage="1"/>
  </sheetPr>
  <dimension ref="A2:K22"/>
  <sheetViews>
    <sheetView workbookViewId="0">
      <selection activeCell="E5" sqref="E5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0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6" t="s">
        <v>12</v>
      </c>
      <c r="B5" s="7">
        <v>44652</v>
      </c>
      <c r="C5" s="13">
        <v>54223</v>
      </c>
      <c r="D5" s="14">
        <v>0.05</v>
      </c>
      <c r="E5" s="20">
        <f>(C5*D5)/1.1</f>
        <v>2464.681818181818</v>
      </c>
      <c r="F5" s="21">
        <f>E5*20%</f>
        <v>492.93636363636364</v>
      </c>
      <c r="G5" s="21">
        <f>E5-F5</f>
        <v>1971.7454545454543</v>
      </c>
      <c r="H5" s="21">
        <f>(E5*13%)</f>
        <v>320.40863636363633</v>
      </c>
      <c r="I5" s="21">
        <f>E5*27%</f>
        <v>665.46409090909094</v>
      </c>
      <c r="J5" s="22">
        <f>G5*50%</f>
        <v>985.87272727272716</v>
      </c>
      <c r="K5" s="19"/>
    </row>
    <row r="6" spans="1:11" ht="15.75" thickBot="1" x14ac:dyDescent="0.3">
      <c r="A6" s="6" t="s">
        <v>12</v>
      </c>
      <c r="B6" s="7">
        <v>44682</v>
      </c>
      <c r="C6" s="13">
        <v>50052</v>
      </c>
      <c r="D6" s="14">
        <v>0.05</v>
      </c>
      <c r="E6" s="20">
        <f>(C6*D6)/1.1</f>
        <v>2275.0909090909095</v>
      </c>
      <c r="F6" s="21">
        <f>E6*20%</f>
        <v>455.01818181818192</v>
      </c>
      <c r="G6" s="21">
        <f>E6-F6</f>
        <v>1820.0727272727277</v>
      </c>
      <c r="H6" s="21">
        <f>(E6*13%)</f>
        <v>295.76181818181823</v>
      </c>
      <c r="I6" s="21">
        <f>E6*27%</f>
        <v>614.27454545454555</v>
      </c>
      <c r="J6" s="22">
        <f>G6*50%</f>
        <v>910.03636363636383</v>
      </c>
    </row>
    <row r="7" spans="1:11" ht="15.75" thickBot="1" x14ac:dyDescent="0.3">
      <c r="A7" s="6" t="s">
        <v>12</v>
      </c>
      <c r="B7" s="7">
        <v>44713</v>
      </c>
      <c r="C7" s="13">
        <v>56987</v>
      </c>
      <c r="D7" s="14">
        <v>0.05</v>
      </c>
      <c r="E7" s="20">
        <f>(C7*D7)/1.1</f>
        <v>2590.318181818182</v>
      </c>
      <c r="F7" s="21">
        <f>E7*20%</f>
        <v>518.06363636363642</v>
      </c>
      <c r="G7" s="21">
        <f>E7-F7</f>
        <v>2072.2545454545457</v>
      </c>
      <c r="H7" s="21">
        <f>(E7*13%)</f>
        <v>336.74136363636364</v>
      </c>
      <c r="I7" s="21">
        <f>E7*27%</f>
        <v>699.38590909090919</v>
      </c>
      <c r="J7" s="22">
        <f>G7*50%</f>
        <v>1036.1272727272728</v>
      </c>
    </row>
    <row r="8" spans="1:11" ht="15.75" thickBot="1" x14ac:dyDescent="0.3">
      <c r="A8" s="6" t="s">
        <v>12</v>
      </c>
      <c r="B8" s="7">
        <v>44743</v>
      </c>
      <c r="C8" s="13">
        <v>75178</v>
      </c>
      <c r="D8" s="14">
        <v>0.05</v>
      </c>
      <c r="E8" s="20">
        <f>(C8*D8)/1.1</f>
        <v>3417.181818181818</v>
      </c>
      <c r="F8" s="21">
        <f>E8*20%</f>
        <v>683.43636363636369</v>
      </c>
      <c r="G8" s="21">
        <f>E8-F8</f>
        <v>2733.7454545454543</v>
      </c>
      <c r="H8" s="21">
        <f>(E8*13%)</f>
        <v>444.23363636363638</v>
      </c>
      <c r="I8" s="21">
        <f>E8*27%</f>
        <v>922.6390909090909</v>
      </c>
      <c r="J8" s="22">
        <f>G8*50%</f>
        <v>1366.8727272727272</v>
      </c>
    </row>
    <row r="9" spans="1:11" ht="15.75" thickBot="1" x14ac:dyDescent="0.3">
      <c r="A9" s="8"/>
      <c r="B9" s="33" t="s">
        <v>13</v>
      </c>
      <c r="C9" s="34"/>
      <c r="D9" s="34"/>
      <c r="E9" s="34"/>
      <c r="F9" s="34"/>
      <c r="G9" s="35"/>
      <c r="H9" s="23">
        <f>SUM(H5:H8)</f>
        <v>1397.1454545454544</v>
      </c>
      <c r="I9" s="23">
        <f>SUM(I5:I8)</f>
        <v>2901.7636363636366</v>
      </c>
      <c r="J9" s="23">
        <f>SUM(J5:J8)</f>
        <v>4298.909090909091</v>
      </c>
    </row>
    <row r="10" spans="1:11" ht="15.75" thickBot="1" x14ac:dyDescent="0.3">
      <c r="A10" s="8"/>
      <c r="B10" s="33" t="s">
        <v>14</v>
      </c>
      <c r="C10" s="34"/>
      <c r="D10" s="34"/>
      <c r="E10" s="34"/>
      <c r="F10" s="34"/>
      <c r="G10" s="35"/>
      <c r="H10" s="24"/>
      <c r="I10" s="25"/>
      <c r="J10" s="26">
        <f>-J9*14%</f>
        <v>-601.84727272727275</v>
      </c>
    </row>
    <row r="11" spans="1:11" ht="15.75" thickBot="1" x14ac:dyDescent="0.3">
      <c r="A11" s="8"/>
      <c r="B11" s="36" t="s">
        <v>15</v>
      </c>
      <c r="C11" s="37"/>
      <c r="D11" s="37"/>
      <c r="E11" s="37"/>
      <c r="F11" s="37"/>
      <c r="G11" s="38"/>
      <c r="H11" s="27"/>
      <c r="I11" s="28"/>
      <c r="J11" s="29">
        <f>J9+J10</f>
        <v>3697.0618181818181</v>
      </c>
    </row>
    <row r="12" spans="1:11" ht="15.75" thickBot="1" x14ac:dyDescent="0.3">
      <c r="A12" s="1"/>
    </row>
    <row r="13" spans="1:11" ht="45.75" thickBot="1" x14ac:dyDescent="0.3">
      <c r="A13" s="39" t="s">
        <v>1</v>
      </c>
      <c r="B13" s="41" t="s">
        <v>2</v>
      </c>
      <c r="C13" s="41" t="s">
        <v>3</v>
      </c>
      <c r="D13" s="43" t="s">
        <v>4</v>
      </c>
      <c r="E13" s="43" t="s">
        <v>16</v>
      </c>
      <c r="F13" s="41" t="s">
        <v>6</v>
      </c>
      <c r="G13" s="43" t="s">
        <v>17</v>
      </c>
      <c r="H13" s="2" t="s">
        <v>8</v>
      </c>
      <c r="I13" s="2" t="s">
        <v>9</v>
      </c>
      <c r="J13" s="3" t="s">
        <v>10</v>
      </c>
    </row>
    <row r="14" spans="1:11" ht="30.75" thickBot="1" x14ac:dyDescent="0.3">
      <c r="A14" s="40"/>
      <c r="B14" s="42"/>
      <c r="C14" s="42"/>
      <c r="D14" s="44"/>
      <c r="E14" s="44"/>
      <c r="F14" s="42"/>
      <c r="G14" s="44"/>
      <c r="H14" s="31" t="s">
        <v>11</v>
      </c>
      <c r="I14" s="32"/>
      <c r="J14" s="4" t="s">
        <v>11</v>
      </c>
    </row>
    <row r="15" spans="1:11" ht="15.75" thickBot="1" x14ac:dyDescent="0.3">
      <c r="A15" s="8" t="s">
        <v>18</v>
      </c>
      <c r="B15" s="7">
        <v>44652</v>
      </c>
      <c r="C15" s="13">
        <v>1983</v>
      </c>
      <c r="D15" s="14">
        <v>0.05</v>
      </c>
      <c r="E15" s="20">
        <f>(C15*D15)/1.1</f>
        <v>90.13636363636364</v>
      </c>
      <c r="F15" s="21">
        <f>E15*20%</f>
        <v>18.027272727272727</v>
      </c>
      <c r="G15" s="21">
        <f>E15-F15</f>
        <v>72.109090909090909</v>
      </c>
      <c r="H15" s="21">
        <f>(E15*13%)</f>
        <v>11.717727272727274</v>
      </c>
      <c r="I15" s="21">
        <f>E15*27%</f>
        <v>24.336818181818185</v>
      </c>
      <c r="J15" s="22">
        <f>G15*50%</f>
        <v>36.054545454545455</v>
      </c>
    </row>
    <row r="16" spans="1:11" ht="15.75" thickBot="1" x14ac:dyDescent="0.3">
      <c r="A16" s="8" t="s">
        <v>18</v>
      </c>
      <c r="B16" s="7">
        <v>44682</v>
      </c>
      <c r="C16" s="13">
        <v>1919</v>
      </c>
      <c r="D16" s="14">
        <v>0.05</v>
      </c>
      <c r="E16" s="20">
        <f t="shared" ref="E16:E18" si="0">(C16*D16)/1.1</f>
        <v>87.22727272727272</v>
      </c>
      <c r="F16" s="21">
        <f t="shared" ref="F16:F18" si="1">E16*20%</f>
        <v>17.445454545454545</v>
      </c>
      <c r="G16" s="21">
        <f t="shared" ref="G16:G18" si="2">E16-F16</f>
        <v>69.781818181818181</v>
      </c>
      <c r="H16" s="21">
        <f t="shared" ref="H16:H18" si="3">(E16*13%)</f>
        <v>11.339545454545453</v>
      </c>
      <c r="I16" s="21">
        <f t="shared" ref="I16:I18" si="4">E16*27%</f>
        <v>23.551363636363636</v>
      </c>
      <c r="J16" s="22">
        <f t="shared" ref="J16:J18" si="5">G16*50%</f>
        <v>34.890909090909091</v>
      </c>
    </row>
    <row r="17" spans="1:10" ht="15.75" thickBot="1" x14ac:dyDescent="0.3">
      <c r="A17" s="8" t="s">
        <v>18</v>
      </c>
      <c r="B17" s="7">
        <v>44713</v>
      </c>
      <c r="C17" s="13">
        <v>3017</v>
      </c>
      <c r="D17" s="14">
        <v>0.05</v>
      </c>
      <c r="E17" s="20">
        <f t="shared" si="0"/>
        <v>137.13636363636363</v>
      </c>
      <c r="F17" s="21">
        <f t="shared" si="1"/>
        <v>27.427272727272726</v>
      </c>
      <c r="G17" s="21">
        <f t="shared" si="2"/>
        <v>109.7090909090909</v>
      </c>
      <c r="H17" s="21">
        <f t="shared" si="3"/>
        <v>17.827727272727273</v>
      </c>
      <c r="I17" s="21">
        <f t="shared" si="4"/>
        <v>37.026818181818179</v>
      </c>
      <c r="J17" s="22">
        <f t="shared" si="5"/>
        <v>54.854545454545452</v>
      </c>
    </row>
    <row r="18" spans="1:10" ht="15.75" thickBot="1" x14ac:dyDescent="0.3">
      <c r="A18" s="8" t="s">
        <v>18</v>
      </c>
      <c r="B18" s="7">
        <v>44743</v>
      </c>
      <c r="C18" s="13">
        <v>3544</v>
      </c>
      <c r="D18" s="14">
        <v>0.05</v>
      </c>
      <c r="E18" s="20">
        <f t="shared" si="0"/>
        <v>161.09090909090909</v>
      </c>
      <c r="F18" s="21">
        <f t="shared" si="1"/>
        <v>32.218181818181819</v>
      </c>
      <c r="G18" s="21">
        <f t="shared" si="2"/>
        <v>128.87272727272727</v>
      </c>
      <c r="H18" s="21">
        <f t="shared" si="3"/>
        <v>20.941818181818181</v>
      </c>
      <c r="I18" s="21">
        <f t="shared" si="4"/>
        <v>43.49454545454546</v>
      </c>
      <c r="J18" s="22">
        <f t="shared" si="5"/>
        <v>64.436363636363637</v>
      </c>
    </row>
    <row r="19" spans="1:10" ht="15.75" thickBot="1" x14ac:dyDescent="0.3">
      <c r="A19" s="8"/>
      <c r="B19" s="33" t="s">
        <v>13</v>
      </c>
      <c r="C19" s="34"/>
      <c r="D19" s="34"/>
      <c r="E19" s="34"/>
      <c r="F19" s="34"/>
      <c r="G19" s="35"/>
      <c r="H19" s="23">
        <f>SUM(H15:H18)</f>
        <v>61.826818181818183</v>
      </c>
      <c r="I19" s="23">
        <f>SUM(I15:I18)</f>
        <v>128.40954545454545</v>
      </c>
      <c r="J19" s="23">
        <f>SUM(J15:J18)</f>
        <v>190.23636363636362</v>
      </c>
    </row>
    <row r="20" spans="1:10" ht="15.75" thickBot="1" x14ac:dyDescent="0.3">
      <c r="A20" s="8"/>
      <c r="B20" s="33" t="s">
        <v>14</v>
      </c>
      <c r="C20" s="34"/>
      <c r="D20" s="34"/>
      <c r="E20" s="34"/>
      <c r="F20" s="34"/>
      <c r="G20" s="35"/>
      <c r="H20" s="24"/>
      <c r="I20" s="25"/>
      <c r="J20" s="26">
        <f>-J19*14%</f>
        <v>-26.63309090909091</v>
      </c>
    </row>
    <row r="21" spans="1:10" ht="15.75" thickBot="1" x14ac:dyDescent="0.3">
      <c r="A21" s="8"/>
      <c r="B21" s="36" t="s">
        <v>15</v>
      </c>
      <c r="C21" s="37"/>
      <c r="D21" s="37"/>
      <c r="E21" s="37"/>
      <c r="F21" s="37"/>
      <c r="G21" s="38"/>
      <c r="H21" s="27"/>
      <c r="I21" s="28"/>
      <c r="J21" s="29">
        <f>J19+J20</f>
        <v>163.60327272727272</v>
      </c>
    </row>
    <row r="22" spans="1:10" x14ac:dyDescent="0.25">
      <c r="A22" s="1"/>
    </row>
  </sheetData>
  <mergeCells count="22">
    <mergeCell ref="B21:G21"/>
    <mergeCell ref="G3:G4"/>
    <mergeCell ref="H4:I4"/>
    <mergeCell ref="B9:G9"/>
    <mergeCell ref="B10:G10"/>
    <mergeCell ref="B11:G11"/>
    <mergeCell ref="F3:F4"/>
    <mergeCell ref="F13:F14"/>
    <mergeCell ref="G13:G14"/>
    <mergeCell ref="H14:I14"/>
    <mergeCell ref="B19:G19"/>
    <mergeCell ref="B20:G20"/>
    <mergeCell ref="A13:A14"/>
    <mergeCell ref="B13:B14"/>
    <mergeCell ref="C13:C14"/>
    <mergeCell ref="D13:D14"/>
    <mergeCell ref="E13:E14"/>
    <mergeCell ref="A3:A4"/>
    <mergeCell ref="B3:B4"/>
    <mergeCell ref="C3:C4"/>
    <mergeCell ref="D3:D4"/>
    <mergeCell ref="E3:E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F38-5733-4DC4-9487-D2866D0A3F4D}">
  <sheetPr>
    <pageSetUpPr fitToPage="1"/>
  </sheetPr>
  <dimension ref="A2:K16"/>
  <sheetViews>
    <sheetView topLeftCell="A3" workbookViewId="0">
      <selection activeCell="B13" sqref="B13:G13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6" t="s">
        <v>12</v>
      </c>
      <c r="B5" s="7">
        <v>44774</v>
      </c>
      <c r="C5" s="13">
        <v>63478</v>
      </c>
      <c r="D5" s="14">
        <v>0.05</v>
      </c>
      <c r="E5" s="20">
        <f>(C5*D5)/1.1</f>
        <v>2885.363636363636</v>
      </c>
      <c r="F5" s="21">
        <f>E5*20%</f>
        <v>577.07272727272721</v>
      </c>
      <c r="G5" s="21">
        <f>E5-F5</f>
        <v>2308.2909090909088</v>
      </c>
      <c r="H5" s="21">
        <f>(E5*13%)</f>
        <v>375.0972727272727</v>
      </c>
      <c r="I5" s="21">
        <f>E5*27%</f>
        <v>779.04818181818177</v>
      </c>
      <c r="J5" s="22">
        <f>G5*50%</f>
        <v>1154.1454545454544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375.0972727272727</v>
      </c>
      <c r="I6" s="23">
        <f>SUM(I5:I5)</f>
        <v>779.04818181818177</v>
      </c>
      <c r="J6" s="23">
        <f>SUM(J5:J5)</f>
        <v>1154.1454545454544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-161.58036363636364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992.56509090909071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8" t="s">
        <v>18</v>
      </c>
      <c r="B12" s="7">
        <v>44774</v>
      </c>
      <c r="C12" s="13">
        <v>3189</v>
      </c>
      <c r="D12" s="14">
        <v>0.05</v>
      </c>
      <c r="E12" s="20">
        <f t="shared" ref="E12" si="0">(C12*D12)/1.1</f>
        <v>144.95454545454547</v>
      </c>
      <c r="F12" s="21">
        <f t="shared" ref="F12" si="1">E12*20%</f>
        <v>28.990909090909096</v>
      </c>
      <c r="G12" s="21">
        <f t="shared" ref="G12" si="2">E12-F12</f>
        <v>115.96363636363637</v>
      </c>
      <c r="H12" s="21">
        <f t="shared" ref="H12" si="3">(E12*13%)</f>
        <v>18.844090909090912</v>
      </c>
      <c r="I12" s="21">
        <f t="shared" ref="I12" si="4">E12*27%</f>
        <v>39.137727272727275</v>
      </c>
      <c r="J12" s="22">
        <f t="shared" ref="J12" si="5">G12*50%</f>
        <v>57.981818181818184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18.844090909090912</v>
      </c>
      <c r="I13" s="23">
        <f>SUM(I12:I12)</f>
        <v>39.137727272727275</v>
      </c>
      <c r="J13" s="23">
        <f>SUM(J12:J12)</f>
        <v>57.981818181818184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-8.1174545454545459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49.864363636363635</v>
      </c>
    </row>
    <row r="16" spans="1:11" x14ac:dyDescent="0.25">
      <c r="A16" s="1"/>
    </row>
  </sheetData>
  <mergeCells count="22"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  <mergeCell ref="A10:A11"/>
    <mergeCell ref="B10:B11"/>
    <mergeCell ref="C10:C11"/>
    <mergeCell ref="D10:D11"/>
    <mergeCell ref="E10:E11"/>
    <mergeCell ref="A3:A4"/>
    <mergeCell ref="B3:B4"/>
    <mergeCell ref="C3:C4"/>
    <mergeCell ref="D3:D4"/>
    <mergeCell ref="E3:E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F04F-F79C-40BA-9772-934DCFEBB2B3}">
  <sheetPr>
    <pageSetUpPr fitToPage="1"/>
  </sheetPr>
  <dimension ref="A2:K16"/>
  <sheetViews>
    <sheetView workbookViewId="0">
      <selection activeCell="A5" sqref="A5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6" t="s">
        <v>12</v>
      </c>
      <c r="B5" s="7">
        <v>44805</v>
      </c>
      <c r="C5" s="13">
        <v>47298</v>
      </c>
      <c r="D5" s="14">
        <v>0.05</v>
      </c>
      <c r="E5" s="20">
        <f>(C5*D5)/1.1</f>
        <v>2149.909090909091</v>
      </c>
      <c r="F5" s="21">
        <f>E5*20%</f>
        <v>429.9818181818182</v>
      </c>
      <c r="G5" s="21">
        <f>E5-F5</f>
        <v>1719.9272727272728</v>
      </c>
      <c r="H5" s="21">
        <f>(E5*13%)</f>
        <v>279.48818181818183</v>
      </c>
      <c r="I5" s="21">
        <f>E5*27%</f>
        <v>580.47545454545457</v>
      </c>
      <c r="J5" s="22">
        <f>G5*50%</f>
        <v>859.9636363636364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279.48818181818183</v>
      </c>
      <c r="I6" s="23">
        <f>SUM(I5:I5)</f>
        <v>580.47545454545457</v>
      </c>
      <c r="J6" s="23">
        <f>SUM(J5:J5)</f>
        <v>859.9636363636364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-120.39490909090911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739.5687272727273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8" t="s">
        <v>18</v>
      </c>
      <c r="B12" s="7">
        <v>44805</v>
      </c>
      <c r="C12" s="13">
        <v>2457</v>
      </c>
      <c r="D12" s="14">
        <v>0.05</v>
      </c>
      <c r="E12" s="20">
        <f t="shared" ref="E12" si="0">(C12*D12)/1.1</f>
        <v>111.68181818181819</v>
      </c>
      <c r="F12" s="21">
        <f t="shared" ref="F12" si="1">E12*20%</f>
        <v>22.33636363636364</v>
      </c>
      <c r="G12" s="21">
        <f t="shared" ref="G12" si="2">E12-F12</f>
        <v>89.345454545454544</v>
      </c>
      <c r="H12" s="21">
        <f t="shared" ref="H12" si="3">(E12*13%)</f>
        <v>14.518636363636364</v>
      </c>
      <c r="I12" s="21">
        <f t="shared" ref="I12" si="4">E12*27%</f>
        <v>30.154090909090911</v>
      </c>
      <c r="J12" s="22">
        <f t="shared" ref="J12" si="5">G12*50%</f>
        <v>44.672727272727272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14.518636363636364</v>
      </c>
      <c r="I13" s="23">
        <f>SUM(I12:I12)</f>
        <v>30.154090909090911</v>
      </c>
      <c r="J13" s="23">
        <f>SUM(J12:J12)</f>
        <v>44.672727272727272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-6.2541818181818183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38.418545454545452</v>
      </c>
    </row>
    <row r="16" spans="1:11" x14ac:dyDescent="0.25">
      <c r="A16" s="1"/>
    </row>
  </sheetData>
  <mergeCells count="22"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  <mergeCell ref="A10:A11"/>
    <mergeCell ref="B10:B11"/>
    <mergeCell ref="C10:C11"/>
    <mergeCell ref="D10:D11"/>
    <mergeCell ref="E10:E11"/>
    <mergeCell ref="A3:A4"/>
    <mergeCell ref="B3:B4"/>
    <mergeCell ref="C3:C4"/>
    <mergeCell ref="D3:D4"/>
    <mergeCell ref="E3:E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BFDA5-19AD-41A4-B6BA-95A5BE372FD6}">
  <sheetPr>
    <pageSetUpPr fitToPage="1"/>
  </sheetPr>
  <dimension ref="A2:K16"/>
  <sheetViews>
    <sheetView workbookViewId="0">
      <selection activeCell="B14" sqref="B14:G14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8" t="s">
        <v>18</v>
      </c>
      <c r="B5" s="7" t="s">
        <v>20</v>
      </c>
      <c r="C5" s="13">
        <v>1852</v>
      </c>
      <c r="D5" s="14">
        <v>0.05</v>
      </c>
      <c r="E5" s="20">
        <f>(C5*D5)/1.1</f>
        <v>84.181818181818187</v>
      </c>
      <c r="F5" s="21">
        <f>E5*20%</f>
        <v>16.83636363636364</v>
      </c>
      <c r="G5" s="21">
        <f>E5-F5</f>
        <v>67.345454545454544</v>
      </c>
      <c r="H5" s="21">
        <f>(E5*13%)</f>
        <v>10.943636363636365</v>
      </c>
      <c r="I5" s="21">
        <f>E5*27%</f>
        <v>22.72909090909091</v>
      </c>
      <c r="J5" s="22">
        <f>G5*50%</f>
        <v>33.672727272727272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10.943636363636365</v>
      </c>
      <c r="I6" s="23">
        <f>SUM(I5:I5)</f>
        <v>22.72909090909091</v>
      </c>
      <c r="J6" s="23">
        <f>SUM(J5:J5)</f>
        <v>33.672727272727272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-4.7141818181818183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28.958545454545455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30" t="s">
        <v>12</v>
      </c>
      <c r="B12" s="7" t="s">
        <v>20</v>
      </c>
      <c r="C12" s="13">
        <v>38695</v>
      </c>
      <c r="D12" s="14">
        <v>0.05</v>
      </c>
      <c r="E12" s="20">
        <f t="shared" ref="E12" si="0">(C12*D12)/1.1</f>
        <v>1758.8636363636363</v>
      </c>
      <c r="F12" s="21">
        <f t="shared" ref="F12" si="1">E12*20%</f>
        <v>351.77272727272725</v>
      </c>
      <c r="G12" s="21">
        <f t="shared" ref="G12" si="2">E12-F12</f>
        <v>1407.090909090909</v>
      </c>
      <c r="H12" s="21">
        <f t="shared" ref="H12" si="3">(E12*13%)</f>
        <v>228.65227272727273</v>
      </c>
      <c r="I12" s="21">
        <f t="shared" ref="I12" si="4">E12*27%</f>
        <v>474.8931818181818</v>
      </c>
      <c r="J12" s="22">
        <f t="shared" ref="J12" si="5">G12*50%</f>
        <v>703.5454545454545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228.65227272727273</v>
      </c>
      <c r="I13" s="23">
        <f>SUM(I12:I12)</f>
        <v>474.8931818181818</v>
      </c>
      <c r="J13" s="23">
        <f>SUM(J12:J12)</f>
        <v>703.5454545454545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-98.49636363636364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605.04909090909086</v>
      </c>
    </row>
    <row r="16" spans="1:11" x14ac:dyDescent="0.25">
      <c r="A16" s="1"/>
    </row>
  </sheetData>
  <mergeCells count="22">
    <mergeCell ref="A3:A4"/>
    <mergeCell ref="B3:B4"/>
    <mergeCell ref="C3:C4"/>
    <mergeCell ref="D3:D4"/>
    <mergeCell ref="E3:E4"/>
    <mergeCell ref="A10:A11"/>
    <mergeCell ref="B10:B11"/>
    <mergeCell ref="C10:C11"/>
    <mergeCell ref="D10:D11"/>
    <mergeCell ref="E10:E11"/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1AB5-BF05-4589-B7F4-7C5A32CE4646}">
  <sheetPr>
    <pageSetUpPr fitToPage="1"/>
  </sheetPr>
  <dimension ref="A2:K16"/>
  <sheetViews>
    <sheetView topLeftCell="A4" workbookViewId="0">
      <selection activeCell="B15" sqref="B15:G15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8" t="s">
        <v>18</v>
      </c>
      <c r="B5" s="7">
        <v>44866</v>
      </c>
      <c r="C5" s="13">
        <v>1738</v>
      </c>
      <c r="D5" s="14">
        <v>0.05</v>
      </c>
      <c r="E5" s="20">
        <f>(C5*D5)/1.1</f>
        <v>79</v>
      </c>
      <c r="F5" s="21">
        <f>E5*20%</f>
        <v>15.8</v>
      </c>
      <c r="G5" s="21">
        <f>E5-F5</f>
        <v>63.2</v>
      </c>
      <c r="H5" s="21">
        <f>(E5*13%)</f>
        <v>10.27</v>
      </c>
      <c r="I5" s="21">
        <f>E5*27%</f>
        <v>21.330000000000002</v>
      </c>
      <c r="J5" s="22">
        <f>G5*50%</f>
        <v>31.6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10.27</v>
      </c>
      <c r="I6" s="23">
        <f>SUM(I5:I5)</f>
        <v>21.330000000000002</v>
      </c>
      <c r="J6" s="23">
        <f>SUM(J5:J5)</f>
        <v>31.6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-4.4240000000000004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27.176000000000002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30" t="s">
        <v>12</v>
      </c>
      <c r="B12" s="7">
        <v>44866</v>
      </c>
      <c r="C12" s="13">
        <v>33108</v>
      </c>
      <c r="D12" s="14">
        <v>0.05</v>
      </c>
      <c r="E12" s="20">
        <f t="shared" ref="E12" si="0">(C12*D12)/1.1</f>
        <v>1504.9090909090908</v>
      </c>
      <c r="F12" s="21">
        <f t="shared" ref="F12" si="1">E12*20%</f>
        <v>300.98181818181814</v>
      </c>
      <c r="G12" s="21">
        <f t="shared" ref="G12" si="2">E12-F12</f>
        <v>1203.9272727272726</v>
      </c>
      <c r="H12" s="21">
        <f t="shared" ref="H12" si="3">(E12*13%)</f>
        <v>195.63818181818181</v>
      </c>
      <c r="I12" s="21">
        <f t="shared" ref="I12" si="4">E12*27%</f>
        <v>406.32545454545453</v>
      </c>
      <c r="J12" s="22">
        <f t="shared" ref="J12" si="5">G12*50%</f>
        <v>601.96363636363628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195.63818181818181</v>
      </c>
      <c r="I13" s="23">
        <f>SUM(I12:I12)</f>
        <v>406.32545454545453</v>
      </c>
      <c r="J13" s="23">
        <f>SUM(J12:J12)</f>
        <v>601.96363636363628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-84.274909090909091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517.68872727272719</v>
      </c>
    </row>
    <row r="16" spans="1:11" x14ac:dyDescent="0.25">
      <c r="A16" s="1"/>
    </row>
  </sheetData>
  <mergeCells count="22"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  <mergeCell ref="A10:A11"/>
    <mergeCell ref="B10:B11"/>
    <mergeCell ref="C10:C11"/>
    <mergeCell ref="D10:D11"/>
    <mergeCell ref="E10:E11"/>
    <mergeCell ref="A3:A4"/>
    <mergeCell ref="B3:B4"/>
    <mergeCell ref="C3:C4"/>
    <mergeCell ref="D3:D4"/>
    <mergeCell ref="E3:E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8D524-B8C0-4A27-8CC6-F5FE3688700A}">
  <sheetPr>
    <pageSetUpPr fitToPage="1"/>
  </sheetPr>
  <dimension ref="A2:K16"/>
  <sheetViews>
    <sheetView topLeftCell="A3" workbookViewId="0">
      <selection activeCell="C3" sqref="C3:C4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8" t="s">
        <v>18</v>
      </c>
      <c r="B5" s="7">
        <v>44896</v>
      </c>
      <c r="C5" s="13">
        <v>1492</v>
      </c>
      <c r="D5" s="14">
        <v>0.05</v>
      </c>
      <c r="E5" s="20">
        <f>(C5*D5)/1.1</f>
        <v>67.818181818181827</v>
      </c>
      <c r="F5" s="21">
        <f>E5*20%</f>
        <v>13.563636363636366</v>
      </c>
      <c r="G5" s="21">
        <f>E5-F5</f>
        <v>54.254545454545465</v>
      </c>
      <c r="H5" s="21">
        <f>(E5*13%)</f>
        <v>8.8163636363636382</v>
      </c>
      <c r="I5" s="21">
        <f>E5*27%</f>
        <v>18.310909090909096</v>
      </c>
      <c r="J5" s="22">
        <f>G5*50%</f>
        <v>27.127272727272732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8.8163636363636382</v>
      </c>
      <c r="I6" s="23">
        <f>SUM(I5:I5)</f>
        <v>18.310909090909096</v>
      </c>
      <c r="J6" s="23">
        <f>SUM(J5:J5)</f>
        <v>27.127272727272732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-3.7978181818181831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23.329454545454549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30" t="s">
        <v>12</v>
      </c>
      <c r="B12" s="7">
        <v>44896</v>
      </c>
      <c r="C12" s="13">
        <v>29000</v>
      </c>
      <c r="D12" s="14">
        <v>0.05</v>
      </c>
      <c r="E12" s="20">
        <f t="shared" ref="E12" si="0">(C12*D12)/1.1</f>
        <v>1318.181818181818</v>
      </c>
      <c r="F12" s="21">
        <f t="shared" ref="F12" si="1">E12*20%</f>
        <v>263.63636363636363</v>
      </c>
      <c r="G12" s="21">
        <f t="shared" ref="G12" si="2">E12-F12</f>
        <v>1054.5454545454545</v>
      </c>
      <c r="H12" s="21">
        <f t="shared" ref="H12" si="3">(E12*13%)</f>
        <v>171.36363636363635</v>
      </c>
      <c r="I12" s="21">
        <f t="shared" ref="I12" si="4">E12*27%</f>
        <v>355.90909090909088</v>
      </c>
      <c r="J12" s="22">
        <f t="shared" ref="J12" si="5">G12*50%</f>
        <v>527.27272727272725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171.36363636363635</v>
      </c>
      <c r="I13" s="23">
        <f>SUM(I12:I12)</f>
        <v>355.90909090909088</v>
      </c>
      <c r="J13" s="23">
        <f>SUM(J12:J12)</f>
        <v>527.27272727272725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-73.818181818181827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453.45454545454544</v>
      </c>
    </row>
    <row r="16" spans="1:11" x14ac:dyDescent="0.25">
      <c r="A16" s="1"/>
    </row>
  </sheetData>
  <mergeCells count="22"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  <mergeCell ref="A10:A11"/>
    <mergeCell ref="B10:B11"/>
    <mergeCell ref="C10:C11"/>
    <mergeCell ref="D10:D11"/>
    <mergeCell ref="E10:E11"/>
    <mergeCell ref="A3:A4"/>
    <mergeCell ref="B3:B4"/>
    <mergeCell ref="C3:C4"/>
    <mergeCell ref="D3:D4"/>
    <mergeCell ref="E3:E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FDBE-9C8F-4CCA-A790-38FBB0782113}">
  <sheetPr>
    <pageSetUpPr fitToPage="1"/>
  </sheetPr>
  <dimension ref="A2:K16"/>
  <sheetViews>
    <sheetView topLeftCell="A6" workbookViewId="0">
      <selection activeCell="B6" sqref="A6:G9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8" t="s">
        <v>18</v>
      </c>
      <c r="B5" s="7">
        <v>44927</v>
      </c>
      <c r="C5" s="13">
        <v>1178</v>
      </c>
      <c r="D5" s="14">
        <v>0.05</v>
      </c>
      <c r="E5" s="20">
        <f>(C5*D5)/1.1</f>
        <v>53.545454545454547</v>
      </c>
      <c r="F5" s="21">
        <f>E5*20%</f>
        <v>10.709090909090911</v>
      </c>
      <c r="G5" s="21">
        <f>E5-F5</f>
        <v>42.836363636363636</v>
      </c>
      <c r="H5" s="21">
        <f>(E5*13%)</f>
        <v>6.9609090909090909</v>
      </c>
      <c r="I5" s="21">
        <f>E5*27%</f>
        <v>14.457272727272729</v>
      </c>
      <c r="J5" s="22">
        <f>G5*50%</f>
        <v>21.418181818181818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6.9609090909090909</v>
      </c>
      <c r="I6" s="23">
        <f>SUM(I5:I5)</f>
        <v>14.457272727272729</v>
      </c>
      <c r="J6" s="23">
        <f>SUM(J5:J5)</f>
        <v>21.418181818181818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-2.9985454545454546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18.419636363636364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30" t="s">
        <v>12</v>
      </c>
      <c r="B12" s="7">
        <v>44927</v>
      </c>
      <c r="C12" s="13">
        <v>26133</v>
      </c>
      <c r="D12" s="14">
        <v>0.05</v>
      </c>
      <c r="E12" s="20">
        <f t="shared" ref="E12" si="0">(C12*D12)/1.1</f>
        <v>1187.8636363636363</v>
      </c>
      <c r="F12" s="21">
        <f t="shared" ref="F12" si="1">E12*20%</f>
        <v>237.57272727272726</v>
      </c>
      <c r="G12" s="21">
        <f t="shared" ref="G12" si="2">E12-F12</f>
        <v>950.29090909090905</v>
      </c>
      <c r="H12" s="21">
        <f t="shared" ref="H12" si="3">(E12*13%)</f>
        <v>154.42227272727271</v>
      </c>
      <c r="I12" s="21">
        <f t="shared" ref="I12" si="4">E12*27%</f>
        <v>320.72318181818179</v>
      </c>
      <c r="J12" s="22">
        <f t="shared" ref="J12" si="5">G12*50%</f>
        <v>475.14545454545453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154.42227272727271</v>
      </c>
      <c r="I13" s="23">
        <f>SUM(I12:I12)</f>
        <v>320.72318181818179</v>
      </c>
      <c r="J13" s="23">
        <f>SUM(J12:J12)</f>
        <v>475.14545454545453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-66.520363636363641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408.62509090909089</v>
      </c>
    </row>
    <row r="16" spans="1:11" x14ac:dyDescent="0.25">
      <c r="A16" s="1"/>
    </row>
  </sheetData>
  <mergeCells count="22">
    <mergeCell ref="A3:A4"/>
    <mergeCell ref="B3:B4"/>
    <mergeCell ref="C3:C4"/>
    <mergeCell ref="D3:D4"/>
    <mergeCell ref="E3:E4"/>
    <mergeCell ref="A10:A11"/>
    <mergeCell ref="B10:B11"/>
    <mergeCell ref="C10:C11"/>
    <mergeCell ref="D10:D11"/>
    <mergeCell ref="E10:E11"/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</mergeCells>
  <pageMargins left="0.39370078740157483" right="0.39370078740157483" top="0.39370078740157483" bottom="0.39370078740157483" header="0" footer="0"/>
  <pageSetup paperSize="9" scale="8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4EA8-57D8-450D-BB6B-E4DD0919424E}">
  <sheetPr>
    <pageSetUpPr fitToPage="1"/>
  </sheetPr>
  <dimension ref="A2:K16"/>
  <sheetViews>
    <sheetView tabSelected="1" topLeftCell="A3" workbookViewId="0">
      <selection activeCell="A10" sqref="A10:J15"/>
    </sheetView>
  </sheetViews>
  <sheetFormatPr defaultRowHeight="15" x14ac:dyDescent="0.25"/>
  <cols>
    <col min="1" max="1" width="21.140625" customWidth="1"/>
    <col min="2" max="2" width="10.7109375" bestFit="1" customWidth="1"/>
    <col min="3" max="3" width="14.140625" bestFit="1" customWidth="1"/>
    <col min="4" max="4" width="6" bestFit="1" customWidth="1"/>
    <col min="5" max="5" width="14.42578125" bestFit="1" customWidth="1"/>
    <col min="6" max="6" width="16.140625" bestFit="1" customWidth="1"/>
    <col min="7" max="7" width="20.5703125" bestFit="1" customWidth="1"/>
    <col min="8" max="8" width="17.7109375" bestFit="1" customWidth="1"/>
    <col min="9" max="9" width="16.5703125" bestFit="1" customWidth="1"/>
    <col min="10" max="10" width="19.42578125" bestFit="1" customWidth="1"/>
  </cols>
  <sheetData>
    <row r="2" spans="1:11" ht="15.75" thickBot="1" x14ac:dyDescent="0.3">
      <c r="A2" s="1" t="s">
        <v>19</v>
      </c>
    </row>
    <row r="3" spans="1:11" ht="45.75" thickBot="1" x14ac:dyDescent="0.3">
      <c r="A3" s="39" t="s">
        <v>1</v>
      </c>
      <c r="B3" s="41" t="s">
        <v>2</v>
      </c>
      <c r="C3" s="41" t="s">
        <v>3</v>
      </c>
      <c r="D3" s="43" t="s">
        <v>4</v>
      </c>
      <c r="E3" s="43" t="s">
        <v>5</v>
      </c>
      <c r="F3" s="41" t="s">
        <v>6</v>
      </c>
      <c r="G3" s="43" t="s">
        <v>7</v>
      </c>
      <c r="H3" s="2" t="s">
        <v>8</v>
      </c>
      <c r="I3" s="2" t="s">
        <v>9</v>
      </c>
      <c r="J3" s="3" t="s">
        <v>10</v>
      </c>
    </row>
    <row r="4" spans="1:11" ht="30.75" thickBot="1" x14ac:dyDescent="0.3">
      <c r="A4" s="40"/>
      <c r="B4" s="42"/>
      <c r="C4" s="42"/>
      <c r="D4" s="44"/>
      <c r="E4" s="44"/>
      <c r="F4" s="42"/>
      <c r="G4" s="44"/>
      <c r="H4" s="31" t="s">
        <v>11</v>
      </c>
      <c r="I4" s="32"/>
      <c r="J4" s="4" t="s">
        <v>11</v>
      </c>
    </row>
    <row r="5" spans="1:11" ht="15.75" thickBot="1" x14ac:dyDescent="0.3">
      <c r="A5" s="8" t="s">
        <v>18</v>
      </c>
      <c r="B5" s="7">
        <v>44958</v>
      </c>
      <c r="C5" s="13">
        <v>1040</v>
      </c>
      <c r="D5" s="14">
        <v>0.05</v>
      </c>
      <c r="E5" s="20">
        <f>(C5*D5)/1.1</f>
        <v>47.272727272727266</v>
      </c>
      <c r="F5" s="21">
        <f>E5*20%</f>
        <v>9.4545454545454533</v>
      </c>
      <c r="G5" s="21">
        <f>E5-F5</f>
        <v>37.818181818181813</v>
      </c>
      <c r="H5" s="21">
        <f>(E5*13%)</f>
        <v>6.1454545454545446</v>
      </c>
      <c r="I5" s="21">
        <f>E5*27%</f>
        <v>12.763636363636362</v>
      </c>
      <c r="J5" s="22">
        <f>G5*50%</f>
        <v>18.909090909090907</v>
      </c>
      <c r="K5" s="19"/>
    </row>
    <row r="6" spans="1:11" ht="15.75" thickBot="1" x14ac:dyDescent="0.3">
      <c r="A6" s="8"/>
      <c r="B6" s="33" t="s">
        <v>13</v>
      </c>
      <c r="C6" s="34"/>
      <c r="D6" s="34"/>
      <c r="E6" s="34"/>
      <c r="F6" s="34"/>
      <c r="G6" s="35"/>
      <c r="H6" s="23">
        <f>SUM(H5:H5)</f>
        <v>6.1454545454545446</v>
      </c>
      <c r="I6" s="23">
        <f>SUM(I5:I5)</f>
        <v>12.763636363636362</v>
      </c>
      <c r="J6" s="23">
        <f>SUM(J5:J5)</f>
        <v>18.909090909090907</v>
      </c>
    </row>
    <row r="7" spans="1:11" ht="15.75" thickBot="1" x14ac:dyDescent="0.3">
      <c r="A7" s="8"/>
      <c r="B7" s="33" t="s">
        <v>14</v>
      </c>
      <c r="C7" s="34"/>
      <c r="D7" s="34"/>
      <c r="E7" s="34"/>
      <c r="F7" s="34"/>
      <c r="G7" s="35"/>
      <c r="H7" s="24"/>
      <c r="I7" s="25"/>
      <c r="J7" s="26">
        <f>-J6*14%</f>
        <v>-2.647272727272727</v>
      </c>
    </row>
    <row r="8" spans="1:11" ht="15.75" thickBot="1" x14ac:dyDescent="0.3">
      <c r="A8" s="8"/>
      <c r="B8" s="36" t="s">
        <v>15</v>
      </c>
      <c r="C8" s="37"/>
      <c r="D8" s="37"/>
      <c r="E8" s="37"/>
      <c r="F8" s="37"/>
      <c r="G8" s="38"/>
      <c r="H8" s="27"/>
      <c r="I8" s="28"/>
      <c r="J8" s="29">
        <f>J6+J7</f>
        <v>16.261818181818178</v>
      </c>
    </row>
    <row r="9" spans="1:11" ht="15.75" thickBot="1" x14ac:dyDescent="0.3">
      <c r="A9" s="1"/>
    </row>
    <row r="10" spans="1:11" ht="45.75" thickBot="1" x14ac:dyDescent="0.3">
      <c r="A10" s="39" t="s">
        <v>1</v>
      </c>
      <c r="B10" s="41" t="s">
        <v>2</v>
      </c>
      <c r="C10" s="41" t="s">
        <v>3</v>
      </c>
      <c r="D10" s="43" t="s">
        <v>4</v>
      </c>
      <c r="E10" s="43" t="s">
        <v>16</v>
      </c>
      <c r="F10" s="41" t="s">
        <v>6</v>
      </c>
      <c r="G10" s="43" t="s">
        <v>17</v>
      </c>
      <c r="H10" s="2" t="s">
        <v>8</v>
      </c>
      <c r="I10" s="2" t="s">
        <v>9</v>
      </c>
      <c r="J10" s="3" t="s">
        <v>10</v>
      </c>
    </row>
    <row r="11" spans="1:11" ht="30.75" thickBot="1" x14ac:dyDescent="0.3">
      <c r="A11" s="40"/>
      <c r="B11" s="42"/>
      <c r="C11" s="42"/>
      <c r="D11" s="44"/>
      <c r="E11" s="44"/>
      <c r="F11" s="42"/>
      <c r="G11" s="44"/>
      <c r="H11" s="31" t="s">
        <v>11</v>
      </c>
      <c r="I11" s="32"/>
      <c r="J11" s="4" t="s">
        <v>11</v>
      </c>
    </row>
    <row r="12" spans="1:11" ht="15.75" thickBot="1" x14ac:dyDescent="0.3">
      <c r="A12" s="30" t="s">
        <v>12</v>
      </c>
      <c r="B12" s="7">
        <v>44958</v>
      </c>
      <c r="C12" s="13">
        <v>21205</v>
      </c>
      <c r="D12" s="14">
        <v>0.05</v>
      </c>
      <c r="E12" s="20">
        <f t="shared" ref="E12" si="0">(C12*D12)/1.1</f>
        <v>963.86363636363626</v>
      </c>
      <c r="F12" s="21">
        <f t="shared" ref="F12" si="1">E12*20%</f>
        <v>192.77272727272725</v>
      </c>
      <c r="G12" s="21">
        <f t="shared" ref="G12" si="2">E12-F12</f>
        <v>771.09090909090901</v>
      </c>
      <c r="H12" s="21">
        <f t="shared" ref="H12" si="3">(E12*13%)</f>
        <v>125.30227272727272</v>
      </c>
      <c r="I12" s="21">
        <f t="shared" ref="I12" si="4">E12*27%</f>
        <v>260.24318181818182</v>
      </c>
      <c r="J12" s="22">
        <f t="shared" ref="J12" si="5">G12*50%</f>
        <v>385.5454545454545</v>
      </c>
    </row>
    <row r="13" spans="1:11" ht="15.75" thickBot="1" x14ac:dyDescent="0.3">
      <c r="A13" s="8"/>
      <c r="B13" s="33" t="s">
        <v>13</v>
      </c>
      <c r="C13" s="34"/>
      <c r="D13" s="34"/>
      <c r="E13" s="34"/>
      <c r="F13" s="34"/>
      <c r="G13" s="35"/>
      <c r="H13" s="23">
        <f>SUM(H12:H12)</f>
        <v>125.30227272727272</v>
      </c>
      <c r="I13" s="23">
        <f>SUM(I12:I12)</f>
        <v>260.24318181818182</v>
      </c>
      <c r="J13" s="23">
        <f>SUM(J12:J12)</f>
        <v>385.5454545454545</v>
      </c>
    </row>
    <row r="14" spans="1:11" ht="15.75" thickBot="1" x14ac:dyDescent="0.3">
      <c r="A14" s="8"/>
      <c r="B14" s="33" t="s">
        <v>14</v>
      </c>
      <c r="C14" s="34"/>
      <c r="D14" s="34"/>
      <c r="E14" s="34"/>
      <c r="F14" s="34"/>
      <c r="G14" s="35"/>
      <c r="H14" s="24"/>
      <c r="I14" s="25"/>
      <c r="J14" s="26">
        <f>-J13*14%</f>
        <v>-53.976363636363637</v>
      </c>
    </row>
    <row r="15" spans="1:11" ht="15.75" thickBot="1" x14ac:dyDescent="0.3">
      <c r="A15" s="8"/>
      <c r="B15" s="36" t="s">
        <v>15</v>
      </c>
      <c r="C15" s="37"/>
      <c r="D15" s="37"/>
      <c r="E15" s="37"/>
      <c r="F15" s="37"/>
      <c r="G15" s="38"/>
      <c r="H15" s="27"/>
      <c r="I15" s="28"/>
      <c r="J15" s="29">
        <f>J13+J14</f>
        <v>331.56909090909085</v>
      </c>
    </row>
    <row r="16" spans="1:11" x14ac:dyDescent="0.25">
      <c r="A16" s="1"/>
    </row>
  </sheetData>
  <mergeCells count="22">
    <mergeCell ref="A3:A4"/>
    <mergeCell ref="B3:B4"/>
    <mergeCell ref="C3:C4"/>
    <mergeCell ref="D3:D4"/>
    <mergeCell ref="E3:E4"/>
    <mergeCell ref="A10:A11"/>
    <mergeCell ref="B10:B11"/>
    <mergeCell ref="C10:C11"/>
    <mergeCell ref="D10:D11"/>
    <mergeCell ref="E10:E11"/>
    <mergeCell ref="B15:G15"/>
    <mergeCell ref="G3:G4"/>
    <mergeCell ref="H4:I4"/>
    <mergeCell ref="B6:G6"/>
    <mergeCell ref="B7:G7"/>
    <mergeCell ref="B8:G8"/>
    <mergeCell ref="F3:F4"/>
    <mergeCell ref="F10:F11"/>
    <mergeCell ref="G10:G11"/>
    <mergeCell ref="H11:I11"/>
    <mergeCell ref="B13:G13"/>
    <mergeCell ref="B14:G14"/>
  </mergeCells>
  <pageMargins left="0.39370078740157483" right="0.39370078740157483" top="0.39370078740157483" bottom="0.39370078740157483" header="0" footer="0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Breakdown Feb to Mar 2022</vt:lpstr>
      <vt:lpstr>Breakdown Apr to Jul 2022</vt:lpstr>
      <vt:lpstr>Breakdown Aug'22</vt:lpstr>
      <vt:lpstr>Breakdown Sep'22</vt:lpstr>
      <vt:lpstr>Breakdown Oct'22</vt:lpstr>
      <vt:lpstr>Breakdown Nov'22</vt:lpstr>
      <vt:lpstr>Breakdown Dec'22</vt:lpstr>
      <vt:lpstr>Breakdown Jan 2023</vt:lpstr>
      <vt:lpstr>Breakdown Feb 2023</vt:lpstr>
      <vt:lpstr>'Breakdown Apr to Jul 2022'!Print_Area</vt:lpstr>
      <vt:lpstr>'Breakdown Aug''22'!Print_Area</vt:lpstr>
      <vt:lpstr>'Breakdown Dec''22'!Print_Area</vt:lpstr>
      <vt:lpstr>'Breakdown Feb 2023'!Print_Area</vt:lpstr>
      <vt:lpstr>'Breakdown Jan 2023'!Print_Area</vt:lpstr>
      <vt:lpstr>'Breakdown Nov''22'!Print_Area</vt:lpstr>
      <vt:lpstr>'Breakdown Oct''22'!Print_Area</vt:lpstr>
      <vt:lpstr>'Breakdown Sep''22'!Print_Area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Woro</dc:creator>
  <cp:lastModifiedBy>user</cp:lastModifiedBy>
  <cp:lastPrinted>2023-04-10T14:18:17Z</cp:lastPrinted>
  <dcterms:created xsi:type="dcterms:W3CDTF">2022-04-07T07:01:23Z</dcterms:created>
  <dcterms:modified xsi:type="dcterms:W3CDTF">2023-04-10T14:18:21Z</dcterms:modified>
</cp:coreProperties>
</file>