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to최원석부장님\9. 전력공급\"/>
    </mc:Choice>
  </mc:AlternateContent>
  <xr:revisionPtr revIDLastSave="0" documentId="13_ncr:1_{A872A17E-68EB-4877-8A77-84AC1CE12D8D}" xr6:coauthVersionLast="47" xr6:coauthVersionMax="47" xr10:uidLastSave="{00000000-0000-0000-0000-000000000000}"/>
  <bookViews>
    <workbookView xWindow="-38520" yWindow="-120" windowWidth="38640" windowHeight="21120" activeTab="1" xr2:uid="{A2589C62-25F6-4C8A-B092-D028E555DEF3}"/>
  </bookViews>
  <sheets>
    <sheet name="Sheet1" sheetId="1" r:id="rId1"/>
    <sheet name="연료고분" sheetId="4" r:id="rId2"/>
    <sheet name="Sheet2" sheetId="2" r:id="rId3"/>
    <sheet name="Sheet3" sheetId="3" r:id="rId4"/>
  </sheets>
  <definedNames>
    <definedName name="_xlnm._FilterDatabase" localSheetId="2" hidden="1">Sheet2!$A$2:$S$2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7" i="3" l="1"/>
  <c r="AG38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37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37" i="3"/>
  <c r="AD52" i="3"/>
  <c r="AD53" i="3"/>
  <c r="AD54" i="3"/>
  <c r="AD37" i="3"/>
  <c r="AB38" i="3"/>
  <c r="AD38" i="3" s="1"/>
  <c r="AB39" i="3"/>
  <c r="AD39" i="3" s="1"/>
  <c r="AB40" i="3"/>
  <c r="AD40" i="3" s="1"/>
  <c r="AB41" i="3"/>
  <c r="AD41" i="3" s="1"/>
  <c r="AB42" i="3"/>
  <c r="AD42" i="3" s="1"/>
  <c r="AB43" i="3"/>
  <c r="AD43" i="3" s="1"/>
  <c r="AB44" i="3"/>
  <c r="AD44" i="3" s="1"/>
  <c r="AB45" i="3"/>
  <c r="AD45" i="3" s="1"/>
  <c r="AB46" i="3"/>
  <c r="AD46" i="3" s="1"/>
  <c r="AB47" i="3"/>
  <c r="AD47" i="3" s="1"/>
  <c r="AB48" i="3"/>
  <c r="AD48" i="3" s="1"/>
  <c r="AB49" i="3"/>
  <c r="AD49" i="3" s="1"/>
  <c r="AB50" i="3"/>
  <c r="AD50" i="3" s="1"/>
  <c r="AB51" i="3"/>
  <c r="AD51" i="3" s="1"/>
  <c r="AB52" i="3"/>
  <c r="AB53" i="3"/>
  <c r="AB54" i="3"/>
  <c r="Q2" i="3"/>
  <c r="E18" i="1"/>
  <c r="I23" i="1"/>
  <c r="I22" i="1"/>
  <c r="H18" i="1"/>
  <c r="C9" i="2" l="1"/>
  <c r="C17" i="2"/>
  <c r="C7" i="2"/>
  <c r="C18" i="2"/>
  <c r="C19" i="2"/>
  <c r="C11" i="2"/>
  <c r="C15" i="2"/>
  <c r="C5" i="2"/>
  <c r="C10" i="2"/>
  <c r="C16" i="2"/>
  <c r="C3" i="2"/>
  <c r="C12" i="2"/>
  <c r="C6" i="2"/>
  <c r="C4" i="2"/>
  <c r="C8" i="2"/>
  <c r="C13" i="2"/>
  <c r="C14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</calcChain>
</file>

<file path=xl/sharedStrings.xml><?xml version="1.0" encoding="utf-8"?>
<sst xmlns="http://schemas.openxmlformats.org/spreadsheetml/2006/main" count="288" uniqueCount="203">
  <si>
    <t>전국</t>
  </si>
  <si>
    <t>서울</t>
    <phoneticPr fontId="4" type="noConversion"/>
  </si>
  <si>
    <t>부산</t>
    <phoneticPr fontId="4" type="noConversion"/>
  </si>
  <si>
    <t>대구</t>
    <phoneticPr fontId="4" type="noConversion"/>
  </si>
  <si>
    <t>인천</t>
    <phoneticPr fontId="4" type="noConversion"/>
  </si>
  <si>
    <t>광주</t>
    <phoneticPr fontId="4" type="noConversion"/>
  </si>
  <si>
    <t>대전</t>
    <phoneticPr fontId="4" type="noConversion"/>
  </si>
  <si>
    <t>울산</t>
    <phoneticPr fontId="4" type="noConversion"/>
  </si>
  <si>
    <t>세종</t>
    <phoneticPr fontId="4" type="noConversion"/>
  </si>
  <si>
    <t>경기</t>
    <phoneticPr fontId="4" type="noConversion"/>
  </si>
  <si>
    <t>강원</t>
    <phoneticPr fontId="4" type="noConversion"/>
  </si>
  <si>
    <t>충북</t>
    <phoneticPr fontId="4" type="noConversion"/>
  </si>
  <si>
    <t>충남</t>
    <phoneticPr fontId="4" type="noConversion"/>
  </si>
  <si>
    <t>전북</t>
    <phoneticPr fontId="4" type="noConversion"/>
  </si>
  <si>
    <t>전남</t>
    <phoneticPr fontId="4" type="noConversion"/>
  </si>
  <si>
    <t>경북</t>
    <phoneticPr fontId="4" type="noConversion"/>
  </si>
  <si>
    <t>경남</t>
    <phoneticPr fontId="4" type="noConversion"/>
  </si>
  <si>
    <t>제주</t>
    <phoneticPr fontId="4" type="noConversion"/>
  </si>
  <si>
    <t>비중</t>
    <phoneticPr fontId="4" type="noConversion"/>
  </si>
  <si>
    <t>지역에너지 통계연보의 I-1에 제시된 전력자립도는 어떤 수치를 근거로 계산한걸까</t>
    <phoneticPr fontId="4" type="noConversion"/>
  </si>
  <si>
    <t>1차에너지</t>
    <phoneticPr fontId="1" type="noConversion"/>
  </si>
  <si>
    <t>최종에너지</t>
    <phoneticPr fontId="1" type="noConversion"/>
  </si>
  <si>
    <t>최종에너지원별 구성비</t>
    <phoneticPr fontId="1" type="noConversion"/>
  </si>
  <si>
    <t>1인당</t>
  </si>
  <si>
    <t>전력자립도</t>
    <phoneticPr fontId="1" type="noConversion"/>
  </si>
  <si>
    <r>
      <t>GRDP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당</t>
    </r>
  </si>
  <si>
    <r>
      <t>TPES</t>
    </r>
    <r>
      <rPr>
        <vertAlign val="superscript"/>
        <sz val="10"/>
        <rFont val="맑은 고딕"/>
        <family val="2"/>
        <scheme val="minor"/>
      </rPr>
      <t>1</t>
    </r>
  </si>
  <si>
    <r>
      <t>TFEC</t>
    </r>
    <r>
      <rPr>
        <vertAlign val="superscript"/>
        <sz val="10"/>
        <rFont val="맑은 고딕"/>
        <family val="2"/>
        <scheme val="minor"/>
      </rPr>
      <t>2</t>
    </r>
  </si>
  <si>
    <t>Consumption of Final Energy</t>
    <phoneticPr fontId="1" type="noConversion"/>
  </si>
  <si>
    <t>최종에너지소비</t>
  </si>
  <si>
    <t>석유 소비</t>
  </si>
  <si>
    <t>전력 소비</t>
  </si>
  <si>
    <t>(생산/소비)</t>
    <phoneticPr fontId="1" type="noConversion"/>
  </si>
  <si>
    <t>1차에너지</t>
  </si>
  <si>
    <t>증가율</t>
    <phoneticPr fontId="1" type="noConversion"/>
  </si>
  <si>
    <t>석탄</t>
    <phoneticPr fontId="4" type="noConversion"/>
  </si>
  <si>
    <t>석탄</t>
    <phoneticPr fontId="1" type="noConversion"/>
  </si>
  <si>
    <t>석유제품</t>
  </si>
  <si>
    <t>가스</t>
  </si>
  <si>
    <t>전력</t>
    <phoneticPr fontId="1" type="noConversion"/>
  </si>
  <si>
    <t>열에너지</t>
    <phoneticPr fontId="1" type="noConversion"/>
  </si>
  <si>
    <r>
      <t>신재생 및 기타</t>
    </r>
    <r>
      <rPr>
        <vertAlign val="superscript"/>
        <sz val="10"/>
        <rFont val="맑은 고딕"/>
        <family val="2"/>
        <scheme val="minor"/>
      </rPr>
      <t>3</t>
    </r>
  </si>
  <si>
    <t>TPEC per capita</t>
  </si>
  <si>
    <t>Petroleum consumption</t>
  </si>
  <si>
    <t>Electricity consumption</t>
  </si>
  <si>
    <t>Electricity self-sufficiency</t>
    <phoneticPr fontId="1" type="noConversion"/>
  </si>
  <si>
    <r>
      <t>TPES/GRDP</t>
    </r>
    <r>
      <rPr>
        <vertAlign val="superscript"/>
        <sz val="10"/>
        <rFont val="맑은 고딕"/>
        <family val="3"/>
        <charset val="129"/>
        <scheme val="minor"/>
      </rPr>
      <t>4</t>
    </r>
    <phoneticPr fontId="4" type="noConversion"/>
  </si>
  <si>
    <r>
      <t>TFEC/GRDP</t>
    </r>
    <r>
      <rPr>
        <vertAlign val="superscript"/>
        <sz val="10"/>
        <rFont val="맑은 고딕"/>
        <family val="3"/>
        <charset val="129"/>
        <scheme val="minor"/>
      </rPr>
      <t>4</t>
    </r>
    <phoneticPr fontId="4" type="noConversion"/>
  </si>
  <si>
    <t>Growth rate</t>
    <phoneticPr fontId="1" type="noConversion"/>
  </si>
  <si>
    <t>Coal</t>
    <phoneticPr fontId="1" type="noConversion"/>
  </si>
  <si>
    <t>Petroleum</t>
    <phoneticPr fontId="1" type="noConversion"/>
  </si>
  <si>
    <t>Gas</t>
  </si>
  <si>
    <t>Electricity</t>
    <phoneticPr fontId="1" type="noConversion"/>
  </si>
  <si>
    <t>Heat</t>
  </si>
  <si>
    <r>
      <t>Renewables &amp; Others</t>
    </r>
    <r>
      <rPr>
        <vertAlign val="superscript"/>
        <sz val="10"/>
        <rFont val="맑은 고딕"/>
        <family val="2"/>
        <scheme val="minor"/>
      </rPr>
      <t>3</t>
    </r>
  </si>
  <si>
    <t>per capita</t>
  </si>
  <si>
    <t>(Production/Consumption)</t>
    <phoneticPr fontId="1" type="noConversion"/>
  </si>
  <si>
    <t>(1,000toe)</t>
    <phoneticPr fontId="1" type="noConversion"/>
  </si>
  <si>
    <t>(%)</t>
    <phoneticPr fontId="1" type="noConversion"/>
  </si>
  <si>
    <t>(toe/인)</t>
    <phoneticPr fontId="1" type="noConversion"/>
  </si>
  <si>
    <t>(bbl/인)</t>
    <phoneticPr fontId="1" type="noConversion"/>
  </si>
  <si>
    <t>(kWh/인)</t>
    <phoneticPr fontId="1" type="noConversion"/>
  </si>
  <si>
    <t>(toe/백만원)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</si>
  <si>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</si>
  <si>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</si>
  <si>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</si>
  <si>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</si>
  <si>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</si>
  <si>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</si>
  <si>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</si>
  <si>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</si>
  <si>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</si>
  <si>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</si>
  <si>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</si>
  <si>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</si>
  <si>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</si>
  <si>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</si>
  <si>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</si>
  <si>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</si>
  <si>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</si>
  <si>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단위 : GWh</t>
    <phoneticPr fontId="4" type="noConversion"/>
  </si>
  <si>
    <t>Unit : GWh</t>
    <phoneticPr fontId="4" type="noConversion"/>
  </si>
  <si>
    <t>Total</t>
    <phoneticPr fontId="4" type="noConversion"/>
  </si>
  <si>
    <t>Seoul</t>
    <phoneticPr fontId="4" type="noConversion"/>
  </si>
  <si>
    <t>Busan</t>
    <phoneticPr fontId="4" type="noConversion"/>
  </si>
  <si>
    <t>Daegu</t>
    <phoneticPr fontId="4" type="noConversion"/>
  </si>
  <si>
    <t>Incheon</t>
    <phoneticPr fontId="4" type="noConversion"/>
  </si>
  <si>
    <t>Gwangju</t>
    <phoneticPr fontId="4" type="noConversion"/>
  </si>
  <si>
    <t>Daejeon</t>
    <phoneticPr fontId="4" type="noConversion"/>
  </si>
  <si>
    <t>Ulsan</t>
    <phoneticPr fontId="4" type="noConversion"/>
  </si>
  <si>
    <t>Sejong</t>
    <phoneticPr fontId="4" type="noConversion"/>
  </si>
  <si>
    <t>Gyeonggi</t>
    <phoneticPr fontId="4" type="noConversion"/>
  </si>
  <si>
    <t>Gangwon</t>
    <phoneticPr fontId="4" type="noConversion"/>
  </si>
  <si>
    <t>Chungbuk</t>
    <phoneticPr fontId="4" type="noConversion"/>
  </si>
  <si>
    <t>Chungnam</t>
    <phoneticPr fontId="4" type="noConversion"/>
  </si>
  <si>
    <t>Jeonbuk</t>
    <phoneticPr fontId="4" type="noConversion"/>
  </si>
  <si>
    <t>Jeonnam</t>
    <phoneticPr fontId="4" type="noConversion"/>
  </si>
  <si>
    <t>Gyeongbuk</t>
    <phoneticPr fontId="4" type="noConversion"/>
  </si>
  <si>
    <t>Gyeongnam</t>
    <phoneticPr fontId="4" type="noConversion"/>
  </si>
  <si>
    <t>Jeju</t>
    <phoneticPr fontId="4" type="noConversion"/>
  </si>
  <si>
    <t>1. 지역별 발전량 Power Generation by Region</t>
  </si>
  <si>
    <t>V-1 sheet</t>
    <phoneticPr fontId="4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</si>
  <si>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</si>
  <si>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</si>
  <si>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</si>
  <si>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</si>
  <si>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</si>
  <si>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</si>
  <si>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</si>
  <si>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</si>
  <si>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</si>
  <si>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</si>
  <si>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</si>
  <si>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</si>
  <si>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</si>
  <si>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</si>
  <si>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</si>
  <si>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</si>
  <si>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</si>
  <si>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r>
      <t>합계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</si>
  <si>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석유</t>
  </si>
  <si>
    <r>
      <t>가스</t>
    </r>
    <r>
      <rPr>
        <vertAlign val="superscript"/>
        <sz val="10"/>
        <color theme="1"/>
        <rFont val="맑은 고딕"/>
        <family val="2"/>
        <scheme val="minor"/>
      </rPr>
      <t>1</t>
    </r>
  </si>
  <si>
    <t>전력</t>
  </si>
  <si>
    <t>열에너지</t>
  </si>
  <si>
    <r>
      <t>신재생 및 기타</t>
    </r>
    <r>
      <rPr>
        <vertAlign val="superscript"/>
        <sz val="10"/>
        <rFont val="맑은 고딕"/>
        <family val="2"/>
        <scheme val="minor"/>
      </rPr>
      <t>2</t>
    </r>
  </si>
  <si>
    <t>Total</t>
  </si>
  <si>
    <t>Coal</t>
  </si>
  <si>
    <t>Petroleum</t>
  </si>
  <si>
    <r>
      <t>Gas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</si>
  <si>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Electricity</t>
  </si>
  <si>
    <r>
      <t>Renewables &amp; Others</t>
    </r>
    <r>
      <rPr>
        <vertAlign val="superscript"/>
        <sz val="10"/>
        <rFont val="맑은 고딕"/>
        <family val="2"/>
        <scheme val="minor"/>
      </rPr>
      <t>2</t>
    </r>
  </si>
  <si>
    <t>단위 : 1,000toe</t>
  </si>
  <si>
    <t>6. 최종에너지 원별 소비</t>
  </si>
  <si>
    <t>I-6 sheet</t>
    <phoneticPr fontId="4" type="noConversion"/>
  </si>
  <si>
    <t>1. 주요 에너지 지표</t>
    <phoneticPr fontId="1" type="noConversion"/>
  </si>
  <si>
    <t>KTOE_to_GWh</t>
    <phoneticPr fontId="4" type="noConversion"/>
  </si>
  <si>
    <t>전력발전</t>
    <phoneticPr fontId="4" type="noConversion"/>
  </si>
  <si>
    <t>GWh</t>
    <phoneticPr fontId="4" type="noConversion"/>
  </si>
  <si>
    <t>전력소비</t>
    <phoneticPr fontId="4" type="noConversion"/>
  </si>
  <si>
    <t>전국</t>
    <phoneticPr fontId="4" type="noConversion"/>
  </si>
  <si>
    <t>개성</t>
    <phoneticPr fontId="4" type="noConversion"/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</si>
  <si>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</si>
  <si>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</si>
  <si>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</si>
  <si>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</si>
  <si>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</si>
  <si>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</si>
  <si>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</si>
  <si>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</si>
  <si>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</si>
  <si>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</si>
  <si>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</si>
  <si>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</si>
  <si>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</si>
  <si>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</si>
  <si>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</si>
  <si>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</si>
  <si>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</si>
  <si>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Gaeseong</t>
    <phoneticPr fontId="4" type="noConversion"/>
  </si>
  <si>
    <t>4. 지역별 전력 소비 Electricity consumption by Region</t>
  </si>
  <si>
    <t>V-4 Sheet</t>
    <phoneticPr fontId="4" type="noConversion"/>
  </si>
  <si>
    <t>가정</t>
  </si>
  <si>
    <t>상업∙공공</t>
  </si>
  <si>
    <t>산업</t>
  </si>
  <si>
    <t>수송</t>
  </si>
  <si>
    <t>I-1 sheet</t>
    <phoneticPr fontId="4" type="noConversion"/>
  </si>
  <si>
    <t>V-1 sheet와 V-4Sheet인것으로 결론.</t>
    <phoneticPr fontId="4" type="noConversion"/>
  </si>
  <si>
    <t>일반수력</t>
  </si>
  <si>
    <t>수력</t>
    <phoneticPr fontId="4" type="noConversion"/>
  </si>
  <si>
    <t>양수</t>
  </si>
  <si>
    <t>양수</t>
    <phoneticPr fontId="4" type="noConversion"/>
  </si>
  <si>
    <t>소수력</t>
  </si>
  <si>
    <t>무연탄</t>
  </si>
  <si>
    <t>유연탄</t>
  </si>
  <si>
    <t>가스</t>
    <phoneticPr fontId="4" type="noConversion"/>
  </si>
  <si>
    <t>유류</t>
  </si>
  <si>
    <t>유류</t>
    <phoneticPr fontId="4" type="noConversion"/>
  </si>
  <si>
    <t>원자력</t>
  </si>
  <si>
    <t>원자력</t>
    <phoneticPr fontId="4" type="noConversion"/>
  </si>
  <si>
    <t>바이오매스</t>
  </si>
  <si>
    <t>바이오</t>
    <phoneticPr fontId="4" type="noConversion"/>
  </si>
  <si>
    <t>바이오중유</t>
  </si>
  <si>
    <t>IGCC</t>
  </si>
  <si>
    <t>IGCC</t>
    <phoneticPr fontId="4" type="noConversion"/>
  </si>
  <si>
    <t>해양에너지</t>
  </si>
  <si>
    <t>해양</t>
    <phoneticPr fontId="4" type="noConversion"/>
  </si>
  <si>
    <t>석탄</t>
  </si>
  <si>
    <t>부생가스</t>
  </si>
  <si>
    <t>기타</t>
    <phoneticPr fontId="4" type="noConversion"/>
  </si>
  <si>
    <t>기타</t>
  </si>
  <si>
    <t>내연</t>
  </si>
  <si>
    <t>폐기물</t>
  </si>
  <si>
    <t>폐기물</t>
    <phoneticPr fontId="4" type="noConversion"/>
  </si>
  <si>
    <t>PV</t>
  </si>
  <si>
    <t>태양광</t>
    <phoneticPr fontId="4" type="noConversion"/>
  </si>
  <si>
    <t>bio</t>
  </si>
  <si>
    <t>fuelcell</t>
  </si>
  <si>
    <t>연료전지</t>
    <phoneticPr fontId="4" type="noConversion"/>
  </si>
  <si>
    <t>hydro</t>
  </si>
  <si>
    <t>ocean</t>
  </si>
  <si>
    <t>waste</t>
  </si>
  <si>
    <t>wind</t>
  </si>
  <si>
    <t>풍력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</si>
</sst>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 "/>
    <numFmt numFmtId="178" formatCode="_-* #,##0.0_-;\-* #,##0.0_-;_-* &quot;-&quot;_-;_-@_-"/>
    <numFmt numFmtId="179" formatCode="_-* #,##0.00_-;\-* #,##0.00_-;_-* &quot;-&quot;_-;_-@_-"/>
    <numFmt numFmtId="180" formatCode="_-* #,##0.000_-;\-* #,##0.0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vertAlign val="superscript"/>
      <sz val="10"/>
      <name val="맑은 고딕"/>
      <family val="2"/>
      <scheme val="minor"/>
    </font>
    <font>
      <sz val="10"/>
      <name val="맑은 고딕"/>
      <family val="2"/>
      <scheme val="minor"/>
    </font>
    <font>
      <b/>
      <sz val="13"/>
      <name val="맑은 고딕"/>
      <family val="3"/>
      <charset val="129"/>
      <scheme val="minor"/>
    </font>
    <font>
      <sz val="10"/>
      <color rgb="FF000000"/>
      <name val="Calibri"/>
      <family val="3"/>
      <charset val="129"/>
    </font>
    <font>
      <sz val="10"/>
      <name val="Calibri"/>
      <family val="3"/>
      <charset val="129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2"/>
      <scheme val="minor"/>
    </font>
    <font>
      <b/>
      <sz val="13"/>
      <color rgb="FF000000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2" borderId="1" xfId="2" applyFont="1" applyFill="1" applyBorder="1">
      <alignment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41" fontId="3" fillId="0" borderId="5" xfId="3" applyFont="1" applyFill="1" applyBorder="1" applyAlignment="1">
      <alignment horizontal="right" vertical="top"/>
    </xf>
    <xf numFmtId="176" fontId="0" fillId="0" borderId="0" xfId="1" applyNumberFormat="1" applyFont="1">
      <alignment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7" xfId="2" applyFont="1" applyFill="1" applyBorder="1">
      <alignment vertical="center"/>
    </xf>
    <xf numFmtId="0" fontId="3" fillId="2" borderId="0" xfId="2" applyFont="1" applyFill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3" fillId="2" borderId="0" xfId="2" applyFont="1" applyFill="1">
      <alignment vertical="center"/>
    </xf>
    <xf numFmtId="0" fontId="3" fillId="2" borderId="13" xfId="2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177" fontId="3" fillId="2" borderId="17" xfId="3" applyNumberFormat="1" applyFont="1" applyFill="1" applyBorder="1" applyAlignment="1">
      <alignment horizontal="center" vertical="center"/>
    </xf>
    <xf numFmtId="177" fontId="3" fillId="2" borderId="18" xfId="3" applyNumberFormat="1" applyFont="1" applyFill="1" applyBorder="1" applyAlignment="1">
      <alignment horizontal="center" vertical="center"/>
    </xf>
    <xf numFmtId="177" fontId="3" fillId="2" borderId="19" xfId="3" applyNumberFormat="1" applyFont="1" applyFill="1" applyBorder="1" applyAlignment="1">
      <alignment horizontal="center" vertical="center"/>
    </xf>
    <xf numFmtId="0" fontId="3" fillId="2" borderId="20" xfId="2" applyFont="1" applyFill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41" fontId="3" fillId="0" borderId="22" xfId="3" applyFont="1" applyFill="1" applyBorder="1" applyAlignment="1">
      <alignment horizontal="right" vertical="center"/>
    </xf>
    <xf numFmtId="178" fontId="3" fillId="0" borderId="23" xfId="3" applyNumberFormat="1" applyFont="1" applyFill="1" applyBorder="1" applyAlignment="1">
      <alignment horizontal="right" vertical="center"/>
    </xf>
    <xf numFmtId="41" fontId="3" fillId="0" borderId="23" xfId="3" applyFont="1" applyFill="1" applyBorder="1" applyAlignment="1">
      <alignment horizontal="right" vertical="center"/>
    </xf>
    <xf numFmtId="178" fontId="7" fillId="0" borderId="23" xfId="3" applyNumberFormat="1" applyFont="1" applyFill="1" applyBorder="1" applyAlignment="1">
      <alignment horizontal="right" vertical="center"/>
    </xf>
    <xf numFmtId="179" fontId="3" fillId="0" borderId="23" xfId="3" applyNumberFormat="1" applyFont="1" applyFill="1" applyBorder="1" applyAlignment="1">
      <alignment horizontal="right" vertical="center"/>
    </xf>
    <xf numFmtId="180" fontId="3" fillId="0" borderId="23" xfId="3" applyNumberFormat="1" applyFont="1" applyFill="1" applyBorder="1" applyAlignment="1">
      <alignment horizontal="right" vertical="center"/>
    </xf>
    <xf numFmtId="0" fontId="3" fillId="0" borderId="7" xfId="2" applyFont="1" applyBorder="1" applyAlignment="1">
      <alignment horizontal="center" vertical="center"/>
    </xf>
    <xf numFmtId="41" fontId="3" fillId="0" borderId="13" xfId="3" applyFont="1" applyFill="1" applyBorder="1" applyAlignment="1">
      <alignment horizontal="right" vertical="center"/>
    </xf>
    <xf numFmtId="178" fontId="3" fillId="0" borderId="0" xfId="3" applyNumberFormat="1" applyFont="1" applyFill="1" applyBorder="1" applyAlignment="1">
      <alignment horizontal="right" vertical="center"/>
    </xf>
    <xf numFmtId="41" fontId="3" fillId="0" borderId="0" xfId="3" applyFont="1" applyFill="1" applyBorder="1" applyAlignment="1">
      <alignment horizontal="right" vertical="center"/>
    </xf>
    <xf numFmtId="178" fontId="7" fillId="0" borderId="0" xfId="3" applyNumberFormat="1" applyFont="1" applyFill="1" applyBorder="1" applyAlignment="1">
      <alignment horizontal="right" vertical="center"/>
    </xf>
    <xf numFmtId="179" fontId="3" fillId="0" borderId="0" xfId="3" applyNumberFormat="1" applyFont="1" applyFill="1" applyBorder="1" applyAlignment="1">
      <alignment horizontal="right" vertical="center"/>
    </xf>
    <xf numFmtId="180" fontId="3" fillId="0" borderId="0" xfId="3" applyNumberFormat="1" applyFont="1" applyFill="1" applyBorder="1" applyAlignment="1">
      <alignment horizontal="right" vertical="center"/>
    </xf>
    <xf numFmtId="41" fontId="3" fillId="0" borderId="24" xfId="3" applyFont="1" applyFill="1" applyBorder="1" applyAlignment="1">
      <alignment horizontal="right" vertical="center"/>
    </xf>
    <xf numFmtId="178" fontId="3" fillId="0" borderId="5" xfId="3" applyNumberFormat="1" applyFont="1" applyFill="1" applyBorder="1" applyAlignment="1">
      <alignment horizontal="right" vertical="center"/>
    </xf>
    <xf numFmtId="41" fontId="3" fillId="0" borderId="5" xfId="3" applyFont="1" applyFill="1" applyBorder="1" applyAlignment="1">
      <alignment horizontal="right" vertical="center"/>
    </xf>
    <xf numFmtId="178" fontId="7" fillId="0" borderId="5" xfId="3" applyNumberFormat="1" applyFont="1" applyFill="1" applyBorder="1" applyAlignment="1">
      <alignment horizontal="right" vertical="center"/>
    </xf>
    <xf numFmtId="179" fontId="3" fillId="0" borderId="5" xfId="3" applyNumberFormat="1" applyFont="1" applyFill="1" applyBorder="1" applyAlignment="1">
      <alignment horizontal="right" vertical="center"/>
    </xf>
    <xf numFmtId="180" fontId="3" fillId="0" borderId="5" xfId="3" applyNumberFormat="1" applyFont="1" applyFill="1" applyBorder="1" applyAlignment="1">
      <alignment horizontal="right" vertical="center"/>
    </xf>
    <xf numFmtId="0" fontId="3" fillId="0" borderId="0" xfId="2" applyFont="1">
      <alignment vertical="center"/>
    </xf>
    <xf numFmtId="0" fontId="3" fillId="0" borderId="0" xfId="2" applyFont="1" applyAlignment="1">
      <alignment horizontal="right" vertical="center"/>
    </xf>
    <xf numFmtId="0" fontId="3" fillId="2" borderId="14" xfId="2" applyFont="1" applyFill="1" applyBorder="1">
      <alignment vertical="center"/>
    </xf>
    <xf numFmtId="0" fontId="8" fillId="0" borderId="0" xfId="2" applyFont="1">
      <alignment vertical="center"/>
    </xf>
    <xf numFmtId="0" fontId="9" fillId="0" borderId="21" xfId="2" applyFont="1" applyBorder="1" applyAlignment="1">
      <alignment horizontal="center" vertical="center"/>
    </xf>
    <xf numFmtId="41" fontId="9" fillId="0" borderId="22" xfId="3" applyFont="1" applyFill="1" applyBorder="1" applyAlignment="1">
      <alignment horizontal="right" vertical="top"/>
    </xf>
    <xf numFmtId="41" fontId="9" fillId="0" borderId="23" xfId="3" applyFont="1" applyFill="1" applyBorder="1" applyAlignment="1">
      <alignment horizontal="right" vertical="top"/>
    </xf>
    <xf numFmtId="0" fontId="10" fillId="0" borderId="7" xfId="2" applyFont="1" applyBorder="1" applyAlignment="1">
      <alignment horizontal="center" vertical="center"/>
    </xf>
    <xf numFmtId="41" fontId="9" fillId="0" borderId="13" xfId="3" applyFont="1" applyFill="1" applyBorder="1" applyAlignment="1">
      <alignment horizontal="right" vertical="top"/>
    </xf>
    <xf numFmtId="41" fontId="9" fillId="0" borderId="0" xfId="3" applyFont="1" applyFill="1" applyBorder="1" applyAlignment="1">
      <alignment horizontal="right" vertical="top"/>
    </xf>
    <xf numFmtId="0" fontId="10" fillId="0" borderId="4" xfId="2" applyFont="1" applyBorder="1" applyAlignment="1">
      <alignment horizontal="center" vertical="center"/>
    </xf>
    <xf numFmtId="41" fontId="9" fillId="0" borderId="24" xfId="3" applyFont="1" applyFill="1" applyBorder="1" applyAlignment="1">
      <alignment horizontal="right" vertical="top"/>
    </xf>
    <xf numFmtId="41" fontId="9" fillId="0" borderId="5" xfId="3" applyFont="1" applyFill="1" applyBorder="1" applyAlignment="1">
      <alignment horizontal="right" vertical="top"/>
    </xf>
    <xf numFmtId="0" fontId="9" fillId="3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 vertical="center"/>
    </xf>
    <xf numFmtId="0" fontId="11" fillId="2" borderId="15" xfId="2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9" fillId="0" borderId="0" xfId="2" applyFont="1">
      <alignment vertical="center"/>
    </xf>
    <xf numFmtId="0" fontId="14" fillId="0" borderId="0" xfId="2" applyFont="1">
      <alignment vertical="center"/>
    </xf>
    <xf numFmtId="0" fontId="3" fillId="4" borderId="2" xfId="2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/>
    </xf>
    <xf numFmtId="0" fontId="3" fillId="4" borderId="15" xfId="2" applyFont="1" applyFill="1" applyBorder="1" applyAlignment="1">
      <alignment horizontal="center" vertical="center"/>
    </xf>
    <xf numFmtId="179" fontId="3" fillId="4" borderId="23" xfId="3" applyNumberFormat="1" applyFont="1" applyFill="1" applyBorder="1" applyAlignment="1">
      <alignment horizontal="right" vertical="center"/>
    </xf>
    <xf numFmtId="179" fontId="3" fillId="4" borderId="0" xfId="3" applyNumberFormat="1" applyFont="1" applyFill="1" applyBorder="1" applyAlignment="1">
      <alignment horizontal="right" vertical="center"/>
    </xf>
    <xf numFmtId="179" fontId="3" fillId="4" borderId="5" xfId="3" applyNumberFormat="1" applyFont="1" applyFill="1" applyBorder="1" applyAlignment="1">
      <alignment horizontal="right"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1" fillId="2" borderId="13" xfId="2" applyFont="1" applyFill="1" applyBorder="1" applyAlignment="1">
      <alignment horizontal="center" vertical="center"/>
    </xf>
    <xf numFmtId="10" fontId="0" fillId="0" borderId="0" xfId="1" applyNumberFormat="1" applyFont="1">
      <alignment vertical="center"/>
    </xf>
    <xf numFmtId="0" fontId="8" fillId="4" borderId="0" xfId="2" applyFont="1" applyFill="1">
      <alignment vertical="center"/>
    </xf>
    <xf numFmtId="0" fontId="0" fillId="4" borderId="0" xfId="0" applyFill="1">
      <alignment vertical="center"/>
    </xf>
  </cellXfs>
  <cellStyles count="4">
    <cellStyle name="백분율" xfId="1" builtinId="5"/>
    <cellStyle name="쉼표 [0] 3 4" xfId="3" xr:uid="{8A89B27D-07C9-425B-85C6-194C850A4897}"/>
    <cellStyle name="표준" xfId="0" builtinId="0"/>
    <cellStyle name="표준 48" xfId="2" xr:uid="{FC620A0B-BF95-423A-9B6B-1665E3A90E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7E86-CCF9-40E8-AED1-F132ADE0EC94}">
  <dimension ref="A6:S23"/>
  <sheetViews>
    <sheetView workbookViewId="0">
      <selection activeCell="P35" sqref="P35"/>
    </sheetView>
  </sheetViews>
  <sheetFormatPr defaultRowHeight="17" x14ac:dyDescent="0.45"/>
  <sheetData>
    <row r="6" spans="1:19" ht="17.5" thickBot="1" x14ac:dyDescent="0.5"/>
    <row r="7" spans="1:19" x14ac:dyDescent="0.45">
      <c r="A7" s="1"/>
      <c r="B7" s="2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16</v>
      </c>
      <c r="S7" s="4" t="s">
        <v>17</v>
      </c>
    </row>
    <row r="8" spans="1:19" ht="17.5" thickBot="1" x14ac:dyDescent="0.5">
      <c r="A8" s="5">
        <v>2022</v>
      </c>
      <c r="B8" s="6">
        <v>594400.36499999999</v>
      </c>
      <c r="C8" s="6">
        <v>4336.7539999999999</v>
      </c>
      <c r="D8" s="6">
        <v>46579.328999999998</v>
      </c>
      <c r="E8" s="6">
        <v>2468.9160000000002</v>
      </c>
      <c r="F8" s="6">
        <v>54283.453000000001</v>
      </c>
      <c r="G8" s="6">
        <v>769.03300000000002</v>
      </c>
      <c r="H8" s="6">
        <v>295.03300000000002</v>
      </c>
      <c r="I8" s="6">
        <v>33641.328999999998</v>
      </c>
      <c r="J8" s="6">
        <v>3278.703</v>
      </c>
      <c r="K8" s="6">
        <v>85780.164000000004</v>
      </c>
      <c r="L8" s="6">
        <v>33876.525999999998</v>
      </c>
      <c r="M8" s="6">
        <v>2763.2</v>
      </c>
      <c r="N8" s="6">
        <v>107812.827</v>
      </c>
      <c r="O8" s="6">
        <v>14990.919</v>
      </c>
      <c r="P8" s="6">
        <v>59383.538</v>
      </c>
      <c r="Q8" s="6">
        <v>89843.898000000001</v>
      </c>
      <c r="R8" s="6">
        <v>49481.591</v>
      </c>
      <c r="S8" s="6">
        <v>4815.1530000000002</v>
      </c>
    </row>
    <row r="9" spans="1:19" x14ac:dyDescent="0.45">
      <c r="C9" s="7">
        <f>C8/$B$8</f>
        <v>7.2960150352532165E-3</v>
      </c>
      <c r="D9" s="7">
        <f t="shared" ref="D9:S9" si="0">D8/$B$8</f>
        <v>7.836356056073418E-2</v>
      </c>
      <c r="E9" s="7">
        <f t="shared" si="0"/>
        <v>4.1536246364855447E-3</v>
      </c>
      <c r="F9" s="7">
        <f t="shared" si="0"/>
        <v>9.1324730259881318E-2</v>
      </c>
      <c r="G9" s="7">
        <f t="shared" si="0"/>
        <v>1.2937963118511882E-3</v>
      </c>
      <c r="H9" s="7">
        <f t="shared" si="0"/>
        <v>4.9635400207064147E-4</v>
      </c>
      <c r="I9" s="7">
        <f t="shared" si="0"/>
        <v>5.6597086712757989E-2</v>
      </c>
      <c r="J9" s="7">
        <f t="shared" si="0"/>
        <v>5.5159841633004381E-3</v>
      </c>
      <c r="K9" s="7">
        <f t="shared" si="0"/>
        <v>0.14431378083019852</v>
      </c>
      <c r="L9" s="7">
        <f t="shared" si="0"/>
        <v>5.6992774558609162E-2</v>
      </c>
      <c r="M9" s="7">
        <f t="shared" si="0"/>
        <v>4.6487185451173129E-3</v>
      </c>
      <c r="N9" s="7">
        <f t="shared" si="0"/>
        <v>0.18138082233512762</v>
      </c>
      <c r="O9" s="7">
        <f t="shared" si="0"/>
        <v>2.5220238550829287E-2</v>
      </c>
      <c r="P9" s="7">
        <f t="shared" si="0"/>
        <v>9.9904948746119965E-2</v>
      </c>
      <c r="Q9" s="7">
        <f t="shared" si="0"/>
        <v>0.15115047582448912</v>
      </c>
      <c r="R9" s="7">
        <f t="shared" si="0"/>
        <v>8.3246232528810776E-2</v>
      </c>
      <c r="S9" s="7">
        <f t="shared" si="0"/>
        <v>8.1008580807314951E-3</v>
      </c>
    </row>
    <row r="17" spans="5:9" x14ac:dyDescent="0.45">
      <c r="E17">
        <v>2</v>
      </c>
      <c r="F17">
        <v>15</v>
      </c>
      <c r="H17">
        <v>2</v>
      </c>
      <c r="I17">
        <v>25</v>
      </c>
    </row>
    <row r="18" spans="5:9" x14ac:dyDescent="0.45">
      <c r="E18">
        <f>E17*F18/F17</f>
        <v>11.333333333333334</v>
      </c>
      <c r="F18">
        <v>85</v>
      </c>
      <c r="H18">
        <f>H17*I18/I17</f>
        <v>6</v>
      </c>
      <c r="I18">
        <v>75</v>
      </c>
    </row>
    <row r="22" spans="5:9" x14ac:dyDescent="0.45">
      <c r="H22">
        <v>13</v>
      </c>
      <c r="I22">
        <f>H22/8*2</f>
        <v>3.25</v>
      </c>
    </row>
    <row r="23" spans="5:9" x14ac:dyDescent="0.45">
      <c r="I23">
        <f>H22/8*6</f>
        <v>9.75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7DCF-4A16-4A43-8C53-EFA19727BBB1}">
  <dimension ref="A2:B25"/>
  <sheetViews>
    <sheetView tabSelected="1" workbookViewId="0">
      <selection activeCell="F36" sqref="F36"/>
    </sheetView>
  </sheetViews>
  <sheetFormatPr defaultRowHeight="17" x14ac:dyDescent="0.45"/>
  <sheetData>
    <row r="2" spans="1:2" x14ac:dyDescent="0.45">
      <c r="A2" t="s">
        <v>167</v>
      </c>
      <c r="B2" t="s">
        <v>168</v>
      </c>
    </row>
    <row r="3" spans="1:2" x14ac:dyDescent="0.45">
      <c r="A3" t="s">
        <v>169</v>
      </c>
      <c r="B3" t="s">
        <v>170</v>
      </c>
    </row>
    <row r="4" spans="1:2" x14ac:dyDescent="0.45">
      <c r="A4" t="s">
        <v>171</v>
      </c>
      <c r="B4" t="s">
        <v>168</v>
      </c>
    </row>
    <row r="5" spans="1:2" x14ac:dyDescent="0.45">
      <c r="A5" t="s">
        <v>172</v>
      </c>
      <c r="B5" t="s">
        <v>35</v>
      </c>
    </row>
    <row r="6" spans="1:2" x14ac:dyDescent="0.45">
      <c r="A6" t="s">
        <v>173</v>
      </c>
      <c r="B6" t="s">
        <v>35</v>
      </c>
    </row>
    <row r="7" spans="1:2" x14ac:dyDescent="0.45">
      <c r="A7" t="s">
        <v>38</v>
      </c>
      <c r="B7" t="s">
        <v>174</v>
      </c>
    </row>
    <row r="8" spans="1:2" x14ac:dyDescent="0.45">
      <c r="A8" t="s">
        <v>175</v>
      </c>
      <c r="B8" t="s">
        <v>176</v>
      </c>
    </row>
    <row r="9" spans="1:2" x14ac:dyDescent="0.45">
      <c r="A9" t="s">
        <v>177</v>
      </c>
      <c r="B9" t="s">
        <v>178</v>
      </c>
    </row>
    <row r="10" spans="1:2" x14ac:dyDescent="0.45">
      <c r="A10" t="s">
        <v>179</v>
      </c>
      <c r="B10" t="s">
        <v>180</v>
      </c>
    </row>
    <row r="11" spans="1:2" x14ac:dyDescent="0.45">
      <c r="A11" t="s">
        <v>181</v>
      </c>
      <c r="B11" t="s">
        <v>180</v>
      </c>
    </row>
    <row r="12" spans="1:2" x14ac:dyDescent="0.45">
      <c r="A12" t="s">
        <v>182</v>
      </c>
      <c r="B12" t="s">
        <v>183</v>
      </c>
    </row>
    <row r="13" spans="1:2" x14ac:dyDescent="0.45">
      <c r="A13" t="s">
        <v>184</v>
      </c>
      <c r="B13" t="s">
        <v>185</v>
      </c>
    </row>
    <row r="14" spans="1:2" x14ac:dyDescent="0.45">
      <c r="A14" t="s">
        <v>186</v>
      </c>
      <c r="B14" t="s">
        <v>35</v>
      </c>
    </row>
    <row r="15" spans="1:2" x14ac:dyDescent="0.45">
      <c r="A15" t="s">
        <v>187</v>
      </c>
      <c r="B15" t="s">
        <v>188</v>
      </c>
    </row>
    <row r="16" spans="1:2" x14ac:dyDescent="0.45">
      <c r="A16" t="s">
        <v>189</v>
      </c>
      <c r="B16" t="s">
        <v>188</v>
      </c>
    </row>
    <row r="17" spans="1:2" x14ac:dyDescent="0.45">
      <c r="A17" t="s">
        <v>190</v>
      </c>
      <c r="B17" t="s">
        <v>188</v>
      </c>
    </row>
    <row r="18" spans="1:2" x14ac:dyDescent="0.45">
      <c r="A18" t="s">
        <v>191</v>
      </c>
      <c r="B18" t="s">
        <v>192</v>
      </c>
    </row>
    <row r="19" spans="1:2" x14ac:dyDescent="0.45">
      <c r="A19" t="s">
        <v>193</v>
      </c>
      <c r="B19" t="s">
        <v>194</v>
      </c>
    </row>
    <row r="20" spans="1:2" x14ac:dyDescent="0.45">
      <c r="A20" t="s">
        <v>195</v>
      </c>
      <c r="B20" t="s">
        <v>180</v>
      </c>
    </row>
    <row r="21" spans="1:2" x14ac:dyDescent="0.45">
      <c r="A21" t="s">
        <v>196</v>
      </c>
      <c r="B21" t="s">
        <v>197</v>
      </c>
    </row>
    <row r="22" spans="1:2" x14ac:dyDescent="0.45">
      <c r="A22" t="s">
        <v>198</v>
      </c>
      <c r="B22" t="s">
        <v>168</v>
      </c>
    </row>
    <row r="23" spans="1:2" x14ac:dyDescent="0.45">
      <c r="A23" t="s">
        <v>199</v>
      </c>
      <c r="B23" t="s">
        <v>185</v>
      </c>
    </row>
    <row r="24" spans="1:2" x14ac:dyDescent="0.45">
      <c r="A24" t="s">
        <v>200</v>
      </c>
      <c r="B24" t="s">
        <v>192</v>
      </c>
    </row>
    <row r="25" spans="1:2" x14ac:dyDescent="0.45">
      <c r="A25" t="s">
        <v>201</v>
      </c>
      <c r="B25" t="s">
        <v>202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3DBD-343C-464D-8030-6119FCC6332E}">
  <dimension ref="A1:F19"/>
  <sheetViews>
    <sheetView workbookViewId="0">
      <selection activeCell="E5" sqref="E5"/>
    </sheetView>
  </sheetViews>
  <sheetFormatPr defaultRowHeight="17" x14ac:dyDescent="0.45"/>
  <sheetData>
    <row r="1" spans="1:6" ht="17.5" thickBot="1" x14ac:dyDescent="0.5">
      <c r="F1" s="6">
        <v>594400.36499999999</v>
      </c>
    </row>
    <row r="2" spans="1:6" ht="17.5" thickBot="1" x14ac:dyDescent="0.5">
      <c r="A2" s="1"/>
      <c r="B2" s="5">
        <v>2022</v>
      </c>
      <c r="C2" t="s">
        <v>18</v>
      </c>
    </row>
    <row r="3" spans="1:6" ht="17.5" thickBot="1" x14ac:dyDescent="0.5">
      <c r="A3" s="3" t="s">
        <v>12</v>
      </c>
      <c r="B3" s="6">
        <v>107812.827</v>
      </c>
      <c r="C3" s="7">
        <f t="shared" ref="C3:C19" si="0">B3/$F$1</f>
        <v>0.18138082233512762</v>
      </c>
    </row>
    <row r="4" spans="1:6" ht="17.5" thickBot="1" x14ac:dyDescent="0.5">
      <c r="A4" s="3" t="s">
        <v>15</v>
      </c>
      <c r="B4" s="6">
        <v>89843.898000000001</v>
      </c>
      <c r="C4" s="7">
        <f t="shared" si="0"/>
        <v>0.15115047582448912</v>
      </c>
    </row>
    <row r="5" spans="1:6" ht="17.5" thickBot="1" x14ac:dyDescent="0.5">
      <c r="A5" s="3" t="s">
        <v>9</v>
      </c>
      <c r="B5" s="6">
        <v>85780.164000000004</v>
      </c>
      <c r="C5" s="7">
        <f t="shared" si="0"/>
        <v>0.14431378083019852</v>
      </c>
    </row>
    <row r="6" spans="1:6" ht="17.5" thickBot="1" x14ac:dyDescent="0.5">
      <c r="A6" s="3" t="s">
        <v>14</v>
      </c>
      <c r="B6" s="6">
        <v>59383.538</v>
      </c>
      <c r="C6" s="7">
        <f t="shared" si="0"/>
        <v>9.9904948746119965E-2</v>
      </c>
    </row>
    <row r="7" spans="1:6" ht="17.5" thickBot="1" x14ac:dyDescent="0.5">
      <c r="A7" s="3" t="s">
        <v>4</v>
      </c>
      <c r="B7" s="6">
        <v>54283.453000000001</v>
      </c>
      <c r="C7" s="7">
        <f t="shared" si="0"/>
        <v>9.1324730259881318E-2</v>
      </c>
    </row>
    <row r="8" spans="1:6" ht="17.5" thickBot="1" x14ac:dyDescent="0.5">
      <c r="A8" s="3" t="s">
        <v>16</v>
      </c>
      <c r="B8" s="6">
        <v>49481.591</v>
      </c>
      <c r="C8" s="7">
        <f t="shared" si="0"/>
        <v>8.3246232528810776E-2</v>
      </c>
    </row>
    <row r="9" spans="1:6" ht="17.5" thickBot="1" x14ac:dyDescent="0.5">
      <c r="A9" s="3" t="s">
        <v>2</v>
      </c>
      <c r="B9" s="6">
        <v>46579.328999999998</v>
      </c>
      <c r="C9" s="7">
        <f t="shared" si="0"/>
        <v>7.836356056073418E-2</v>
      </c>
    </row>
    <row r="10" spans="1:6" ht="17.5" thickBot="1" x14ac:dyDescent="0.5">
      <c r="A10" s="3" t="s">
        <v>10</v>
      </c>
      <c r="B10" s="6">
        <v>33876.525999999998</v>
      </c>
      <c r="C10" s="7">
        <f t="shared" si="0"/>
        <v>5.6992774558609162E-2</v>
      </c>
    </row>
    <row r="11" spans="1:6" ht="17.5" thickBot="1" x14ac:dyDescent="0.5">
      <c r="A11" s="3" t="s">
        <v>7</v>
      </c>
      <c r="B11" s="6">
        <v>33641.328999999998</v>
      </c>
      <c r="C11" s="7">
        <f t="shared" si="0"/>
        <v>5.6597086712757989E-2</v>
      </c>
    </row>
    <row r="12" spans="1:6" ht="17.5" thickBot="1" x14ac:dyDescent="0.5">
      <c r="A12" s="3" t="s">
        <v>13</v>
      </c>
      <c r="B12" s="6">
        <v>14990.919</v>
      </c>
      <c r="C12" s="7">
        <f t="shared" si="0"/>
        <v>2.5220238550829287E-2</v>
      </c>
    </row>
    <row r="13" spans="1:6" ht="17.5" thickBot="1" x14ac:dyDescent="0.5">
      <c r="A13" s="3" t="s">
        <v>17</v>
      </c>
      <c r="B13" s="6">
        <v>4815.1530000000002</v>
      </c>
      <c r="C13" s="7">
        <f t="shared" si="0"/>
        <v>8.1008580807314951E-3</v>
      </c>
    </row>
    <row r="14" spans="1:6" ht="17.5" thickBot="1" x14ac:dyDescent="0.5">
      <c r="A14" s="3" t="s">
        <v>1</v>
      </c>
      <c r="B14" s="6">
        <v>4336.7539999999999</v>
      </c>
      <c r="C14" s="7">
        <f t="shared" si="0"/>
        <v>7.2960150352532165E-3</v>
      </c>
    </row>
    <row r="15" spans="1:6" ht="17.5" thickBot="1" x14ac:dyDescent="0.5">
      <c r="A15" s="3" t="s">
        <v>8</v>
      </c>
      <c r="B15" s="6">
        <v>3278.703</v>
      </c>
      <c r="C15" s="7">
        <f t="shared" si="0"/>
        <v>5.5159841633004381E-3</v>
      </c>
    </row>
    <row r="16" spans="1:6" ht="17.5" thickBot="1" x14ac:dyDescent="0.5">
      <c r="A16" s="3" t="s">
        <v>11</v>
      </c>
      <c r="B16" s="6">
        <v>2763.2</v>
      </c>
      <c r="C16" s="7">
        <f t="shared" si="0"/>
        <v>4.6487185451173129E-3</v>
      </c>
    </row>
    <row r="17" spans="1:3" ht="17.5" thickBot="1" x14ac:dyDescent="0.5">
      <c r="A17" s="3" t="s">
        <v>3</v>
      </c>
      <c r="B17" s="6">
        <v>2468.9160000000002</v>
      </c>
      <c r="C17" s="7">
        <f t="shared" si="0"/>
        <v>4.1536246364855447E-3</v>
      </c>
    </row>
    <row r="18" spans="1:3" ht="17.5" thickBot="1" x14ac:dyDescent="0.5">
      <c r="A18" s="3" t="s">
        <v>5</v>
      </c>
      <c r="B18" s="6">
        <v>769.03300000000002</v>
      </c>
      <c r="C18" s="7">
        <f t="shared" si="0"/>
        <v>1.2937963118511882E-3</v>
      </c>
    </row>
    <row r="19" spans="1:3" ht="17.5" thickBot="1" x14ac:dyDescent="0.5">
      <c r="A19" s="4" t="s">
        <v>6</v>
      </c>
      <c r="B19" s="6">
        <v>295.03300000000002</v>
      </c>
      <c r="C19" s="7">
        <f t="shared" si="0"/>
        <v>4.9635400207064147E-4</v>
      </c>
    </row>
  </sheetData>
  <autoFilter ref="A2:S2" xr:uid="{8D8E3DBD-343C-464D-8030-6119FCC6332E}">
    <sortState xmlns:xlrd2="http://schemas.microsoft.com/office/spreadsheetml/2017/richdata2" ref="A3:S19">
      <sortCondition descending="1" ref="C2"/>
    </sortState>
  </autoFilter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9209-0E41-4218-B967-683FF8758749}">
  <dimension ref="A2:AL54"/>
  <sheetViews>
    <sheetView workbookViewId="0">
      <selection activeCell="N35" sqref="N35"/>
    </sheetView>
  </sheetViews>
  <sheetFormatPr defaultRowHeight="17" x14ac:dyDescent="0.45"/>
  <cols>
    <col min="29" max="31" width="11.83203125" bestFit="1" customWidth="1"/>
    <col min="32" max="32" width="9.1640625" bestFit="1" customWidth="1"/>
    <col min="33" max="33" width="9.33203125" bestFit="1" customWidth="1"/>
  </cols>
  <sheetData>
    <row r="2" spans="1:37" x14ac:dyDescent="0.45">
      <c r="B2" t="s">
        <v>19</v>
      </c>
      <c r="P2" t="s">
        <v>135</v>
      </c>
      <c r="Q2">
        <f>1/0.085984522785899</f>
        <v>11.629999999999937</v>
      </c>
    </row>
    <row r="3" spans="1:37" x14ac:dyDescent="0.45">
      <c r="B3" t="s">
        <v>166</v>
      </c>
    </row>
    <row r="5" spans="1:37" x14ac:dyDescent="0.45">
      <c r="A5" t="s">
        <v>165</v>
      </c>
      <c r="S5" t="s">
        <v>101</v>
      </c>
    </row>
    <row r="6" spans="1:37" ht="20.5" x14ac:dyDescent="0.45">
      <c r="A6" s="51" t="s">
        <v>134</v>
      </c>
      <c r="S6" s="51" t="s">
        <v>100</v>
      </c>
    </row>
    <row r="7" spans="1:37" ht="17.5" thickBot="1" x14ac:dyDescent="0.5"/>
    <row r="8" spans="1:37" ht="17.5" thickBot="1" x14ac:dyDescent="0.5">
      <c r="A8" s="1"/>
      <c r="B8" s="8" t="s">
        <v>20</v>
      </c>
      <c r="C8" s="2"/>
      <c r="D8" s="8" t="s">
        <v>21</v>
      </c>
      <c r="E8" s="2"/>
      <c r="F8" s="9" t="s">
        <v>22</v>
      </c>
      <c r="G8" s="10"/>
      <c r="H8" s="10"/>
      <c r="I8" s="10"/>
      <c r="J8" s="10"/>
      <c r="K8" s="11"/>
      <c r="L8" s="3" t="s">
        <v>23</v>
      </c>
      <c r="M8" s="3" t="s">
        <v>23</v>
      </c>
      <c r="N8" s="3" t="s">
        <v>23</v>
      </c>
      <c r="O8" s="70" t="s">
        <v>24</v>
      </c>
      <c r="P8" s="3" t="s">
        <v>25</v>
      </c>
      <c r="Q8" s="4" t="s">
        <v>25</v>
      </c>
      <c r="S8" s="48" t="s">
        <v>80</v>
      </c>
      <c r="T8" s="48"/>
      <c r="U8" s="48"/>
      <c r="V8" s="48"/>
      <c r="W8" s="48"/>
      <c r="X8" s="48"/>
      <c r="Y8" s="49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9" t="s">
        <v>81</v>
      </c>
    </row>
    <row r="9" spans="1:37" x14ac:dyDescent="0.45">
      <c r="A9" s="12"/>
      <c r="B9" s="13" t="s">
        <v>26</v>
      </c>
      <c r="C9" s="12"/>
      <c r="D9" s="13" t="s">
        <v>27</v>
      </c>
      <c r="E9" s="12"/>
      <c r="F9" s="14" t="s">
        <v>28</v>
      </c>
      <c r="G9" s="15"/>
      <c r="H9" s="15"/>
      <c r="I9" s="15"/>
      <c r="J9" s="15"/>
      <c r="K9" s="16"/>
      <c r="L9" s="17" t="s">
        <v>29</v>
      </c>
      <c r="M9" s="17" t="s">
        <v>30</v>
      </c>
      <c r="N9" s="17" t="s">
        <v>31</v>
      </c>
      <c r="O9" s="71" t="s">
        <v>32</v>
      </c>
      <c r="P9" s="17" t="s">
        <v>33</v>
      </c>
      <c r="Q9" s="17" t="s">
        <v>29</v>
      </c>
      <c r="S9" s="1"/>
      <c r="T9" s="2" t="s">
        <v>0</v>
      </c>
      <c r="U9" s="3" t="s">
        <v>1</v>
      </c>
      <c r="V9" s="3" t="s">
        <v>2</v>
      </c>
      <c r="W9" s="3" t="s">
        <v>3</v>
      </c>
      <c r="X9" s="3" t="s">
        <v>4</v>
      </c>
      <c r="Y9" s="3" t="s">
        <v>5</v>
      </c>
      <c r="Z9" s="3" t="s">
        <v>6</v>
      </c>
      <c r="AA9" s="3" t="s">
        <v>7</v>
      </c>
      <c r="AB9" s="3" t="s">
        <v>8</v>
      </c>
      <c r="AC9" s="3" t="s">
        <v>9</v>
      </c>
      <c r="AD9" s="3" t="s">
        <v>10</v>
      </c>
      <c r="AE9" s="3" t="s">
        <v>11</v>
      </c>
      <c r="AF9" s="3" t="s">
        <v>12</v>
      </c>
      <c r="AG9" s="3" t="s">
        <v>13</v>
      </c>
      <c r="AH9" s="3" t="s">
        <v>14</v>
      </c>
      <c r="AI9" s="3" t="s">
        <v>15</v>
      </c>
      <c r="AJ9" s="3" t="s">
        <v>16</v>
      </c>
      <c r="AK9" s="4" t="s">
        <v>17</v>
      </c>
    </row>
    <row r="10" spans="1:37" ht="17.5" thickBot="1" x14ac:dyDescent="0.5">
      <c r="A10" s="12"/>
      <c r="B10" s="13"/>
      <c r="C10" s="18" t="s">
        <v>34</v>
      </c>
      <c r="D10" s="13"/>
      <c r="E10" s="18" t="s">
        <v>34</v>
      </c>
      <c r="F10" s="18" t="s">
        <v>36</v>
      </c>
      <c r="G10" s="18" t="s">
        <v>37</v>
      </c>
      <c r="H10" s="18" t="s">
        <v>38</v>
      </c>
      <c r="I10" s="18" t="s">
        <v>39</v>
      </c>
      <c r="J10" s="18" t="s">
        <v>40</v>
      </c>
      <c r="K10" s="18" t="s">
        <v>41</v>
      </c>
      <c r="L10" s="17" t="s">
        <v>42</v>
      </c>
      <c r="M10" s="17" t="s">
        <v>43</v>
      </c>
      <c r="N10" s="17" t="s">
        <v>44</v>
      </c>
      <c r="O10" s="71" t="s">
        <v>45</v>
      </c>
      <c r="P10" s="17" t="s">
        <v>46</v>
      </c>
      <c r="Q10" s="17" t="s">
        <v>47</v>
      </c>
      <c r="S10" s="50"/>
      <c r="T10" s="21" t="s">
        <v>82</v>
      </c>
      <c r="U10" s="22" t="s">
        <v>83</v>
      </c>
      <c r="V10" s="22" t="s">
        <v>84</v>
      </c>
      <c r="W10" s="22" t="s">
        <v>85</v>
      </c>
      <c r="X10" s="22" t="s">
        <v>86</v>
      </c>
      <c r="Y10" s="22" t="s">
        <v>87</v>
      </c>
      <c r="Z10" s="22" t="s">
        <v>88</v>
      </c>
      <c r="AA10" s="22" t="s">
        <v>89</v>
      </c>
      <c r="AB10" s="22" t="s">
        <v>90</v>
      </c>
      <c r="AC10" s="22" t="s">
        <v>91</v>
      </c>
      <c r="AD10" s="22" t="s">
        <v>92</v>
      </c>
      <c r="AE10" s="22" t="s">
        <v>93</v>
      </c>
      <c r="AF10" s="22" t="s">
        <v>94</v>
      </c>
      <c r="AG10" s="22" t="s">
        <v>95</v>
      </c>
      <c r="AH10" s="22" t="s">
        <v>96</v>
      </c>
      <c r="AI10" s="22" t="s">
        <v>97</v>
      </c>
      <c r="AJ10" s="22" t="s">
        <v>98</v>
      </c>
      <c r="AK10" s="27" t="s">
        <v>99</v>
      </c>
    </row>
    <row r="11" spans="1:37" ht="18" thickTop="1" thickBot="1" x14ac:dyDescent="0.5">
      <c r="A11" s="12"/>
      <c r="B11" s="19"/>
      <c r="C11" s="17" t="s">
        <v>48</v>
      </c>
      <c r="D11" s="19"/>
      <c r="E11" s="17" t="s">
        <v>48</v>
      </c>
      <c r="F11" s="17" t="s">
        <v>49</v>
      </c>
      <c r="G11" s="17" t="s">
        <v>50</v>
      </c>
      <c r="H11" s="17" t="s">
        <v>51</v>
      </c>
      <c r="I11" s="17" t="s">
        <v>52</v>
      </c>
      <c r="J11" s="17" t="s">
        <v>53</v>
      </c>
      <c r="K11" s="17" t="s">
        <v>54</v>
      </c>
      <c r="L11" s="17"/>
      <c r="M11" s="17" t="s">
        <v>55</v>
      </c>
      <c r="N11" s="17" t="s">
        <v>55</v>
      </c>
      <c r="O11" s="71" t="s">
        <v>56</v>
      </c>
      <c r="P11" s="17"/>
      <c r="Q11" s="20"/>
      <c r="S11" s="5">
        <v>2022</v>
      </c>
      <c r="T11" s="6">
        <v>594400.36499999999</v>
      </c>
      <c r="U11" s="6">
        <v>4336.7539999999999</v>
      </c>
      <c r="V11" s="6">
        <v>46579.328999999998</v>
      </c>
      <c r="W11" s="6">
        <v>2468.9160000000002</v>
      </c>
      <c r="X11" s="6">
        <v>54283.453000000001</v>
      </c>
      <c r="Y11" s="6">
        <v>769.03300000000002</v>
      </c>
      <c r="Z11" s="6">
        <v>295.03300000000002</v>
      </c>
      <c r="AA11" s="6">
        <v>33641.328999999998</v>
      </c>
      <c r="AB11" s="6">
        <v>3278.703</v>
      </c>
      <c r="AC11" s="6">
        <v>85780.164000000004</v>
      </c>
      <c r="AD11" s="6">
        <v>33876.525999999998</v>
      </c>
      <c r="AE11" s="6">
        <v>2763.2</v>
      </c>
      <c r="AF11" s="6">
        <v>107812.827</v>
      </c>
      <c r="AG11" s="6">
        <v>14990.919</v>
      </c>
      <c r="AH11" s="6">
        <v>59383.538</v>
      </c>
      <c r="AI11" s="6">
        <v>89843.898000000001</v>
      </c>
      <c r="AJ11" s="6">
        <v>49481.591</v>
      </c>
      <c r="AK11" s="6">
        <v>4815.1530000000002</v>
      </c>
    </row>
    <row r="12" spans="1:37" ht="17.5" thickBot="1" x14ac:dyDescent="0.5">
      <c r="A12" s="21"/>
      <c r="B12" s="21" t="s">
        <v>57</v>
      </c>
      <c r="C12" s="22" t="s">
        <v>58</v>
      </c>
      <c r="D12" s="23" t="s">
        <v>57</v>
      </c>
      <c r="E12" s="22" t="s">
        <v>58</v>
      </c>
      <c r="F12" s="24" t="s">
        <v>58</v>
      </c>
      <c r="G12" s="25"/>
      <c r="H12" s="25"/>
      <c r="I12" s="25"/>
      <c r="J12" s="25"/>
      <c r="K12" s="26"/>
      <c r="L12" s="22" t="s">
        <v>59</v>
      </c>
      <c r="M12" s="22" t="s">
        <v>60</v>
      </c>
      <c r="N12" s="22" t="s">
        <v>61</v>
      </c>
      <c r="O12" s="72" t="s">
        <v>58</v>
      </c>
      <c r="P12" s="22" t="s">
        <v>62</v>
      </c>
      <c r="Q12" s="27" t="s">
        <v>62</v>
      </c>
    </row>
    <row r="13" spans="1:37" ht="17.5" thickTop="1" x14ac:dyDescent="0.45">
      <c r="A13" s="28">
        <v>2022</v>
      </c>
      <c r="B13" s="29">
        <v>309173.80900000001</v>
      </c>
      <c r="C13" s="30">
        <v>0.60599999999999998</v>
      </c>
      <c r="D13" s="31">
        <v>234666.59899999999</v>
      </c>
      <c r="E13" s="30">
        <v>-0.57799999999999996</v>
      </c>
      <c r="F13" s="32">
        <v>12.452999999999999</v>
      </c>
      <c r="G13" s="30">
        <v>49.976999999999997</v>
      </c>
      <c r="H13" s="30">
        <v>11.863</v>
      </c>
      <c r="I13" s="30">
        <v>20.079999999999998</v>
      </c>
      <c r="J13" s="30">
        <v>1.3080000000000001</v>
      </c>
      <c r="K13" s="30">
        <v>4.319</v>
      </c>
      <c r="L13" s="33">
        <v>4.5449999999999999</v>
      </c>
      <c r="M13" s="33">
        <v>18.256</v>
      </c>
      <c r="N13" s="31">
        <v>10613.067999999999</v>
      </c>
      <c r="O13" s="73">
        <v>108.48099999999999</v>
      </c>
      <c r="P13" s="34">
        <v>0.157</v>
      </c>
      <c r="Q13" s="34">
        <v>0.11899999999999999</v>
      </c>
    </row>
    <row r="14" spans="1:37" x14ac:dyDescent="0.45">
      <c r="A14" s="35" t="s">
        <v>63</v>
      </c>
      <c r="B14" s="36">
        <v>9581.57</v>
      </c>
      <c r="C14" s="37">
        <v>-4.1280000000000001</v>
      </c>
      <c r="D14" s="38">
        <v>13226.898999999999</v>
      </c>
      <c r="E14" s="37">
        <v>-1.204</v>
      </c>
      <c r="F14" s="39">
        <v>0.21199999999999999</v>
      </c>
      <c r="G14" s="37">
        <v>31.14</v>
      </c>
      <c r="H14" s="37">
        <v>30.952999999999999</v>
      </c>
      <c r="I14" s="37">
        <v>31.722000000000001</v>
      </c>
      <c r="J14" s="37">
        <v>3.8849999999999998</v>
      </c>
      <c r="K14" s="37">
        <v>2.0870000000000002</v>
      </c>
      <c r="L14" s="40">
        <v>1.405</v>
      </c>
      <c r="M14" s="40">
        <v>3.3740000000000001</v>
      </c>
      <c r="N14" s="38">
        <v>5183.9740000000002</v>
      </c>
      <c r="O14" s="74">
        <v>8.8889999999999993</v>
      </c>
      <c r="P14" s="41">
        <v>2.1999999999999999E-2</v>
      </c>
      <c r="Q14" s="41">
        <v>0.03</v>
      </c>
    </row>
    <row r="15" spans="1:37" x14ac:dyDescent="0.45">
      <c r="A15" s="35" t="s">
        <v>64</v>
      </c>
      <c r="B15" s="36">
        <v>13839.822</v>
      </c>
      <c r="C15" s="37">
        <v>11.534000000000001</v>
      </c>
      <c r="D15" s="38">
        <v>6021.3530000000001</v>
      </c>
      <c r="E15" s="37">
        <v>3.6720000000000002</v>
      </c>
      <c r="F15" s="39">
        <v>0.59799999999999998</v>
      </c>
      <c r="G15" s="37">
        <v>41.664000000000001</v>
      </c>
      <c r="H15" s="37">
        <v>23.225999999999999</v>
      </c>
      <c r="I15" s="37">
        <v>30.698</v>
      </c>
      <c r="J15" s="37">
        <v>0.96099999999999997</v>
      </c>
      <c r="K15" s="37">
        <v>2.8530000000000002</v>
      </c>
      <c r="L15" s="40">
        <v>1.825</v>
      </c>
      <c r="M15" s="40">
        <v>5.7240000000000002</v>
      </c>
      <c r="N15" s="38">
        <v>6514.4189999999999</v>
      </c>
      <c r="O15" s="74">
        <v>216.71199999999999</v>
      </c>
      <c r="P15" s="41">
        <v>0.154</v>
      </c>
      <c r="Q15" s="41">
        <v>6.7000000000000004E-2</v>
      </c>
    </row>
    <row r="16" spans="1:37" x14ac:dyDescent="0.45">
      <c r="A16" s="35" t="s">
        <v>65</v>
      </c>
      <c r="B16" s="36">
        <v>3618.7379999999998</v>
      </c>
      <c r="C16" s="37">
        <v>4.8010000000000002</v>
      </c>
      <c r="D16" s="38">
        <v>4547.6729999999998</v>
      </c>
      <c r="E16" s="37">
        <v>5.5510000000000002</v>
      </c>
      <c r="F16" s="39">
        <v>3.6560000000000001</v>
      </c>
      <c r="G16" s="37">
        <v>38.963000000000001</v>
      </c>
      <c r="H16" s="37">
        <v>21.498000000000001</v>
      </c>
      <c r="I16" s="37">
        <v>30.331</v>
      </c>
      <c r="J16" s="37">
        <v>1.96</v>
      </c>
      <c r="K16" s="37">
        <v>3.59</v>
      </c>
      <c r="L16" s="40">
        <v>1.9239999999999999</v>
      </c>
      <c r="M16" s="40">
        <v>5.9619999999999997</v>
      </c>
      <c r="N16" s="38">
        <v>6786.4620000000004</v>
      </c>
      <c r="O16" s="74">
        <v>15.393000000000001</v>
      </c>
      <c r="P16" s="41">
        <v>6.3E-2</v>
      </c>
      <c r="Q16" s="41">
        <v>0.08</v>
      </c>
    </row>
    <row r="17" spans="1:38" x14ac:dyDescent="0.45">
      <c r="A17" s="35" t="s">
        <v>66</v>
      </c>
      <c r="B17" s="36">
        <v>20142.907999999999</v>
      </c>
      <c r="C17" s="37">
        <v>-6.08</v>
      </c>
      <c r="D17" s="38">
        <v>10654.259</v>
      </c>
      <c r="E17" s="37">
        <v>-0.72099999999999997</v>
      </c>
      <c r="F17" s="39">
        <v>1.2E-2</v>
      </c>
      <c r="G17" s="37">
        <v>61.264000000000003</v>
      </c>
      <c r="H17" s="37">
        <v>13.914999999999999</v>
      </c>
      <c r="I17" s="37">
        <v>20.588999999999999</v>
      </c>
      <c r="J17" s="37">
        <v>2.7909999999999999</v>
      </c>
      <c r="K17" s="37">
        <v>1.429</v>
      </c>
      <c r="L17" s="40">
        <v>3.5990000000000002</v>
      </c>
      <c r="M17" s="40">
        <v>18.018999999999998</v>
      </c>
      <c r="N17" s="38">
        <v>8615.19</v>
      </c>
      <c r="O17" s="74">
        <v>212.81899999999999</v>
      </c>
      <c r="P17" s="41">
        <v>0.21</v>
      </c>
      <c r="Q17" s="41">
        <v>0.111</v>
      </c>
      <c r="S17" s="81" t="s">
        <v>160</v>
      </c>
    </row>
    <row r="18" spans="1:38" x14ac:dyDescent="0.45">
      <c r="A18" s="35" t="s">
        <v>67</v>
      </c>
      <c r="B18" s="36">
        <v>1816.9169999999999</v>
      </c>
      <c r="C18" s="37">
        <v>2.54</v>
      </c>
      <c r="D18" s="38">
        <v>2476.4520000000002</v>
      </c>
      <c r="E18" s="37">
        <v>0.73299999999999998</v>
      </c>
      <c r="F18" s="39">
        <v>0.27200000000000002</v>
      </c>
      <c r="G18" s="37">
        <v>37.661000000000001</v>
      </c>
      <c r="H18" s="37">
        <v>26.693000000000001</v>
      </c>
      <c r="I18" s="37">
        <v>31.66</v>
      </c>
      <c r="J18" s="37">
        <v>1.7669999999999999</v>
      </c>
      <c r="K18" s="37">
        <v>1.946</v>
      </c>
      <c r="L18" s="40">
        <v>1.6919999999999999</v>
      </c>
      <c r="M18" s="40">
        <v>5.0350000000000001</v>
      </c>
      <c r="N18" s="38">
        <v>6229.8770000000004</v>
      </c>
      <c r="O18" s="74">
        <v>8.4350000000000005</v>
      </c>
      <c r="P18" s="41">
        <v>4.2999999999999997E-2</v>
      </c>
      <c r="Q18" s="41">
        <v>5.8999999999999997E-2</v>
      </c>
    </row>
    <row r="19" spans="1:38" ht="20.5" x14ac:dyDescent="0.45">
      <c r="A19" s="35" t="s">
        <v>68</v>
      </c>
      <c r="B19" s="36">
        <v>1826.2750000000001</v>
      </c>
      <c r="C19" s="37">
        <v>1.3149999999999999</v>
      </c>
      <c r="D19" s="38">
        <v>2640.43</v>
      </c>
      <c r="E19" s="37">
        <v>2.7829999999999999</v>
      </c>
      <c r="F19" s="39">
        <v>0.41</v>
      </c>
      <c r="G19" s="37">
        <v>33.643000000000001</v>
      </c>
      <c r="H19" s="37">
        <v>25.907</v>
      </c>
      <c r="I19" s="37">
        <v>32.625</v>
      </c>
      <c r="J19" s="37">
        <v>1.468</v>
      </c>
      <c r="K19" s="37">
        <v>5.9470000000000001</v>
      </c>
      <c r="L19" s="40">
        <v>1.794</v>
      </c>
      <c r="M19" s="40">
        <v>4.7270000000000003</v>
      </c>
      <c r="N19" s="38">
        <v>6806.9650000000001</v>
      </c>
      <c r="O19" s="74">
        <v>2.9449999999999998</v>
      </c>
      <c r="P19" s="41">
        <v>4.1000000000000002E-2</v>
      </c>
      <c r="Q19" s="41">
        <v>5.8999999999999997E-2</v>
      </c>
      <c r="S19" s="80" t="s">
        <v>159</v>
      </c>
    </row>
    <row r="20" spans="1:38" x14ac:dyDescent="0.45">
      <c r="A20" s="35" t="s">
        <v>69</v>
      </c>
      <c r="B20" s="36">
        <v>34212.394999999997</v>
      </c>
      <c r="C20" s="37">
        <v>1.98</v>
      </c>
      <c r="D20" s="38">
        <v>30019.593000000001</v>
      </c>
      <c r="E20" s="37">
        <v>0.30499999999999999</v>
      </c>
      <c r="F20" s="39">
        <v>1.3680000000000001</v>
      </c>
      <c r="G20" s="37">
        <v>74.945999999999998</v>
      </c>
      <c r="H20" s="37">
        <v>11.795999999999999</v>
      </c>
      <c r="I20" s="37">
        <v>9.4309999999999992</v>
      </c>
      <c r="J20" s="37">
        <v>0</v>
      </c>
      <c r="K20" s="37">
        <v>2.46</v>
      </c>
      <c r="L20" s="40">
        <v>26.975999999999999</v>
      </c>
      <c r="M20" s="40">
        <v>163.04499999999999</v>
      </c>
      <c r="N20" s="38">
        <v>29582.111000000001</v>
      </c>
      <c r="O20" s="74">
        <v>102.194</v>
      </c>
      <c r="P20" s="41">
        <v>0.49399999999999999</v>
      </c>
      <c r="Q20" s="41">
        <v>0.434</v>
      </c>
    </row>
    <row r="21" spans="1:38" ht="17.5" thickBot="1" x14ac:dyDescent="0.5">
      <c r="A21" s="35" t="s">
        <v>70</v>
      </c>
      <c r="B21" s="36">
        <v>1049.057</v>
      </c>
      <c r="C21" s="37">
        <v>-15.875</v>
      </c>
      <c r="D21" s="38">
        <v>748.279</v>
      </c>
      <c r="E21" s="37">
        <v>-5.1319999999999997</v>
      </c>
      <c r="F21" s="39">
        <v>0</v>
      </c>
      <c r="G21" s="37">
        <v>32.21</v>
      </c>
      <c r="H21" s="37">
        <v>13.711</v>
      </c>
      <c r="I21" s="37">
        <v>36.572000000000003</v>
      </c>
      <c r="J21" s="37">
        <v>11.263999999999999</v>
      </c>
      <c r="K21" s="37">
        <v>6.2430000000000003</v>
      </c>
      <c r="L21" s="40">
        <v>1.9550000000000001</v>
      </c>
      <c r="M21" s="40">
        <v>4.8879999999999999</v>
      </c>
      <c r="N21" s="38">
        <v>8313.5110000000004</v>
      </c>
      <c r="O21" s="74">
        <v>103.036</v>
      </c>
      <c r="P21" s="41">
        <v>8.1000000000000003E-2</v>
      </c>
      <c r="Q21" s="41">
        <v>5.8000000000000003E-2</v>
      </c>
      <c r="S21" s="48" t="s">
        <v>80</v>
      </c>
      <c r="T21" s="48"/>
      <c r="U21" s="48"/>
      <c r="V21" s="48"/>
      <c r="W21" s="48"/>
      <c r="X21" s="48"/>
      <c r="Y21" s="49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9" t="s">
        <v>81</v>
      </c>
    </row>
    <row r="22" spans="1:38" x14ac:dyDescent="0.45">
      <c r="A22" s="35" t="s">
        <v>71</v>
      </c>
      <c r="B22" s="36">
        <v>34877.415999999997</v>
      </c>
      <c r="C22" s="37">
        <v>2.1640000000000001</v>
      </c>
      <c r="D22" s="38">
        <v>32144.955000000002</v>
      </c>
      <c r="E22" s="37">
        <v>2.117</v>
      </c>
      <c r="F22" s="39">
        <v>0.73099999999999998</v>
      </c>
      <c r="G22" s="37">
        <v>35.591000000000001</v>
      </c>
      <c r="H22" s="37">
        <v>17.053999999999998</v>
      </c>
      <c r="I22" s="37">
        <v>37.597000000000001</v>
      </c>
      <c r="J22" s="37">
        <v>5.5119999999999996</v>
      </c>
      <c r="K22" s="37">
        <v>3.5139999999999998</v>
      </c>
      <c r="L22" s="40">
        <v>2.35</v>
      </c>
      <c r="M22" s="40">
        <v>6.5869999999999997</v>
      </c>
      <c r="N22" s="38">
        <v>10272.050999999999</v>
      </c>
      <c r="O22" s="74">
        <v>61.04</v>
      </c>
      <c r="P22" s="41">
        <v>6.8000000000000005E-2</v>
      </c>
      <c r="Q22" s="41">
        <v>6.2E-2</v>
      </c>
      <c r="S22" s="1"/>
      <c r="T22" s="2" t="s">
        <v>139</v>
      </c>
      <c r="U22" s="3" t="s">
        <v>1</v>
      </c>
      <c r="V22" s="3" t="s">
        <v>2</v>
      </c>
      <c r="W22" s="3" t="s">
        <v>3</v>
      </c>
      <c r="X22" s="3" t="s">
        <v>4</v>
      </c>
      <c r="Y22" s="3" t="s">
        <v>5</v>
      </c>
      <c r="Z22" s="3" t="s">
        <v>6</v>
      </c>
      <c r="AA22" s="3" t="s">
        <v>7</v>
      </c>
      <c r="AB22" s="3" t="s">
        <v>109</v>
      </c>
      <c r="AC22" s="3" t="s">
        <v>9</v>
      </c>
      <c r="AD22" s="3" t="s">
        <v>10</v>
      </c>
      <c r="AE22" s="3" t="s">
        <v>11</v>
      </c>
      <c r="AF22" s="3" t="s">
        <v>12</v>
      </c>
      <c r="AG22" s="3" t="s">
        <v>13</v>
      </c>
      <c r="AH22" s="3" t="s">
        <v>14</v>
      </c>
      <c r="AI22" s="3" t="s">
        <v>15</v>
      </c>
      <c r="AJ22" s="3" t="s">
        <v>16</v>
      </c>
      <c r="AK22" s="4" t="s">
        <v>17</v>
      </c>
      <c r="AL22" s="3" t="s">
        <v>140</v>
      </c>
    </row>
    <row r="23" spans="1:38" ht="17.5" thickBot="1" x14ac:dyDescent="0.5">
      <c r="A23" s="35" t="s">
        <v>72</v>
      </c>
      <c r="B23" s="36">
        <v>10570.824000000001</v>
      </c>
      <c r="C23" s="37">
        <v>11.699</v>
      </c>
      <c r="D23" s="38">
        <v>6110.4359999999997</v>
      </c>
      <c r="E23" s="37">
        <v>1.577</v>
      </c>
      <c r="F23" s="39">
        <v>18.613</v>
      </c>
      <c r="G23" s="37">
        <v>34.417999999999999</v>
      </c>
      <c r="H23" s="37">
        <v>7.7</v>
      </c>
      <c r="I23" s="37">
        <v>24.384</v>
      </c>
      <c r="J23" s="37">
        <v>4.2000000000000003E-2</v>
      </c>
      <c r="K23" s="37">
        <v>14.842000000000001</v>
      </c>
      <c r="L23" s="40">
        <v>4.0039999999999996</v>
      </c>
      <c r="M23" s="40">
        <v>10.624000000000001</v>
      </c>
      <c r="N23" s="38">
        <v>11354.207</v>
      </c>
      <c r="O23" s="74">
        <v>195.53</v>
      </c>
      <c r="P23" s="41">
        <v>0.219</v>
      </c>
      <c r="Q23" s="41">
        <v>0.127</v>
      </c>
      <c r="S23" s="50"/>
      <c r="T23" s="21" t="s">
        <v>125</v>
      </c>
      <c r="U23" s="22" t="s">
        <v>141</v>
      </c>
      <c r="V23" s="22" t="s">
        <v>142</v>
      </c>
      <c r="W23" s="22" t="s">
        <v>143</v>
      </c>
      <c r="X23" s="22" t="s">
        <v>144</v>
      </c>
      <c r="Y23" s="22" t="s">
        <v>145</v>
      </c>
      <c r="Z23" s="22" t="s">
        <v>146</v>
      </c>
      <c r="AA23" s="22" t="s">
        <v>147</v>
      </c>
      <c r="AB23" s="22" t="s">
        <v>148</v>
      </c>
      <c r="AC23" s="22" t="s">
        <v>149</v>
      </c>
      <c r="AD23" s="22" t="s">
        <v>150</v>
      </c>
      <c r="AE23" s="22" t="s">
        <v>151</v>
      </c>
      <c r="AF23" s="22" t="s">
        <v>152</v>
      </c>
      <c r="AG23" s="22" t="s">
        <v>153</v>
      </c>
      <c r="AH23" s="22" t="s">
        <v>154</v>
      </c>
      <c r="AI23" s="22" t="s">
        <v>155</v>
      </c>
      <c r="AJ23" s="22" t="s">
        <v>156</v>
      </c>
      <c r="AK23" s="27" t="s">
        <v>157</v>
      </c>
      <c r="AL23" s="22" t="s">
        <v>158</v>
      </c>
    </row>
    <row r="24" spans="1:38" ht="17.5" thickTop="1" x14ac:dyDescent="0.45">
      <c r="A24" s="35" t="s">
        <v>73</v>
      </c>
      <c r="B24" s="36">
        <v>5638.8140000000003</v>
      </c>
      <c r="C24" s="37">
        <v>5.6109999999999998</v>
      </c>
      <c r="D24" s="38">
        <v>7392.55</v>
      </c>
      <c r="E24" s="37">
        <v>2.5640000000000001</v>
      </c>
      <c r="F24" s="39">
        <v>14.430999999999999</v>
      </c>
      <c r="G24" s="37">
        <v>29.082999999999998</v>
      </c>
      <c r="H24" s="37">
        <v>13.554</v>
      </c>
      <c r="I24" s="37">
        <v>34.216000000000001</v>
      </c>
      <c r="J24" s="37">
        <v>0.86699999999999999</v>
      </c>
      <c r="K24" s="37">
        <v>7.8490000000000002</v>
      </c>
      <c r="L24" s="40">
        <v>4.5250000000000004</v>
      </c>
      <c r="M24" s="40">
        <v>10.666</v>
      </c>
      <c r="N24" s="38">
        <v>18003.587</v>
      </c>
      <c r="O24" s="74">
        <v>9.3949999999999996</v>
      </c>
      <c r="P24" s="41">
        <v>7.6999999999999999E-2</v>
      </c>
      <c r="Q24" s="41">
        <v>0.1</v>
      </c>
      <c r="S24">
        <v>2022</v>
      </c>
      <c r="T24">
        <v>547932.74199999997</v>
      </c>
      <c r="U24">
        <v>48788.677000000003</v>
      </c>
      <c r="V24">
        <v>21493.648000000001</v>
      </c>
      <c r="W24">
        <v>16039.26</v>
      </c>
      <c r="X24">
        <v>25506.864000000001</v>
      </c>
      <c r="Y24">
        <v>9116.8709999999992</v>
      </c>
      <c r="Z24">
        <v>10016.877</v>
      </c>
      <c r="AA24">
        <v>32919.180999999997</v>
      </c>
      <c r="AB24">
        <v>3182.0790000000002</v>
      </c>
      <c r="AC24">
        <v>140531.01199999999</v>
      </c>
      <c r="AD24">
        <v>17325.52</v>
      </c>
      <c r="AE24">
        <v>29412.226999999999</v>
      </c>
      <c r="AF24">
        <v>50259.637999999999</v>
      </c>
      <c r="AG24">
        <v>21838.473999999998</v>
      </c>
      <c r="AH24">
        <v>34665.105000000003</v>
      </c>
      <c r="AI24">
        <v>44601.033000000003</v>
      </c>
      <c r="AJ24">
        <v>36190.92</v>
      </c>
      <c r="AK24">
        <v>6045.3559999999998</v>
      </c>
      <c r="AL24">
        <v>0</v>
      </c>
    </row>
    <row r="25" spans="1:38" x14ac:dyDescent="0.45">
      <c r="A25" s="35" t="s">
        <v>74</v>
      </c>
      <c r="B25" s="36">
        <v>60929.120999999999</v>
      </c>
      <c r="C25" s="37">
        <v>2.9060000000000001</v>
      </c>
      <c r="D25" s="38">
        <v>39527.811000000002</v>
      </c>
      <c r="E25" s="37">
        <v>6.19</v>
      </c>
      <c r="F25" s="39">
        <v>17.506</v>
      </c>
      <c r="G25" s="37">
        <v>65.694999999999993</v>
      </c>
      <c r="H25" s="37">
        <v>4.5309999999999997</v>
      </c>
      <c r="I25" s="37">
        <v>10.935</v>
      </c>
      <c r="J25" s="37">
        <v>0.106</v>
      </c>
      <c r="K25" s="37">
        <v>1.226</v>
      </c>
      <c r="L25" s="40">
        <v>18.131</v>
      </c>
      <c r="M25" s="40">
        <v>99.396000000000001</v>
      </c>
      <c r="N25" s="38">
        <v>23053.97</v>
      </c>
      <c r="O25" s="74">
        <v>214.512</v>
      </c>
      <c r="P25" s="41">
        <v>0.502</v>
      </c>
      <c r="Q25" s="41">
        <v>0.32600000000000001</v>
      </c>
      <c r="S25" t="s">
        <v>163</v>
      </c>
      <c r="T25">
        <v>292206.85200000001</v>
      </c>
      <c r="U25">
        <v>2189.7719999999999</v>
      </c>
      <c r="V25">
        <v>7417.1419999999998</v>
      </c>
      <c r="W25">
        <v>5854.2370000000001</v>
      </c>
      <c r="X25">
        <v>11978.411</v>
      </c>
      <c r="Y25">
        <v>2941.4720000000002</v>
      </c>
      <c r="Z25">
        <v>2597.6489999999999</v>
      </c>
      <c r="AA25">
        <v>27328.375</v>
      </c>
      <c r="AB25">
        <v>1936.6759999999999</v>
      </c>
      <c r="AC25">
        <v>74059.861999999994</v>
      </c>
      <c r="AD25">
        <v>6971.1009999999997</v>
      </c>
      <c r="AE25">
        <v>20087.169000000002</v>
      </c>
      <c r="AF25">
        <v>38313.49</v>
      </c>
      <c r="AG25">
        <v>12902.603999999999</v>
      </c>
      <c r="AH25">
        <v>24887.749</v>
      </c>
      <c r="AI25">
        <v>30158.625</v>
      </c>
      <c r="AJ25">
        <v>20731.539000000001</v>
      </c>
      <c r="AK25">
        <v>1850.981</v>
      </c>
      <c r="AL25">
        <v>0</v>
      </c>
    </row>
    <row r="26" spans="1:38" x14ac:dyDescent="0.45">
      <c r="A26" s="35" t="s">
        <v>75</v>
      </c>
      <c r="B26" s="36">
        <v>6214.5820000000003</v>
      </c>
      <c r="C26" s="37">
        <v>4.0750000000000002</v>
      </c>
      <c r="D26" s="38">
        <v>5978.1040000000003</v>
      </c>
      <c r="E26" s="37">
        <v>8.41</v>
      </c>
      <c r="F26" s="39">
        <v>8.6999999999999994E-2</v>
      </c>
      <c r="G26" s="37">
        <v>37.218000000000004</v>
      </c>
      <c r="H26" s="37">
        <v>16.751999999999999</v>
      </c>
      <c r="I26" s="37">
        <v>31.416</v>
      </c>
      <c r="J26" s="37">
        <v>0</v>
      </c>
      <c r="K26" s="37">
        <v>14.526999999999999</v>
      </c>
      <c r="L26" s="40">
        <v>3.3580000000000001</v>
      </c>
      <c r="M26" s="40">
        <v>9.44</v>
      </c>
      <c r="N26" s="38">
        <v>12267.192999999999</v>
      </c>
      <c r="O26" s="74">
        <v>68.644999999999996</v>
      </c>
      <c r="P26" s="41">
        <v>0.12</v>
      </c>
      <c r="Q26" s="41">
        <v>0.11600000000000001</v>
      </c>
      <c r="S26" t="s">
        <v>164</v>
      </c>
      <c r="T26">
        <v>4464.9409999999998</v>
      </c>
      <c r="U26">
        <v>652.65300000000002</v>
      </c>
      <c r="V26">
        <v>389.64499999999998</v>
      </c>
      <c r="W26">
        <v>189.33</v>
      </c>
      <c r="X26">
        <v>195.55799999999999</v>
      </c>
      <c r="Y26">
        <v>74.671000000000006</v>
      </c>
      <c r="Z26">
        <v>55.366</v>
      </c>
      <c r="AA26">
        <v>110.334</v>
      </c>
      <c r="AB26">
        <v>77.298000000000002</v>
      </c>
      <c r="AC26">
        <v>1331.9269999999999</v>
      </c>
      <c r="AD26">
        <v>121.277</v>
      </c>
      <c r="AE26">
        <v>382.50900000000001</v>
      </c>
      <c r="AF26">
        <v>120.654</v>
      </c>
      <c r="AG26">
        <v>161.20099999999999</v>
      </c>
      <c r="AH26">
        <v>108.956</v>
      </c>
      <c r="AI26">
        <v>257.82499999999999</v>
      </c>
      <c r="AJ26">
        <v>132.14699999999999</v>
      </c>
      <c r="AK26">
        <v>103.59099999999999</v>
      </c>
      <c r="AL26">
        <v>0</v>
      </c>
    </row>
    <row r="27" spans="1:38" x14ac:dyDescent="0.45">
      <c r="A27" s="35" t="s">
        <v>76</v>
      </c>
      <c r="B27" s="36">
        <v>52692.089</v>
      </c>
      <c r="C27" s="37">
        <v>-6.5460000000000003</v>
      </c>
      <c r="D27" s="38">
        <v>42968.714</v>
      </c>
      <c r="E27" s="37">
        <v>-7.2069999999999999</v>
      </c>
      <c r="F27" s="39">
        <v>24.381</v>
      </c>
      <c r="G27" s="37">
        <v>59.491999999999997</v>
      </c>
      <c r="H27" s="37">
        <v>4.3319999999999999</v>
      </c>
      <c r="I27" s="37">
        <v>6.9379999999999997</v>
      </c>
      <c r="J27" s="37">
        <v>0</v>
      </c>
      <c r="K27" s="37">
        <v>4.8570000000000002</v>
      </c>
      <c r="L27" s="40">
        <v>24.295000000000002</v>
      </c>
      <c r="M27" s="40">
        <v>115.952</v>
      </c>
      <c r="N27" s="38">
        <v>19600.085999999999</v>
      </c>
      <c r="O27" s="74">
        <v>171.30600000000001</v>
      </c>
      <c r="P27" s="41">
        <v>0.69799999999999995</v>
      </c>
      <c r="Q27" s="41">
        <v>0.56899999999999995</v>
      </c>
      <c r="S27" t="s">
        <v>161</v>
      </c>
      <c r="T27">
        <v>78557.569000000003</v>
      </c>
      <c r="U27">
        <v>14550.102999999999</v>
      </c>
      <c r="V27">
        <v>5054.43</v>
      </c>
      <c r="W27">
        <v>3580.4769999999999</v>
      </c>
      <c r="X27">
        <v>4704.9639999999999</v>
      </c>
      <c r="Y27">
        <v>2249.75</v>
      </c>
      <c r="Z27">
        <v>2142.1239999999998</v>
      </c>
      <c r="AA27">
        <v>1648.1610000000001</v>
      </c>
      <c r="AB27">
        <v>645.44500000000005</v>
      </c>
      <c r="AC27">
        <v>21128.15</v>
      </c>
      <c r="AD27">
        <v>2332.2449999999999</v>
      </c>
      <c r="AE27">
        <v>2434.7130000000002</v>
      </c>
      <c r="AF27">
        <v>3250.5419999999999</v>
      </c>
      <c r="AG27">
        <v>2597.5810000000001</v>
      </c>
      <c r="AH27">
        <v>2606.9630000000002</v>
      </c>
      <c r="AI27">
        <v>3763.3440000000001</v>
      </c>
      <c r="AJ27">
        <v>4863.308</v>
      </c>
      <c r="AK27">
        <v>1005.271</v>
      </c>
      <c r="AL27">
        <v>0</v>
      </c>
    </row>
    <row r="28" spans="1:38" x14ac:dyDescent="0.45">
      <c r="A28" s="35" t="s">
        <v>77</v>
      </c>
      <c r="B28" s="36">
        <v>35425.822</v>
      </c>
      <c r="C28" s="37">
        <v>0.31900000000000001</v>
      </c>
      <c r="D28" s="38">
        <v>19915.566999999999</v>
      </c>
      <c r="E28" s="37">
        <v>-9.58</v>
      </c>
      <c r="F28" s="39">
        <v>43.661999999999999</v>
      </c>
      <c r="G28" s="37">
        <v>17.686</v>
      </c>
      <c r="H28" s="37">
        <v>9.92</v>
      </c>
      <c r="I28" s="37">
        <v>19.260000000000002</v>
      </c>
      <c r="J28" s="37">
        <v>5.0999999999999997E-2</v>
      </c>
      <c r="K28" s="37">
        <v>9.42</v>
      </c>
      <c r="L28" s="40">
        <v>7.5780000000000003</v>
      </c>
      <c r="M28" s="40">
        <v>10.24</v>
      </c>
      <c r="N28" s="38">
        <v>16970.053</v>
      </c>
      <c r="O28" s="74">
        <v>201.43899999999999</v>
      </c>
      <c r="P28" s="41">
        <v>0.33100000000000002</v>
      </c>
      <c r="Q28" s="41">
        <v>0.186</v>
      </c>
      <c r="S28" t="s">
        <v>162</v>
      </c>
      <c r="T28">
        <v>172703.38</v>
      </c>
      <c r="U28">
        <v>31396.149000000001</v>
      </c>
      <c r="V28">
        <v>8632.4310000000005</v>
      </c>
      <c r="W28">
        <v>6415.2160000000003</v>
      </c>
      <c r="X28">
        <v>8627.9310000000005</v>
      </c>
      <c r="Y28">
        <v>3850.9780000000001</v>
      </c>
      <c r="Z28">
        <v>5221.7389999999996</v>
      </c>
      <c r="AA28">
        <v>3832.3110000000001</v>
      </c>
      <c r="AB28">
        <v>522.66099999999994</v>
      </c>
      <c r="AC28">
        <v>44011.072999999997</v>
      </c>
      <c r="AD28">
        <v>7900.8980000000001</v>
      </c>
      <c r="AE28">
        <v>6507.8360000000002</v>
      </c>
      <c r="AF28">
        <v>8574.9529999999995</v>
      </c>
      <c r="AG28">
        <v>6177.0879999999997</v>
      </c>
      <c r="AH28">
        <v>7061.4369999999999</v>
      </c>
      <c r="AI28">
        <v>10421.239</v>
      </c>
      <c r="AJ28">
        <v>10463.925999999999</v>
      </c>
      <c r="AK28">
        <v>3085.5129999999999</v>
      </c>
      <c r="AL28">
        <v>0</v>
      </c>
    </row>
    <row r="29" spans="1:38" x14ac:dyDescent="0.45">
      <c r="A29" s="35" t="s">
        <v>78</v>
      </c>
      <c r="B29" s="36">
        <v>14448.573</v>
      </c>
      <c r="C29" s="37">
        <v>4.758</v>
      </c>
      <c r="D29" s="38">
        <v>8722.0490000000009</v>
      </c>
      <c r="E29" s="37">
        <v>-2.5000000000000001E-2</v>
      </c>
      <c r="F29" s="39">
        <v>0.30299999999999999</v>
      </c>
      <c r="G29" s="37">
        <v>44.491999999999997</v>
      </c>
      <c r="H29" s="37">
        <v>14.65</v>
      </c>
      <c r="I29" s="37">
        <v>35.683999999999997</v>
      </c>
      <c r="J29" s="37">
        <v>0.60299999999999998</v>
      </c>
      <c r="K29" s="37">
        <v>4.2690000000000001</v>
      </c>
      <c r="L29" s="40">
        <v>2.6520000000000001</v>
      </c>
      <c r="M29" s="40">
        <v>9.0150000000000006</v>
      </c>
      <c r="N29" s="38">
        <v>11002.763999999999</v>
      </c>
      <c r="O29" s="74">
        <v>136.72399999999999</v>
      </c>
      <c r="P29" s="41">
        <v>0.13100000000000001</v>
      </c>
      <c r="Q29" s="41">
        <v>7.9000000000000001E-2</v>
      </c>
    </row>
    <row r="30" spans="1:38" ht="17.5" thickBot="1" x14ac:dyDescent="0.5">
      <c r="A30" s="5" t="s">
        <v>79</v>
      </c>
      <c r="B30" s="42">
        <v>2042.7429999999999</v>
      </c>
      <c r="C30" s="43">
        <v>9.1489999999999991</v>
      </c>
      <c r="D30" s="44">
        <v>1571.4760000000001</v>
      </c>
      <c r="E30" s="43">
        <v>1.131</v>
      </c>
      <c r="F30" s="45">
        <v>0</v>
      </c>
      <c r="G30" s="43">
        <v>59.786999999999999</v>
      </c>
      <c r="H30" s="43">
        <v>2.2349999999999999</v>
      </c>
      <c r="I30" s="43">
        <v>33.084000000000003</v>
      </c>
      <c r="J30" s="43">
        <v>0</v>
      </c>
      <c r="K30" s="43">
        <v>4.8940000000000001</v>
      </c>
      <c r="L30" s="46">
        <v>2.3260000000000001</v>
      </c>
      <c r="M30" s="46">
        <v>11.712999999999999</v>
      </c>
      <c r="N30" s="44">
        <v>8946.7389999999996</v>
      </c>
      <c r="O30" s="75">
        <v>79.650000000000006</v>
      </c>
      <c r="P30" s="47">
        <v>0.107</v>
      </c>
      <c r="Q30" s="47">
        <v>8.3000000000000004E-2</v>
      </c>
    </row>
    <row r="31" spans="1:38" x14ac:dyDescent="0.45">
      <c r="S31" t="s">
        <v>133</v>
      </c>
    </row>
    <row r="32" spans="1:38" x14ac:dyDescent="0.45">
      <c r="S32" s="69" t="s">
        <v>132</v>
      </c>
    </row>
    <row r="34" spans="19:34" ht="17.5" thickBot="1" x14ac:dyDescent="0.5">
      <c r="S34" s="68" t="s">
        <v>131</v>
      </c>
    </row>
    <row r="35" spans="19:34" x14ac:dyDescent="0.45">
      <c r="S35" s="61"/>
      <c r="T35" s="62" t="s">
        <v>119</v>
      </c>
      <c r="U35" s="63" t="s">
        <v>36</v>
      </c>
      <c r="V35" s="63" t="s">
        <v>120</v>
      </c>
      <c r="W35" s="63" t="s">
        <v>121</v>
      </c>
      <c r="X35" s="63" t="s">
        <v>122</v>
      </c>
      <c r="Y35" s="63" t="s">
        <v>123</v>
      </c>
      <c r="Z35" s="3" t="s">
        <v>124</v>
      </c>
      <c r="AB35" s="78" t="s">
        <v>137</v>
      </c>
      <c r="AC35" s="78" t="s">
        <v>137</v>
      </c>
      <c r="AF35" s="78" t="s">
        <v>137</v>
      </c>
      <c r="AG35" s="78" t="s">
        <v>137</v>
      </c>
    </row>
    <row r="36" spans="19:34" ht="17.5" thickBot="1" x14ac:dyDescent="0.5">
      <c r="S36" s="64"/>
      <c r="T36" s="65" t="s">
        <v>125</v>
      </c>
      <c r="U36" s="66" t="s">
        <v>126</v>
      </c>
      <c r="V36" s="66" t="s">
        <v>127</v>
      </c>
      <c r="W36" s="67" t="s">
        <v>128</v>
      </c>
      <c r="X36" s="66" t="s">
        <v>129</v>
      </c>
      <c r="Y36" s="66" t="s">
        <v>53</v>
      </c>
      <c r="Z36" s="22" t="s">
        <v>130</v>
      </c>
      <c r="AB36" s="78" t="s">
        <v>138</v>
      </c>
      <c r="AC36" s="78" t="s">
        <v>136</v>
      </c>
      <c r="AF36" s="78" t="s">
        <v>138</v>
      </c>
      <c r="AG36" s="78" t="s">
        <v>136</v>
      </c>
    </row>
    <row r="37" spans="19:34" ht="18" thickTop="1" thickBot="1" x14ac:dyDescent="0.5">
      <c r="S37" s="52">
        <v>2022</v>
      </c>
      <c r="T37" s="53">
        <v>234666.59899999999</v>
      </c>
      <c r="U37" s="54">
        <v>29222.350999999999</v>
      </c>
      <c r="V37" s="54">
        <v>117279.35799999999</v>
      </c>
      <c r="W37" s="54">
        <v>27838.147000000001</v>
      </c>
      <c r="X37" s="54">
        <v>47122.216</v>
      </c>
      <c r="Y37" s="54">
        <v>3068.4810000000002</v>
      </c>
      <c r="Z37" s="54">
        <v>10136.046</v>
      </c>
      <c r="AB37" s="77">
        <f>X37*$Q$2</f>
        <v>548031.37207999697</v>
      </c>
      <c r="AC37" s="6">
        <v>594400.36499999999</v>
      </c>
      <c r="AD37" s="79">
        <f>AC37/AB37</f>
        <v>1.0846101067973797</v>
      </c>
      <c r="AF37">
        <v>547932.74199999997</v>
      </c>
      <c r="AG37" s="76">
        <f>AC37</f>
        <v>594400.36499999999</v>
      </c>
      <c r="AH37" s="79">
        <f>AG37/AF37</f>
        <v>1.0848053409445644</v>
      </c>
    </row>
    <row r="38" spans="19:34" ht="17.5" thickBot="1" x14ac:dyDescent="0.5">
      <c r="S38" s="55" t="s">
        <v>102</v>
      </c>
      <c r="T38" s="56">
        <v>13226.898999999999</v>
      </c>
      <c r="U38" s="57">
        <v>28.062999999999999</v>
      </c>
      <c r="V38" s="57">
        <v>4118.893</v>
      </c>
      <c r="W38" s="57">
        <v>4094.1410000000001</v>
      </c>
      <c r="X38" s="57">
        <v>4195.826</v>
      </c>
      <c r="Y38" s="57">
        <v>513.904</v>
      </c>
      <c r="Z38" s="57">
        <v>276.072</v>
      </c>
      <c r="AB38" s="77">
        <f>X38*$Q$2</f>
        <v>48797.456379999734</v>
      </c>
      <c r="AC38" s="6">
        <v>4336.7539999999999</v>
      </c>
      <c r="AD38" s="79">
        <f t="shared" ref="AD38:AD54" si="0">AC38/AB38</f>
        <v>8.8872542171634067E-2</v>
      </c>
      <c r="AF38">
        <v>48788.677000000003</v>
      </c>
      <c r="AG38" s="76">
        <f>AC38</f>
        <v>4336.7539999999999</v>
      </c>
      <c r="AH38" s="79">
        <f t="shared" ref="AH38:AH54" si="1">AG38/AF38</f>
        <v>8.888853452615654E-2</v>
      </c>
    </row>
    <row r="39" spans="19:34" ht="17.5" thickBot="1" x14ac:dyDescent="0.5">
      <c r="S39" s="55" t="s">
        <v>103</v>
      </c>
      <c r="T39" s="56">
        <v>6021.3530000000001</v>
      </c>
      <c r="U39" s="57">
        <v>35.994999999999997</v>
      </c>
      <c r="V39" s="57">
        <v>2508.7660000000001</v>
      </c>
      <c r="W39" s="57">
        <v>1398.5029999999999</v>
      </c>
      <c r="X39" s="57">
        <v>1848.454</v>
      </c>
      <c r="Y39" s="57">
        <v>57.843000000000004</v>
      </c>
      <c r="Z39" s="57">
        <v>171.791</v>
      </c>
      <c r="AB39" s="77">
        <f>X39*$Q$2</f>
        <v>21497.520019999884</v>
      </c>
      <c r="AC39" s="6">
        <v>46579.328999999998</v>
      </c>
      <c r="AD39" s="79">
        <f t="shared" si="0"/>
        <v>2.1667303464151049</v>
      </c>
      <c r="AF39">
        <v>21493.648000000001</v>
      </c>
      <c r="AG39" s="76">
        <f t="shared" ref="AG38:AG54" si="2">AC39</f>
        <v>46579.328999999998</v>
      </c>
      <c r="AH39" s="79">
        <f t="shared" si="1"/>
        <v>2.1671206767692479</v>
      </c>
    </row>
    <row r="40" spans="19:34" ht="17.5" thickBot="1" x14ac:dyDescent="0.5">
      <c r="S40" s="55" t="s">
        <v>104</v>
      </c>
      <c r="T40" s="56">
        <v>4547.6729999999998</v>
      </c>
      <c r="U40" s="57">
        <v>166.27600000000001</v>
      </c>
      <c r="V40" s="57">
        <v>1771.931</v>
      </c>
      <c r="W40" s="57">
        <v>977.67100000000005</v>
      </c>
      <c r="X40" s="57">
        <v>1379.376</v>
      </c>
      <c r="Y40" s="57">
        <v>89.135999999999996</v>
      </c>
      <c r="Z40" s="57">
        <v>163.28299999999999</v>
      </c>
      <c r="AB40" s="77">
        <f>X40*$Q$2</f>
        <v>16042.142879999912</v>
      </c>
      <c r="AC40" s="6">
        <v>2468.9160000000002</v>
      </c>
      <c r="AD40" s="79">
        <f t="shared" si="0"/>
        <v>0.15390188321275031</v>
      </c>
      <c r="AF40">
        <v>16039.26</v>
      </c>
      <c r="AG40" s="76">
        <f t="shared" si="2"/>
        <v>2468.9160000000002</v>
      </c>
      <c r="AH40" s="79">
        <f t="shared" si="1"/>
        <v>0.15392954537802866</v>
      </c>
    </row>
    <row r="41" spans="19:34" ht="17.5" thickBot="1" x14ac:dyDescent="0.5">
      <c r="S41" s="55" t="s">
        <v>105</v>
      </c>
      <c r="T41" s="56">
        <v>10654.259</v>
      </c>
      <c r="U41" s="57">
        <v>1.2370000000000001</v>
      </c>
      <c r="V41" s="57">
        <v>6527.24</v>
      </c>
      <c r="W41" s="57">
        <v>1482.5419999999999</v>
      </c>
      <c r="X41" s="57">
        <v>2193.59</v>
      </c>
      <c r="Y41" s="57">
        <v>297.38299999999998</v>
      </c>
      <c r="Z41" s="57">
        <v>152.26599999999999</v>
      </c>
      <c r="AB41" s="77">
        <f>X41*$Q$2</f>
        <v>25511.451699999863</v>
      </c>
      <c r="AC41" s="6">
        <v>54283.453000000001</v>
      </c>
      <c r="AD41" s="79">
        <f t="shared" si="0"/>
        <v>2.1278072936947092</v>
      </c>
      <c r="AF41">
        <v>25506.864000000001</v>
      </c>
      <c r="AG41" s="76">
        <f t="shared" si="2"/>
        <v>54283.453000000001</v>
      </c>
      <c r="AH41" s="79">
        <f t="shared" si="1"/>
        <v>2.1281900040710608</v>
      </c>
    </row>
    <row r="42" spans="19:34" ht="17.5" thickBot="1" x14ac:dyDescent="0.5">
      <c r="S42" s="55" t="s">
        <v>106</v>
      </c>
      <c r="T42" s="56">
        <v>2476.4520000000002</v>
      </c>
      <c r="U42" s="57">
        <v>6.73</v>
      </c>
      <c r="V42" s="57">
        <v>932.66700000000003</v>
      </c>
      <c r="W42" s="57">
        <v>661.05100000000004</v>
      </c>
      <c r="X42" s="57">
        <v>784.05100000000004</v>
      </c>
      <c r="Y42" s="57">
        <v>43.750999999999998</v>
      </c>
      <c r="Z42" s="57">
        <v>48.201999999999998</v>
      </c>
      <c r="AB42" s="77">
        <f>X42*$Q$2</f>
        <v>9118.5131299999503</v>
      </c>
      <c r="AC42" s="6">
        <v>769.03300000000002</v>
      </c>
      <c r="AD42" s="79">
        <f t="shared" si="0"/>
        <v>8.4337543746016874E-2</v>
      </c>
      <c r="AF42">
        <v>9116.8709999999992</v>
      </c>
      <c r="AG42" s="76">
        <f t="shared" si="2"/>
        <v>769.03300000000002</v>
      </c>
      <c r="AH42" s="79">
        <f t="shared" si="1"/>
        <v>8.435273461695357E-2</v>
      </c>
    </row>
    <row r="43" spans="19:34" ht="17.5" thickBot="1" x14ac:dyDescent="0.5">
      <c r="S43" s="55" t="s">
        <v>107</v>
      </c>
      <c r="T43" s="56">
        <v>2640.43</v>
      </c>
      <c r="U43" s="57">
        <v>10.821</v>
      </c>
      <c r="V43" s="57">
        <v>888.32600000000002</v>
      </c>
      <c r="W43" s="57">
        <v>684.053</v>
      </c>
      <c r="X43" s="57">
        <v>861.45100000000002</v>
      </c>
      <c r="Y43" s="57">
        <v>38.755000000000003</v>
      </c>
      <c r="Z43" s="57">
        <v>157.023</v>
      </c>
      <c r="AB43" s="77">
        <f>X43*$Q$2</f>
        <v>10018.675129999945</v>
      </c>
      <c r="AC43" s="6">
        <v>295.03300000000002</v>
      </c>
      <c r="AD43" s="79">
        <f t="shared" si="0"/>
        <v>2.9448304907756965E-2</v>
      </c>
      <c r="AF43">
        <v>10016.877</v>
      </c>
      <c r="AG43" s="76">
        <f t="shared" si="2"/>
        <v>295.03300000000002</v>
      </c>
      <c r="AH43" s="79">
        <f t="shared" si="1"/>
        <v>2.9453591174175345E-2</v>
      </c>
    </row>
    <row r="44" spans="19:34" ht="17.5" thickBot="1" x14ac:dyDescent="0.5">
      <c r="S44" s="55" t="s">
        <v>108</v>
      </c>
      <c r="T44" s="56">
        <v>30019.593000000001</v>
      </c>
      <c r="U44" s="57">
        <v>410.74</v>
      </c>
      <c r="V44" s="57">
        <v>22498.377</v>
      </c>
      <c r="W44" s="57">
        <v>3541.05</v>
      </c>
      <c r="X44" s="57">
        <v>2831.05</v>
      </c>
      <c r="Y44" s="57">
        <v>0</v>
      </c>
      <c r="Z44" s="57">
        <v>738.37599999999998</v>
      </c>
      <c r="AB44" s="77">
        <f>X44*$Q$2</f>
        <v>32925.111499999824</v>
      </c>
      <c r="AC44" s="6">
        <v>33641.328999999998</v>
      </c>
      <c r="AD44" s="79">
        <f t="shared" si="0"/>
        <v>1.0217529255747602</v>
      </c>
      <c r="AF44">
        <v>32919.180999999997</v>
      </c>
      <c r="AG44" s="76">
        <f t="shared" si="2"/>
        <v>33641.328999999998</v>
      </c>
      <c r="AH44" s="79">
        <f t="shared" si="1"/>
        <v>1.0219369977643127</v>
      </c>
    </row>
    <row r="45" spans="19:34" ht="17.5" thickBot="1" x14ac:dyDescent="0.5">
      <c r="S45" s="55" t="s">
        <v>109</v>
      </c>
      <c r="T45" s="56">
        <v>748.279</v>
      </c>
      <c r="U45" s="57">
        <v>0</v>
      </c>
      <c r="V45" s="57">
        <v>241.023</v>
      </c>
      <c r="W45" s="57">
        <v>102.599</v>
      </c>
      <c r="X45" s="57">
        <v>273.65899999999999</v>
      </c>
      <c r="Y45" s="57">
        <v>84.286000000000001</v>
      </c>
      <c r="Z45" s="57">
        <v>46.712000000000003</v>
      </c>
      <c r="AB45" s="77">
        <f>X45*$Q$2</f>
        <v>3182.6541699999825</v>
      </c>
      <c r="AC45" s="6">
        <v>3278.703</v>
      </c>
      <c r="AD45" s="79">
        <f t="shared" si="0"/>
        <v>1.030178845978738</v>
      </c>
      <c r="AF45">
        <v>3182.0790000000002</v>
      </c>
      <c r="AG45" s="76">
        <f t="shared" si="2"/>
        <v>3278.703</v>
      </c>
      <c r="AH45" s="79">
        <f t="shared" si="1"/>
        <v>1.0303650537903049</v>
      </c>
    </row>
    <row r="46" spans="19:34" ht="17.5" thickBot="1" x14ac:dyDescent="0.5">
      <c r="S46" s="55" t="s">
        <v>110</v>
      </c>
      <c r="T46" s="56">
        <v>32144.955000000002</v>
      </c>
      <c r="U46" s="57">
        <v>235.05799999999999</v>
      </c>
      <c r="V46" s="57">
        <v>11440.7</v>
      </c>
      <c r="W46" s="57">
        <v>5481.9409999999998</v>
      </c>
      <c r="X46" s="57">
        <v>12085.666999999999</v>
      </c>
      <c r="Y46" s="57">
        <v>1771.864</v>
      </c>
      <c r="Z46" s="57">
        <v>1129.7249999999999</v>
      </c>
      <c r="AB46" s="77">
        <f>X46*$Q$2</f>
        <v>140556.30720999924</v>
      </c>
      <c r="AC46" s="6">
        <v>85780.164000000004</v>
      </c>
      <c r="AD46" s="79">
        <f t="shared" si="0"/>
        <v>0.61029039324318246</v>
      </c>
      <c r="AF46">
        <v>140531.01199999999</v>
      </c>
      <c r="AG46" s="76">
        <f t="shared" si="2"/>
        <v>85780.164000000004</v>
      </c>
      <c r="AH46" s="79">
        <f t="shared" si="1"/>
        <v>0.61040024389776693</v>
      </c>
    </row>
    <row r="47" spans="19:34" ht="17.5" thickBot="1" x14ac:dyDescent="0.5">
      <c r="S47" s="55" t="s">
        <v>111</v>
      </c>
      <c r="T47" s="56">
        <v>6110.4359999999997</v>
      </c>
      <c r="U47" s="57">
        <v>1137.316</v>
      </c>
      <c r="V47" s="57">
        <v>2103.1179999999999</v>
      </c>
      <c r="W47" s="57">
        <v>470.49200000000002</v>
      </c>
      <c r="X47" s="57">
        <v>1489.9949999999999</v>
      </c>
      <c r="Y47" s="57">
        <v>2.5840000000000001</v>
      </c>
      <c r="Z47" s="57">
        <v>906.93200000000002</v>
      </c>
      <c r="AB47" s="77">
        <f>X47*$Q$2</f>
        <v>17328.641849999905</v>
      </c>
      <c r="AC47" s="6">
        <v>33876.525999999998</v>
      </c>
      <c r="AD47" s="79">
        <f t="shared" si="0"/>
        <v>1.9549440915936631</v>
      </c>
      <c r="AF47">
        <v>17325.52</v>
      </c>
      <c r="AG47" s="76">
        <f t="shared" si="2"/>
        <v>33876.525999999998</v>
      </c>
      <c r="AH47" s="79">
        <f t="shared" si="1"/>
        <v>1.9552963489696122</v>
      </c>
    </row>
    <row r="48" spans="19:34" ht="17.5" thickBot="1" x14ac:dyDescent="0.5">
      <c r="S48" s="55" t="s">
        <v>112</v>
      </c>
      <c r="T48" s="56">
        <v>7392.55</v>
      </c>
      <c r="U48" s="57">
        <v>1066.808</v>
      </c>
      <c r="V48" s="57">
        <v>2149.9459999999999</v>
      </c>
      <c r="W48" s="57">
        <v>1001.975</v>
      </c>
      <c r="X48" s="57">
        <v>2529.451</v>
      </c>
      <c r="Y48" s="57">
        <v>64.12</v>
      </c>
      <c r="Z48" s="57">
        <v>580.25</v>
      </c>
      <c r="AB48" s="77">
        <f>X48*$Q$2</f>
        <v>29417.51512999984</v>
      </c>
      <c r="AC48" s="6">
        <v>2763.2</v>
      </c>
      <c r="AD48" s="79">
        <f t="shared" si="0"/>
        <v>9.3930435245433153E-2</v>
      </c>
      <c r="AF48">
        <v>29412.226999999999</v>
      </c>
      <c r="AG48" s="76">
        <f t="shared" si="2"/>
        <v>2763.2</v>
      </c>
      <c r="AH48" s="79">
        <f t="shared" si="1"/>
        <v>9.3947323335971805E-2</v>
      </c>
    </row>
    <row r="49" spans="19:34" ht="17.5" thickBot="1" x14ac:dyDescent="0.5">
      <c r="S49" s="55" t="s">
        <v>113</v>
      </c>
      <c r="T49" s="56">
        <v>39527.811000000002</v>
      </c>
      <c r="U49" s="57">
        <v>6919.7969999999996</v>
      </c>
      <c r="V49" s="57">
        <v>25967.955999999998</v>
      </c>
      <c r="W49" s="57">
        <v>1790.848</v>
      </c>
      <c r="X49" s="57">
        <v>4322.3289999999997</v>
      </c>
      <c r="Y49" s="57">
        <v>42.09</v>
      </c>
      <c r="Z49" s="57">
        <v>484.79</v>
      </c>
      <c r="AB49" s="77">
        <f>X49*$Q$2</f>
        <v>50268.686269999722</v>
      </c>
      <c r="AC49" s="6">
        <v>107812.827</v>
      </c>
      <c r="AD49" s="79">
        <f t="shared" si="0"/>
        <v>2.1447313427075283</v>
      </c>
      <c r="AF49">
        <v>50259.637999999999</v>
      </c>
      <c r="AG49" s="76">
        <f t="shared" si="2"/>
        <v>107812.827</v>
      </c>
      <c r="AH49" s="79">
        <f t="shared" si="1"/>
        <v>2.1451174598591418</v>
      </c>
    </row>
    <row r="50" spans="19:34" ht="17.5" thickBot="1" x14ac:dyDescent="0.5">
      <c r="S50" s="55" t="s">
        <v>114</v>
      </c>
      <c r="T50" s="56">
        <v>5978.1040000000003</v>
      </c>
      <c r="U50" s="57">
        <v>5.1879999999999997</v>
      </c>
      <c r="V50" s="57">
        <v>2224.9270000000001</v>
      </c>
      <c r="W50" s="57">
        <v>1001.462</v>
      </c>
      <c r="X50" s="57">
        <v>1878.1089999999999</v>
      </c>
      <c r="Y50" s="57">
        <v>0</v>
      </c>
      <c r="Z50" s="57">
        <v>868.41800000000001</v>
      </c>
      <c r="AB50" s="77">
        <f>X50*$Q$2</f>
        <v>21842.40766999988</v>
      </c>
      <c r="AC50" s="6">
        <v>14990.919</v>
      </c>
      <c r="AD50" s="79">
        <f t="shared" si="0"/>
        <v>0.68632172911000711</v>
      </c>
      <c r="AF50">
        <v>21838.473999999998</v>
      </c>
      <c r="AG50" s="76">
        <f t="shared" si="2"/>
        <v>14990.919</v>
      </c>
      <c r="AH50" s="79">
        <f t="shared" si="1"/>
        <v>0.68644535327880518</v>
      </c>
    </row>
    <row r="51" spans="19:34" ht="17.5" thickBot="1" x14ac:dyDescent="0.5">
      <c r="S51" s="55" t="s">
        <v>115</v>
      </c>
      <c r="T51" s="56">
        <v>42968.714</v>
      </c>
      <c r="U51" s="57">
        <v>10476.331</v>
      </c>
      <c r="V51" s="57">
        <v>25563.001</v>
      </c>
      <c r="W51" s="57">
        <v>1861.347</v>
      </c>
      <c r="X51" s="57">
        <v>2981.1990000000001</v>
      </c>
      <c r="Y51" s="57">
        <v>0</v>
      </c>
      <c r="Z51" s="57">
        <v>2086.8339999999998</v>
      </c>
      <c r="AB51" s="77">
        <f>X51*$Q$2</f>
        <v>34671.34436999981</v>
      </c>
      <c r="AC51" s="6">
        <v>59383.538</v>
      </c>
      <c r="AD51" s="79">
        <f t="shared" si="0"/>
        <v>1.712755564545775</v>
      </c>
      <c r="AF51">
        <v>34665.105000000003</v>
      </c>
      <c r="AG51" s="76">
        <f t="shared" si="2"/>
        <v>59383.538</v>
      </c>
      <c r="AH51" s="79">
        <f t="shared" si="1"/>
        <v>1.7130638433087104</v>
      </c>
    </row>
    <row r="52" spans="19:34" ht="17.5" thickBot="1" x14ac:dyDescent="0.5">
      <c r="S52" s="55" t="s">
        <v>116</v>
      </c>
      <c r="T52" s="56">
        <v>19915.566999999999</v>
      </c>
      <c r="U52" s="57">
        <v>8695.6049999999996</v>
      </c>
      <c r="V52" s="57">
        <v>3522.366</v>
      </c>
      <c r="W52" s="57">
        <v>1975.604</v>
      </c>
      <c r="X52" s="57">
        <v>3835.6889999999999</v>
      </c>
      <c r="Y52" s="57">
        <v>10.188000000000001</v>
      </c>
      <c r="Z52" s="57">
        <v>1876.114</v>
      </c>
      <c r="AB52" s="77">
        <f>X52*$Q$2</f>
        <v>44609.063069999756</v>
      </c>
      <c r="AC52" s="6">
        <v>89843.898000000001</v>
      </c>
      <c r="AD52" s="79">
        <f t="shared" si="0"/>
        <v>2.0140279086117219</v>
      </c>
      <c r="AF52">
        <v>44601.033000000003</v>
      </c>
      <c r="AG52" s="76">
        <f t="shared" si="2"/>
        <v>89843.898000000001</v>
      </c>
      <c r="AH52" s="79">
        <f t="shared" si="1"/>
        <v>2.0143905187128737</v>
      </c>
    </row>
    <row r="53" spans="19:34" ht="17.5" thickBot="1" x14ac:dyDescent="0.5">
      <c r="S53" s="55" t="s">
        <v>117</v>
      </c>
      <c r="T53" s="56">
        <v>8722.0490000000009</v>
      </c>
      <c r="U53" s="57">
        <v>26.385999999999999</v>
      </c>
      <c r="V53" s="57">
        <v>3880.5770000000002</v>
      </c>
      <c r="W53" s="57">
        <v>1277.748</v>
      </c>
      <c r="X53" s="57">
        <v>3112.4189999999999</v>
      </c>
      <c r="Y53" s="57">
        <v>52.575000000000003</v>
      </c>
      <c r="Z53" s="57">
        <v>372.34399999999999</v>
      </c>
      <c r="AB53" s="77">
        <f>X53*$Q$2</f>
        <v>36197.432969999805</v>
      </c>
      <c r="AC53" s="6">
        <v>49481.591</v>
      </c>
      <c r="AD53" s="79">
        <f t="shared" si="0"/>
        <v>1.3669917157111671</v>
      </c>
      <c r="AF53">
        <v>36190.92</v>
      </c>
      <c r="AG53" s="76">
        <f t="shared" si="2"/>
        <v>49481.591</v>
      </c>
      <c r="AH53" s="79">
        <f t="shared" si="1"/>
        <v>1.3672377215058364</v>
      </c>
    </row>
    <row r="54" spans="19:34" ht="17.5" thickBot="1" x14ac:dyDescent="0.5">
      <c r="S54" s="58" t="s">
        <v>118</v>
      </c>
      <c r="T54" s="59">
        <v>1571.4760000000001</v>
      </c>
      <c r="U54" s="60">
        <v>0</v>
      </c>
      <c r="V54" s="60">
        <v>939.54300000000001</v>
      </c>
      <c r="W54" s="60">
        <v>35.118000000000002</v>
      </c>
      <c r="X54" s="60">
        <v>519.90099999999995</v>
      </c>
      <c r="Y54" s="60">
        <v>0</v>
      </c>
      <c r="Z54" s="60">
        <v>76.912999999999997</v>
      </c>
      <c r="AB54" s="77">
        <f>X54*$Q$2</f>
        <v>6046.4486299999662</v>
      </c>
      <c r="AC54" s="6">
        <v>4815.1530000000002</v>
      </c>
      <c r="AD54" s="79">
        <f t="shared" si="0"/>
        <v>0.79636052411149438</v>
      </c>
      <c r="AF54">
        <v>6045.3559999999998</v>
      </c>
      <c r="AG54" s="76">
        <f t="shared" si="2"/>
        <v>4815.1530000000002</v>
      </c>
      <c r="AH54" s="79">
        <f t="shared" si="1"/>
        <v>0.79650445730574027</v>
      </c>
    </row>
  </sheetData>
  <mergeCells count="3">
    <mergeCell ref="F8:K8"/>
    <mergeCell ref="F9:K9"/>
    <mergeCell ref="F12:K1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연료고분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2025-02-27T02:30:15Z</dcterms:created>
  <dcterms:modified xsi:type="dcterms:W3CDTF">2025-03-04T01:28:41Z</dcterms:modified>
</cp:coreProperties>
</file>