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화면구성\from김한수박사님\전승호\"/>
    </mc:Choice>
  </mc:AlternateContent>
  <xr:revisionPtr revIDLastSave="0" documentId="13_ncr:1_{4B49E41F-4EDA-4F7F-9C56-5AD19C1C00C6}" xr6:coauthVersionLast="47" xr6:coauthVersionMax="47" xr10:uidLastSave="{00000000-0000-0000-0000-000000000000}"/>
  <bookViews>
    <workbookView xWindow="-38520" yWindow="-120" windowWidth="38640" windowHeight="21120" activeTab="3" xr2:uid="{8382D2E8-9124-47A6-BFD2-4014688F758E}"/>
  </bookViews>
  <sheets>
    <sheet name="에너지소비" sheetId="1" r:id="rId1"/>
    <sheet name="시도별 발전량" sheetId="4" r:id="rId2"/>
    <sheet name="전력공급" sheetId="2" r:id="rId3"/>
    <sheet name="최종에너지 원별소비" sheetId="3" r:id="rId4"/>
    <sheet name="신재생발전량_2014" sheetId="6" r:id="rId5"/>
    <sheet name="신재생발전량_2022" sheetId="7" r:id="rId6"/>
    <sheet name="따로정보 &gt;" sheetId="9" r:id="rId7"/>
    <sheet name="부문별소비" sheetId="8" r:id="rId8"/>
    <sheet name="원별소비" sheetId="10" r:id="rId9"/>
    <sheet name="Sheet11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2" i="3" l="1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21" i="3"/>
  <c r="I229" i="3"/>
  <c r="U20" i="1"/>
  <c r="S227" i="1"/>
  <c r="U12" i="1"/>
  <c r="R227" i="1"/>
  <c r="C6" i="11"/>
  <c r="C7" i="11"/>
  <c r="C5" i="11"/>
  <c r="L229" i="10"/>
  <c r="M229" i="10"/>
  <c r="N229" i="10"/>
  <c r="O229" i="10"/>
  <c r="P229" i="10"/>
  <c r="K229" i="10"/>
  <c r="J229" i="10"/>
  <c r="I228" i="8"/>
  <c r="J228" i="8"/>
  <c r="K228" i="8"/>
  <c r="L228" i="8"/>
  <c r="H228" i="8"/>
  <c r="V15" i="2"/>
  <c r="V14" i="2"/>
  <c r="V13" i="2"/>
  <c r="E77" i="6"/>
  <c r="E76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E74" i="6"/>
  <c r="E73" i="6" s="1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2" i="6"/>
  <c r="E71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E69" i="6"/>
  <c r="E68" i="6"/>
  <c r="E67" i="6" s="1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6" i="6"/>
  <c r="E60" i="6" s="1"/>
  <c r="E65" i="6"/>
  <c r="E64" i="6" s="1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3" i="6"/>
  <c r="E62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V59" i="6"/>
  <c r="U59" i="6"/>
  <c r="T59" i="6"/>
  <c r="S59" i="6"/>
  <c r="R59" i="6"/>
  <c r="Q59" i="6"/>
  <c r="Q58" i="6" s="1"/>
  <c r="P59" i="6"/>
  <c r="P58" i="6" s="1"/>
  <c r="O59" i="6"/>
  <c r="O58" i="6" s="1"/>
  <c r="N59" i="6"/>
  <c r="N58" i="6" s="1"/>
  <c r="M59" i="6"/>
  <c r="M58" i="6" s="1"/>
  <c r="L59" i="6"/>
  <c r="L58" i="6" s="1"/>
  <c r="K59" i="6"/>
  <c r="K58" i="6" s="1"/>
  <c r="J59" i="6"/>
  <c r="J58" i="6" s="1"/>
  <c r="I59" i="6"/>
  <c r="I58" i="6" s="1"/>
  <c r="H59" i="6"/>
  <c r="H58" i="6" s="1"/>
  <c r="G59" i="6"/>
  <c r="G58" i="6" s="1"/>
  <c r="F59" i="6"/>
  <c r="F58" i="6" s="1"/>
  <c r="V58" i="6"/>
  <c r="U58" i="6"/>
  <c r="T58" i="6"/>
  <c r="S58" i="6"/>
  <c r="R58" i="6"/>
  <c r="E57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E55" i="6"/>
  <c r="E54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E52" i="6"/>
  <c r="E51" i="6" s="1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0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E48" i="6"/>
  <c r="E33" i="6" s="1"/>
  <c r="E47" i="6"/>
  <c r="E46" i="6" s="1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5" i="6"/>
  <c r="E44" i="6"/>
  <c r="E43" i="6" s="1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2" i="6"/>
  <c r="E41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E39" i="6"/>
  <c r="E38" i="6"/>
  <c r="E37" i="6" s="1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6" i="6"/>
  <c r="E35" i="6"/>
  <c r="E32" i="6" s="1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V33" i="6"/>
  <c r="V13" i="6" s="1"/>
  <c r="V9" i="6" s="1"/>
  <c r="U33" i="6"/>
  <c r="U13" i="6" s="1"/>
  <c r="U9" i="6" s="1"/>
  <c r="T33" i="6"/>
  <c r="S33" i="6"/>
  <c r="R33" i="6"/>
  <c r="Q33" i="6"/>
  <c r="P33" i="6"/>
  <c r="P13" i="6" s="1"/>
  <c r="P9" i="6" s="1"/>
  <c r="O33" i="6"/>
  <c r="O13" i="6" s="1"/>
  <c r="O9" i="6" s="1"/>
  <c r="N33" i="6"/>
  <c r="N13" i="6" s="1"/>
  <c r="N9" i="6" s="1"/>
  <c r="M33" i="6"/>
  <c r="M13" i="6" s="1"/>
  <c r="M9" i="6" s="1"/>
  <c r="L33" i="6"/>
  <c r="L13" i="6" s="1"/>
  <c r="L9" i="6" s="1"/>
  <c r="K33" i="6"/>
  <c r="K13" i="6" s="1"/>
  <c r="K9" i="6" s="1"/>
  <c r="J33" i="6"/>
  <c r="J13" i="6" s="1"/>
  <c r="J9" i="6" s="1"/>
  <c r="I33" i="6"/>
  <c r="I13" i="6" s="1"/>
  <c r="I9" i="6" s="1"/>
  <c r="H33" i="6"/>
  <c r="H13" i="6" s="1"/>
  <c r="H9" i="6" s="1"/>
  <c r="G33" i="6"/>
  <c r="G13" i="6" s="1"/>
  <c r="G9" i="6" s="1"/>
  <c r="F33" i="6"/>
  <c r="F13" i="6" s="1"/>
  <c r="F9" i="6" s="1"/>
  <c r="V32" i="6"/>
  <c r="V31" i="6" s="1"/>
  <c r="U32" i="6"/>
  <c r="U31" i="6" s="1"/>
  <c r="T32" i="6"/>
  <c r="T31" i="6" s="1"/>
  <c r="S32" i="6"/>
  <c r="S31" i="6" s="1"/>
  <c r="R32" i="6"/>
  <c r="R12" i="6" s="1"/>
  <c r="Q32" i="6"/>
  <c r="Q31" i="6" s="1"/>
  <c r="P32" i="6"/>
  <c r="P31" i="6" s="1"/>
  <c r="O32" i="6"/>
  <c r="O31" i="6" s="1"/>
  <c r="N32" i="6"/>
  <c r="N31" i="6" s="1"/>
  <c r="M32" i="6"/>
  <c r="M31" i="6" s="1"/>
  <c r="L32" i="6"/>
  <c r="L31" i="6" s="1"/>
  <c r="K32" i="6"/>
  <c r="K31" i="6" s="1"/>
  <c r="J32" i="6"/>
  <c r="J31" i="6" s="1"/>
  <c r="I32" i="6"/>
  <c r="I31" i="6" s="1"/>
  <c r="H32" i="6"/>
  <c r="H31" i="6" s="1"/>
  <c r="G32" i="6"/>
  <c r="G31" i="6" s="1"/>
  <c r="F32" i="6"/>
  <c r="F31" i="6"/>
  <c r="E30" i="6"/>
  <c r="E29" i="6" s="1"/>
  <c r="N29" i="6"/>
  <c r="E28" i="6"/>
  <c r="E27" i="6"/>
  <c r="E26" i="6" s="1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5" i="6"/>
  <c r="E24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E22" i="6"/>
  <c r="E20" i="6" s="1"/>
  <c r="E21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I15" i="6" s="1"/>
  <c r="H17" i="6"/>
  <c r="H15" i="6" s="1"/>
  <c r="G17" i="6"/>
  <c r="G15" i="6" s="1"/>
  <c r="F17" i="6"/>
  <c r="F15" i="6" s="1"/>
  <c r="E17" i="6"/>
  <c r="V16" i="6"/>
  <c r="V15" i="6" s="1"/>
  <c r="U16" i="6"/>
  <c r="U15" i="6" s="1"/>
  <c r="T16" i="6"/>
  <c r="T15" i="6" s="1"/>
  <c r="S16" i="6"/>
  <c r="S15" i="6" s="1"/>
  <c r="R16" i="6"/>
  <c r="R15" i="6" s="1"/>
  <c r="Q16" i="6"/>
  <c r="Q15" i="6" s="1"/>
  <c r="P16" i="6"/>
  <c r="P15" i="6" s="1"/>
  <c r="O16" i="6"/>
  <c r="O15" i="6" s="1"/>
  <c r="N16" i="6"/>
  <c r="N15" i="6" s="1"/>
  <c r="M16" i="6"/>
  <c r="M15" i="6" s="1"/>
  <c r="L16" i="6"/>
  <c r="K16" i="6"/>
  <c r="J16" i="6"/>
  <c r="I16" i="6"/>
  <c r="H16" i="6"/>
  <c r="G16" i="6"/>
  <c r="F16" i="6"/>
  <c r="E16" i="6"/>
  <c r="L15" i="6"/>
  <c r="K15" i="6"/>
  <c r="J15" i="6"/>
  <c r="E15" i="6"/>
  <c r="T13" i="6"/>
  <c r="T9" i="6" s="1"/>
  <c r="S13" i="6"/>
  <c r="S9" i="6" s="1"/>
  <c r="R13" i="6"/>
  <c r="R9" i="6" s="1"/>
  <c r="Q13" i="6"/>
  <c r="Q9" i="6" s="1"/>
  <c r="Q12" i="6"/>
  <c r="Q11" i="6" s="1"/>
  <c r="P12" i="6"/>
  <c r="P11" i="6" s="1"/>
  <c r="O12" i="6"/>
  <c r="O11" i="6" s="1"/>
  <c r="N12" i="6"/>
  <c r="N11" i="6" s="1"/>
  <c r="F12" i="6"/>
  <c r="R11" i="6" l="1"/>
  <c r="R8" i="6"/>
  <c r="R7" i="6" s="1"/>
  <c r="F11" i="6"/>
  <c r="E31" i="6"/>
  <c r="G12" i="6"/>
  <c r="E59" i="6"/>
  <c r="E58" i="6" s="1"/>
  <c r="I12" i="6"/>
  <c r="J12" i="6"/>
  <c r="K12" i="6"/>
  <c r="L12" i="6"/>
  <c r="M12" i="6"/>
  <c r="H12" i="6"/>
  <c r="F8" i="6"/>
  <c r="F7" i="6" s="1"/>
  <c r="S12" i="6"/>
  <c r="T12" i="6"/>
  <c r="V12" i="6"/>
  <c r="E13" i="6"/>
  <c r="E9" i="6" s="1"/>
  <c r="N8" i="6"/>
  <c r="N7" i="6" s="1"/>
  <c r="Q8" i="6"/>
  <c r="Q7" i="6" s="1"/>
  <c r="R31" i="6"/>
  <c r="U12" i="6"/>
  <c r="O8" i="6"/>
  <c r="O7" i="6" s="1"/>
  <c r="P8" i="6"/>
  <c r="P7" i="6" s="1"/>
  <c r="U8" i="6" l="1"/>
  <c r="U7" i="6" s="1"/>
  <c r="U11" i="6"/>
  <c r="V8" i="6"/>
  <c r="V7" i="6" s="1"/>
  <c r="V11" i="6"/>
  <c r="T11" i="6"/>
  <c r="T8" i="6"/>
  <c r="T7" i="6" s="1"/>
  <c r="S11" i="6"/>
  <c r="S8" i="6"/>
  <c r="S7" i="6" s="1"/>
  <c r="H11" i="6"/>
  <c r="H8" i="6"/>
  <c r="H7" i="6" s="1"/>
  <c r="M11" i="6"/>
  <c r="M8" i="6"/>
  <c r="M7" i="6" s="1"/>
  <c r="L11" i="6"/>
  <c r="L8" i="6"/>
  <c r="L7" i="6" s="1"/>
  <c r="K8" i="6"/>
  <c r="K7" i="6" s="1"/>
  <c r="K11" i="6"/>
  <c r="J11" i="6"/>
  <c r="J8" i="6"/>
  <c r="J7" i="6" s="1"/>
  <c r="I11" i="6"/>
  <c r="I8" i="6"/>
  <c r="I7" i="6" s="1"/>
  <c r="G11" i="6"/>
  <c r="G8" i="6"/>
  <c r="G7" i="6" s="1"/>
  <c r="E12" i="6"/>
  <c r="E11" i="6" l="1"/>
  <c r="E8" i="6"/>
  <c r="E7" i="6" s="1"/>
  <c r="G18" i="6"/>
  <c r="I18" i="6"/>
  <c r="J18" i="6"/>
  <c r="K18" i="6"/>
  <c r="L18" i="6"/>
  <c r="M18" i="6"/>
  <c r="H18" i="6"/>
  <c r="S18" i="6"/>
  <c r="T18" i="6"/>
  <c r="V18" i="6"/>
  <c r="U18" i="6"/>
  <c r="P18" i="6" l="1"/>
  <c r="O18" i="6"/>
  <c r="Q18" i="6"/>
  <c r="N18" i="6"/>
  <c r="F18" i="6"/>
  <c r="R18" i="6"/>
  <c r="L29" i="4" l="1"/>
  <c r="M29" i="4"/>
  <c r="N29" i="4"/>
  <c r="O29" i="4"/>
  <c r="P29" i="4"/>
  <c r="Q29" i="4"/>
  <c r="R29" i="4"/>
  <c r="K29" i="4"/>
  <c r="N28" i="4"/>
  <c r="O28" i="4"/>
  <c r="P28" i="4"/>
  <c r="Q28" i="4"/>
  <c r="R28" i="4"/>
  <c r="M28" i="4"/>
  <c r="L28" i="4"/>
  <c r="K28" i="4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19" i="1"/>
  <c r="R220" i="1"/>
  <c r="R221" i="1"/>
  <c r="R222" i="1"/>
  <c r="R223" i="1"/>
  <c r="R224" i="1"/>
  <c r="R225" i="1"/>
  <c r="R226" i="1"/>
  <c r="R228" i="1"/>
  <c r="R229" i="1"/>
  <c r="R230" i="1"/>
  <c r="R231" i="1"/>
  <c r="R232" i="1"/>
  <c r="R233" i="1"/>
  <c r="R234" i="1"/>
  <c r="R235" i="1"/>
  <c r="R219" i="1"/>
  <c r="S220" i="1"/>
  <c r="S221" i="1"/>
  <c r="S222" i="1"/>
  <c r="S223" i="1"/>
  <c r="S224" i="1"/>
  <c r="S225" i="1"/>
  <c r="S226" i="1"/>
  <c r="S228" i="1"/>
  <c r="S229" i="1"/>
  <c r="S230" i="1"/>
  <c r="S231" i="1"/>
  <c r="S232" i="1"/>
  <c r="S233" i="1"/>
  <c r="S234" i="1"/>
  <c r="S235" i="1"/>
  <c r="S219" i="1"/>
  <c r="W10" i="2"/>
  <c r="W9" i="2"/>
  <c r="W8" i="2"/>
  <c r="U19" i="1"/>
  <c r="U18" i="1"/>
  <c r="T20" i="1"/>
  <c r="T19" i="1"/>
  <c r="T18" i="1"/>
  <c r="U11" i="1"/>
  <c r="U10" i="1"/>
  <c r="T12" i="1"/>
  <c r="T10" i="1"/>
  <c r="T11" i="1"/>
</calcChain>
</file>

<file path=xl/sharedStrings.xml><?xml version="1.0" encoding="utf-8"?>
<sst xmlns="http://schemas.openxmlformats.org/spreadsheetml/2006/main" count="1599" uniqueCount="299">
  <si>
    <t>1. 주요 에너지 지표</t>
    <phoneticPr fontId="1" type="noConversion"/>
  </si>
  <si>
    <t>1. Major Energy Indicators</t>
    <phoneticPr fontId="1" type="noConversion"/>
  </si>
  <si>
    <t>1차에너지</t>
    <phoneticPr fontId="1" type="noConversion"/>
  </si>
  <si>
    <t>최종에너지</t>
    <phoneticPr fontId="1" type="noConversion"/>
  </si>
  <si>
    <t>최종에너지원별 구성비</t>
    <phoneticPr fontId="1" type="noConversion"/>
  </si>
  <si>
    <t>1인당</t>
  </si>
  <si>
    <t>전력자립도</t>
    <phoneticPr fontId="1" type="noConversion"/>
  </si>
  <si>
    <r>
      <t>GRDP</t>
    </r>
    <r>
      <rPr>
        <vertAlign val="superscript"/>
        <sz val="10"/>
        <rFont val="맑은 고딕"/>
        <family val="3"/>
        <charset val="129"/>
        <scheme val="minor"/>
      </rPr>
      <t>4</t>
    </r>
    <r>
      <rPr>
        <sz val="10"/>
        <rFont val="맑은 고딕"/>
        <family val="3"/>
        <charset val="129"/>
        <scheme val="minor"/>
      </rPr>
      <t>당</t>
    </r>
  </si>
  <si>
    <r>
      <t>TPES</t>
    </r>
    <r>
      <rPr>
        <vertAlign val="superscript"/>
        <sz val="10"/>
        <rFont val="맑은 고딕"/>
        <family val="2"/>
        <scheme val="minor"/>
      </rPr>
      <t>1</t>
    </r>
  </si>
  <si>
    <r>
      <t>TFEC</t>
    </r>
    <r>
      <rPr>
        <vertAlign val="superscript"/>
        <sz val="10"/>
        <rFont val="맑은 고딕"/>
        <family val="2"/>
        <scheme val="minor"/>
      </rPr>
      <t>2</t>
    </r>
  </si>
  <si>
    <t>Consumption of Final Energy</t>
    <phoneticPr fontId="1" type="noConversion"/>
  </si>
  <si>
    <t>최종에너지소비</t>
  </si>
  <si>
    <t>석유 소비</t>
  </si>
  <si>
    <t>전력 소비</t>
  </si>
  <si>
    <t>(생산/소비)</t>
    <phoneticPr fontId="1" type="noConversion"/>
  </si>
  <si>
    <t>1차에너지</t>
  </si>
  <si>
    <t>증가율</t>
    <phoneticPr fontId="1" type="noConversion"/>
  </si>
  <si>
    <t>석탄</t>
    <phoneticPr fontId="1" type="noConversion"/>
  </si>
  <si>
    <t>석유제품</t>
  </si>
  <si>
    <t>가스</t>
  </si>
  <si>
    <t>전력</t>
    <phoneticPr fontId="1" type="noConversion"/>
  </si>
  <si>
    <t>열에너지</t>
    <phoneticPr fontId="1" type="noConversion"/>
  </si>
  <si>
    <r>
      <t>신재생 및 기타</t>
    </r>
    <r>
      <rPr>
        <vertAlign val="superscript"/>
        <sz val="10"/>
        <rFont val="맑은 고딕"/>
        <family val="2"/>
        <scheme val="minor"/>
      </rPr>
      <t>3</t>
    </r>
  </si>
  <si>
    <t>TPEC per capita</t>
  </si>
  <si>
    <t>Petroleum consumption</t>
  </si>
  <si>
    <t>Electricity consumption</t>
  </si>
  <si>
    <t>Electricity self-sufficiency</t>
    <phoneticPr fontId="1" type="noConversion"/>
  </si>
  <si>
    <r>
      <t>TPES/GRDP</t>
    </r>
    <r>
      <rPr>
        <vertAlign val="superscript"/>
        <sz val="10"/>
        <rFont val="맑은 고딕"/>
        <family val="3"/>
        <charset val="129"/>
        <scheme val="minor"/>
      </rPr>
      <t>4</t>
    </r>
    <phoneticPr fontId="2" type="noConversion"/>
  </si>
  <si>
    <r>
      <t>TFEC/GRDP</t>
    </r>
    <r>
      <rPr>
        <vertAlign val="superscript"/>
        <sz val="10"/>
        <rFont val="맑은 고딕"/>
        <family val="3"/>
        <charset val="129"/>
        <scheme val="minor"/>
      </rPr>
      <t>4</t>
    </r>
    <phoneticPr fontId="2" type="noConversion"/>
  </si>
  <si>
    <t>Growth rate</t>
    <phoneticPr fontId="1" type="noConversion"/>
  </si>
  <si>
    <t>Coal</t>
    <phoneticPr fontId="1" type="noConversion"/>
  </si>
  <si>
    <t>Petroleum</t>
    <phoneticPr fontId="1" type="noConversion"/>
  </si>
  <si>
    <t>Gas</t>
  </si>
  <si>
    <t>Electricity</t>
    <phoneticPr fontId="1" type="noConversion"/>
  </si>
  <si>
    <t>Heat</t>
  </si>
  <si>
    <r>
      <t>Renewables &amp; Others</t>
    </r>
    <r>
      <rPr>
        <vertAlign val="superscript"/>
        <sz val="10"/>
        <rFont val="맑은 고딕"/>
        <family val="2"/>
        <scheme val="minor"/>
      </rPr>
      <t>3</t>
    </r>
  </si>
  <si>
    <t>per capita</t>
  </si>
  <si>
    <t>(Production/Consumption)</t>
    <phoneticPr fontId="1" type="noConversion"/>
  </si>
  <si>
    <t>(1,000toe)</t>
    <phoneticPr fontId="1" type="noConversion"/>
  </si>
  <si>
    <t>(%)</t>
    <phoneticPr fontId="1" type="noConversion"/>
  </si>
  <si>
    <t>(toe/인)</t>
    <phoneticPr fontId="1" type="noConversion"/>
  </si>
  <si>
    <t>(bbl/인)</t>
    <phoneticPr fontId="1" type="noConversion"/>
  </si>
  <si>
    <t>(kWh/인)</t>
    <phoneticPr fontId="1" type="noConversion"/>
  </si>
  <si>
    <t>(toe/백만원)</t>
    <phoneticPr fontId="1" type="noConversion"/>
  </si>
  <si>
    <t xml:space="preserve">서울 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</si>
  <si>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</si>
  <si>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</si>
  <si>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</si>
  <si>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</si>
  <si>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</si>
  <si>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</si>
  <si>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</si>
  <si>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</si>
  <si>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</si>
  <si>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</si>
  <si>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</si>
  <si>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</si>
  <si>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</si>
  <si>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</si>
  <si>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</si>
  <si>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충남</t>
  </si>
  <si>
    <t>세종</t>
  </si>
  <si>
    <t>세종</t>
    <phoneticPr fontId="1" type="noConversion"/>
  </si>
  <si>
    <t>-</t>
  </si>
  <si>
    <t>서울</t>
    <phoneticPr fontId="1" type="noConversion"/>
  </si>
  <si>
    <t>1. TPES: Total Primary Energy Supply</t>
  </si>
  <si>
    <t>2. TFEC: Total Final Energy Consumption</t>
  </si>
  <si>
    <t>3. ｢신에너지 및 재생에너지 개발･이용･보급 촉진법｣ 개정(2019.10)에 따라 신재생에너지를 "신재생 및 기타"로 표기</t>
  </si>
  <si>
    <t>3. It has changed from renewables to renewables &amp; others, following the revision of Act on the promotion of the development, use and diffusion of new and renewable energy.</t>
    <phoneticPr fontId="2" type="noConversion"/>
  </si>
  <si>
    <t>4. GRDP는 2015년 연쇄가격 기준</t>
  </si>
  <si>
    <t>4. At chained 2015 year prices.</t>
    <phoneticPr fontId="2" type="noConversion"/>
  </si>
  <si>
    <t>주 1. 전국은 기타지역 포함</t>
  </si>
  <si>
    <t>Note 1. Total includes other areas.</t>
    <phoneticPr fontId="2" type="noConversion"/>
  </si>
  <si>
    <t xml:space="preserve">     2. 2014년 이전 세종은 충남에 포함</t>
  </si>
  <si>
    <t>2. Before 2014, Sejong was included in Chungnam.</t>
  </si>
  <si>
    <t>전국</t>
  </si>
  <si>
    <t>전국</t>
    <phoneticPr fontId="2" type="noConversion"/>
  </si>
  <si>
    <t>1인당 에너지 소비량</t>
    <phoneticPr fontId="2" type="noConversion"/>
  </si>
  <si>
    <t>(toe/인)</t>
    <phoneticPr fontId="2" type="noConversion"/>
  </si>
  <si>
    <t>CAGR</t>
    <phoneticPr fontId="2" type="noConversion"/>
  </si>
  <si>
    <t>경기도</t>
    <phoneticPr fontId="2" type="noConversion"/>
  </si>
  <si>
    <t>GRDP당 에너지 소비량</t>
    <phoneticPr fontId="2" type="noConversion"/>
  </si>
  <si>
    <t>(toe/백만원)</t>
    <phoneticPr fontId="2" type="noConversion"/>
  </si>
  <si>
    <t>1. 지역별 발전량 Power Generation by Region</t>
  </si>
  <si>
    <t>단위 : GWh</t>
    <phoneticPr fontId="2" type="noConversion"/>
  </si>
  <si>
    <t>Unit : GWh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</si>
  <si>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</si>
  <si>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</si>
  <si>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</si>
  <si>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</si>
  <si>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</si>
  <si>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</si>
  <si>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</si>
  <si>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</si>
  <si>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</si>
  <si>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</si>
  <si>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</si>
  <si>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</si>
  <si>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</si>
  <si>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</si>
  <si>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</si>
  <si>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</si>
  <si>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</si>
  <si>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Total</t>
    <phoneticPr fontId="2" type="noConversion"/>
  </si>
  <si>
    <t>Seoul</t>
    <phoneticPr fontId="2" type="noConversion"/>
  </si>
  <si>
    <t>Busan</t>
    <phoneticPr fontId="2" type="noConversion"/>
  </si>
  <si>
    <t>Daegu</t>
    <phoneticPr fontId="2" type="noConversion"/>
  </si>
  <si>
    <t>Incheon</t>
    <phoneticPr fontId="2" type="noConversion"/>
  </si>
  <si>
    <t>Gwangju</t>
    <phoneticPr fontId="2" type="noConversion"/>
  </si>
  <si>
    <t>Daejeon</t>
    <phoneticPr fontId="2" type="noConversion"/>
  </si>
  <si>
    <t>Ulsan</t>
    <phoneticPr fontId="2" type="noConversion"/>
  </si>
  <si>
    <t>Sejong</t>
    <phoneticPr fontId="2" type="noConversion"/>
  </si>
  <si>
    <t>Gyeonggi</t>
    <phoneticPr fontId="2" type="noConversion"/>
  </si>
  <si>
    <t>Gangwon</t>
    <phoneticPr fontId="2" type="noConversion"/>
  </si>
  <si>
    <t>Chungbuk</t>
    <phoneticPr fontId="2" type="noConversion"/>
  </si>
  <si>
    <t>Chungnam</t>
    <phoneticPr fontId="2" type="noConversion"/>
  </si>
  <si>
    <t>Jeonbuk</t>
    <phoneticPr fontId="2" type="noConversion"/>
  </si>
  <si>
    <t>Jeonnam</t>
    <phoneticPr fontId="2" type="noConversion"/>
  </si>
  <si>
    <t>Gyeongbuk</t>
    <phoneticPr fontId="2" type="noConversion"/>
  </si>
  <si>
    <t>Gyeongnam</t>
    <phoneticPr fontId="2" type="noConversion"/>
  </si>
  <si>
    <t>Jeju</t>
    <phoneticPr fontId="2" type="noConversion"/>
  </si>
  <si>
    <t>자료 : 한국전력공사</t>
  </si>
  <si>
    <t>Source: Korea Electric Power Corporation</t>
  </si>
  <si>
    <t>전국발전량의</t>
    <phoneticPr fontId="2" type="noConversion"/>
  </si>
  <si>
    <t>6. 최종에너지 원별 소비</t>
  </si>
  <si>
    <t xml:space="preserve">   Final Energy Consumption by Source</t>
  </si>
  <si>
    <t>단위 : 1,000toe</t>
  </si>
  <si>
    <t>Unit : 1,000toe</t>
  </si>
  <si>
    <r>
      <t>합계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</si>
  <si>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석유</t>
  </si>
  <si>
    <r>
      <t>가스</t>
    </r>
    <r>
      <rPr>
        <vertAlign val="superscript"/>
        <sz val="10"/>
        <color theme="1"/>
        <rFont val="맑은 고딕"/>
        <family val="2"/>
        <scheme val="minor"/>
      </rPr>
      <t>1</t>
    </r>
  </si>
  <si>
    <t>전력</t>
  </si>
  <si>
    <t>열에너지</t>
  </si>
  <si>
    <r>
      <t>신재생 및 기타</t>
    </r>
    <r>
      <rPr>
        <vertAlign val="superscript"/>
        <sz val="10"/>
        <rFont val="맑은 고딕"/>
        <family val="2"/>
        <scheme val="minor"/>
      </rPr>
      <t>2</t>
    </r>
  </si>
  <si>
    <t>Total</t>
  </si>
  <si>
    <t>Coal</t>
  </si>
  <si>
    <t>Petroleum</t>
  </si>
  <si>
    <r>
      <t>Gas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</si>
  <si>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Electricity</t>
  </si>
  <si>
    <r>
      <t>Renewables &amp; Others</t>
    </r>
    <r>
      <rPr>
        <vertAlign val="superscript"/>
        <sz val="10"/>
        <rFont val="맑은 고딕"/>
        <family val="2"/>
        <scheme val="minor"/>
      </rPr>
      <t>2</t>
    </r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</si>
  <si>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</si>
  <si>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</si>
  <si>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</si>
  <si>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</si>
  <si>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</si>
  <si>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</si>
  <si>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</si>
  <si>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</si>
  <si>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</si>
  <si>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</si>
  <si>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전북</t>
  </si>
  <si>
    <t>전남</t>
  </si>
  <si>
    <t>경북</t>
  </si>
  <si>
    <t>경남</t>
  </si>
  <si>
    <t>제주</t>
  </si>
  <si>
    <t>1. 천연가스, 도시가스</t>
  </si>
  <si>
    <t>2. ｢신에너지 및 재생에너지 개발･이용･보급 촉진법｣ 개정(2019.10)에 따라 신재생에너지를 "신재생 및 기타"로 표기</t>
  </si>
  <si>
    <t>주 1. 전국에는 기타지역 포함.</t>
  </si>
  <si>
    <t>1. Natural gas, City gas</t>
  </si>
  <si>
    <t>Note 1. Total includes other areas.</t>
  </si>
  <si>
    <t xml:space="preserve">    2. Before 2014, Sejong was included in Chungnam.</t>
  </si>
  <si>
    <t>전국 전력 소비량의</t>
    <phoneticPr fontId="2" type="noConversion"/>
  </si>
  <si>
    <t>자급률</t>
    <phoneticPr fontId="2" type="noConversion"/>
  </si>
  <si>
    <t>GRDP당 최종에너지소비 순위</t>
    <phoneticPr fontId="2" type="noConversion"/>
  </si>
  <si>
    <t>1인당 에너지소비 순위</t>
    <phoneticPr fontId="2" type="noConversion"/>
  </si>
  <si>
    <t>전력자립도 순위</t>
    <phoneticPr fontId="2" type="noConversion"/>
  </si>
  <si>
    <t xml:space="preserve">   8-2.  행정구역별 발전설비 및 발전량(2022)</t>
    <phoneticPr fontId="20" type="noConversion"/>
  </si>
  <si>
    <t xml:space="preserve">              Generation Capacity &amp; Power Generation by Province</t>
    <phoneticPr fontId="20" type="noConversion"/>
  </si>
  <si>
    <t>구 분</t>
    <phoneticPr fontId="20" type="noConversion"/>
  </si>
  <si>
    <t>발전설비  (kW)</t>
    <phoneticPr fontId="20" type="noConversion"/>
  </si>
  <si>
    <t>발전량  (MWh)</t>
    <phoneticPr fontId="20" type="noConversion"/>
  </si>
  <si>
    <t>원자력
Nuclear</t>
    <phoneticPr fontId="20" type="noConversion"/>
  </si>
  <si>
    <t>석탄 Coal</t>
    <phoneticPr fontId="20" type="noConversion"/>
  </si>
  <si>
    <t>LNG</t>
    <phoneticPr fontId="20" type="noConversion"/>
  </si>
  <si>
    <t>신재생
New&amp;Re
newable energy</t>
    <phoneticPr fontId="20" type="noConversion"/>
  </si>
  <si>
    <t>유류
oil</t>
    <phoneticPr fontId="20" type="noConversion"/>
  </si>
  <si>
    <t>양수
Pumping</t>
    <phoneticPr fontId="20" type="noConversion"/>
  </si>
  <si>
    <r>
      <t>기타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
Others</t>
    </r>
    <phoneticPr fontId="20" type="noConversion"/>
  </si>
  <si>
    <t>계
Total</t>
    <phoneticPr fontId="20" type="noConversion"/>
  </si>
  <si>
    <t>기타
Others</t>
    <phoneticPr fontId="20" type="noConversion"/>
  </si>
  <si>
    <r>
      <t xml:space="preserve">무연탄
</t>
    </r>
    <r>
      <rPr>
        <sz val="8.5"/>
        <rFont val="돋움"/>
        <family val="3"/>
        <charset val="129"/>
      </rPr>
      <t>Anthracite 
coal</t>
    </r>
    <phoneticPr fontId="20" type="noConversion"/>
  </si>
  <si>
    <r>
      <t xml:space="preserve">유연탄
</t>
    </r>
    <r>
      <rPr>
        <sz val="8.5"/>
        <rFont val="돋움"/>
        <family val="3"/>
        <charset val="129"/>
      </rPr>
      <t>Bituminous 
coal</t>
    </r>
    <phoneticPr fontId="20" type="noConversion"/>
  </si>
  <si>
    <t>서울  Seoul</t>
    <phoneticPr fontId="20" type="noConversion"/>
  </si>
  <si>
    <t>부산  Busan</t>
    <phoneticPr fontId="20" type="noConversion"/>
  </si>
  <si>
    <t>대구  Daegu</t>
    <phoneticPr fontId="20" type="noConversion"/>
  </si>
  <si>
    <t>인천  Incheon</t>
    <phoneticPr fontId="20" type="noConversion"/>
  </si>
  <si>
    <t>광주  Gwangju</t>
    <phoneticPr fontId="20" type="noConversion"/>
  </si>
  <si>
    <t>대전  Daejeon</t>
    <phoneticPr fontId="20" type="noConversion"/>
  </si>
  <si>
    <t>울산  Ulsan</t>
    <phoneticPr fontId="20" type="noConversion"/>
  </si>
  <si>
    <t>세종  Sejong</t>
    <phoneticPr fontId="20" type="noConversion"/>
  </si>
  <si>
    <t>경기  Gyeonggi</t>
    <phoneticPr fontId="20" type="noConversion"/>
  </si>
  <si>
    <t>강원  Gwangju</t>
    <phoneticPr fontId="20" type="noConversion"/>
  </si>
  <si>
    <t>충북  Chungbuk</t>
    <phoneticPr fontId="20" type="noConversion"/>
  </si>
  <si>
    <t>충남  Chungnam</t>
    <phoneticPr fontId="20" type="noConversion"/>
  </si>
  <si>
    <t>전북  Jeonbuk</t>
    <phoneticPr fontId="20" type="noConversion"/>
  </si>
  <si>
    <t>전남  Jeonnam</t>
    <phoneticPr fontId="20" type="noConversion"/>
  </si>
  <si>
    <t>경북  Gyeongbuk</t>
    <phoneticPr fontId="20" type="noConversion"/>
  </si>
  <si>
    <t>경남  Gyeongnam</t>
    <phoneticPr fontId="20" type="noConversion"/>
  </si>
  <si>
    <t>제주  Jeju</t>
    <phoneticPr fontId="20" type="noConversion"/>
  </si>
  <si>
    <t>총계  Total</t>
    <phoneticPr fontId="20" type="noConversion"/>
  </si>
  <si>
    <t xml:space="preserve">  1) 기타 : 증류탑폐열, 여열회수, 천연가스압터빈, 부생가스, 폐기물에너지</t>
    <phoneticPr fontId="20" type="noConversion"/>
  </si>
  <si>
    <t xml:space="preserve">    - 신재생에너지법 개정으로 폐기물에너지를 '20.1월부터 신재생에서 기타로 분류</t>
    <phoneticPr fontId="20" type="noConversion"/>
  </si>
  <si>
    <t>원자력</t>
    <phoneticPr fontId="2" type="noConversion"/>
  </si>
  <si>
    <t>석탄</t>
    <phoneticPr fontId="2" type="noConversion"/>
  </si>
  <si>
    <t>LNG</t>
    <phoneticPr fontId="2" type="noConversion"/>
  </si>
  <si>
    <t>신재생</t>
    <phoneticPr fontId="2" type="noConversion"/>
  </si>
  <si>
    <t>유류</t>
    <phoneticPr fontId="2" type="noConversion"/>
  </si>
  <si>
    <t>양수</t>
    <phoneticPr fontId="2" type="noConversion"/>
  </si>
  <si>
    <t>기타</t>
    <phoneticPr fontId="2" type="noConversion"/>
  </si>
  <si>
    <t>계</t>
    <phoneticPr fontId="2" type="noConversion"/>
  </si>
  <si>
    <t>신재생 발전량</t>
    <phoneticPr fontId="2" type="noConversion"/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</si>
  <si>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</si>
  <si>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</si>
  <si>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</si>
  <si>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</si>
  <si>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</si>
  <si>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</si>
  <si>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</si>
  <si>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</si>
  <si>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</si>
  <si>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</si>
  <si>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</si>
  <si>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</si>
  <si>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</si>
  <si>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</si>
  <si>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</si>
  <si>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</si>
  <si>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</si>
  <si>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사업용</t>
  </si>
  <si>
    <t>자가용</t>
  </si>
  <si>
    <t>합계</t>
    <phoneticPr fontId="1" type="noConversion"/>
  </si>
  <si>
    <t xml:space="preserve">  </t>
  </si>
  <si>
    <t>태양광</t>
  </si>
  <si>
    <t>풍력</t>
  </si>
  <si>
    <t>수력</t>
  </si>
  <si>
    <t>바이오</t>
  </si>
  <si>
    <t>바이오가스</t>
  </si>
  <si>
    <t>매립지가스</t>
  </si>
  <si>
    <t>우드칩</t>
  </si>
  <si>
    <t>목재펠릿</t>
  </si>
  <si>
    <t>흑액</t>
  </si>
  <si>
    <t>바이오중유</t>
  </si>
  <si>
    <t>폐기물</t>
  </si>
  <si>
    <t>폐가스</t>
  </si>
  <si>
    <t>산업폐기물</t>
  </si>
  <si>
    <t>생활폐기물</t>
  </si>
  <si>
    <t>SRF</t>
  </si>
  <si>
    <t>연료전지</t>
  </si>
  <si>
    <t>2.2.3 (발전량) 2014년</t>
    <phoneticPr fontId="29" type="noConversion"/>
  </si>
  <si>
    <t>(단위 : MWh)</t>
  </si>
  <si>
    <t>구 분</t>
    <phoneticPr fontId="32" type="noConversion"/>
  </si>
  <si>
    <t>신·재생에너지 총발전량(MWh)</t>
  </si>
  <si>
    <t>재생에너지</t>
  </si>
  <si>
    <t>합계</t>
  </si>
  <si>
    <t>신에너지</t>
  </si>
  <si>
    <t>신·재생에너지 지역별 발전비중(%)</t>
    <phoneticPr fontId="29" type="noConversion"/>
  </si>
  <si>
    <t>풍력</t>
    <phoneticPr fontId="32" type="noConversion"/>
  </si>
  <si>
    <t>해양</t>
    <phoneticPr fontId="32" type="noConversion"/>
  </si>
  <si>
    <t>폐목재</t>
    <phoneticPr fontId="29" type="noConversion"/>
  </si>
  <si>
    <t>하수슬러지 
고형연료</t>
  </si>
  <si>
    <t>하수슬러지
고형연료</t>
  </si>
  <si>
    <t>Bio-SRF</t>
  </si>
  <si>
    <t>대형도시쓰레기</t>
    <phoneticPr fontId="32" type="noConversion"/>
  </si>
  <si>
    <t>신</t>
    <phoneticPr fontId="32" type="noConversion"/>
  </si>
  <si>
    <t xml:space="preserve"> * 2014년 실적 지역 구분 오류 정정</t>
    <phoneticPr fontId="32" type="noConversion"/>
  </si>
  <si>
    <t>주1) 총발전량은 양수발전 포함이며, 신재생에너지 총발전량은 사업자+상용자가+신재생소규모자가용 합계임</t>
    <phoneticPr fontId="29" type="noConversion"/>
  </si>
  <si>
    <t>주2) 수력은 양수발전 제외하며, '03년부터 수력에 대수력(10MW) 포함</t>
    <phoneticPr fontId="29" type="noConversion"/>
  </si>
  <si>
    <t xml:space="preserve">주3) '11년부터 폐기물 발전량 조사 시행 </t>
  </si>
  <si>
    <t>주4) '12년부터 RPS 공급인증서 발급대상 바이오·폐기물 혼소발전은 혼소비율을 반영하여 발전량 산정</t>
    <phoneticPr fontId="29" type="noConversion"/>
  </si>
  <si>
    <t>주5) '14년부터 RDF/RPF/TDF는 SRF로 대체 조사</t>
    <phoneticPr fontId="29" type="noConversion"/>
  </si>
  <si>
    <t>주6) '14년부터 우드칩, 목재펠릿 중 일부는 Bio-SRF로 대체 분류</t>
    <phoneticPr fontId="29" type="noConversion"/>
  </si>
  <si>
    <t xml:space="preserve">  3.2 지역별 신·재생에너지 발전량 </t>
    <phoneticPr fontId="29" type="noConversion"/>
  </si>
  <si>
    <t>3.2.1 (발전량) 2022년</t>
    <phoneticPr fontId="29" type="noConversion"/>
  </si>
  <si>
    <t>구 분</t>
    <phoneticPr fontId="29" type="noConversion"/>
  </si>
  <si>
    <t>시멘트킬른보조연료</t>
  </si>
  <si>
    <t>정제연료유</t>
  </si>
  <si>
    <t>IGCC</t>
  </si>
  <si>
    <t>주7) '15년부터 대형도시쓰레기는 생활폐기물로 포함</t>
    <phoneticPr fontId="29" type="noConversion"/>
  </si>
  <si>
    <t>주8) 신에너지 및 재생에너지 개발∙이용∙보급 촉진법 개정('19.10.01 시행)에 따라 폐기물에너지 중 비재생폐기물은 제외</t>
    <phoneticPr fontId="29" type="noConversion"/>
  </si>
  <si>
    <t>7. 최종에너지 부문별 소비</t>
    <phoneticPr fontId="1" type="noConversion"/>
  </si>
  <si>
    <t xml:space="preserve">   Final Energy Consumption By sector</t>
    <phoneticPr fontId="1" type="noConversion"/>
  </si>
  <si>
    <t>단위 : 1,000toe</t>
    <phoneticPr fontId="1" type="noConversion"/>
  </si>
  <si>
    <t>산업</t>
    <phoneticPr fontId="1" type="noConversion"/>
  </si>
  <si>
    <t>수송</t>
    <phoneticPr fontId="1" type="noConversion"/>
  </si>
  <si>
    <t>가정·상업</t>
    <phoneticPr fontId="1" type="noConversion"/>
  </si>
  <si>
    <t>공공·기타</t>
    <phoneticPr fontId="1" type="noConversion"/>
  </si>
  <si>
    <t>Total</t>
    <phoneticPr fontId="1" type="noConversion"/>
  </si>
  <si>
    <t>Industry</t>
    <phoneticPr fontId="1" type="noConversion"/>
  </si>
  <si>
    <t>Transportation</t>
    <phoneticPr fontId="1" type="noConversion"/>
  </si>
  <si>
    <t>Residential &amp; Commercial</t>
    <phoneticPr fontId="1" type="noConversion"/>
  </si>
  <si>
    <t>Public &amp; Others</t>
    <phoneticPr fontId="1" type="noConversion"/>
  </si>
  <si>
    <t xml:space="preserve">서울 </t>
  </si>
  <si>
    <r>
      <t xml:space="preserve">     3. 2019년 이후 지역별 공공부문 도시가스 소비량은 가정</t>
    </r>
    <r>
      <rPr>
        <sz val="10"/>
        <rFont val="맑은 고딕"/>
        <family val="2"/>
        <charset val="129"/>
      </rPr>
      <t>∙</t>
    </r>
    <r>
      <rPr>
        <sz val="10"/>
        <rFont val="맑은 고딕"/>
        <family val="3"/>
        <charset val="129"/>
      </rPr>
      <t>상업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부문에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포함</t>
    </r>
    <r>
      <rPr>
        <sz val="10"/>
        <rFont val="맑은 고딕"/>
        <family val="2"/>
        <charset val="129"/>
      </rPr>
      <t>.</t>
    </r>
    <phoneticPr fontId="2" type="noConversion"/>
  </si>
  <si>
    <t xml:space="preserve">    2. Before 2014, Sejong was included in Chungnam.</t>
    <phoneticPr fontId="2" type="noConversion"/>
  </si>
  <si>
    <t xml:space="preserve">    3. 
Since 2019, regional city gas consumption of public sector has been included in residential &amp; commercial sector.</t>
  </si>
  <si>
    <t>이론적잠재량</t>
    <phoneticPr fontId="2" type="noConversion"/>
  </si>
  <si>
    <t>기술잠재량</t>
    <phoneticPr fontId="2" type="noConversion"/>
  </si>
  <si>
    <t>시장잠재량</t>
    <phoneticPr fontId="2" type="noConversion"/>
  </si>
  <si>
    <t>GWh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</si>
</sst>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_ "/>
    <numFmt numFmtId="177" formatCode="_-* #,##0.0_-;\-* #,##0.0_-;_-* &quot;-&quot;_-;_-@_-"/>
    <numFmt numFmtId="178" formatCode="_-* #,##0.00_-;\-* #,##0.00_-;_-* &quot;-&quot;_-;_-@_-"/>
    <numFmt numFmtId="179" formatCode="_-* #,##0.000_-;\-* #,##0.000_-;_-* &quot;-&quot;_-;_-@_-"/>
    <numFmt numFmtId="180" formatCode="0.0%"/>
    <numFmt numFmtId="181" formatCode="_-* #,##0.000_-;\-* #,##0.000_-;_-* &quot;-&quot;??_-;_-@_-"/>
    <numFmt numFmtId="185" formatCode="0.000"/>
  </numFmts>
  <fonts count="4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vertAlign val="superscript"/>
      <sz val="10"/>
      <name val="맑은 고딕"/>
      <family val="2"/>
      <scheme val="minor"/>
    </font>
    <font>
      <sz val="10"/>
      <name val="맑은 고딕"/>
      <family val="2"/>
      <scheme val="minor"/>
    </font>
    <font>
      <b/>
      <sz val="13"/>
      <color rgb="FF000000"/>
      <name val="Calibri"/>
      <family val="3"/>
      <charset val="129"/>
    </font>
    <font>
      <sz val="10"/>
      <color rgb="FF000000"/>
      <name val="Calibri"/>
      <family val="3"/>
      <charset val="129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2"/>
      <scheme val="minor"/>
    </font>
    <font>
      <sz val="10"/>
      <name val="Calibri"/>
      <family val="3"/>
      <charset val="129"/>
    </font>
    <font>
      <sz val="10"/>
      <color rgb="FFFF0000"/>
      <name val="Calibri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sz val="16"/>
      <name val="돋움"/>
      <family val="3"/>
      <charset val="129"/>
    </font>
    <font>
      <sz val="9"/>
      <name val="돋움"/>
      <family val="3"/>
      <charset val="129"/>
    </font>
    <font>
      <vertAlign val="superscript"/>
      <sz val="9"/>
      <name val="돋움"/>
      <family val="3"/>
      <charset val="129"/>
    </font>
    <font>
      <sz val="8.5"/>
      <name val="돋움"/>
      <family val="3"/>
      <charset val="129"/>
    </font>
    <font>
      <sz val="7"/>
      <name val="돋움"/>
      <family val="3"/>
      <charset val="129"/>
    </font>
    <font>
      <b/>
      <sz val="9"/>
      <name val="돋움"/>
      <family val="3"/>
      <charset val="129"/>
    </font>
    <font>
      <b/>
      <sz val="7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thin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/>
      <diagonal/>
    </border>
    <border>
      <left style="hair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/>
      <bottom/>
      <diagonal/>
    </border>
    <border>
      <left style="thin">
        <color indexed="64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medium">
        <color theme="1" tint="0.34998626667073579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8" fillId="0" borderId="0"/>
    <xf numFmtId="41" fontId="18" fillId="0" borderId="0" applyFont="0" applyFill="0" applyBorder="0" applyAlignment="0" applyProtection="0"/>
  </cellStyleXfs>
  <cellXfs count="290">
    <xf numFmtId="0" fontId="0" fillId="0" borderId="0" xfId="0">
      <alignment vertical="center"/>
    </xf>
    <xf numFmtId="0" fontId="4" fillId="0" borderId="0" xfId="3" applyFont="1">
      <alignment vertical="center"/>
    </xf>
    <xf numFmtId="0" fontId="5" fillId="0" borderId="0" xfId="3" applyFont="1">
      <alignment vertical="center"/>
    </xf>
    <xf numFmtId="0" fontId="6" fillId="0" borderId="1" xfId="3" applyFont="1" applyBorder="1">
      <alignment vertical="center"/>
    </xf>
    <xf numFmtId="0" fontId="7" fillId="0" borderId="1" xfId="3" applyFont="1" applyBorder="1">
      <alignment vertical="center"/>
    </xf>
    <xf numFmtId="0" fontId="7" fillId="0" borderId="0" xfId="3" applyFont="1">
      <alignment vertical="center"/>
    </xf>
    <xf numFmtId="0" fontId="7" fillId="2" borderId="2" xfId="3" applyFont="1" applyFill="1" applyBorder="1">
      <alignment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/>
    </xf>
    <xf numFmtId="0" fontId="7" fillId="2" borderId="6" xfId="3" applyFont="1" applyFill="1" applyBorder="1">
      <alignment vertical="center"/>
    </xf>
    <xf numFmtId="0" fontId="7" fillId="2" borderId="0" xfId="3" applyFont="1" applyFill="1" applyAlignment="1">
      <alignment horizontal="center" vertical="center"/>
    </xf>
    <xf numFmtId="0" fontId="7" fillId="2" borderId="10" xfId="3" applyFont="1" applyFill="1" applyBorder="1" applyAlignment="1">
      <alignment horizontal="center" vertical="center"/>
    </xf>
    <xf numFmtId="0" fontId="7" fillId="2" borderId="11" xfId="3" applyFont="1" applyFill="1" applyBorder="1" applyAlignment="1">
      <alignment horizontal="center" vertical="center"/>
    </xf>
    <xf numFmtId="0" fontId="7" fillId="2" borderId="0" xfId="3" applyFont="1" applyFill="1">
      <alignment vertical="center"/>
    </xf>
    <xf numFmtId="0" fontId="7" fillId="2" borderId="12" xfId="3" applyFont="1" applyFill="1" applyBorder="1" applyAlignment="1">
      <alignment horizontal="center" vertical="center"/>
    </xf>
    <xf numFmtId="0" fontId="7" fillId="2" borderId="13" xfId="3" applyFont="1" applyFill="1" applyBorder="1" applyAlignment="1">
      <alignment horizontal="center" vertical="center"/>
    </xf>
    <xf numFmtId="0" fontId="7" fillId="2" borderId="14" xfId="3" applyFont="1" applyFill="1" applyBorder="1" applyAlignment="1">
      <alignment horizontal="center" vertical="center"/>
    </xf>
    <xf numFmtId="0" fontId="7" fillId="2" borderId="15" xfId="3" applyFont="1" applyFill="1" applyBorder="1" applyAlignment="1">
      <alignment horizontal="center" vertical="center"/>
    </xf>
    <xf numFmtId="0" fontId="7" fillId="2" borderId="19" xfId="3" applyFont="1" applyFill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41" fontId="7" fillId="0" borderId="21" xfId="4" applyFont="1" applyFill="1" applyBorder="1" applyAlignment="1">
      <alignment horizontal="right" vertical="center"/>
    </xf>
    <xf numFmtId="177" fontId="7" fillId="0" borderId="22" xfId="4" applyNumberFormat="1" applyFont="1" applyFill="1" applyBorder="1" applyAlignment="1">
      <alignment horizontal="right" vertical="center"/>
    </xf>
    <xf numFmtId="41" fontId="7" fillId="0" borderId="22" xfId="4" applyFont="1" applyFill="1" applyBorder="1" applyAlignment="1">
      <alignment horizontal="right" vertical="center"/>
    </xf>
    <xf numFmtId="178" fontId="7" fillId="0" borderId="22" xfId="4" applyNumberFormat="1" applyFont="1" applyFill="1" applyBorder="1" applyAlignment="1">
      <alignment horizontal="right" vertical="center"/>
    </xf>
    <xf numFmtId="179" fontId="7" fillId="0" borderId="22" xfId="4" applyNumberFormat="1" applyFont="1" applyFill="1" applyBorder="1" applyAlignment="1">
      <alignment horizontal="right" vertical="center"/>
    </xf>
    <xf numFmtId="0" fontId="7" fillId="0" borderId="6" xfId="3" applyFont="1" applyBorder="1" applyAlignment="1">
      <alignment horizontal="center" vertical="center"/>
    </xf>
    <xf numFmtId="41" fontId="7" fillId="0" borderId="12" xfId="4" applyFont="1" applyFill="1" applyBorder="1" applyAlignment="1">
      <alignment horizontal="right" vertical="center"/>
    </xf>
    <xf numFmtId="177" fontId="7" fillId="0" borderId="0" xfId="4" applyNumberFormat="1" applyFont="1" applyFill="1" applyBorder="1" applyAlignment="1">
      <alignment horizontal="right" vertical="center"/>
    </xf>
    <xf numFmtId="41" fontId="7" fillId="0" borderId="0" xfId="4" applyFont="1" applyFill="1" applyBorder="1" applyAlignment="1">
      <alignment horizontal="right" vertical="center"/>
    </xf>
    <xf numFmtId="178" fontId="7" fillId="0" borderId="0" xfId="4" applyNumberFormat="1" applyFont="1" applyFill="1" applyBorder="1" applyAlignment="1">
      <alignment horizontal="right" vertical="center"/>
    </xf>
    <xf numFmtId="179" fontId="7" fillId="0" borderId="0" xfId="4" applyNumberFormat="1" applyFont="1" applyFill="1" applyBorder="1" applyAlignment="1">
      <alignment horizontal="right" vertical="center"/>
    </xf>
    <xf numFmtId="0" fontId="7" fillId="0" borderId="9" xfId="3" applyFont="1" applyBorder="1" applyAlignment="1">
      <alignment horizontal="center" vertical="center"/>
    </xf>
    <xf numFmtId="177" fontId="7" fillId="0" borderId="8" xfId="4" applyNumberFormat="1" applyFont="1" applyFill="1" applyBorder="1" applyAlignment="1">
      <alignment horizontal="right" vertical="center"/>
    </xf>
    <xf numFmtId="0" fontId="7" fillId="0" borderId="23" xfId="3" applyFont="1" applyBorder="1" applyAlignment="1">
      <alignment horizontal="center" vertical="center"/>
    </xf>
    <xf numFmtId="41" fontId="7" fillId="0" borderId="24" xfId="4" applyFont="1" applyFill="1" applyBorder="1" applyAlignment="1">
      <alignment horizontal="right" vertical="center"/>
    </xf>
    <xf numFmtId="177" fontId="7" fillId="0" borderId="25" xfId="4" applyNumberFormat="1" applyFont="1" applyFill="1" applyBorder="1" applyAlignment="1">
      <alignment horizontal="right" vertical="center"/>
    </xf>
    <xf numFmtId="41" fontId="7" fillId="0" borderId="25" xfId="4" applyFont="1" applyFill="1" applyBorder="1" applyAlignment="1">
      <alignment horizontal="right" vertical="center"/>
    </xf>
    <xf numFmtId="178" fontId="7" fillId="0" borderId="25" xfId="4" applyNumberFormat="1" applyFont="1" applyFill="1" applyBorder="1" applyAlignment="1">
      <alignment horizontal="right" vertical="center"/>
    </xf>
    <xf numFmtId="179" fontId="7" fillId="0" borderId="25" xfId="4" applyNumberFormat="1" applyFont="1" applyFill="1" applyBorder="1" applyAlignment="1">
      <alignment horizontal="right" vertical="center"/>
    </xf>
    <xf numFmtId="41" fontId="7" fillId="0" borderId="7" xfId="4" applyFont="1" applyFill="1" applyBorder="1" applyAlignment="1">
      <alignment horizontal="right" vertical="center"/>
    </xf>
    <xf numFmtId="41" fontId="7" fillId="0" borderId="8" xfId="4" applyFont="1" applyFill="1" applyBorder="1" applyAlignment="1">
      <alignment horizontal="right" vertical="center"/>
    </xf>
    <xf numFmtId="178" fontId="7" fillId="0" borderId="8" xfId="4" applyNumberFormat="1" applyFont="1" applyFill="1" applyBorder="1" applyAlignment="1">
      <alignment horizontal="right" vertical="center"/>
    </xf>
    <xf numFmtId="179" fontId="7" fillId="0" borderId="8" xfId="4" applyNumberFormat="1" applyFont="1" applyFill="1" applyBorder="1" applyAlignment="1">
      <alignment horizontal="right" vertical="center"/>
    </xf>
    <xf numFmtId="41" fontId="7" fillId="0" borderId="0" xfId="3" applyNumberFormat="1" applyFont="1">
      <alignment vertical="center"/>
    </xf>
    <xf numFmtId="177" fontId="10" fillId="0" borderId="25" xfId="4" applyNumberFormat="1" applyFont="1" applyFill="1" applyBorder="1" applyAlignment="1">
      <alignment horizontal="right" vertical="center"/>
    </xf>
    <xf numFmtId="177" fontId="10" fillId="0" borderId="0" xfId="4" applyNumberFormat="1" applyFont="1" applyFill="1" applyBorder="1" applyAlignment="1">
      <alignment horizontal="right" vertical="center"/>
    </xf>
    <xf numFmtId="177" fontId="10" fillId="0" borderId="8" xfId="4" applyNumberFormat="1" applyFont="1" applyFill="1" applyBorder="1" applyAlignment="1">
      <alignment horizontal="right" vertical="center"/>
    </xf>
    <xf numFmtId="0" fontId="7" fillId="0" borderId="26" xfId="3" applyFont="1" applyBorder="1" applyAlignment="1">
      <alignment horizontal="center" vertical="center"/>
    </xf>
    <xf numFmtId="41" fontId="7" fillId="0" borderId="27" xfId="4" applyFont="1" applyFill="1" applyBorder="1" applyAlignment="1">
      <alignment horizontal="right" vertical="center"/>
    </xf>
    <xf numFmtId="177" fontId="7" fillId="0" borderId="1" xfId="4" applyNumberFormat="1" applyFont="1" applyFill="1" applyBorder="1" applyAlignment="1">
      <alignment horizontal="right" vertical="center"/>
    </xf>
    <xf numFmtId="41" fontId="7" fillId="0" borderId="1" xfId="4" applyFont="1" applyFill="1" applyBorder="1" applyAlignment="1">
      <alignment horizontal="right" vertical="center"/>
    </xf>
    <xf numFmtId="177" fontId="10" fillId="0" borderId="1" xfId="4" applyNumberFormat="1" applyFont="1" applyFill="1" applyBorder="1" applyAlignment="1">
      <alignment horizontal="right" vertical="center"/>
    </xf>
    <xf numFmtId="178" fontId="7" fillId="0" borderId="1" xfId="4" applyNumberFormat="1" applyFont="1" applyFill="1" applyBorder="1" applyAlignment="1">
      <alignment horizontal="right" vertical="center"/>
    </xf>
    <xf numFmtId="179" fontId="7" fillId="0" borderId="1" xfId="4" applyNumberFormat="1" applyFont="1" applyFill="1" applyBorder="1" applyAlignment="1">
      <alignment horizontal="right" vertical="center"/>
    </xf>
    <xf numFmtId="0" fontId="7" fillId="0" borderId="0" xfId="3" applyFont="1" applyAlignment="1">
      <alignment horizontal="left" vertical="center"/>
    </xf>
    <xf numFmtId="178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9" fontId="0" fillId="0" borderId="0" xfId="0" applyNumberFormat="1">
      <alignment vertical="center"/>
    </xf>
    <xf numFmtId="0" fontId="6" fillId="0" borderId="0" xfId="3" applyFont="1">
      <alignment vertical="center"/>
    </xf>
    <xf numFmtId="0" fontId="7" fillId="0" borderId="0" xfId="3" applyFont="1" applyAlignment="1">
      <alignment horizontal="right" vertical="center"/>
    </xf>
    <xf numFmtId="0" fontId="7" fillId="2" borderId="13" xfId="3" applyFont="1" applyFill="1" applyBorder="1">
      <alignment vertical="center"/>
    </xf>
    <xf numFmtId="41" fontId="7" fillId="0" borderId="0" xfId="4" applyFont="1" applyFill="1" applyBorder="1" applyAlignment="1">
      <alignment horizontal="right" vertical="top"/>
    </xf>
    <xf numFmtId="179" fontId="7" fillId="0" borderId="0" xfId="3" applyNumberFormat="1" applyFont="1">
      <alignment vertical="center"/>
    </xf>
    <xf numFmtId="41" fontId="7" fillId="0" borderId="24" xfId="4" applyFont="1" applyFill="1" applyBorder="1" applyAlignment="1">
      <alignment horizontal="right" vertical="top"/>
    </xf>
    <xf numFmtId="41" fontId="7" fillId="0" borderId="25" xfId="4" applyFont="1" applyFill="1" applyBorder="1" applyAlignment="1">
      <alignment horizontal="right" vertical="top"/>
    </xf>
    <xf numFmtId="41" fontId="7" fillId="0" borderId="12" xfId="4" applyFont="1" applyFill="1" applyBorder="1" applyAlignment="1">
      <alignment horizontal="right" vertical="top"/>
    </xf>
    <xf numFmtId="41" fontId="7" fillId="0" borderId="7" xfId="4" applyFont="1" applyFill="1" applyBorder="1" applyAlignment="1">
      <alignment horizontal="right" vertical="top"/>
    </xf>
    <xf numFmtId="41" fontId="7" fillId="0" borderId="8" xfId="4" applyFont="1" applyFill="1" applyBorder="1" applyAlignment="1">
      <alignment horizontal="right" vertical="top"/>
    </xf>
    <xf numFmtId="49" fontId="7" fillId="0" borderId="6" xfId="3" applyNumberFormat="1" applyFont="1" applyBorder="1" applyAlignment="1">
      <alignment horizontal="center" vertical="top"/>
    </xf>
    <xf numFmtId="41" fontId="7" fillId="0" borderId="0" xfId="4" applyFont="1" applyFill="1" applyAlignment="1">
      <alignment horizontal="right" vertical="center" wrapText="1"/>
    </xf>
    <xf numFmtId="0" fontId="7" fillId="0" borderId="8" xfId="3" applyFont="1" applyBorder="1" applyAlignment="1">
      <alignment horizontal="center" vertical="center"/>
    </xf>
    <xf numFmtId="41" fontId="7" fillId="0" borderId="1" xfId="4" applyFont="1" applyFill="1" applyBorder="1" applyAlignment="1">
      <alignment horizontal="right" vertical="top"/>
    </xf>
    <xf numFmtId="0" fontId="7" fillId="0" borderId="0" xfId="0" applyFont="1">
      <alignment vertical="center"/>
    </xf>
    <xf numFmtId="41" fontId="7" fillId="0" borderId="0" xfId="4" applyFont="1" applyFill="1" applyBorder="1" applyAlignment="1">
      <alignment horizontal="right" vertical="center" wrapText="1"/>
    </xf>
    <xf numFmtId="0" fontId="6" fillId="3" borderId="0" xfId="3" applyFont="1" applyFill="1">
      <alignment vertical="center"/>
    </xf>
    <xf numFmtId="0" fontId="7" fillId="3" borderId="0" xfId="3" applyFont="1" applyFill="1">
      <alignment vertical="center"/>
    </xf>
    <xf numFmtId="0" fontId="7" fillId="3" borderId="5" xfId="3" applyFont="1" applyFill="1" applyBorder="1" applyAlignment="1">
      <alignment horizontal="center" vertical="center"/>
    </xf>
    <xf numFmtId="0" fontId="7" fillId="3" borderId="14" xfId="3" applyFont="1" applyFill="1" applyBorder="1" applyAlignment="1">
      <alignment horizontal="center" vertical="center"/>
    </xf>
    <xf numFmtId="41" fontId="7" fillId="3" borderId="0" xfId="4" applyFont="1" applyFill="1" applyBorder="1" applyAlignment="1">
      <alignment horizontal="right" vertical="top"/>
    </xf>
    <xf numFmtId="41" fontId="7" fillId="3" borderId="25" xfId="4" applyFont="1" applyFill="1" applyBorder="1" applyAlignment="1">
      <alignment horizontal="right" vertical="top"/>
    </xf>
    <xf numFmtId="41" fontId="7" fillId="3" borderId="8" xfId="4" applyFont="1" applyFill="1" applyBorder="1" applyAlignment="1">
      <alignment horizontal="right" vertical="top"/>
    </xf>
    <xf numFmtId="41" fontId="7" fillId="3" borderId="1" xfId="4" applyFont="1" applyFill="1" applyBorder="1" applyAlignment="1">
      <alignment horizontal="right" vertical="top"/>
    </xf>
    <xf numFmtId="0" fontId="7" fillId="3" borderId="0" xfId="0" applyFont="1" applyFill="1">
      <alignment vertical="center"/>
    </xf>
    <xf numFmtId="180" fontId="7" fillId="0" borderId="0" xfId="2" applyNumberFormat="1" applyFont="1">
      <alignment vertical="center"/>
    </xf>
    <xf numFmtId="0" fontId="11" fillId="0" borderId="0" xfId="3" applyFont="1">
      <alignment vertical="center"/>
    </xf>
    <xf numFmtId="0" fontId="12" fillId="0" borderId="0" xfId="3" applyFont="1">
      <alignment vertical="center"/>
    </xf>
    <xf numFmtId="0" fontId="12" fillId="0" borderId="0" xfId="3" applyFont="1" applyAlignment="1">
      <alignment horizontal="right" vertical="center"/>
    </xf>
    <xf numFmtId="0" fontId="12" fillId="4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5" xfId="3" applyFont="1" applyFill="1" applyBorder="1" applyAlignment="1">
      <alignment horizontal="center" vertical="center"/>
    </xf>
    <xf numFmtId="0" fontId="12" fillId="4" borderId="13" xfId="3" applyFont="1" applyFill="1" applyBorder="1" applyAlignment="1">
      <alignment horizontal="center" vertical="center"/>
    </xf>
    <xf numFmtId="0" fontId="13" fillId="2" borderId="13" xfId="3" applyFont="1" applyFill="1" applyBorder="1" applyAlignment="1">
      <alignment horizontal="center" vertical="center"/>
    </xf>
    <xf numFmtId="0" fontId="13" fillId="2" borderId="14" xfId="3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2" fillId="0" borderId="20" xfId="3" applyFont="1" applyBorder="1" applyAlignment="1">
      <alignment horizontal="center" vertical="center"/>
    </xf>
    <xf numFmtId="41" fontId="12" fillId="0" borderId="21" xfId="4" applyFont="1" applyFill="1" applyBorder="1" applyAlignment="1">
      <alignment horizontal="right" vertical="top"/>
    </xf>
    <xf numFmtId="41" fontId="12" fillId="0" borderId="22" xfId="4" applyFont="1" applyFill="1" applyBorder="1" applyAlignment="1">
      <alignment horizontal="right" vertical="top"/>
    </xf>
    <xf numFmtId="0" fontId="12" fillId="0" borderId="6" xfId="3" applyFont="1" applyBorder="1" applyAlignment="1">
      <alignment horizontal="center" vertical="center"/>
    </xf>
    <xf numFmtId="41" fontId="12" fillId="0" borderId="12" xfId="4" applyFont="1" applyFill="1" applyBorder="1" applyAlignment="1">
      <alignment horizontal="right" vertical="top"/>
    </xf>
    <xf numFmtId="41" fontId="12" fillId="0" borderId="0" xfId="4" applyFont="1" applyFill="1" applyBorder="1" applyAlignment="1">
      <alignment horizontal="right" vertical="top"/>
    </xf>
    <xf numFmtId="0" fontId="12" fillId="0" borderId="9" xfId="3" applyFont="1" applyBorder="1" applyAlignment="1">
      <alignment horizontal="center" vertical="center"/>
    </xf>
    <xf numFmtId="0" fontId="12" fillId="0" borderId="23" xfId="3" applyFont="1" applyBorder="1" applyAlignment="1">
      <alignment horizontal="center" vertical="center"/>
    </xf>
    <xf numFmtId="41" fontId="12" fillId="0" borderId="24" xfId="4" applyFont="1" applyFill="1" applyBorder="1" applyAlignment="1">
      <alignment horizontal="right" vertical="top"/>
    </xf>
    <xf numFmtId="41" fontId="12" fillId="0" borderId="25" xfId="4" applyFont="1" applyFill="1" applyBorder="1" applyAlignment="1">
      <alignment horizontal="right" vertical="top"/>
    </xf>
    <xf numFmtId="41" fontId="12" fillId="0" borderId="7" xfId="4" applyFont="1" applyFill="1" applyBorder="1" applyAlignment="1">
      <alignment horizontal="right" vertical="top"/>
    </xf>
    <xf numFmtId="41" fontId="12" fillId="0" borderId="8" xfId="4" applyFont="1" applyFill="1" applyBorder="1" applyAlignment="1">
      <alignment horizontal="right" vertical="top"/>
    </xf>
    <xf numFmtId="0" fontId="16" fillId="0" borderId="6" xfId="3" applyFont="1" applyBorder="1" applyAlignment="1">
      <alignment horizontal="center" vertical="center"/>
    </xf>
    <xf numFmtId="41" fontId="17" fillId="0" borderId="12" xfId="4" applyFont="1" applyFill="1" applyBorder="1" applyAlignment="1">
      <alignment horizontal="right" vertical="top"/>
    </xf>
    <xf numFmtId="41" fontId="17" fillId="0" borderId="0" xfId="4" applyFont="1" applyFill="1" applyBorder="1" applyAlignment="1">
      <alignment horizontal="right" vertical="top"/>
    </xf>
    <xf numFmtId="0" fontId="16" fillId="0" borderId="26" xfId="3" applyFont="1" applyBorder="1" applyAlignment="1">
      <alignment horizontal="center" vertical="center"/>
    </xf>
    <xf numFmtId="41" fontId="12" fillId="0" borderId="27" xfId="4" applyFont="1" applyFill="1" applyBorder="1" applyAlignment="1">
      <alignment horizontal="right" vertical="top"/>
    </xf>
    <xf numFmtId="41" fontId="12" fillId="0" borderId="1" xfId="4" applyFont="1" applyFill="1" applyBorder="1" applyAlignment="1">
      <alignment horizontal="right" vertical="top"/>
    </xf>
    <xf numFmtId="0" fontId="16" fillId="0" borderId="0" xfId="3" applyFont="1">
      <alignment vertical="center"/>
    </xf>
    <xf numFmtId="0" fontId="12" fillId="0" borderId="0" xfId="0" applyFont="1">
      <alignment vertical="center"/>
    </xf>
    <xf numFmtId="0" fontId="16" fillId="0" borderId="0" xfId="0" applyFont="1">
      <alignment vertical="center"/>
    </xf>
    <xf numFmtId="0" fontId="16" fillId="3" borderId="6" xfId="3" applyFont="1" applyFill="1" applyBorder="1" applyAlignment="1">
      <alignment horizontal="center" vertical="center"/>
    </xf>
    <xf numFmtId="41" fontId="12" fillId="3" borderId="12" xfId="4" applyFont="1" applyFill="1" applyBorder="1" applyAlignment="1">
      <alignment horizontal="right" vertical="top"/>
    </xf>
    <xf numFmtId="41" fontId="12" fillId="3" borderId="0" xfId="4" applyFont="1" applyFill="1" applyBorder="1" applyAlignment="1">
      <alignment horizontal="right" vertical="top"/>
    </xf>
    <xf numFmtId="0" fontId="12" fillId="3" borderId="0" xfId="3" applyFont="1" applyFill="1">
      <alignment vertical="center"/>
    </xf>
    <xf numFmtId="0" fontId="7" fillId="3" borderId="6" xfId="3" applyFont="1" applyFill="1" applyBorder="1" applyAlignment="1">
      <alignment horizontal="center" vertical="center"/>
    </xf>
    <xf numFmtId="41" fontId="7" fillId="3" borderId="12" xfId="4" applyFont="1" applyFill="1" applyBorder="1" applyAlignment="1">
      <alignment horizontal="right" vertical="center"/>
    </xf>
    <xf numFmtId="177" fontId="7" fillId="3" borderId="0" xfId="4" applyNumberFormat="1" applyFont="1" applyFill="1" applyBorder="1" applyAlignment="1">
      <alignment horizontal="right" vertical="center"/>
    </xf>
    <xf numFmtId="41" fontId="7" fillId="3" borderId="0" xfId="4" applyFont="1" applyFill="1" applyBorder="1" applyAlignment="1">
      <alignment horizontal="right" vertical="center"/>
    </xf>
    <xf numFmtId="177" fontId="10" fillId="3" borderId="0" xfId="4" applyNumberFormat="1" applyFont="1" applyFill="1" applyBorder="1" applyAlignment="1">
      <alignment horizontal="right" vertical="center"/>
    </xf>
    <xf numFmtId="178" fontId="7" fillId="3" borderId="0" xfId="4" applyNumberFormat="1" applyFont="1" applyFill="1" applyBorder="1" applyAlignment="1">
      <alignment horizontal="right" vertical="center"/>
    </xf>
    <xf numFmtId="179" fontId="7" fillId="3" borderId="0" xfId="4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0" fontId="19" fillId="0" borderId="0" xfId="5" applyFont="1" applyAlignment="1">
      <alignment horizontal="left" vertical="center"/>
    </xf>
    <xf numFmtId="0" fontId="18" fillId="0" borderId="0" xfId="5"/>
    <xf numFmtId="176" fontId="21" fillId="0" borderId="8" xfId="0" applyNumberFormat="1" applyFont="1" applyBorder="1">
      <alignment vertical="center"/>
    </xf>
    <xf numFmtId="0" fontId="22" fillId="6" borderId="41" xfId="5" applyFont="1" applyFill="1" applyBorder="1" applyAlignment="1">
      <alignment horizontal="center" vertical="center" wrapText="1"/>
    </xf>
    <xf numFmtId="0" fontId="22" fillId="6" borderId="43" xfId="5" applyFont="1" applyFill="1" applyBorder="1" applyAlignment="1">
      <alignment horizontal="center" vertical="center" wrapText="1"/>
    </xf>
    <xf numFmtId="0" fontId="22" fillId="0" borderId="45" xfId="5" applyFont="1" applyBorder="1" applyAlignment="1">
      <alignment horizontal="left" vertical="center"/>
    </xf>
    <xf numFmtId="41" fontId="25" fillId="0" borderId="46" xfId="6" applyFont="1" applyBorder="1" applyAlignment="1">
      <alignment horizontal="right" vertical="center"/>
    </xf>
    <xf numFmtId="3" fontId="25" fillId="0" borderId="47" xfId="5" applyNumberFormat="1" applyFont="1" applyBorder="1" applyAlignment="1">
      <alignment horizontal="right" vertical="center"/>
    </xf>
    <xf numFmtId="3" fontId="25" fillId="0" borderId="48" xfId="5" applyNumberFormat="1" applyFont="1" applyBorder="1" applyAlignment="1">
      <alignment horizontal="right" vertical="center"/>
    </xf>
    <xf numFmtId="41" fontId="25" fillId="0" borderId="49" xfId="6" applyFont="1" applyBorder="1" applyAlignment="1">
      <alignment horizontal="right" vertical="center"/>
    </xf>
    <xf numFmtId="3" fontId="25" fillId="0" borderId="50" xfId="5" applyNumberFormat="1" applyFont="1" applyBorder="1" applyAlignment="1">
      <alignment horizontal="right" vertical="center"/>
    </xf>
    <xf numFmtId="3" fontId="25" fillId="0" borderId="51" xfId="5" applyNumberFormat="1" applyFont="1" applyBorder="1" applyAlignment="1">
      <alignment horizontal="right" vertical="center"/>
    </xf>
    <xf numFmtId="41" fontId="18" fillId="0" borderId="0" xfId="5" applyNumberFormat="1"/>
    <xf numFmtId="0" fontId="22" fillId="0" borderId="45" xfId="5" applyFont="1" applyBorder="1" applyAlignment="1">
      <alignment vertical="center"/>
    </xf>
    <xf numFmtId="3" fontId="25" fillId="0" borderId="46" xfId="5" applyNumberFormat="1" applyFont="1" applyBorder="1" applyAlignment="1">
      <alignment horizontal="right" vertical="center"/>
    </xf>
    <xf numFmtId="3" fontId="25" fillId="0" borderId="52" xfId="5" applyNumberFormat="1" applyFont="1" applyBorder="1" applyAlignment="1">
      <alignment horizontal="right" vertical="center"/>
    </xf>
    <xf numFmtId="3" fontId="25" fillId="0" borderId="49" xfId="5" applyNumberFormat="1" applyFont="1" applyBorder="1" applyAlignment="1">
      <alignment horizontal="right" vertical="center"/>
    </xf>
    <xf numFmtId="3" fontId="25" fillId="0" borderId="53" xfId="5" applyNumberFormat="1" applyFont="1" applyBorder="1" applyAlignment="1">
      <alignment horizontal="right" vertical="center"/>
    </xf>
    <xf numFmtId="3" fontId="25" fillId="0" borderId="54" xfId="5" applyNumberFormat="1" applyFont="1" applyBorder="1" applyAlignment="1">
      <alignment horizontal="right" vertical="center"/>
    </xf>
    <xf numFmtId="41" fontId="25" fillId="0" borderId="46" xfId="5" applyNumberFormat="1" applyFont="1" applyBorder="1" applyAlignment="1">
      <alignment horizontal="right" vertical="center"/>
    </xf>
    <xf numFmtId="0" fontId="26" fillId="6" borderId="55" xfId="5" applyFont="1" applyFill="1" applyBorder="1" applyAlignment="1">
      <alignment vertical="center"/>
    </xf>
    <xf numFmtId="3" fontId="27" fillId="6" borderId="56" xfId="5" applyNumberFormat="1" applyFont="1" applyFill="1" applyBorder="1" applyAlignment="1">
      <alignment horizontal="right" vertical="center"/>
    </xf>
    <xf numFmtId="3" fontId="27" fillId="6" borderId="57" xfId="5" applyNumberFormat="1" applyFont="1" applyFill="1" applyBorder="1" applyAlignment="1">
      <alignment horizontal="right" vertical="center"/>
    </xf>
    <xf numFmtId="3" fontId="27" fillId="6" borderId="58" xfId="5" applyNumberFormat="1" applyFont="1" applyFill="1" applyBorder="1" applyAlignment="1">
      <alignment horizontal="right" vertical="center"/>
    </xf>
    <xf numFmtId="3" fontId="27" fillId="6" borderId="59" xfId="5" applyNumberFormat="1" applyFont="1" applyFill="1" applyBorder="1" applyAlignment="1">
      <alignment horizontal="right" vertical="center"/>
    </xf>
    <xf numFmtId="3" fontId="27" fillId="6" borderId="60" xfId="5" applyNumberFormat="1" applyFont="1" applyFill="1" applyBorder="1" applyAlignment="1">
      <alignment horizontal="right" vertical="center"/>
    </xf>
    <xf numFmtId="3" fontId="27" fillId="6" borderId="61" xfId="5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0" fontId="18" fillId="0" borderId="0" xfId="5" applyAlignment="1">
      <alignment vertical="center"/>
    </xf>
    <xf numFmtId="176" fontId="28" fillId="0" borderId="0" xfId="5" applyNumberFormat="1" applyFont="1" applyAlignment="1">
      <alignment vertical="center"/>
    </xf>
    <xf numFmtId="176" fontId="28" fillId="0" borderId="0" xfId="5" applyNumberFormat="1" applyFont="1"/>
    <xf numFmtId="0" fontId="22" fillId="7" borderId="45" xfId="5" applyFont="1" applyFill="1" applyBorder="1" applyAlignment="1">
      <alignment vertical="center"/>
    </xf>
    <xf numFmtId="41" fontId="25" fillId="7" borderId="46" xfId="6" applyFont="1" applyFill="1" applyBorder="1" applyAlignment="1">
      <alignment horizontal="right" vertical="center"/>
    </xf>
    <xf numFmtId="3" fontId="25" fillId="7" borderId="46" xfId="5" applyNumberFormat="1" applyFont="1" applyFill="1" applyBorder="1" applyAlignment="1">
      <alignment horizontal="right" vertical="center"/>
    </xf>
    <xf numFmtId="3" fontId="25" fillId="7" borderId="52" xfId="5" applyNumberFormat="1" applyFont="1" applyFill="1" applyBorder="1" applyAlignment="1">
      <alignment horizontal="right" vertical="center"/>
    </xf>
    <xf numFmtId="41" fontId="25" fillId="7" borderId="49" xfId="6" applyFont="1" applyFill="1" applyBorder="1" applyAlignment="1">
      <alignment horizontal="right" vertical="center"/>
    </xf>
    <xf numFmtId="3" fontId="25" fillId="7" borderId="53" xfId="5" applyNumberFormat="1" applyFont="1" applyFill="1" applyBorder="1" applyAlignment="1">
      <alignment horizontal="right" vertical="center"/>
    </xf>
    <xf numFmtId="3" fontId="25" fillId="7" borderId="54" xfId="5" applyNumberFormat="1" applyFont="1" applyFill="1" applyBorder="1" applyAlignment="1">
      <alignment horizontal="right" vertical="center"/>
    </xf>
    <xf numFmtId="0" fontId="18" fillId="7" borderId="0" xfId="5" applyFill="1"/>
    <xf numFmtId="41" fontId="18" fillId="7" borderId="0" xfId="5" applyNumberFormat="1" applyFill="1"/>
    <xf numFmtId="180" fontId="18" fillId="0" borderId="0" xfId="2" applyNumberFormat="1" applyFont="1" applyAlignment="1"/>
    <xf numFmtId="3" fontId="7" fillId="0" borderId="0" xfId="3" applyNumberFormat="1" applyFont="1">
      <alignment vertical="center"/>
    </xf>
    <xf numFmtId="0" fontId="30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31" fillId="9" borderId="72" xfId="0" applyFont="1" applyFill="1" applyBorder="1" applyAlignment="1">
      <alignment horizontal="center" vertical="center"/>
    </xf>
    <xf numFmtId="0" fontId="31" fillId="9" borderId="73" xfId="0" applyFont="1" applyFill="1" applyBorder="1" applyAlignment="1">
      <alignment horizontal="center" vertical="center"/>
    </xf>
    <xf numFmtId="0" fontId="31" fillId="9" borderId="74" xfId="0" applyFont="1" applyFill="1" applyBorder="1" applyAlignment="1">
      <alignment horizontal="center" vertical="center"/>
    </xf>
    <xf numFmtId="0" fontId="0" fillId="9" borderId="75" xfId="0" applyFill="1" applyBorder="1" applyAlignment="1">
      <alignment horizontal="center" vertical="center"/>
    </xf>
    <xf numFmtId="0" fontId="0" fillId="9" borderId="76" xfId="0" applyFill="1" applyBorder="1" applyAlignment="1">
      <alignment horizontal="center" vertical="center"/>
    </xf>
    <xf numFmtId="0" fontId="0" fillId="9" borderId="77" xfId="0" applyFill="1" applyBorder="1" applyAlignment="1">
      <alignment horizontal="center" vertical="center"/>
    </xf>
    <xf numFmtId="0" fontId="0" fillId="8" borderId="0" xfId="0" applyFill="1">
      <alignment vertical="center"/>
    </xf>
    <xf numFmtId="41" fontId="0" fillId="8" borderId="68" xfId="1" applyFont="1" applyFill="1" applyBorder="1">
      <alignment vertical="center"/>
    </xf>
    <xf numFmtId="41" fontId="0" fillId="8" borderId="69" xfId="1" applyFont="1" applyFill="1" applyBorder="1">
      <alignment vertical="center"/>
    </xf>
    <xf numFmtId="41" fontId="0" fillId="8" borderId="78" xfId="1" applyFont="1" applyFill="1" applyBorder="1">
      <alignment vertical="center"/>
    </xf>
    <xf numFmtId="41" fontId="0" fillId="0" borderId="68" xfId="1" applyFont="1" applyBorder="1">
      <alignment vertical="center"/>
    </xf>
    <xf numFmtId="41" fontId="0" fillId="0" borderId="69" xfId="1" applyFont="1" applyBorder="1">
      <alignment vertical="center"/>
    </xf>
    <xf numFmtId="41" fontId="0" fillId="0" borderId="78" xfId="1" applyFont="1" applyBorder="1">
      <alignment vertical="center"/>
    </xf>
    <xf numFmtId="178" fontId="0" fillId="8" borderId="68" xfId="1" applyNumberFormat="1" applyFont="1" applyFill="1" applyBorder="1">
      <alignment vertical="center"/>
    </xf>
    <xf numFmtId="178" fontId="0" fillId="8" borderId="69" xfId="1" applyNumberFormat="1" applyFont="1" applyFill="1" applyBorder="1">
      <alignment vertical="center"/>
    </xf>
    <xf numFmtId="178" fontId="0" fillId="8" borderId="78" xfId="1" applyNumberFormat="1" applyFont="1" applyFill="1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78" xfId="0" applyBorder="1">
      <alignment vertical="center"/>
    </xf>
    <xf numFmtId="41" fontId="0" fillId="8" borderId="0" xfId="1" applyFont="1" applyFill="1" applyBorder="1">
      <alignment vertical="center"/>
    </xf>
    <xf numFmtId="41" fontId="0" fillId="0" borderId="0" xfId="1" applyFont="1" applyBorder="1">
      <alignment vertical="center"/>
    </xf>
    <xf numFmtId="0" fontId="0" fillId="10" borderId="0" xfId="0" applyFill="1">
      <alignment vertical="center"/>
    </xf>
    <xf numFmtId="41" fontId="0" fillId="10" borderId="68" xfId="1" applyFont="1" applyFill="1" applyBorder="1">
      <alignment vertical="center"/>
    </xf>
    <xf numFmtId="41" fontId="0" fillId="10" borderId="69" xfId="1" applyFont="1" applyFill="1" applyBorder="1">
      <alignment vertical="center"/>
    </xf>
    <xf numFmtId="41" fontId="0" fillId="10" borderId="78" xfId="1" applyFont="1" applyFill="1" applyBorder="1">
      <alignment vertical="center"/>
    </xf>
    <xf numFmtId="41" fontId="0" fillId="10" borderId="0" xfId="1" applyFont="1" applyFill="1" applyBorder="1">
      <alignment vertical="center"/>
    </xf>
    <xf numFmtId="0" fontId="0" fillId="8" borderId="65" xfId="0" applyFill="1" applyBorder="1">
      <alignment vertical="center"/>
    </xf>
    <xf numFmtId="41" fontId="0" fillId="8" borderId="66" xfId="1" applyFont="1" applyFill="1" applyBorder="1">
      <alignment vertical="center"/>
    </xf>
    <xf numFmtId="41" fontId="0" fillId="8" borderId="67" xfId="1" applyFont="1" applyFill="1" applyBorder="1">
      <alignment vertical="center"/>
    </xf>
    <xf numFmtId="41" fontId="0" fillId="8" borderId="79" xfId="1" applyFont="1" applyFill="1" applyBorder="1">
      <alignment vertical="center"/>
    </xf>
    <xf numFmtId="0" fontId="0" fillId="0" borderId="62" xfId="0" applyBorder="1">
      <alignment vertical="center"/>
    </xf>
    <xf numFmtId="41" fontId="0" fillId="0" borderId="70" xfId="1" applyFont="1" applyBorder="1">
      <alignment vertical="center"/>
    </xf>
    <xf numFmtId="41" fontId="0" fillId="0" borderId="71" xfId="1" applyFont="1" applyBorder="1">
      <alignment vertical="center"/>
    </xf>
    <xf numFmtId="41" fontId="0" fillId="0" borderId="80" xfId="1" applyFont="1" applyBorder="1">
      <alignment vertical="center"/>
    </xf>
    <xf numFmtId="41" fontId="34" fillId="0" borderId="0" xfId="0" applyNumberFormat="1" applyFont="1">
      <alignment vertical="center"/>
    </xf>
    <xf numFmtId="0" fontId="34" fillId="0" borderId="0" xfId="0" applyFont="1">
      <alignment vertical="center"/>
    </xf>
    <xf numFmtId="0" fontId="35" fillId="9" borderId="81" xfId="0" applyFont="1" applyFill="1" applyBorder="1" applyAlignment="1">
      <alignment horizontal="center" vertical="center"/>
    </xf>
    <xf numFmtId="0" fontId="35" fillId="9" borderId="73" xfId="0" applyFont="1" applyFill="1" applyBorder="1" applyAlignment="1">
      <alignment horizontal="center" vertical="center"/>
    </xf>
    <xf numFmtId="0" fontId="35" fillId="9" borderId="74" xfId="0" applyFont="1" applyFill="1" applyBorder="1" applyAlignment="1">
      <alignment horizontal="center" vertical="center"/>
    </xf>
    <xf numFmtId="0" fontId="34" fillId="9" borderId="82" xfId="0" applyFont="1" applyFill="1" applyBorder="1" applyAlignment="1">
      <alignment horizontal="center" vertical="center"/>
    </xf>
    <xf numFmtId="0" fontId="34" fillId="9" borderId="76" xfId="0" applyFont="1" applyFill="1" applyBorder="1" applyAlignment="1">
      <alignment horizontal="center" vertical="center"/>
    </xf>
    <xf numFmtId="0" fontId="34" fillId="9" borderId="77" xfId="0" applyFont="1" applyFill="1" applyBorder="1" applyAlignment="1">
      <alignment horizontal="center" vertical="center"/>
    </xf>
    <xf numFmtId="41" fontId="34" fillId="8" borderId="83" xfId="1" applyFont="1" applyFill="1" applyBorder="1">
      <alignment vertical="center"/>
    </xf>
    <xf numFmtId="41" fontId="34" fillId="8" borderId="69" xfId="1" applyFont="1" applyFill="1" applyBorder="1">
      <alignment vertical="center"/>
    </xf>
    <xf numFmtId="41" fontId="34" fillId="8" borderId="78" xfId="1" applyFont="1" applyFill="1" applyBorder="1">
      <alignment vertical="center"/>
    </xf>
    <xf numFmtId="41" fontId="34" fillId="0" borderId="83" xfId="1" applyFont="1" applyBorder="1">
      <alignment vertical="center"/>
    </xf>
    <xf numFmtId="41" fontId="34" fillId="0" borderId="69" xfId="1" applyFont="1" applyBorder="1">
      <alignment vertical="center"/>
    </xf>
    <xf numFmtId="41" fontId="34" fillId="0" borderId="78" xfId="1" applyFont="1" applyBorder="1">
      <alignment vertical="center"/>
    </xf>
    <xf numFmtId="10" fontId="34" fillId="8" borderId="83" xfId="1" applyNumberFormat="1" applyFont="1" applyFill="1" applyBorder="1">
      <alignment vertical="center"/>
    </xf>
    <xf numFmtId="10" fontId="34" fillId="8" borderId="69" xfId="1" applyNumberFormat="1" applyFont="1" applyFill="1" applyBorder="1">
      <alignment vertical="center"/>
    </xf>
    <xf numFmtId="10" fontId="34" fillId="8" borderId="78" xfId="1" applyNumberFormat="1" applyFont="1" applyFill="1" applyBorder="1">
      <alignment vertical="center"/>
    </xf>
    <xf numFmtId="0" fontId="34" fillId="0" borderId="83" xfId="0" applyFont="1" applyBorder="1">
      <alignment vertical="center"/>
    </xf>
    <xf numFmtId="0" fontId="34" fillId="0" borderId="69" xfId="0" applyFont="1" applyBorder="1">
      <alignment vertical="center"/>
    </xf>
    <xf numFmtId="0" fontId="34" fillId="0" borderId="78" xfId="0" applyFont="1" applyBorder="1">
      <alignment vertical="center"/>
    </xf>
    <xf numFmtId="176" fontId="34" fillId="8" borderId="78" xfId="1" applyNumberFormat="1" applyFont="1" applyFill="1" applyBorder="1">
      <alignment vertical="center"/>
    </xf>
    <xf numFmtId="176" fontId="34" fillId="0" borderId="78" xfId="1" applyNumberFormat="1" applyFont="1" applyBorder="1">
      <alignment vertical="center"/>
    </xf>
    <xf numFmtId="41" fontId="34" fillId="10" borderId="83" xfId="1" applyFont="1" applyFill="1" applyBorder="1">
      <alignment vertical="center"/>
    </xf>
    <xf numFmtId="41" fontId="34" fillId="10" borderId="69" xfId="1" applyFont="1" applyFill="1" applyBorder="1">
      <alignment vertical="center"/>
    </xf>
    <xf numFmtId="41" fontId="34" fillId="10" borderId="78" xfId="1" applyFont="1" applyFill="1" applyBorder="1">
      <alignment vertical="center"/>
    </xf>
    <xf numFmtId="0" fontId="36" fillId="0" borderId="0" xfId="0" applyFont="1">
      <alignment vertical="center"/>
    </xf>
    <xf numFmtId="41" fontId="34" fillId="0" borderId="83" xfId="1" applyFont="1" applyFill="1" applyBorder="1">
      <alignment vertical="center"/>
    </xf>
    <xf numFmtId="41" fontId="0" fillId="0" borderId="0" xfId="1" applyFont="1">
      <alignment vertical="center"/>
    </xf>
    <xf numFmtId="41" fontId="33" fillId="0" borderId="0" xfId="1" applyFont="1" applyFill="1" applyBorder="1">
      <alignment vertical="center"/>
    </xf>
    <xf numFmtId="41" fontId="34" fillId="8" borderId="84" xfId="1" applyFont="1" applyFill="1" applyBorder="1">
      <alignment vertical="center"/>
    </xf>
    <xf numFmtId="41" fontId="34" fillId="8" borderId="67" xfId="1" applyFont="1" applyFill="1" applyBorder="1">
      <alignment vertical="center"/>
    </xf>
    <xf numFmtId="41" fontId="34" fillId="8" borderId="79" xfId="1" applyFont="1" applyFill="1" applyBorder="1">
      <alignment vertical="center"/>
    </xf>
    <xf numFmtId="41" fontId="34" fillId="0" borderId="85" xfId="1" applyFont="1" applyBorder="1">
      <alignment vertical="center"/>
    </xf>
    <xf numFmtId="41" fontId="34" fillId="0" borderId="71" xfId="1" applyFont="1" applyBorder="1">
      <alignment vertical="center"/>
    </xf>
    <xf numFmtId="41" fontId="34" fillId="0" borderId="80" xfId="1" applyFont="1" applyBorder="1">
      <alignment vertical="center"/>
    </xf>
    <xf numFmtId="0" fontId="37" fillId="0" borderId="0" xfId="0" applyFont="1">
      <alignment vertical="center"/>
    </xf>
    <xf numFmtId="181" fontId="7" fillId="0" borderId="0" xfId="3" applyNumberFormat="1" applyFont="1">
      <alignment vertical="center"/>
    </xf>
    <xf numFmtId="0" fontId="7" fillId="2" borderId="5" xfId="3" applyFont="1" applyFill="1" applyBorder="1" applyAlignment="1">
      <alignment horizontal="center" vertical="center" wrapText="1"/>
    </xf>
    <xf numFmtId="0" fontId="7" fillId="2" borderId="14" xfId="3" applyFont="1" applyFill="1" applyBorder="1" applyAlignment="1">
      <alignment horizontal="center" vertical="center" wrapText="1"/>
    </xf>
    <xf numFmtId="41" fontId="7" fillId="0" borderId="21" xfId="4" applyFont="1" applyFill="1" applyBorder="1" applyAlignment="1">
      <alignment horizontal="right" vertical="top"/>
    </xf>
    <xf numFmtId="41" fontId="7" fillId="0" borderId="22" xfId="4" applyFont="1" applyFill="1" applyBorder="1" applyAlignment="1">
      <alignment horizontal="right" vertical="top"/>
    </xf>
    <xf numFmtId="0" fontId="7" fillId="0" borderId="0" xfId="3" applyFont="1" applyAlignment="1">
      <alignment horizontal="center" vertical="center"/>
    </xf>
    <xf numFmtId="41" fontId="7" fillId="0" borderId="27" xfId="4" applyFont="1" applyFill="1" applyBorder="1" applyAlignment="1">
      <alignment horizontal="right" vertical="top"/>
    </xf>
    <xf numFmtId="0" fontId="7" fillId="7" borderId="6" xfId="3" applyFont="1" applyFill="1" applyBorder="1" applyAlignment="1">
      <alignment horizontal="center" vertical="center"/>
    </xf>
    <xf numFmtId="41" fontId="7" fillId="7" borderId="12" xfId="4" applyFont="1" applyFill="1" applyBorder="1" applyAlignment="1">
      <alignment horizontal="right" vertical="top"/>
    </xf>
    <xf numFmtId="41" fontId="7" fillId="7" borderId="0" xfId="4" applyFont="1" applyFill="1" applyBorder="1" applyAlignment="1">
      <alignment horizontal="right" vertical="top"/>
    </xf>
    <xf numFmtId="0" fontId="7" fillId="7" borderId="0" xfId="3" applyFont="1" applyFill="1">
      <alignment vertical="center"/>
    </xf>
    <xf numFmtId="9" fontId="7" fillId="7" borderId="0" xfId="2" applyFont="1" applyFill="1">
      <alignment vertical="center"/>
    </xf>
    <xf numFmtId="0" fontId="7" fillId="2" borderId="4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/>
    </xf>
    <xf numFmtId="0" fontId="7" fillId="2" borderId="8" xfId="3" applyFont="1" applyFill="1" applyBorder="1" applyAlignment="1">
      <alignment horizontal="center" vertical="center"/>
    </xf>
    <xf numFmtId="0" fontId="7" fillId="2" borderId="9" xfId="3" applyFont="1" applyFill="1" applyBorder="1" applyAlignment="1">
      <alignment horizontal="center" vertical="center"/>
    </xf>
    <xf numFmtId="176" fontId="7" fillId="2" borderId="16" xfId="4" applyNumberFormat="1" applyFont="1" applyFill="1" applyBorder="1" applyAlignment="1">
      <alignment horizontal="center" vertical="center"/>
    </xf>
    <xf numFmtId="176" fontId="7" fillId="2" borderId="17" xfId="4" applyNumberFormat="1" applyFont="1" applyFill="1" applyBorder="1" applyAlignment="1">
      <alignment horizontal="center" vertical="center"/>
    </xf>
    <xf numFmtId="176" fontId="7" fillId="2" borderId="18" xfId="4" applyNumberFormat="1" applyFont="1" applyFill="1" applyBorder="1" applyAlignment="1">
      <alignment horizontal="center" vertical="center"/>
    </xf>
    <xf numFmtId="0" fontId="22" fillId="6" borderId="35" xfId="5" applyFont="1" applyFill="1" applyBorder="1" applyAlignment="1">
      <alignment horizontal="center" vertical="center" wrapText="1"/>
    </xf>
    <xf numFmtId="0" fontId="22" fillId="6" borderId="43" xfId="5" applyFont="1" applyFill="1" applyBorder="1" applyAlignment="1">
      <alignment horizontal="center" vertical="center" wrapText="1"/>
    </xf>
    <xf numFmtId="0" fontId="22" fillId="6" borderId="38" xfId="5" applyFont="1" applyFill="1" applyBorder="1" applyAlignment="1">
      <alignment horizontal="center" vertical="center" wrapText="1"/>
    </xf>
    <xf numFmtId="0" fontId="22" fillId="6" borderId="44" xfId="5" applyFont="1" applyFill="1" applyBorder="1" applyAlignment="1">
      <alignment horizontal="center" vertical="center" wrapText="1"/>
    </xf>
    <xf numFmtId="0" fontId="22" fillId="6" borderId="36" xfId="5" applyFont="1" applyFill="1" applyBorder="1" applyAlignment="1">
      <alignment horizontal="center" vertical="center" wrapText="1"/>
    </xf>
    <xf numFmtId="0" fontId="22" fillId="6" borderId="41" xfId="5" applyFont="1" applyFill="1" applyBorder="1" applyAlignment="1">
      <alignment horizontal="center" vertical="center" wrapText="1"/>
    </xf>
    <xf numFmtId="0" fontId="22" fillId="6" borderId="37" xfId="5" applyFont="1" applyFill="1" applyBorder="1" applyAlignment="1">
      <alignment horizontal="center" vertical="center" wrapText="1"/>
    </xf>
    <xf numFmtId="0" fontId="22" fillId="6" borderId="42" xfId="5" applyFont="1" applyFill="1" applyBorder="1" applyAlignment="1">
      <alignment horizontal="center" vertical="center" wrapText="1"/>
    </xf>
    <xf numFmtId="0" fontId="22" fillId="6" borderId="35" xfId="5" applyFont="1" applyFill="1" applyBorder="1" applyAlignment="1">
      <alignment horizontal="center" vertical="center"/>
    </xf>
    <xf numFmtId="0" fontId="22" fillId="5" borderId="28" xfId="5" applyFont="1" applyFill="1" applyBorder="1" applyAlignment="1">
      <alignment horizontal="center" vertical="center" wrapText="1"/>
    </xf>
    <xf numFmtId="0" fontId="22" fillId="5" borderId="33" xfId="5" applyFont="1" applyFill="1" applyBorder="1" applyAlignment="1">
      <alignment horizontal="center" vertical="center" wrapText="1"/>
    </xf>
    <xf numFmtId="0" fontId="22" fillId="5" borderId="39" xfId="5" applyFont="1" applyFill="1" applyBorder="1" applyAlignment="1">
      <alignment horizontal="center" vertical="center" wrapText="1"/>
    </xf>
    <xf numFmtId="0" fontId="22" fillId="6" borderId="28" xfId="5" applyFont="1" applyFill="1" applyBorder="1" applyAlignment="1">
      <alignment horizontal="center" vertical="center"/>
    </xf>
    <xf numFmtId="0" fontId="22" fillId="6" borderId="29" xfId="5" applyFont="1" applyFill="1" applyBorder="1" applyAlignment="1">
      <alignment horizontal="center" vertical="center"/>
    </xf>
    <xf numFmtId="0" fontId="22" fillId="6" borderId="30" xfId="5" applyFont="1" applyFill="1" applyBorder="1" applyAlignment="1">
      <alignment horizontal="center" vertical="center"/>
    </xf>
    <xf numFmtId="0" fontId="22" fillId="6" borderId="31" xfId="5" applyFont="1" applyFill="1" applyBorder="1" applyAlignment="1">
      <alignment horizontal="center" vertical="center"/>
    </xf>
    <xf numFmtId="0" fontId="22" fillId="6" borderId="32" xfId="5" applyFont="1" applyFill="1" applyBorder="1" applyAlignment="1">
      <alignment horizontal="center" vertical="center"/>
    </xf>
    <xf numFmtId="0" fontId="22" fillId="6" borderId="34" xfId="5" applyFont="1" applyFill="1" applyBorder="1" applyAlignment="1">
      <alignment horizontal="center" vertical="center" wrapText="1"/>
    </xf>
    <xf numFmtId="0" fontId="22" fillId="6" borderId="40" xfId="5" applyFont="1" applyFill="1" applyBorder="1" applyAlignment="1">
      <alignment horizontal="center" vertical="center" wrapText="1"/>
    </xf>
    <xf numFmtId="0" fontId="31" fillId="9" borderId="63" xfId="0" applyFont="1" applyFill="1" applyBorder="1" applyAlignment="1">
      <alignment horizontal="center" vertical="center"/>
    </xf>
    <xf numFmtId="0" fontId="31" fillId="9" borderId="6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 textRotation="255"/>
    </xf>
    <xf numFmtId="0" fontId="0" fillId="8" borderId="65" xfId="0" applyFill="1" applyBorder="1" applyAlignment="1">
      <alignment horizontal="center" vertical="center" textRotation="255"/>
    </xf>
    <xf numFmtId="0" fontId="0" fillId="8" borderId="62" xfId="0" applyFill="1" applyBorder="1" applyAlignment="1">
      <alignment horizontal="center" vertical="center" textRotation="255"/>
    </xf>
    <xf numFmtId="185" fontId="12" fillId="3" borderId="0" xfId="3" applyNumberFormat="1" applyFont="1" applyFill="1">
      <alignment vertical="center"/>
    </xf>
  </cellXfs>
  <cellStyles count="7">
    <cellStyle name="백분율" xfId="2" builtinId="5"/>
    <cellStyle name="쉼표 [0]" xfId="1" builtinId="6"/>
    <cellStyle name="쉼표 [0] 2" xfId="6" xr:uid="{D27EBEA7-B5CA-4498-9F82-E60455C99A8D}"/>
    <cellStyle name="쉼표 [0] 3 4" xfId="4" xr:uid="{962D608D-F0DB-4E8A-B949-8FDA61FDFDA0}"/>
    <cellStyle name="표준" xfId="0" builtinId="0"/>
    <cellStyle name="표준 2 2 4 2" xfId="5" xr:uid="{2941714F-ADD5-4FC4-A7D8-2751DE8C49F1}"/>
    <cellStyle name="표준 48" xfId="3" xr:uid="{00970DF1-33C6-4BD1-B44D-F28579AB7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18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45F5A-B74A-4982-B6FF-2F5070D546DF}"/>
            </a:ext>
          </a:extLst>
        </xdr:cNvPr>
        <xdr:cNvSpPr/>
      </xdr:nvSpPr>
      <xdr:spPr>
        <a:xfrm>
          <a:off x="18980150" y="0"/>
          <a:ext cx="777875" cy="3841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19</xdr:col>
      <xdr:colOff>695325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1D10F3-330E-4227-9CB9-3A32CDB61D4F}"/>
            </a:ext>
          </a:extLst>
        </xdr:cNvPr>
        <xdr:cNvSpPr/>
      </xdr:nvSpPr>
      <xdr:spPr>
        <a:xfrm>
          <a:off x="15563850" y="0"/>
          <a:ext cx="695325" cy="3841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9165F6-574D-47A3-8B08-C6D1E43C7221}"/>
            </a:ext>
          </a:extLst>
        </xdr:cNvPr>
        <xdr:cNvSpPr/>
      </xdr:nvSpPr>
      <xdr:spPr>
        <a:xfrm>
          <a:off x="7200900" y="0"/>
          <a:ext cx="777875" cy="33972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6A8F1E-6E64-4283-ACF2-CEDC7A4A6CF0}"/>
            </a:ext>
          </a:extLst>
        </xdr:cNvPr>
        <xdr:cNvSpPr/>
      </xdr:nvSpPr>
      <xdr:spPr>
        <a:xfrm>
          <a:off x="6146800" y="0"/>
          <a:ext cx="777875" cy="3841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8A2EA0-8E8B-4A84-B87B-34D2C0B8D9A5}"/>
            </a:ext>
          </a:extLst>
        </xdr:cNvPr>
        <xdr:cNvSpPr/>
      </xdr:nvSpPr>
      <xdr:spPr>
        <a:xfrm>
          <a:off x="7200900" y="0"/>
          <a:ext cx="777875" cy="33972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1630-1D0B-4B6D-8D8D-9D06EA329466}">
  <dimension ref="A1:AE241"/>
  <sheetViews>
    <sheetView zoomScale="70" zoomScaleNormal="70" workbookViewId="0">
      <pane xSplit="1" ySplit="7" topLeftCell="B179" activePane="bottomRight" state="frozen"/>
      <selection pane="topRight" activeCell="B1" sqref="B1"/>
      <selection pane="bottomLeft" activeCell="A8" sqref="A8"/>
      <selection pane="bottomRight" activeCell="X203" sqref="X203"/>
    </sheetView>
  </sheetViews>
  <sheetFormatPr defaultColWidth="9.08203125" defaultRowHeight="17" x14ac:dyDescent="0.45"/>
  <cols>
    <col min="1" max="1" width="9.75" style="5" customWidth="1"/>
    <col min="2" max="2" width="9.58203125" style="5" bestFit="1" customWidth="1"/>
    <col min="3" max="3" width="10.33203125" style="5" bestFit="1" customWidth="1"/>
    <col min="4" max="4" width="12.08203125" style="5" bestFit="1" customWidth="1"/>
    <col min="5" max="5" width="10.33203125" style="5" bestFit="1" customWidth="1"/>
    <col min="6" max="6" width="8" style="5" bestFit="1" customWidth="1"/>
    <col min="7" max="7" width="9.25" style="5" bestFit="1" customWidth="1"/>
    <col min="8" max="8" width="7.08203125" style="5" bestFit="1" customWidth="1"/>
    <col min="9" max="9" width="9.08203125" style="5" bestFit="1"/>
    <col min="10" max="10" width="10.33203125" style="5" bestFit="1" customWidth="1"/>
    <col min="11" max="11" width="19" style="5" bestFit="1" customWidth="1"/>
    <col min="12" max="12" width="23.33203125" style="5" customWidth="1"/>
    <col min="13" max="13" width="20.25" style="5" bestFit="1" customWidth="1"/>
    <col min="14" max="14" width="29" style="5" bestFit="1" customWidth="1"/>
    <col min="15" max="15" width="22.58203125" style="5" bestFit="1" customWidth="1"/>
    <col min="16" max="16" width="17.08203125" style="5" bestFit="1" customWidth="1"/>
    <col min="17" max="17" width="22" style="5" bestFit="1" customWidth="1"/>
    <col min="18" max="18" width="9.08203125" style="5"/>
    <col min="32" max="16384" width="9.08203125" style="5"/>
  </cols>
  <sheetData>
    <row r="1" spans="1:31" s="2" customFormat="1" ht="20.5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1" t="s">
        <v>1</v>
      </c>
      <c r="M1" s="1"/>
      <c r="N1" s="1"/>
      <c r="O1" s="1"/>
      <c r="P1" s="1"/>
      <c r="Q1" s="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ht="17.5" thickBot="1" x14ac:dyDescent="0.5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3"/>
      <c r="M2" s="3"/>
      <c r="N2" s="3"/>
      <c r="O2" s="3"/>
      <c r="P2" s="3"/>
      <c r="Q2" s="3"/>
    </row>
    <row r="3" spans="1:31" x14ac:dyDescent="0.45">
      <c r="A3" s="6"/>
      <c r="B3" s="7" t="s">
        <v>2</v>
      </c>
      <c r="C3" s="8"/>
      <c r="D3" s="7" t="s">
        <v>3</v>
      </c>
      <c r="E3" s="8"/>
      <c r="F3" s="256" t="s">
        <v>4</v>
      </c>
      <c r="G3" s="257"/>
      <c r="H3" s="257"/>
      <c r="I3" s="257"/>
      <c r="J3" s="257"/>
      <c r="K3" s="258"/>
      <c r="L3" s="10" t="s">
        <v>5</v>
      </c>
      <c r="M3" s="10" t="s">
        <v>5</v>
      </c>
      <c r="N3" s="10" t="s">
        <v>5</v>
      </c>
      <c r="O3" s="10" t="s">
        <v>6</v>
      </c>
      <c r="P3" s="10" t="s">
        <v>7</v>
      </c>
      <c r="Q3" s="9" t="s">
        <v>7</v>
      </c>
    </row>
    <row r="4" spans="1:31" x14ac:dyDescent="0.45">
      <c r="A4" s="11"/>
      <c r="B4" s="12" t="s">
        <v>8</v>
      </c>
      <c r="C4" s="11"/>
      <c r="D4" s="12" t="s">
        <v>9</v>
      </c>
      <c r="E4" s="11"/>
      <c r="F4" s="259" t="s">
        <v>10</v>
      </c>
      <c r="G4" s="260"/>
      <c r="H4" s="260"/>
      <c r="I4" s="260"/>
      <c r="J4" s="260"/>
      <c r="K4" s="261"/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11</v>
      </c>
    </row>
    <row r="5" spans="1:31" x14ac:dyDescent="0.45">
      <c r="A5" s="11"/>
      <c r="B5" s="12"/>
      <c r="C5" s="14" t="s">
        <v>16</v>
      </c>
      <c r="D5" s="12"/>
      <c r="E5" s="14" t="s">
        <v>16</v>
      </c>
      <c r="F5" s="14" t="s">
        <v>17</v>
      </c>
      <c r="G5" s="14" t="s">
        <v>18</v>
      </c>
      <c r="H5" s="14" t="s">
        <v>19</v>
      </c>
      <c r="I5" s="14" t="s">
        <v>20</v>
      </c>
      <c r="J5" s="14" t="s">
        <v>21</v>
      </c>
      <c r="K5" s="14" t="s">
        <v>22</v>
      </c>
      <c r="L5" s="13" t="s">
        <v>23</v>
      </c>
      <c r="M5" s="13" t="s">
        <v>24</v>
      </c>
      <c r="N5" s="13" t="s">
        <v>25</v>
      </c>
      <c r="O5" s="13" t="s">
        <v>26</v>
      </c>
      <c r="P5" s="13" t="s">
        <v>27</v>
      </c>
      <c r="Q5" s="13" t="s">
        <v>28</v>
      </c>
    </row>
    <row r="6" spans="1:31" x14ac:dyDescent="0.45">
      <c r="A6" s="11"/>
      <c r="B6" s="15"/>
      <c r="C6" s="13" t="s">
        <v>29</v>
      </c>
      <c r="D6" s="15"/>
      <c r="E6" s="13" t="s">
        <v>29</v>
      </c>
      <c r="F6" s="13" t="s">
        <v>30</v>
      </c>
      <c r="G6" s="13" t="s">
        <v>31</v>
      </c>
      <c r="H6" s="13" t="s">
        <v>32</v>
      </c>
      <c r="I6" s="13" t="s">
        <v>33</v>
      </c>
      <c r="J6" s="13" t="s">
        <v>34</v>
      </c>
      <c r="K6" s="13" t="s">
        <v>35</v>
      </c>
      <c r="L6" s="13"/>
      <c r="M6" s="13" t="s">
        <v>36</v>
      </c>
      <c r="N6" s="13" t="s">
        <v>36</v>
      </c>
      <c r="O6" s="13" t="s">
        <v>37</v>
      </c>
      <c r="P6" s="13"/>
      <c r="Q6" s="16"/>
    </row>
    <row r="7" spans="1:31" ht="17.5" thickBot="1" x14ac:dyDescent="0.5">
      <c r="A7" s="17"/>
      <c r="B7" s="17" t="s">
        <v>38</v>
      </c>
      <c r="C7" s="18" t="s">
        <v>39</v>
      </c>
      <c r="D7" s="19" t="s">
        <v>38</v>
      </c>
      <c r="E7" s="18" t="s">
        <v>39</v>
      </c>
      <c r="F7" s="262" t="s">
        <v>39</v>
      </c>
      <c r="G7" s="263"/>
      <c r="H7" s="263"/>
      <c r="I7" s="263"/>
      <c r="J7" s="263"/>
      <c r="K7" s="264"/>
      <c r="L7" s="18" t="s">
        <v>40</v>
      </c>
      <c r="M7" s="18" t="s">
        <v>41</v>
      </c>
      <c r="N7" s="18" t="s">
        <v>42</v>
      </c>
      <c r="O7" s="18" t="s">
        <v>39</v>
      </c>
      <c r="P7" s="18" t="s">
        <v>43</v>
      </c>
      <c r="Q7" s="20" t="s">
        <v>43</v>
      </c>
    </row>
    <row r="8" spans="1:31" ht="17.5" thickTop="1" x14ac:dyDescent="0.45">
      <c r="A8" s="21">
        <v>1996</v>
      </c>
      <c r="B8" s="22">
        <v>165136.23699999999</v>
      </c>
      <c r="C8" s="23">
        <v>10.199999999999999</v>
      </c>
      <c r="D8" s="24">
        <v>131573.44</v>
      </c>
      <c r="E8" s="23">
        <v>8.3000000000000007</v>
      </c>
      <c r="F8" s="23">
        <v>13.989000000000001</v>
      </c>
      <c r="G8" s="23">
        <v>67.313000000000002</v>
      </c>
      <c r="H8" s="23">
        <v>5.2720000000000002</v>
      </c>
      <c r="I8" s="23">
        <v>11.927</v>
      </c>
      <c r="J8" s="23">
        <v>0.61599999999999999</v>
      </c>
      <c r="K8" s="23">
        <v>0.88200000000000001</v>
      </c>
      <c r="L8" s="25">
        <v>2.89</v>
      </c>
      <c r="M8" s="25">
        <v>15.839</v>
      </c>
      <c r="N8" s="24">
        <v>4008.1640000000002</v>
      </c>
      <c r="O8" s="25">
        <v>112.61799999999999</v>
      </c>
      <c r="P8" s="26">
        <v>0.2238</v>
      </c>
      <c r="Q8" s="26">
        <v>0.17829999999999999</v>
      </c>
      <c r="S8" t="s">
        <v>77</v>
      </c>
    </row>
    <row r="9" spans="1:31" x14ac:dyDescent="0.45">
      <c r="A9" s="27">
        <v>1997</v>
      </c>
      <c r="B9" s="28">
        <v>181058.39300000001</v>
      </c>
      <c r="C9" s="29">
        <v>9.6419999999999995</v>
      </c>
      <c r="D9" s="30">
        <v>144540.89300000001</v>
      </c>
      <c r="E9" s="29">
        <v>9.8559999999999999</v>
      </c>
      <c r="F9" s="29">
        <v>13.07</v>
      </c>
      <c r="G9" s="29">
        <v>67.825999999999993</v>
      </c>
      <c r="H9" s="29">
        <v>5.5990000000000002</v>
      </c>
      <c r="I9" s="29">
        <v>11.946</v>
      </c>
      <c r="J9" s="29">
        <v>0.629</v>
      </c>
      <c r="K9" s="29">
        <v>0.93</v>
      </c>
      <c r="L9" s="31">
        <v>3.145</v>
      </c>
      <c r="M9" s="31">
        <v>17.276</v>
      </c>
      <c r="N9" s="30">
        <v>4369.2709999999997</v>
      </c>
      <c r="O9" s="31">
        <v>111.785</v>
      </c>
      <c r="P9" s="32">
        <v>0.2311</v>
      </c>
      <c r="Q9" s="32">
        <v>0.1845</v>
      </c>
      <c r="S9" t="s">
        <v>78</v>
      </c>
      <c r="T9" t="s">
        <v>76</v>
      </c>
      <c r="U9" t="s">
        <v>80</v>
      </c>
    </row>
    <row r="10" spans="1:31" x14ac:dyDescent="0.45">
      <c r="A10" s="27">
        <v>1998</v>
      </c>
      <c r="B10" s="28">
        <v>166265.223</v>
      </c>
      <c r="C10" s="29">
        <v>-8.17</v>
      </c>
      <c r="D10" s="30">
        <v>132176.764</v>
      </c>
      <c r="E10" s="29">
        <v>-8.5540000000000003</v>
      </c>
      <c r="F10" s="29">
        <v>13.613</v>
      </c>
      <c r="G10" s="29">
        <v>65.602999999999994</v>
      </c>
      <c r="H10" s="29">
        <v>6.3739999999999997</v>
      </c>
      <c r="I10" s="29">
        <v>12.587999999999999</v>
      </c>
      <c r="J10" s="29">
        <v>0.66800000000000004</v>
      </c>
      <c r="K10" s="29">
        <v>1.1539999999999999</v>
      </c>
      <c r="L10" s="31">
        <v>2.8559999999999999</v>
      </c>
      <c r="M10" s="31">
        <v>14.481</v>
      </c>
      <c r="N10" s="30">
        <v>4179.8429999999998</v>
      </c>
      <c r="O10" s="31">
        <v>111.283</v>
      </c>
      <c r="P10" s="32">
        <v>0.22370000000000001</v>
      </c>
      <c r="Q10" s="32">
        <v>0.17780000000000001</v>
      </c>
      <c r="S10">
        <v>2012</v>
      </c>
      <c r="T10" s="57">
        <f>L40</f>
        <v>4.1230000000000002</v>
      </c>
      <c r="U10" s="57">
        <f>L48</f>
        <v>2.1859999999999999</v>
      </c>
    </row>
    <row r="11" spans="1:31" x14ac:dyDescent="0.45">
      <c r="A11" s="27">
        <v>1999</v>
      </c>
      <c r="B11" s="28">
        <v>181651.13500000001</v>
      </c>
      <c r="C11" s="29">
        <v>9.2539999999999996</v>
      </c>
      <c r="D11" s="30">
        <v>143027.33100000001</v>
      </c>
      <c r="E11" s="29">
        <v>8.2089999999999996</v>
      </c>
      <c r="F11" s="29">
        <v>12.811999999999999</v>
      </c>
      <c r="G11" s="29">
        <v>64.971999999999994</v>
      </c>
      <c r="H11" s="29">
        <v>7.35</v>
      </c>
      <c r="I11" s="29">
        <v>12.88</v>
      </c>
      <c r="J11" s="29">
        <v>0.72199999999999998</v>
      </c>
      <c r="K11" s="29">
        <v>1.2629999999999999</v>
      </c>
      <c r="L11" s="31">
        <v>3.0680000000000001</v>
      </c>
      <c r="M11" s="31">
        <v>15.438000000000001</v>
      </c>
      <c r="N11" s="30">
        <v>4595.2420000000002</v>
      </c>
      <c r="O11" s="31">
        <v>111.72199999999999</v>
      </c>
      <c r="P11" s="32">
        <v>0.21929999999999999</v>
      </c>
      <c r="Q11" s="32">
        <v>0.1726</v>
      </c>
      <c r="S11">
        <v>2022</v>
      </c>
      <c r="T11" s="57">
        <f>L218</f>
        <v>4.5449999999999999</v>
      </c>
      <c r="U11" s="57">
        <f>L227</f>
        <v>2.35</v>
      </c>
    </row>
    <row r="12" spans="1:31" x14ac:dyDescent="0.45">
      <c r="A12" s="33">
        <v>2000</v>
      </c>
      <c r="B12" s="28">
        <v>193239.89799999999</v>
      </c>
      <c r="C12" s="34">
        <v>6.38</v>
      </c>
      <c r="D12" s="30">
        <v>149958.103</v>
      </c>
      <c r="E12" s="29">
        <v>4.8460000000000001</v>
      </c>
      <c r="F12" s="29">
        <v>13.111000000000001</v>
      </c>
      <c r="G12" s="29">
        <v>62.576999999999998</v>
      </c>
      <c r="H12" s="29">
        <v>8.3759999999999994</v>
      </c>
      <c r="I12" s="29">
        <v>13.737</v>
      </c>
      <c r="J12" s="29">
        <v>0.77800000000000002</v>
      </c>
      <c r="K12" s="29">
        <v>1.42</v>
      </c>
      <c r="L12" s="31">
        <v>3.19</v>
      </c>
      <c r="M12" s="31">
        <v>15.795999999999999</v>
      </c>
      <c r="N12" s="30">
        <v>5095.62</v>
      </c>
      <c r="O12" s="31">
        <v>111.215</v>
      </c>
      <c r="P12" s="32">
        <v>0.21390000000000001</v>
      </c>
      <c r="Q12" s="32">
        <v>0.16600000000000001</v>
      </c>
      <c r="S12" t="s">
        <v>79</v>
      </c>
      <c r="T12" s="58">
        <f>(T11/T10)^(1/10)-1</f>
        <v>9.7923012614258287E-3</v>
      </c>
      <c r="U12" s="58">
        <f>(U11/U10)^(1/10)-1</f>
        <v>7.2604238332329984E-3</v>
      </c>
    </row>
    <row r="13" spans="1:31" x14ac:dyDescent="0.45">
      <c r="A13" s="35">
        <v>2001</v>
      </c>
      <c r="B13" s="36">
        <v>198865.38099999999</v>
      </c>
      <c r="C13" s="37">
        <v>2.911</v>
      </c>
      <c r="D13" s="38">
        <v>153102.52799999999</v>
      </c>
      <c r="E13" s="37">
        <v>2.097</v>
      </c>
      <c r="F13" s="37">
        <v>13.295999999999999</v>
      </c>
      <c r="G13" s="37">
        <v>61.146000000000001</v>
      </c>
      <c r="H13" s="37">
        <v>8.6809999999999992</v>
      </c>
      <c r="I13" s="37">
        <v>14.477</v>
      </c>
      <c r="J13" s="37">
        <v>0.79500000000000004</v>
      </c>
      <c r="K13" s="37">
        <v>1.6040000000000001</v>
      </c>
      <c r="L13" s="39">
        <v>3.2320000000000002</v>
      </c>
      <c r="M13" s="39">
        <v>15.702999999999999</v>
      </c>
      <c r="N13" s="38">
        <v>5440.7950000000001</v>
      </c>
      <c r="O13" s="39">
        <v>110.667</v>
      </c>
      <c r="P13" s="40">
        <v>0.2099</v>
      </c>
      <c r="Q13" s="40">
        <v>0.16159999999999999</v>
      </c>
    </row>
    <row r="14" spans="1:31" x14ac:dyDescent="0.45">
      <c r="A14" s="27">
        <v>2002</v>
      </c>
      <c r="B14" s="28">
        <v>209289.514</v>
      </c>
      <c r="C14" s="29">
        <v>5.242</v>
      </c>
      <c r="D14" s="30">
        <v>160876.098</v>
      </c>
      <c r="E14" s="29">
        <v>5.077</v>
      </c>
      <c r="F14" s="29">
        <v>13.355</v>
      </c>
      <c r="G14" s="29">
        <v>60.067999999999998</v>
      </c>
      <c r="H14" s="29">
        <v>9.0549999999999997</v>
      </c>
      <c r="I14" s="29">
        <v>14.885</v>
      </c>
      <c r="J14" s="29">
        <v>0.81799999999999995</v>
      </c>
      <c r="K14" s="29">
        <v>1.8180000000000001</v>
      </c>
      <c r="L14" s="31">
        <v>3.3769999999999998</v>
      </c>
      <c r="M14" s="31">
        <v>16.018999999999998</v>
      </c>
      <c r="N14" s="30">
        <v>5844.326</v>
      </c>
      <c r="O14" s="31">
        <v>110.06399999999999</v>
      </c>
      <c r="P14" s="32">
        <v>0.20499999999999999</v>
      </c>
      <c r="Q14" s="32">
        <v>0.15759999999999999</v>
      </c>
    </row>
    <row r="15" spans="1:31" x14ac:dyDescent="0.45">
      <c r="A15" s="27">
        <v>2003</v>
      </c>
      <c r="B15" s="28">
        <v>215771.663</v>
      </c>
      <c r="C15" s="29">
        <v>3.097</v>
      </c>
      <c r="D15" s="30">
        <v>164550.41200000001</v>
      </c>
      <c r="E15" s="29">
        <v>2.2839999999999998</v>
      </c>
      <c r="F15" s="29">
        <v>13.63</v>
      </c>
      <c r="G15" s="29">
        <v>58.747</v>
      </c>
      <c r="H15" s="29">
        <v>9.4019999999999992</v>
      </c>
      <c r="I15" s="29">
        <v>15.345000000000001</v>
      </c>
      <c r="J15" s="29">
        <v>0.92500000000000004</v>
      </c>
      <c r="K15" s="29">
        <v>1.9510000000000001</v>
      </c>
      <c r="L15" s="31">
        <v>3.4359999999999999</v>
      </c>
      <c r="M15" s="31">
        <v>15.941000000000001</v>
      </c>
      <c r="N15" s="30">
        <v>6130.402</v>
      </c>
      <c r="O15" s="31">
        <v>109.827</v>
      </c>
      <c r="P15" s="32">
        <v>0.2039</v>
      </c>
      <c r="Q15" s="32">
        <v>0.1555</v>
      </c>
    </row>
    <row r="16" spans="1:31" x14ac:dyDescent="0.45">
      <c r="A16" s="27">
        <v>2004</v>
      </c>
      <c r="B16" s="28">
        <v>220755.704</v>
      </c>
      <c r="C16" s="29">
        <v>2.31</v>
      </c>
      <c r="D16" s="30">
        <v>166452.204</v>
      </c>
      <c r="E16" s="29">
        <v>1.1559999999999999</v>
      </c>
      <c r="F16" s="29">
        <v>13.276999999999999</v>
      </c>
      <c r="G16" s="29">
        <v>57.639000000000003</v>
      </c>
      <c r="H16" s="29">
        <v>9.7279999999999998</v>
      </c>
      <c r="I16" s="29">
        <v>16.125</v>
      </c>
      <c r="J16" s="29">
        <v>0.871</v>
      </c>
      <c r="K16" s="29">
        <v>2.36</v>
      </c>
      <c r="L16" s="31">
        <v>3.4620000000000002</v>
      </c>
      <c r="M16" s="31">
        <v>15.661</v>
      </c>
      <c r="N16" s="30">
        <v>6490.8329999999996</v>
      </c>
      <c r="O16" s="31">
        <v>109.629</v>
      </c>
      <c r="P16" s="32">
        <v>0.19950000000000001</v>
      </c>
      <c r="Q16" s="32">
        <v>0.15040000000000001</v>
      </c>
      <c r="S16" t="s">
        <v>81</v>
      </c>
    </row>
    <row r="17" spans="1:21" x14ac:dyDescent="0.45">
      <c r="A17" s="33">
        <v>2005</v>
      </c>
      <c r="B17" s="41">
        <v>229667.23699999999</v>
      </c>
      <c r="C17" s="34">
        <v>4.0369999999999999</v>
      </c>
      <c r="D17" s="42">
        <v>171542.58499999999</v>
      </c>
      <c r="E17" s="34">
        <v>3.0579999999999998</v>
      </c>
      <c r="F17" s="29">
        <v>12.914</v>
      </c>
      <c r="G17" s="29">
        <v>56.59</v>
      </c>
      <c r="H17" s="34">
        <v>10.596</v>
      </c>
      <c r="I17" s="34">
        <v>16.664999999999999</v>
      </c>
      <c r="J17" s="34">
        <v>0.96299999999999997</v>
      </c>
      <c r="K17" s="34">
        <v>2.2709999999999999</v>
      </c>
      <c r="L17" s="43">
        <v>3.56</v>
      </c>
      <c r="M17" s="43">
        <v>15.81</v>
      </c>
      <c r="N17" s="42">
        <v>6898.7420000000002</v>
      </c>
      <c r="O17" s="43">
        <v>109.69499999999999</v>
      </c>
      <c r="P17" s="44">
        <v>0.19839999999999999</v>
      </c>
      <c r="Q17" s="44">
        <v>0.1482</v>
      </c>
      <c r="S17" t="s">
        <v>82</v>
      </c>
      <c r="T17" t="s">
        <v>76</v>
      </c>
      <c r="U17" t="s">
        <v>80</v>
      </c>
    </row>
    <row r="18" spans="1:21" x14ac:dyDescent="0.45">
      <c r="A18" s="35">
        <v>2006</v>
      </c>
      <c r="B18" s="28">
        <v>234062.09599999999</v>
      </c>
      <c r="C18" s="37">
        <v>1.9139999999999999</v>
      </c>
      <c r="D18" s="38">
        <v>174873.008</v>
      </c>
      <c r="E18" s="29">
        <v>1.9410000000000001</v>
      </c>
      <c r="F18" s="37">
        <v>12.843999999999999</v>
      </c>
      <c r="G18" s="37">
        <v>55.848999999999997</v>
      </c>
      <c r="H18" s="29">
        <v>10.932</v>
      </c>
      <c r="I18" s="29">
        <v>17.149999999999999</v>
      </c>
      <c r="J18" s="37">
        <v>0.88600000000000001</v>
      </c>
      <c r="K18" s="37">
        <v>2.34</v>
      </c>
      <c r="L18" s="39">
        <v>3.61</v>
      </c>
      <c r="M18" s="31">
        <v>15.826000000000001</v>
      </c>
      <c r="N18" s="38">
        <v>7199.25</v>
      </c>
      <c r="O18" s="39">
        <v>109.309</v>
      </c>
      <c r="P18" s="32">
        <v>0.1918</v>
      </c>
      <c r="Q18" s="40">
        <v>0.14330000000000001</v>
      </c>
      <c r="S18">
        <v>2012</v>
      </c>
      <c r="T18" s="59">
        <f>Q40</f>
        <v>0.13619999999999999</v>
      </c>
      <c r="U18" s="59">
        <f>Q48</f>
        <v>7.9799999999999996E-2</v>
      </c>
    </row>
    <row r="19" spans="1:21" x14ac:dyDescent="0.45">
      <c r="A19" s="27">
        <v>2007</v>
      </c>
      <c r="B19" s="28">
        <v>236486.04</v>
      </c>
      <c r="C19" s="29">
        <v>1.036</v>
      </c>
      <c r="D19" s="30">
        <v>182015.46</v>
      </c>
      <c r="E19" s="29">
        <v>4.0839999999999996</v>
      </c>
      <c r="F19" s="29">
        <v>13.217000000000001</v>
      </c>
      <c r="G19" s="29">
        <v>55.335999999999999</v>
      </c>
      <c r="H19" s="29">
        <v>10.698</v>
      </c>
      <c r="I19" s="29">
        <v>17.416</v>
      </c>
      <c r="J19" s="29">
        <v>0.86599999999999999</v>
      </c>
      <c r="K19" s="29">
        <v>2.4670000000000001</v>
      </c>
      <c r="L19" s="31">
        <v>3.7389999999999999</v>
      </c>
      <c r="M19" s="31">
        <v>16.358000000000001</v>
      </c>
      <c r="N19" s="30">
        <v>7571.4440000000004</v>
      </c>
      <c r="O19" s="31">
        <v>109.36499999999999</v>
      </c>
      <c r="P19" s="32">
        <v>0.1832</v>
      </c>
      <c r="Q19" s="32">
        <v>0.14099999999999999</v>
      </c>
      <c r="S19">
        <v>2022</v>
      </c>
      <c r="T19" s="59">
        <f>Q218</f>
        <v>0.11899999999999999</v>
      </c>
      <c r="U19" s="59">
        <f>Q227</f>
        <v>6.2E-2</v>
      </c>
    </row>
    <row r="20" spans="1:21" x14ac:dyDescent="0.45">
      <c r="A20" s="27">
        <v>2008</v>
      </c>
      <c r="B20" s="28">
        <v>240994.348</v>
      </c>
      <c r="C20" s="29">
        <v>1.9059999999999999</v>
      </c>
      <c r="D20" s="30">
        <v>183054.139</v>
      </c>
      <c r="E20" s="29">
        <v>0.57099999999999995</v>
      </c>
      <c r="F20" s="29">
        <v>14.137</v>
      </c>
      <c r="G20" s="29">
        <v>53.161999999999999</v>
      </c>
      <c r="H20" s="29">
        <v>11.105</v>
      </c>
      <c r="I20" s="29">
        <v>18.091000000000001</v>
      </c>
      <c r="J20" s="29">
        <v>0.91100000000000003</v>
      </c>
      <c r="K20" s="29">
        <v>2.593</v>
      </c>
      <c r="L20" s="31">
        <v>3.7320000000000002</v>
      </c>
      <c r="M20" s="31">
        <v>15.54</v>
      </c>
      <c r="N20" s="30">
        <v>7849.81</v>
      </c>
      <c r="O20" s="31">
        <v>109.68300000000001</v>
      </c>
      <c r="P20" s="32">
        <v>0.18179999999999999</v>
      </c>
      <c r="Q20" s="32">
        <v>0.1381</v>
      </c>
      <c r="S20" t="s">
        <v>79</v>
      </c>
      <c r="T20" s="58">
        <f>(T19/T18)^(1/10)-1</f>
        <v>-1.3409372535006292E-2</v>
      </c>
      <c r="U20" s="58">
        <f>(U19/U18)^(1/10)-1</f>
        <v>-2.4923073323292577E-2</v>
      </c>
    </row>
    <row r="21" spans="1:21" x14ac:dyDescent="0.45">
      <c r="A21" s="27">
        <v>2009</v>
      </c>
      <c r="B21" s="28">
        <v>243500.44500000001</v>
      </c>
      <c r="C21" s="29">
        <v>1.04</v>
      </c>
      <c r="D21" s="30">
        <v>182079.823</v>
      </c>
      <c r="E21" s="29">
        <v>-0.53200000000000003</v>
      </c>
      <c r="F21" s="29">
        <v>12.64</v>
      </c>
      <c r="G21" s="29">
        <v>54.106000000000002</v>
      </c>
      <c r="H21" s="29">
        <v>11.010999999999999</v>
      </c>
      <c r="I21" s="29">
        <v>18.632000000000001</v>
      </c>
      <c r="J21" s="29">
        <v>0.93899999999999995</v>
      </c>
      <c r="K21" s="29">
        <v>2.673</v>
      </c>
      <c r="L21" s="31">
        <v>3.6930000000000001</v>
      </c>
      <c r="M21" s="31">
        <v>15.829000000000001</v>
      </c>
      <c r="N21" s="30">
        <v>8000.2430000000004</v>
      </c>
      <c r="O21" s="31">
        <v>109.919</v>
      </c>
      <c r="P21" s="32">
        <v>0.18190000000000001</v>
      </c>
      <c r="Q21" s="32">
        <v>0.13600000000000001</v>
      </c>
    </row>
    <row r="22" spans="1:21" x14ac:dyDescent="0.45">
      <c r="A22" s="33">
        <v>2010</v>
      </c>
      <c r="B22" s="28">
        <v>264053.386</v>
      </c>
      <c r="C22" s="34">
        <v>8.4410000000000007</v>
      </c>
      <c r="D22" s="42">
        <v>195400.785</v>
      </c>
      <c r="E22" s="34">
        <v>7.3159999999999998</v>
      </c>
      <c r="F22" s="29">
        <v>14.426</v>
      </c>
      <c r="G22" s="29">
        <v>51.442</v>
      </c>
      <c r="H22" s="29">
        <v>11.295</v>
      </c>
      <c r="I22" s="29">
        <v>19.108000000000001</v>
      </c>
      <c r="J22" s="29">
        <v>0.99199999999999999</v>
      </c>
      <c r="K22" s="34">
        <v>2.7360000000000002</v>
      </c>
      <c r="L22" s="43">
        <v>3.9430000000000001</v>
      </c>
      <c r="M22" s="31">
        <v>16.074999999999999</v>
      </c>
      <c r="N22" s="42">
        <v>8761.3970000000008</v>
      </c>
      <c r="O22" s="43">
        <v>109.328</v>
      </c>
      <c r="P22" s="32">
        <v>0.18429999999999999</v>
      </c>
      <c r="Q22" s="44">
        <v>0.13639999999999999</v>
      </c>
    </row>
    <row r="23" spans="1:21" x14ac:dyDescent="0.45">
      <c r="A23" s="35">
        <v>2011</v>
      </c>
      <c r="B23" s="36">
        <v>276998.429</v>
      </c>
      <c r="C23" s="37">
        <v>4.9020000000000001</v>
      </c>
      <c r="D23" s="38">
        <v>205240.67300000001</v>
      </c>
      <c r="E23" s="37">
        <v>5.0359999999999996</v>
      </c>
      <c r="F23" s="37">
        <v>16.010999999999999</v>
      </c>
      <c r="G23" s="37">
        <v>49.841000000000001</v>
      </c>
      <c r="H23" s="37">
        <v>11.754</v>
      </c>
      <c r="I23" s="37">
        <v>19.068000000000001</v>
      </c>
      <c r="J23" s="37">
        <v>0.96299999999999997</v>
      </c>
      <c r="K23" s="29">
        <v>2.3639999999999999</v>
      </c>
      <c r="L23" s="31">
        <v>4.1100000000000003</v>
      </c>
      <c r="M23" s="39">
        <v>16.048999999999999</v>
      </c>
      <c r="N23" s="38">
        <v>9112.9539999999997</v>
      </c>
      <c r="O23" s="39">
        <v>109.19</v>
      </c>
      <c r="P23" s="40">
        <v>0.18659999999999999</v>
      </c>
      <c r="Q23" s="40">
        <v>0.13819999999999999</v>
      </c>
    </row>
    <row r="24" spans="1:21" x14ac:dyDescent="0.45">
      <c r="A24" s="27" t="s">
        <v>44</v>
      </c>
      <c r="B24" s="28">
        <v>11876.826999999999</v>
      </c>
      <c r="C24" s="29">
        <v>0</v>
      </c>
      <c r="D24" s="30">
        <v>15490.77</v>
      </c>
      <c r="E24" s="29">
        <v>0</v>
      </c>
      <c r="F24" s="29">
        <v>0.76200000000000001</v>
      </c>
      <c r="G24" s="29">
        <v>39.265000000000001</v>
      </c>
      <c r="H24" s="29">
        <v>29.152999999999999</v>
      </c>
      <c r="I24" s="29">
        <v>26.039000000000001</v>
      </c>
      <c r="J24" s="29">
        <v>3.3140000000000001</v>
      </c>
      <c r="K24" s="29">
        <v>1.4670000000000001</v>
      </c>
      <c r="L24" s="31">
        <v>1.538</v>
      </c>
      <c r="M24" s="31">
        <v>4.5890000000000004</v>
      </c>
      <c r="N24" s="30">
        <v>4656.6620000000003</v>
      </c>
      <c r="O24" s="31">
        <v>2.952</v>
      </c>
      <c r="P24" s="32">
        <v>3.4599999999999999E-2</v>
      </c>
      <c r="Q24" s="32">
        <v>4.5100000000000001E-2</v>
      </c>
    </row>
    <row r="25" spans="1:21" x14ac:dyDescent="0.45">
      <c r="A25" s="27" t="s">
        <v>45</v>
      </c>
      <c r="B25" s="28">
        <v>14441.370999999999</v>
      </c>
      <c r="C25" s="29">
        <v>0</v>
      </c>
      <c r="D25" s="30">
        <v>6534.665</v>
      </c>
      <c r="E25" s="29">
        <v>0</v>
      </c>
      <c r="F25" s="29">
        <v>0.95599999999999996</v>
      </c>
      <c r="G25" s="29">
        <v>49.984000000000002</v>
      </c>
      <c r="H25" s="29">
        <v>20.181999999999999</v>
      </c>
      <c r="I25" s="29">
        <v>27.061</v>
      </c>
      <c r="J25" s="29">
        <v>0.54900000000000004</v>
      </c>
      <c r="K25" s="29">
        <v>1.268</v>
      </c>
      <c r="L25" s="31">
        <v>1.88</v>
      </c>
      <c r="M25" s="31">
        <v>6.8940000000000001</v>
      </c>
      <c r="N25" s="30">
        <v>5914.82</v>
      </c>
      <c r="O25" s="31">
        <v>190.309</v>
      </c>
      <c r="P25" s="32">
        <v>0.19570000000000001</v>
      </c>
      <c r="Q25" s="32">
        <v>8.8599999999999998E-2</v>
      </c>
    </row>
    <row r="26" spans="1:21" x14ac:dyDescent="0.45">
      <c r="A26" s="27" t="s">
        <v>46</v>
      </c>
      <c r="B26" s="28">
        <v>3295.518</v>
      </c>
      <c r="C26" s="29">
        <v>0</v>
      </c>
      <c r="D26" s="30">
        <v>4511.6610000000001</v>
      </c>
      <c r="E26" s="29">
        <v>0</v>
      </c>
      <c r="F26" s="29">
        <v>6.9969999999999999</v>
      </c>
      <c r="G26" s="29">
        <v>38.225999999999999</v>
      </c>
      <c r="H26" s="29">
        <v>21.033999999999999</v>
      </c>
      <c r="I26" s="29">
        <v>28.253</v>
      </c>
      <c r="J26" s="29">
        <v>1.8440000000000001</v>
      </c>
      <c r="K26" s="29">
        <v>3.6459999999999999</v>
      </c>
      <c r="L26" s="31">
        <v>1.8169999999999999</v>
      </c>
      <c r="M26" s="31">
        <v>5.51</v>
      </c>
      <c r="N26" s="30">
        <v>5969.0919999999996</v>
      </c>
      <c r="O26" s="31">
        <v>1.3360000000000001</v>
      </c>
      <c r="P26" s="32">
        <v>7.22E-2</v>
      </c>
      <c r="Q26" s="32">
        <v>9.8799999999999999E-2</v>
      </c>
    </row>
    <row r="27" spans="1:21" x14ac:dyDescent="0.45">
      <c r="A27" s="27" t="s">
        <v>47</v>
      </c>
      <c r="B27" s="28">
        <v>22696.516</v>
      </c>
      <c r="C27" s="29">
        <v>0</v>
      </c>
      <c r="D27" s="30">
        <v>10259.814</v>
      </c>
      <c r="E27" s="29">
        <v>0</v>
      </c>
      <c r="F27" s="29">
        <v>0.49099999999999999</v>
      </c>
      <c r="G27" s="29">
        <v>62.853999999999999</v>
      </c>
      <c r="H27" s="29">
        <v>15.3</v>
      </c>
      <c r="I27" s="29">
        <v>18.643000000000001</v>
      </c>
      <c r="J27" s="29">
        <v>1.0049999999999999</v>
      </c>
      <c r="K27" s="29">
        <v>1.7070000000000001</v>
      </c>
      <c r="L27" s="31">
        <v>3.7240000000000002</v>
      </c>
      <c r="M27" s="31">
        <v>17.344000000000001</v>
      </c>
      <c r="N27" s="30">
        <v>8073.7719999999999</v>
      </c>
      <c r="O27" s="31">
        <v>310.024</v>
      </c>
      <c r="P27" s="32">
        <v>0.32179999999999997</v>
      </c>
      <c r="Q27" s="32">
        <v>0.14549999999999999</v>
      </c>
    </row>
    <row r="28" spans="1:21" x14ac:dyDescent="0.45">
      <c r="A28" s="27" t="s">
        <v>48</v>
      </c>
      <c r="B28" s="28">
        <v>1716.325</v>
      </c>
      <c r="C28" s="29">
        <v>0</v>
      </c>
      <c r="D28" s="30">
        <v>2348.7600000000002</v>
      </c>
      <c r="E28" s="29">
        <v>0</v>
      </c>
      <c r="F28" s="29">
        <v>1.5049999999999999</v>
      </c>
      <c r="G28" s="29">
        <v>42.167000000000002</v>
      </c>
      <c r="H28" s="29">
        <v>24.986999999999998</v>
      </c>
      <c r="I28" s="29">
        <v>29.466000000000001</v>
      </c>
      <c r="J28" s="29">
        <v>0.84</v>
      </c>
      <c r="K28" s="29">
        <v>1.036</v>
      </c>
      <c r="L28" s="31">
        <v>1.5640000000000001</v>
      </c>
      <c r="M28" s="31">
        <v>5.0960000000000001</v>
      </c>
      <c r="N28" s="30">
        <v>5357.5990000000002</v>
      </c>
      <c r="O28" s="31">
        <v>0.46400000000000002</v>
      </c>
      <c r="P28" s="32">
        <v>5.5300000000000002E-2</v>
      </c>
      <c r="Q28" s="32">
        <v>7.5700000000000003E-2</v>
      </c>
    </row>
    <row r="29" spans="1:21" x14ac:dyDescent="0.45">
      <c r="A29" s="27" t="s">
        <v>49</v>
      </c>
      <c r="B29" s="28">
        <v>1850.001</v>
      </c>
      <c r="C29" s="29">
        <v>0</v>
      </c>
      <c r="D29" s="30">
        <v>2528.5329999999999</v>
      </c>
      <c r="E29" s="29">
        <v>0</v>
      </c>
      <c r="F29" s="29">
        <v>1.9470000000000001</v>
      </c>
      <c r="G29" s="29">
        <v>38.234000000000002</v>
      </c>
      <c r="H29" s="29">
        <v>27.039000000000001</v>
      </c>
      <c r="I29" s="29">
        <v>30.814</v>
      </c>
      <c r="J29" s="29">
        <v>0.19400000000000001</v>
      </c>
      <c r="K29" s="29">
        <v>1.772</v>
      </c>
      <c r="L29" s="31">
        <v>1.6539999999999999</v>
      </c>
      <c r="M29" s="31">
        <v>5.1630000000000003</v>
      </c>
      <c r="N29" s="30">
        <v>5927.7920000000004</v>
      </c>
      <c r="O29" s="31">
        <v>1.722</v>
      </c>
      <c r="P29" s="32">
        <v>5.3699999999999998E-2</v>
      </c>
      <c r="Q29" s="32">
        <v>7.3400000000000007E-2</v>
      </c>
    </row>
    <row r="30" spans="1:21" x14ac:dyDescent="0.45">
      <c r="A30" s="27" t="s">
        <v>50</v>
      </c>
      <c r="B30" s="28">
        <v>24510.803</v>
      </c>
      <c r="C30" s="29">
        <v>0</v>
      </c>
      <c r="D30" s="30">
        <v>24733.63</v>
      </c>
      <c r="E30" s="29">
        <v>0</v>
      </c>
      <c r="F30" s="29">
        <v>1.8149999999999999</v>
      </c>
      <c r="G30" s="29">
        <v>77.058000000000007</v>
      </c>
      <c r="H30" s="29">
        <v>9.3650000000000002</v>
      </c>
      <c r="I30" s="29">
        <v>9.8049999999999997</v>
      </c>
      <c r="J30" s="29">
        <v>0</v>
      </c>
      <c r="K30" s="29">
        <v>1.958</v>
      </c>
      <c r="L30" s="31">
        <v>22.241</v>
      </c>
      <c r="M30" s="31">
        <v>135.99799999999999</v>
      </c>
      <c r="N30" s="30">
        <v>25356.329000000002</v>
      </c>
      <c r="O30" s="31">
        <v>38.121000000000002</v>
      </c>
      <c r="P30" s="32">
        <v>0.3427</v>
      </c>
      <c r="Q30" s="32">
        <v>0.3458</v>
      </c>
    </row>
    <row r="31" spans="1:21" x14ac:dyDescent="0.45">
      <c r="A31" s="27" t="s">
        <v>51</v>
      </c>
      <c r="B31" s="28">
        <v>22345.985000000001</v>
      </c>
      <c r="C31" s="29">
        <v>0</v>
      </c>
      <c r="D31" s="30">
        <v>25829.791000000001</v>
      </c>
      <c r="E31" s="29">
        <v>0</v>
      </c>
      <c r="F31" s="29">
        <v>1.3640000000000001</v>
      </c>
      <c r="G31" s="29">
        <v>40.167999999999999</v>
      </c>
      <c r="H31" s="29">
        <v>18.888000000000002</v>
      </c>
      <c r="I31" s="29">
        <v>32.244</v>
      </c>
      <c r="J31" s="29">
        <v>4.2279999999999998</v>
      </c>
      <c r="K31" s="29">
        <v>3.1080000000000001</v>
      </c>
      <c r="L31" s="31">
        <v>2.1840000000000002</v>
      </c>
      <c r="M31" s="31">
        <v>7.41</v>
      </c>
      <c r="N31" s="30">
        <v>8189.5950000000003</v>
      </c>
      <c r="O31" s="31">
        <v>24.567</v>
      </c>
      <c r="P31" s="32">
        <v>7.1199999999999999E-2</v>
      </c>
      <c r="Q31" s="32">
        <v>8.2299999999999998E-2</v>
      </c>
    </row>
    <row r="32" spans="1:21" x14ac:dyDescent="0.45">
      <c r="A32" s="27" t="s">
        <v>52</v>
      </c>
      <c r="B32" s="28">
        <v>9745.7929999999997</v>
      </c>
      <c r="C32" s="29">
        <v>0</v>
      </c>
      <c r="D32" s="30">
        <v>8168.8969999999999</v>
      </c>
      <c r="E32" s="29">
        <v>0</v>
      </c>
      <c r="F32" s="29">
        <v>53.04</v>
      </c>
      <c r="G32" s="29">
        <v>22.209</v>
      </c>
      <c r="H32" s="29">
        <v>3.5019999999999998</v>
      </c>
      <c r="I32" s="29">
        <v>16.713999999999999</v>
      </c>
      <c r="J32" s="29">
        <v>0</v>
      </c>
      <c r="K32" s="29">
        <v>4.5350000000000001</v>
      </c>
      <c r="L32" s="31">
        <v>5.4530000000000003</v>
      </c>
      <c r="M32" s="31">
        <v>9.2430000000000003</v>
      </c>
      <c r="N32" s="30">
        <v>10598.554</v>
      </c>
      <c r="O32" s="31">
        <v>75.881</v>
      </c>
      <c r="P32" s="32">
        <v>0.26850000000000002</v>
      </c>
      <c r="Q32" s="32">
        <v>0.22509999999999999</v>
      </c>
    </row>
    <row r="33" spans="1:18" x14ac:dyDescent="0.45">
      <c r="A33" s="27" t="s">
        <v>53</v>
      </c>
      <c r="B33" s="28">
        <v>4967.0079999999998</v>
      </c>
      <c r="C33" s="29">
        <v>0</v>
      </c>
      <c r="D33" s="30">
        <v>6316.86</v>
      </c>
      <c r="E33" s="29">
        <v>0</v>
      </c>
      <c r="F33" s="29">
        <v>20.972000000000001</v>
      </c>
      <c r="G33" s="29">
        <v>33.079000000000001</v>
      </c>
      <c r="H33" s="29">
        <v>10.689</v>
      </c>
      <c r="I33" s="29">
        <v>27.846</v>
      </c>
      <c r="J33" s="29">
        <v>0.92</v>
      </c>
      <c r="K33" s="29">
        <v>6.4939999999999998</v>
      </c>
      <c r="L33" s="31">
        <v>4.0880000000000001</v>
      </c>
      <c r="M33" s="31">
        <v>10.504</v>
      </c>
      <c r="N33" s="30">
        <v>13236.584999999999</v>
      </c>
      <c r="O33" s="31">
        <v>7.7249999999999996</v>
      </c>
      <c r="P33" s="32">
        <v>0.10780000000000001</v>
      </c>
      <c r="Q33" s="32">
        <v>0.1371</v>
      </c>
    </row>
    <row r="34" spans="1:18" x14ac:dyDescent="0.45">
      <c r="A34" s="27" t="s">
        <v>54</v>
      </c>
      <c r="B34" s="28">
        <v>50406.112000000001</v>
      </c>
      <c r="C34" s="29">
        <v>0</v>
      </c>
      <c r="D34" s="30">
        <v>25925.865000000002</v>
      </c>
      <c r="E34" s="29">
        <v>0</v>
      </c>
      <c r="F34" s="29">
        <v>16.553000000000001</v>
      </c>
      <c r="G34" s="29">
        <v>63.893999999999998</v>
      </c>
      <c r="H34" s="29">
        <v>4.8689999999999998</v>
      </c>
      <c r="I34" s="29">
        <v>14.148</v>
      </c>
      <c r="J34" s="29">
        <v>8.5000000000000006E-2</v>
      </c>
      <c r="K34" s="29">
        <v>0.45200000000000001</v>
      </c>
      <c r="L34" s="31">
        <v>12.297000000000001</v>
      </c>
      <c r="M34" s="31">
        <v>61.287999999999997</v>
      </c>
      <c r="N34" s="30">
        <v>20228.952000000001</v>
      </c>
      <c r="O34" s="31">
        <v>276.76499999999999</v>
      </c>
      <c r="P34" s="32">
        <v>0.51170000000000004</v>
      </c>
      <c r="Q34" s="32">
        <v>0.26319999999999999</v>
      </c>
    </row>
    <row r="35" spans="1:18" x14ac:dyDescent="0.45">
      <c r="A35" s="27" t="s">
        <v>55</v>
      </c>
      <c r="B35" s="28">
        <v>4493.0230000000001</v>
      </c>
      <c r="C35" s="29">
        <v>0</v>
      </c>
      <c r="D35" s="30">
        <v>5200.5209999999997</v>
      </c>
      <c r="E35" s="29">
        <v>0</v>
      </c>
      <c r="F35" s="29">
        <v>0.55100000000000005</v>
      </c>
      <c r="G35" s="29">
        <v>45.061</v>
      </c>
      <c r="H35" s="29">
        <v>15.199</v>
      </c>
      <c r="I35" s="29">
        <v>35.006</v>
      </c>
      <c r="J35" s="29">
        <v>0</v>
      </c>
      <c r="K35" s="29">
        <v>4.1829999999999998</v>
      </c>
      <c r="L35" s="31">
        <v>2.875</v>
      </c>
      <c r="M35" s="31">
        <v>9.6</v>
      </c>
      <c r="N35" s="30">
        <v>11703.418</v>
      </c>
      <c r="O35" s="31">
        <v>33.924999999999997</v>
      </c>
      <c r="P35" s="32">
        <v>0.1038</v>
      </c>
      <c r="Q35" s="32">
        <v>0.1201</v>
      </c>
    </row>
    <row r="36" spans="1:18" x14ac:dyDescent="0.45">
      <c r="A36" s="27" t="s">
        <v>56</v>
      </c>
      <c r="B36" s="28">
        <v>50801.337</v>
      </c>
      <c r="C36" s="29">
        <v>0</v>
      </c>
      <c r="D36" s="30">
        <v>38403.411999999997</v>
      </c>
      <c r="E36" s="29">
        <v>0</v>
      </c>
      <c r="F36" s="29">
        <v>31.824000000000002</v>
      </c>
      <c r="G36" s="29">
        <v>57.194000000000003</v>
      </c>
      <c r="H36" s="29">
        <v>2.9940000000000002</v>
      </c>
      <c r="I36" s="29">
        <v>6.077</v>
      </c>
      <c r="J36" s="29">
        <v>0</v>
      </c>
      <c r="K36" s="29">
        <v>1.91</v>
      </c>
      <c r="L36" s="31">
        <v>21.591999999999999</v>
      </c>
      <c r="M36" s="31">
        <v>95.698999999999998</v>
      </c>
      <c r="N36" s="30">
        <v>15257.489</v>
      </c>
      <c r="O36" s="31">
        <v>256.03800000000001</v>
      </c>
      <c r="P36" s="32">
        <v>0.76170000000000004</v>
      </c>
      <c r="Q36" s="32">
        <v>0.57579999999999998</v>
      </c>
    </row>
    <row r="37" spans="1:18" x14ac:dyDescent="0.45">
      <c r="A37" s="27" t="s">
        <v>57</v>
      </c>
      <c r="B37" s="28">
        <v>30341.896000000001</v>
      </c>
      <c r="C37" s="29">
        <v>0</v>
      </c>
      <c r="D37" s="30">
        <v>18910.845000000001</v>
      </c>
      <c r="E37" s="29">
        <v>0</v>
      </c>
      <c r="F37" s="29">
        <v>48.634999999999998</v>
      </c>
      <c r="G37" s="29">
        <v>19.757000000000001</v>
      </c>
      <c r="H37" s="29">
        <v>7.3179999999999996</v>
      </c>
      <c r="I37" s="29">
        <v>20.085999999999999</v>
      </c>
      <c r="J37" s="29">
        <v>5.1999999999999998E-2</v>
      </c>
      <c r="K37" s="29">
        <v>4.1520000000000001</v>
      </c>
      <c r="L37" s="31">
        <v>7.15</v>
      </c>
      <c r="M37" s="31">
        <v>10.601000000000001</v>
      </c>
      <c r="N37" s="30">
        <v>16698.462</v>
      </c>
      <c r="O37" s="31">
        <v>162.351</v>
      </c>
      <c r="P37" s="32">
        <v>0.32119999999999999</v>
      </c>
      <c r="Q37" s="32">
        <v>0.20019999999999999</v>
      </c>
    </row>
    <row r="38" spans="1:18" x14ac:dyDescent="0.45">
      <c r="A38" s="27" t="s">
        <v>58</v>
      </c>
      <c r="B38" s="28">
        <v>21799.361000000001</v>
      </c>
      <c r="C38" s="29">
        <v>0</v>
      </c>
      <c r="D38" s="30">
        <v>8965.625</v>
      </c>
      <c r="E38" s="29">
        <v>0</v>
      </c>
      <c r="F38" s="29">
        <v>0.34899999999999998</v>
      </c>
      <c r="G38" s="29">
        <v>45.896999999999998</v>
      </c>
      <c r="H38" s="29">
        <v>19.475000000000001</v>
      </c>
      <c r="I38" s="29">
        <v>31.722999999999999</v>
      </c>
      <c r="J38" s="29">
        <v>0.379</v>
      </c>
      <c r="K38" s="29">
        <v>2.177</v>
      </c>
      <c r="L38" s="31">
        <v>2.7629999999999999</v>
      </c>
      <c r="M38" s="31">
        <v>9.5690000000000008</v>
      </c>
      <c r="N38" s="30">
        <v>10192.339</v>
      </c>
      <c r="O38" s="31">
        <v>210.39099999999999</v>
      </c>
      <c r="P38" s="32">
        <v>0.21529999999999999</v>
      </c>
      <c r="Q38" s="32">
        <v>8.8499999999999995E-2</v>
      </c>
    </row>
    <row r="39" spans="1:18" x14ac:dyDescent="0.45">
      <c r="A39" s="27" t="s">
        <v>59</v>
      </c>
      <c r="B39" s="41">
        <v>1385.6769999999999</v>
      </c>
      <c r="C39" s="34">
        <v>0</v>
      </c>
      <c r="D39" s="42">
        <v>1094.8889999999999</v>
      </c>
      <c r="E39" s="34">
        <v>0</v>
      </c>
      <c r="F39" s="29">
        <v>0</v>
      </c>
      <c r="G39" s="34">
        <v>68.576999999999998</v>
      </c>
      <c r="H39" s="34">
        <v>0.94399999999999995</v>
      </c>
      <c r="I39" s="29">
        <v>29.140999999999998</v>
      </c>
      <c r="J39" s="34">
        <v>0</v>
      </c>
      <c r="K39" s="29">
        <v>1.3380000000000001</v>
      </c>
      <c r="L39" s="31">
        <v>1.9770000000000001</v>
      </c>
      <c r="M39" s="43">
        <v>16.975000000000001</v>
      </c>
      <c r="N39" s="42">
        <v>6698.77</v>
      </c>
      <c r="O39" s="43">
        <v>77.572000000000003</v>
      </c>
      <c r="P39" s="44">
        <v>0.1047</v>
      </c>
      <c r="Q39" s="44">
        <v>8.2699999999999996E-2</v>
      </c>
    </row>
    <row r="40" spans="1:18" x14ac:dyDescent="0.45">
      <c r="A40" s="35">
        <v>2012</v>
      </c>
      <c r="B40" s="36">
        <v>278329.99699999997</v>
      </c>
      <c r="C40" s="37">
        <v>0.48099999999999998</v>
      </c>
      <c r="D40" s="38">
        <v>206973.93799999999</v>
      </c>
      <c r="E40" s="37">
        <v>0.84499999999999997</v>
      </c>
      <c r="F40" s="37">
        <v>14.986000000000001</v>
      </c>
      <c r="G40" s="37">
        <v>49.128</v>
      </c>
      <c r="H40" s="37">
        <v>12.506</v>
      </c>
      <c r="I40" s="37">
        <v>19.387</v>
      </c>
      <c r="J40" s="37">
        <v>1.016</v>
      </c>
      <c r="K40" s="37">
        <v>2.9769999999999999</v>
      </c>
      <c r="L40" s="39">
        <v>4.1230000000000002</v>
      </c>
      <c r="M40" s="31">
        <v>16.437999999999999</v>
      </c>
      <c r="N40" s="38">
        <v>9294.7080000000005</v>
      </c>
      <c r="O40" s="39">
        <v>109.212</v>
      </c>
      <c r="P40" s="40">
        <v>0.1832</v>
      </c>
      <c r="Q40" s="40">
        <v>0.13619999999999999</v>
      </c>
      <c r="R40" s="45"/>
    </row>
    <row r="41" spans="1:18" x14ac:dyDescent="0.45">
      <c r="A41" s="27" t="s">
        <v>44</v>
      </c>
      <c r="B41" s="28">
        <v>11897.775</v>
      </c>
      <c r="C41" s="29">
        <v>0.17599999999999999</v>
      </c>
      <c r="D41" s="30">
        <v>15203.183000000001</v>
      </c>
      <c r="E41" s="29">
        <v>-1.857</v>
      </c>
      <c r="F41" s="29">
        <v>0.82399999999999995</v>
      </c>
      <c r="G41" s="29">
        <v>38.887</v>
      </c>
      <c r="H41" s="29">
        <v>30.719000000000001</v>
      </c>
      <c r="I41" s="29">
        <v>26.719000000000001</v>
      </c>
      <c r="J41" s="29">
        <v>1.4430000000000001</v>
      </c>
      <c r="K41" s="29">
        <v>1.407</v>
      </c>
      <c r="L41" s="31">
        <v>1.5149999999999999</v>
      </c>
      <c r="M41" s="31">
        <v>4.5659999999999998</v>
      </c>
      <c r="N41" s="30">
        <v>4706.3389999999999</v>
      </c>
      <c r="O41" s="31">
        <v>6.2770000000000001</v>
      </c>
      <c r="P41" s="32">
        <v>3.4099999999999998E-2</v>
      </c>
      <c r="Q41" s="32">
        <v>4.36E-2</v>
      </c>
    </row>
    <row r="42" spans="1:18" x14ac:dyDescent="0.45">
      <c r="A42" s="27" t="s">
        <v>45</v>
      </c>
      <c r="B42" s="28">
        <v>14508.694</v>
      </c>
      <c r="C42" s="29">
        <v>0.46600000000000003</v>
      </c>
      <c r="D42" s="30">
        <v>6500.4229999999998</v>
      </c>
      <c r="E42" s="29">
        <v>-0.52400000000000002</v>
      </c>
      <c r="F42" s="29">
        <v>0.93100000000000005</v>
      </c>
      <c r="G42" s="29">
        <v>48.329000000000001</v>
      </c>
      <c r="H42" s="29">
        <v>21.411999999999999</v>
      </c>
      <c r="I42" s="29">
        <v>27.338999999999999</v>
      </c>
      <c r="J42" s="29">
        <v>0.58599999999999997</v>
      </c>
      <c r="K42" s="29">
        <v>1.4039999999999999</v>
      </c>
      <c r="L42" s="31">
        <v>1.8779999999999999</v>
      </c>
      <c r="M42" s="31">
        <v>6.7060000000000004</v>
      </c>
      <c r="N42" s="30">
        <v>5969.2529999999997</v>
      </c>
      <c r="O42" s="31">
        <v>172.684</v>
      </c>
      <c r="P42" s="32">
        <v>0.19159999999999999</v>
      </c>
      <c r="Q42" s="32">
        <v>8.5800000000000001E-2</v>
      </c>
    </row>
    <row r="43" spans="1:18" x14ac:dyDescent="0.45">
      <c r="A43" s="27" t="s">
        <v>46</v>
      </c>
      <c r="B43" s="28">
        <v>3123.5219999999999</v>
      </c>
      <c r="C43" s="29">
        <v>-5.2190000000000003</v>
      </c>
      <c r="D43" s="30">
        <v>4381.7389999999996</v>
      </c>
      <c r="E43" s="29">
        <v>-2.88</v>
      </c>
      <c r="F43" s="29">
        <v>6.8570000000000002</v>
      </c>
      <c r="G43" s="29">
        <v>36.14</v>
      </c>
      <c r="H43" s="29">
        <v>22.26</v>
      </c>
      <c r="I43" s="29">
        <v>29.352</v>
      </c>
      <c r="J43" s="29">
        <v>2.2450000000000001</v>
      </c>
      <c r="K43" s="29">
        <v>3.1459999999999999</v>
      </c>
      <c r="L43" s="31">
        <v>1.766</v>
      </c>
      <c r="M43" s="31">
        <v>5.1470000000000002</v>
      </c>
      <c r="N43" s="30">
        <v>6029.0259999999998</v>
      </c>
      <c r="O43" s="31">
        <v>1.7669999999999999</v>
      </c>
      <c r="P43" s="32">
        <v>6.59E-2</v>
      </c>
      <c r="Q43" s="32">
        <v>9.2499999999999999E-2</v>
      </c>
    </row>
    <row r="44" spans="1:18" x14ac:dyDescent="0.45">
      <c r="A44" s="27" t="s">
        <v>47</v>
      </c>
      <c r="B44" s="28">
        <v>24335.723000000002</v>
      </c>
      <c r="C44" s="29">
        <v>7.2220000000000004</v>
      </c>
      <c r="D44" s="30">
        <v>10858.85</v>
      </c>
      <c r="E44" s="29">
        <v>5.8390000000000004</v>
      </c>
      <c r="F44" s="29">
        <v>0.49</v>
      </c>
      <c r="G44" s="29">
        <v>62.618000000000002</v>
      </c>
      <c r="H44" s="29">
        <v>15.013999999999999</v>
      </c>
      <c r="I44" s="29">
        <v>17.940000000000001</v>
      </c>
      <c r="J44" s="29">
        <v>2.1859999999999999</v>
      </c>
      <c r="K44" s="29">
        <v>1.7529999999999999</v>
      </c>
      <c r="L44" s="31">
        <v>3.887</v>
      </c>
      <c r="M44" s="31">
        <v>18.353999999999999</v>
      </c>
      <c r="N44" s="30">
        <v>8108.0680000000002</v>
      </c>
      <c r="O44" s="31">
        <v>335.01299999999998</v>
      </c>
      <c r="P44" s="32">
        <v>0.33279999999999998</v>
      </c>
      <c r="Q44" s="32">
        <v>0.14849999999999999</v>
      </c>
    </row>
    <row r="45" spans="1:18" x14ac:dyDescent="0.45">
      <c r="A45" s="27" t="s">
        <v>48</v>
      </c>
      <c r="B45" s="28">
        <v>1737.0989999999999</v>
      </c>
      <c r="C45" s="29">
        <v>1.21</v>
      </c>
      <c r="D45" s="30">
        <v>2433.3119999999999</v>
      </c>
      <c r="E45" s="29">
        <v>3.6</v>
      </c>
      <c r="F45" s="29">
        <v>1.3480000000000001</v>
      </c>
      <c r="G45" s="29">
        <v>40.805999999999997</v>
      </c>
      <c r="H45" s="29">
        <v>25.463999999999999</v>
      </c>
      <c r="I45" s="29">
        <v>28.734999999999999</v>
      </c>
      <c r="J45" s="29">
        <v>2.2469999999999999</v>
      </c>
      <c r="K45" s="29">
        <v>1.4</v>
      </c>
      <c r="L45" s="31">
        <v>1.6180000000000001</v>
      </c>
      <c r="M45" s="31">
        <v>5.1609999999999996</v>
      </c>
      <c r="N45" s="30">
        <v>5406.7820000000002</v>
      </c>
      <c r="O45" s="31">
        <v>1.6120000000000001</v>
      </c>
      <c r="P45" s="32">
        <v>5.4899999999999997E-2</v>
      </c>
      <c r="Q45" s="32">
        <v>7.6899999999999996E-2</v>
      </c>
    </row>
    <row r="46" spans="1:18" x14ac:dyDescent="0.45">
      <c r="A46" s="27" t="s">
        <v>49</v>
      </c>
      <c r="B46" s="28">
        <v>1858.51</v>
      </c>
      <c r="C46" s="29">
        <v>0.46</v>
      </c>
      <c r="D46" s="30">
        <v>2640.1579999999999</v>
      </c>
      <c r="E46" s="29">
        <v>4.415</v>
      </c>
      <c r="F46" s="29">
        <v>1.794</v>
      </c>
      <c r="G46" s="29">
        <v>35.784999999999997</v>
      </c>
      <c r="H46" s="29">
        <v>30.323</v>
      </c>
      <c r="I46" s="29">
        <v>29.838000000000001</v>
      </c>
      <c r="J46" s="29">
        <v>0.45500000000000002</v>
      </c>
      <c r="K46" s="29">
        <v>1.804</v>
      </c>
      <c r="L46" s="31">
        <v>1.714</v>
      </c>
      <c r="M46" s="31">
        <v>4.82</v>
      </c>
      <c r="N46" s="30">
        <v>5947.5959999999995</v>
      </c>
      <c r="O46" s="31">
        <v>2.6110000000000002</v>
      </c>
      <c r="P46" s="32">
        <v>5.3100000000000001E-2</v>
      </c>
      <c r="Q46" s="32">
        <v>7.5499999999999998E-2</v>
      </c>
    </row>
    <row r="47" spans="1:18" x14ac:dyDescent="0.45">
      <c r="A47" s="27" t="s">
        <v>50</v>
      </c>
      <c r="B47" s="28">
        <v>26654.055</v>
      </c>
      <c r="C47" s="29">
        <v>8.7439999999999998</v>
      </c>
      <c r="D47" s="30">
        <v>26074.828000000001</v>
      </c>
      <c r="E47" s="29">
        <v>5.423</v>
      </c>
      <c r="F47" s="29">
        <v>1.71</v>
      </c>
      <c r="G47" s="29">
        <v>74.384</v>
      </c>
      <c r="H47" s="29">
        <v>10.945</v>
      </c>
      <c r="I47" s="29">
        <v>9.6839999999999993</v>
      </c>
      <c r="J47" s="29">
        <v>0</v>
      </c>
      <c r="K47" s="29">
        <v>3.2770000000000001</v>
      </c>
      <c r="L47" s="31">
        <v>23.184999999999999</v>
      </c>
      <c r="M47" s="31">
        <v>146.65600000000001</v>
      </c>
      <c r="N47" s="30">
        <v>26108.112000000001</v>
      </c>
      <c r="O47" s="31">
        <v>49.753</v>
      </c>
      <c r="P47" s="32">
        <v>0.37040000000000001</v>
      </c>
      <c r="Q47" s="32">
        <v>0.3624</v>
      </c>
    </row>
    <row r="48" spans="1:18" x14ac:dyDescent="0.45">
      <c r="A48" s="27" t="s">
        <v>51</v>
      </c>
      <c r="B48" s="28">
        <v>23353.745999999999</v>
      </c>
      <c r="C48" s="29">
        <v>4.51</v>
      </c>
      <c r="D48" s="30">
        <v>26171.994999999999</v>
      </c>
      <c r="E48" s="29">
        <v>1.325</v>
      </c>
      <c r="F48" s="29">
        <v>1.284</v>
      </c>
      <c r="G48" s="29">
        <v>38.459000000000003</v>
      </c>
      <c r="H48" s="29">
        <v>19.606999999999999</v>
      </c>
      <c r="I48" s="29">
        <v>32.954999999999998</v>
      </c>
      <c r="J48" s="29">
        <v>4.08</v>
      </c>
      <c r="K48" s="29">
        <v>3.6150000000000002</v>
      </c>
      <c r="L48" s="31">
        <v>2.1859999999999999</v>
      </c>
      <c r="M48" s="31">
        <v>7.3170000000000002</v>
      </c>
      <c r="N48" s="30">
        <v>8375.473</v>
      </c>
      <c r="O48" s="31">
        <v>28.463999999999999</v>
      </c>
      <c r="P48" s="32">
        <v>7.1199999999999999E-2</v>
      </c>
      <c r="Q48" s="32">
        <v>7.9799999999999996E-2</v>
      </c>
    </row>
    <row r="49" spans="1:17" x14ac:dyDescent="0.45">
      <c r="A49" s="27" t="s">
        <v>52</v>
      </c>
      <c r="B49" s="28">
        <v>7501.9960000000001</v>
      </c>
      <c r="C49" s="29">
        <v>-23.023</v>
      </c>
      <c r="D49" s="30">
        <v>5968.6440000000002</v>
      </c>
      <c r="E49" s="29">
        <v>-26.934999999999999</v>
      </c>
      <c r="F49" s="29">
        <v>30.634</v>
      </c>
      <c r="G49" s="29">
        <v>31.414999999999999</v>
      </c>
      <c r="H49" s="29">
        <v>5.1920000000000002</v>
      </c>
      <c r="I49" s="29">
        <v>22.916</v>
      </c>
      <c r="J49" s="29">
        <v>0</v>
      </c>
      <c r="K49" s="29">
        <v>9.843</v>
      </c>
      <c r="L49" s="31">
        <v>3.968</v>
      </c>
      <c r="M49" s="31">
        <v>9.5939999999999994</v>
      </c>
      <c r="N49" s="30">
        <v>10573.078</v>
      </c>
      <c r="O49" s="31">
        <v>72.828999999999994</v>
      </c>
      <c r="P49" s="32">
        <v>0.2026</v>
      </c>
      <c r="Q49" s="32">
        <v>0.16120000000000001</v>
      </c>
    </row>
    <row r="50" spans="1:17" x14ac:dyDescent="0.45">
      <c r="A50" s="27" t="s">
        <v>53</v>
      </c>
      <c r="B50" s="28">
        <v>4858.6899999999996</v>
      </c>
      <c r="C50" s="29">
        <v>-2.181</v>
      </c>
      <c r="D50" s="30">
        <v>6416.0469999999996</v>
      </c>
      <c r="E50" s="29">
        <v>1.57</v>
      </c>
      <c r="F50" s="29">
        <v>20.135000000000002</v>
      </c>
      <c r="G50" s="29">
        <v>31.875</v>
      </c>
      <c r="H50" s="29">
        <v>11.695</v>
      </c>
      <c r="I50" s="29">
        <v>28.632999999999999</v>
      </c>
      <c r="J50" s="29">
        <v>1.0960000000000001</v>
      </c>
      <c r="K50" s="29">
        <v>6.5650000000000004</v>
      </c>
      <c r="L50" s="31">
        <v>4.13</v>
      </c>
      <c r="M50" s="31">
        <v>10.381</v>
      </c>
      <c r="N50" s="30">
        <v>13751.022999999999</v>
      </c>
      <c r="O50" s="31">
        <v>5.9219999999999997</v>
      </c>
      <c r="P50" s="32">
        <v>0.10199999999999999</v>
      </c>
      <c r="Q50" s="32">
        <v>0.13469999999999999</v>
      </c>
    </row>
    <row r="51" spans="1:17" x14ac:dyDescent="0.45">
      <c r="A51" s="27" t="s">
        <v>60</v>
      </c>
      <c r="B51" s="28">
        <v>51581.489000000001</v>
      </c>
      <c r="C51" s="29">
        <v>2.3319999999999999</v>
      </c>
      <c r="D51" s="30">
        <v>28125.091</v>
      </c>
      <c r="E51" s="29">
        <v>8.4830000000000005</v>
      </c>
      <c r="F51" s="29">
        <v>19.460999999999999</v>
      </c>
      <c r="G51" s="29">
        <v>60.984000000000002</v>
      </c>
      <c r="H51" s="29">
        <v>5.1779999999999999</v>
      </c>
      <c r="I51" s="29">
        <v>13.605</v>
      </c>
      <c r="J51" s="29">
        <v>0.13</v>
      </c>
      <c r="K51" s="29">
        <v>0.64200000000000002</v>
      </c>
      <c r="L51" s="31">
        <v>13.769</v>
      </c>
      <c r="M51" s="31">
        <v>68.317999999999998</v>
      </c>
      <c r="N51" s="30">
        <v>21781.295999999998</v>
      </c>
      <c r="O51" s="31">
        <v>266.084</v>
      </c>
      <c r="P51" s="32">
        <v>0.51990000000000003</v>
      </c>
      <c r="Q51" s="32">
        <v>0.28349999999999997</v>
      </c>
    </row>
    <row r="52" spans="1:17" x14ac:dyDescent="0.45">
      <c r="A52" s="27" t="s">
        <v>55</v>
      </c>
      <c r="B52" s="28">
        <v>4476.9949999999999</v>
      </c>
      <c r="C52" s="29">
        <v>-0.35699999999999998</v>
      </c>
      <c r="D52" s="30">
        <v>5137.866</v>
      </c>
      <c r="E52" s="29">
        <v>-1.2050000000000001</v>
      </c>
      <c r="F52" s="29">
        <v>0.52200000000000002</v>
      </c>
      <c r="G52" s="29">
        <v>42.2</v>
      </c>
      <c r="H52" s="29">
        <v>16.396000000000001</v>
      </c>
      <c r="I52" s="29">
        <v>35.924999999999997</v>
      </c>
      <c r="J52" s="29">
        <v>0</v>
      </c>
      <c r="K52" s="29">
        <v>4.9569999999999999</v>
      </c>
      <c r="L52" s="31">
        <v>2.827</v>
      </c>
      <c r="M52" s="31">
        <v>8.9610000000000003</v>
      </c>
      <c r="N52" s="30">
        <v>11809.162</v>
      </c>
      <c r="O52" s="31">
        <v>36.18</v>
      </c>
      <c r="P52" s="32">
        <v>0.1024</v>
      </c>
      <c r="Q52" s="32">
        <v>0.11749999999999999</v>
      </c>
    </row>
    <row r="53" spans="1:17" x14ac:dyDescent="0.45">
      <c r="A53" s="27" t="s">
        <v>56</v>
      </c>
      <c r="B53" s="28">
        <v>49160.086000000003</v>
      </c>
      <c r="C53" s="29">
        <v>-3.2309999999999999</v>
      </c>
      <c r="D53" s="30">
        <v>37573.245000000003</v>
      </c>
      <c r="E53" s="29">
        <v>-2.1619999999999999</v>
      </c>
      <c r="F53" s="29">
        <v>30.652000000000001</v>
      </c>
      <c r="G53" s="29">
        <v>57.314</v>
      </c>
      <c r="H53" s="29">
        <v>2.8620000000000001</v>
      </c>
      <c r="I53" s="29">
        <v>6.52</v>
      </c>
      <c r="J53" s="29">
        <v>0</v>
      </c>
      <c r="K53" s="29">
        <v>2.653</v>
      </c>
      <c r="L53" s="31">
        <v>21.081</v>
      </c>
      <c r="M53" s="31">
        <v>96.873999999999995</v>
      </c>
      <c r="N53" s="30">
        <v>15981.454</v>
      </c>
      <c r="O53" s="31">
        <v>226.304</v>
      </c>
      <c r="P53" s="32">
        <v>0.73219999999999996</v>
      </c>
      <c r="Q53" s="32">
        <v>0.55959999999999999</v>
      </c>
    </row>
    <row r="54" spans="1:17" x14ac:dyDescent="0.45">
      <c r="A54" s="27" t="s">
        <v>57</v>
      </c>
      <c r="B54" s="28">
        <v>29700.923999999999</v>
      </c>
      <c r="C54" s="29">
        <v>-2.1120000000000001</v>
      </c>
      <c r="D54" s="30">
        <v>19129.53</v>
      </c>
      <c r="E54" s="29">
        <v>1.1559999999999999</v>
      </c>
      <c r="F54" s="29">
        <v>48.378999999999998</v>
      </c>
      <c r="G54" s="29">
        <v>18.175999999999998</v>
      </c>
      <c r="H54" s="29">
        <v>7.8929999999999998</v>
      </c>
      <c r="I54" s="29">
        <v>20.14</v>
      </c>
      <c r="J54" s="29">
        <v>0.67900000000000005</v>
      </c>
      <c r="K54" s="29">
        <v>4.7329999999999997</v>
      </c>
      <c r="L54" s="31">
        <v>7.2030000000000003</v>
      </c>
      <c r="M54" s="31">
        <v>9.9420000000000002</v>
      </c>
      <c r="N54" s="30">
        <v>16868.847000000002</v>
      </c>
      <c r="O54" s="31">
        <v>156.703</v>
      </c>
      <c r="P54" s="32">
        <v>0.31190000000000001</v>
      </c>
      <c r="Q54" s="32">
        <v>0.2009</v>
      </c>
    </row>
    <row r="55" spans="1:17" x14ac:dyDescent="0.45">
      <c r="A55" s="27" t="s">
        <v>58</v>
      </c>
      <c r="B55" s="28">
        <v>21896.276999999998</v>
      </c>
      <c r="C55" s="29">
        <v>0.44500000000000001</v>
      </c>
      <c r="D55" s="30">
        <v>9109.56</v>
      </c>
      <c r="E55" s="29">
        <v>1.605</v>
      </c>
      <c r="F55" s="29">
        <v>2.4569999999999999</v>
      </c>
      <c r="G55" s="29">
        <v>42.521999999999998</v>
      </c>
      <c r="H55" s="29">
        <v>20.341000000000001</v>
      </c>
      <c r="I55" s="29">
        <v>31.167999999999999</v>
      </c>
      <c r="J55" s="29">
        <v>0.51200000000000001</v>
      </c>
      <c r="K55" s="29">
        <v>2.9990000000000001</v>
      </c>
      <c r="L55" s="31">
        <v>2.79</v>
      </c>
      <c r="M55" s="31">
        <v>8.98</v>
      </c>
      <c r="N55" s="30">
        <v>10110.243</v>
      </c>
      <c r="O55" s="31">
        <v>225.661</v>
      </c>
      <c r="P55" s="32">
        <v>0.2107</v>
      </c>
      <c r="Q55" s="32">
        <v>8.77E-2</v>
      </c>
    </row>
    <row r="56" spans="1:17" x14ac:dyDescent="0.45">
      <c r="A56" s="27" t="s">
        <v>59</v>
      </c>
      <c r="B56" s="41">
        <v>1424.577</v>
      </c>
      <c r="C56" s="34">
        <v>2.8069999999999999</v>
      </c>
      <c r="D56" s="42">
        <v>1087.434</v>
      </c>
      <c r="E56" s="34">
        <v>-0.68100000000000005</v>
      </c>
      <c r="F56" s="34">
        <v>0</v>
      </c>
      <c r="G56" s="34">
        <v>66.319999999999993</v>
      </c>
      <c r="H56" s="34">
        <v>1.179</v>
      </c>
      <c r="I56" s="34">
        <v>30.564</v>
      </c>
      <c r="J56" s="34">
        <v>0</v>
      </c>
      <c r="K56" s="34">
        <v>1.9370000000000001</v>
      </c>
      <c r="L56" s="43">
        <v>1.9390000000000001</v>
      </c>
      <c r="M56" s="43">
        <v>17.027000000000001</v>
      </c>
      <c r="N56" s="42">
        <v>6891.0789999999997</v>
      </c>
      <c r="O56" s="43">
        <v>79.722999999999999</v>
      </c>
      <c r="P56" s="44">
        <v>0.1013</v>
      </c>
      <c r="Q56" s="44">
        <v>7.7299999999999994E-2</v>
      </c>
    </row>
    <row r="57" spans="1:17" x14ac:dyDescent="0.45">
      <c r="A57" s="35">
        <v>2013</v>
      </c>
      <c r="B57" s="36">
        <v>279637.38699999999</v>
      </c>
      <c r="C57" s="37">
        <v>0.47</v>
      </c>
      <c r="D57" s="38">
        <v>208376.296</v>
      </c>
      <c r="E57" s="37">
        <v>0.67800000000000005</v>
      </c>
      <c r="F57" s="37">
        <v>15.166</v>
      </c>
      <c r="G57" s="37">
        <v>48.720999999999997</v>
      </c>
      <c r="H57" s="37">
        <v>12.329000000000001</v>
      </c>
      <c r="I57" s="29">
        <v>19.597999999999999</v>
      </c>
      <c r="J57" s="37">
        <v>0.99299999999999999</v>
      </c>
      <c r="K57" s="29">
        <v>3.1930000000000001</v>
      </c>
      <c r="L57" s="39">
        <v>4.1319999999999997</v>
      </c>
      <c r="M57" s="31">
        <v>16.288</v>
      </c>
      <c r="N57" s="38">
        <v>9416.2009999999991</v>
      </c>
      <c r="O57" s="39">
        <v>108.908</v>
      </c>
      <c r="P57" s="40">
        <v>0.17849999999999999</v>
      </c>
      <c r="Q57" s="40">
        <v>0.13300000000000001</v>
      </c>
    </row>
    <row r="58" spans="1:17" x14ac:dyDescent="0.45">
      <c r="A58" s="27" t="s">
        <v>44</v>
      </c>
      <c r="B58" s="28">
        <v>11779.45</v>
      </c>
      <c r="C58" s="29">
        <v>-0.995</v>
      </c>
      <c r="D58" s="30">
        <v>15014.134</v>
      </c>
      <c r="E58" s="29">
        <v>-1.2430000000000001</v>
      </c>
      <c r="F58" s="29">
        <v>0.874</v>
      </c>
      <c r="G58" s="29">
        <v>39.807000000000002</v>
      </c>
      <c r="H58" s="29">
        <v>29.82</v>
      </c>
      <c r="I58" s="29">
        <v>26.666</v>
      </c>
      <c r="J58" s="29">
        <v>1.4430000000000001</v>
      </c>
      <c r="K58" s="29">
        <v>1.389</v>
      </c>
      <c r="L58" s="31">
        <v>1.5029999999999999</v>
      </c>
      <c r="M58" s="31">
        <v>4.7</v>
      </c>
      <c r="N58" s="30">
        <v>4660.1660000000002</v>
      </c>
      <c r="O58" s="31">
        <v>4.6920000000000002</v>
      </c>
      <c r="P58" s="32">
        <v>3.32E-2</v>
      </c>
      <c r="Q58" s="32">
        <v>4.24E-2</v>
      </c>
    </row>
    <row r="59" spans="1:17" x14ac:dyDescent="0.45">
      <c r="A59" s="27" t="s">
        <v>45</v>
      </c>
      <c r="B59" s="28">
        <v>13155.684999999999</v>
      </c>
      <c r="C59" s="29">
        <v>-9.3260000000000005</v>
      </c>
      <c r="D59" s="30">
        <v>6182.2910000000002</v>
      </c>
      <c r="E59" s="29">
        <v>-4.8940000000000001</v>
      </c>
      <c r="F59" s="29">
        <v>1.022</v>
      </c>
      <c r="G59" s="29">
        <v>46.942999999999998</v>
      </c>
      <c r="H59" s="29">
        <v>21.646000000000001</v>
      </c>
      <c r="I59" s="29">
        <v>28.329000000000001</v>
      </c>
      <c r="J59" s="29">
        <v>0.60499999999999998</v>
      </c>
      <c r="K59" s="29">
        <v>1.4550000000000001</v>
      </c>
      <c r="L59" s="31">
        <v>1.7889999999999999</v>
      </c>
      <c r="M59" s="31">
        <v>6.2220000000000004</v>
      </c>
      <c r="N59" s="30">
        <v>5893.0190000000002</v>
      </c>
      <c r="O59" s="31">
        <v>186.96199999999999</v>
      </c>
      <c r="P59" s="32">
        <v>0.1709</v>
      </c>
      <c r="Q59" s="32">
        <v>8.0299999999999996E-2</v>
      </c>
    </row>
    <row r="60" spans="1:17" x14ac:dyDescent="0.45">
      <c r="A60" s="27" t="s">
        <v>46</v>
      </c>
      <c r="B60" s="28">
        <v>3081.308</v>
      </c>
      <c r="C60" s="29">
        <v>-1.351</v>
      </c>
      <c r="D60" s="30">
        <v>4377.5140000000001</v>
      </c>
      <c r="E60" s="29">
        <v>-9.6000000000000002E-2</v>
      </c>
      <c r="F60" s="29">
        <v>7.0039999999999996</v>
      </c>
      <c r="G60" s="29">
        <v>36.113999999999997</v>
      </c>
      <c r="H60" s="29">
        <v>22.279</v>
      </c>
      <c r="I60" s="29">
        <v>29.626000000000001</v>
      </c>
      <c r="J60" s="29">
        <v>2.206</v>
      </c>
      <c r="K60" s="29">
        <v>2.7709999999999999</v>
      </c>
      <c r="L60" s="31">
        <v>1.768</v>
      </c>
      <c r="M60" s="31">
        <v>5.0819999999999999</v>
      </c>
      <c r="N60" s="30">
        <v>6091.3339999999998</v>
      </c>
      <c r="O60" s="31">
        <v>2.0030000000000001</v>
      </c>
      <c r="P60" s="32">
        <v>6.2799999999999995E-2</v>
      </c>
      <c r="Q60" s="32">
        <v>8.9300000000000004E-2</v>
      </c>
    </row>
    <row r="61" spans="1:17" x14ac:dyDescent="0.45">
      <c r="A61" s="27" t="s">
        <v>47</v>
      </c>
      <c r="B61" s="28">
        <v>24579.289000000001</v>
      </c>
      <c r="C61" s="29">
        <v>1.0009999999999999</v>
      </c>
      <c r="D61" s="30">
        <v>10479.311</v>
      </c>
      <c r="E61" s="29">
        <v>-3.4950000000000001</v>
      </c>
      <c r="F61" s="29">
        <v>0.48399999999999999</v>
      </c>
      <c r="G61" s="29">
        <v>61.531999999999996</v>
      </c>
      <c r="H61" s="29">
        <v>15.375999999999999</v>
      </c>
      <c r="I61" s="29">
        <v>18.606999999999999</v>
      </c>
      <c r="J61" s="29">
        <v>2.234</v>
      </c>
      <c r="K61" s="29">
        <v>1.7669999999999999</v>
      </c>
      <c r="L61" s="31">
        <v>3.7029999999999998</v>
      </c>
      <c r="M61" s="31">
        <v>17.167000000000002</v>
      </c>
      <c r="N61" s="30">
        <v>8012.9269999999997</v>
      </c>
      <c r="O61" s="31">
        <v>356.63400000000001</v>
      </c>
      <c r="P61" s="32">
        <v>0.32740000000000002</v>
      </c>
      <c r="Q61" s="32">
        <v>0.1396</v>
      </c>
    </row>
    <row r="62" spans="1:17" x14ac:dyDescent="0.45">
      <c r="A62" s="27" t="s">
        <v>48</v>
      </c>
      <c r="B62" s="28">
        <v>1918.6179999999999</v>
      </c>
      <c r="C62" s="29">
        <v>10.45</v>
      </c>
      <c r="D62" s="30">
        <v>2569.6729999999998</v>
      </c>
      <c r="E62" s="29">
        <v>5.6040000000000001</v>
      </c>
      <c r="F62" s="29">
        <v>1.34</v>
      </c>
      <c r="G62" s="29">
        <v>43.173000000000002</v>
      </c>
      <c r="H62" s="29">
        <v>23.614000000000001</v>
      </c>
      <c r="I62" s="29">
        <v>27.690999999999999</v>
      </c>
      <c r="J62" s="29">
        <v>2.0910000000000002</v>
      </c>
      <c r="K62" s="29">
        <v>2.0910000000000002</v>
      </c>
      <c r="L62" s="31">
        <v>1.7090000000000001</v>
      </c>
      <c r="M62" s="31">
        <v>5.85</v>
      </c>
      <c r="N62" s="30">
        <v>5501.9830000000002</v>
      </c>
      <c r="O62" s="31">
        <v>7.032</v>
      </c>
      <c r="P62" s="32">
        <v>5.8400000000000001E-2</v>
      </c>
      <c r="Q62" s="32">
        <v>7.8200000000000006E-2</v>
      </c>
    </row>
    <row r="63" spans="1:17" x14ac:dyDescent="0.45">
      <c r="A63" s="27" t="s">
        <v>49</v>
      </c>
      <c r="B63" s="28">
        <v>1911.271</v>
      </c>
      <c r="C63" s="29">
        <v>2.839</v>
      </c>
      <c r="D63" s="30">
        <v>2676.451</v>
      </c>
      <c r="E63" s="29">
        <v>1.375</v>
      </c>
      <c r="F63" s="29">
        <v>1.86</v>
      </c>
      <c r="G63" s="29">
        <v>37.655999999999999</v>
      </c>
      <c r="H63" s="29">
        <v>28.631</v>
      </c>
      <c r="I63" s="29">
        <v>29.641999999999999</v>
      </c>
      <c r="J63" s="29">
        <v>0.441</v>
      </c>
      <c r="K63" s="29">
        <v>1.77</v>
      </c>
      <c r="L63" s="31">
        <v>1.732</v>
      </c>
      <c r="M63" s="31">
        <v>5.1509999999999998</v>
      </c>
      <c r="N63" s="30">
        <v>5970.0690000000004</v>
      </c>
      <c r="O63" s="31">
        <v>2.5110000000000001</v>
      </c>
      <c r="P63" s="32">
        <v>5.3999999999999999E-2</v>
      </c>
      <c r="Q63" s="32">
        <v>7.5700000000000003E-2</v>
      </c>
    </row>
    <row r="64" spans="1:17" x14ac:dyDescent="0.45">
      <c r="A64" s="27" t="s">
        <v>50</v>
      </c>
      <c r="B64" s="28">
        <v>26519.670999999998</v>
      </c>
      <c r="C64" s="29">
        <v>-0.504</v>
      </c>
      <c r="D64" s="30">
        <v>25955.044999999998</v>
      </c>
      <c r="E64" s="29">
        <v>-0.45900000000000002</v>
      </c>
      <c r="F64" s="29">
        <v>1.7669999999999999</v>
      </c>
      <c r="G64" s="29">
        <v>72.474999999999994</v>
      </c>
      <c r="H64" s="29">
        <v>11.567</v>
      </c>
      <c r="I64" s="29">
        <v>9.9380000000000006</v>
      </c>
      <c r="J64" s="29">
        <v>0</v>
      </c>
      <c r="K64" s="29">
        <v>4.2530000000000001</v>
      </c>
      <c r="L64" s="31">
        <v>22.818000000000001</v>
      </c>
      <c r="M64" s="31">
        <v>142.541</v>
      </c>
      <c r="N64" s="30">
        <v>26368.093000000001</v>
      </c>
      <c r="O64" s="31">
        <v>46.841000000000001</v>
      </c>
      <c r="P64" s="32">
        <v>0.36670000000000003</v>
      </c>
      <c r="Q64" s="32">
        <v>0.3589</v>
      </c>
    </row>
    <row r="65" spans="1:17" x14ac:dyDescent="0.45">
      <c r="A65" s="27" t="s">
        <v>51</v>
      </c>
      <c r="B65" s="28">
        <v>23453.966</v>
      </c>
      <c r="C65" s="29">
        <v>0.42899999999999999</v>
      </c>
      <c r="D65" s="30">
        <v>26248.478999999999</v>
      </c>
      <c r="E65" s="29">
        <v>0.29199999999999998</v>
      </c>
      <c r="F65" s="29">
        <v>1.35</v>
      </c>
      <c r="G65" s="29">
        <v>38.177</v>
      </c>
      <c r="H65" s="29">
        <v>19.448</v>
      </c>
      <c r="I65" s="29">
        <v>33.493000000000002</v>
      </c>
      <c r="J65" s="29">
        <v>4.008</v>
      </c>
      <c r="K65" s="29">
        <v>3.524</v>
      </c>
      <c r="L65" s="31">
        <v>2.165</v>
      </c>
      <c r="M65" s="31">
        <v>6.6929999999999996</v>
      </c>
      <c r="N65" s="30">
        <v>8430.2129999999997</v>
      </c>
      <c r="O65" s="31">
        <v>29.649000000000001</v>
      </c>
      <c r="P65" s="32">
        <v>6.7699999999999996E-2</v>
      </c>
      <c r="Q65" s="32">
        <v>7.5800000000000006E-2</v>
      </c>
    </row>
    <row r="66" spans="1:17" x14ac:dyDescent="0.45">
      <c r="A66" s="27" t="s">
        <v>52</v>
      </c>
      <c r="B66" s="28">
        <v>7754.6850000000004</v>
      </c>
      <c r="C66" s="29">
        <v>3.3679999999999999</v>
      </c>
      <c r="D66" s="30">
        <v>6064.5</v>
      </c>
      <c r="E66" s="29">
        <v>1.6060000000000001</v>
      </c>
      <c r="F66" s="29">
        <v>29.891999999999999</v>
      </c>
      <c r="G66" s="29">
        <v>30.870999999999999</v>
      </c>
      <c r="H66" s="29">
        <v>5.3140000000000001</v>
      </c>
      <c r="I66" s="29">
        <v>22.398</v>
      </c>
      <c r="J66" s="29">
        <v>0</v>
      </c>
      <c r="K66" s="29">
        <v>11.525</v>
      </c>
      <c r="L66" s="31">
        <v>4.0279999999999996</v>
      </c>
      <c r="M66" s="31">
        <v>9.5470000000000006</v>
      </c>
      <c r="N66" s="30">
        <v>10490.063</v>
      </c>
      <c r="O66" s="31">
        <v>77.281999999999996</v>
      </c>
      <c r="P66" s="32">
        <v>0.2029</v>
      </c>
      <c r="Q66" s="32">
        <v>0.15870000000000001</v>
      </c>
    </row>
    <row r="67" spans="1:17" x14ac:dyDescent="0.45">
      <c r="A67" s="27" t="s">
        <v>53</v>
      </c>
      <c r="B67" s="28">
        <v>4826.8680000000004</v>
      </c>
      <c r="C67" s="29">
        <v>-0.65500000000000003</v>
      </c>
      <c r="D67" s="30">
        <v>6407.991</v>
      </c>
      <c r="E67" s="29">
        <v>-0.126</v>
      </c>
      <c r="F67" s="29">
        <v>20.632999999999999</v>
      </c>
      <c r="G67" s="29">
        <v>30.745000000000001</v>
      </c>
      <c r="H67" s="29">
        <v>11.516999999999999</v>
      </c>
      <c r="I67" s="29">
        <v>29.076000000000001</v>
      </c>
      <c r="J67" s="29">
        <v>1.077</v>
      </c>
      <c r="K67" s="29">
        <v>6.952</v>
      </c>
      <c r="L67" s="31">
        <v>4.0949999999999998</v>
      </c>
      <c r="M67" s="31">
        <v>9.9030000000000005</v>
      </c>
      <c r="N67" s="30">
        <v>13845.107</v>
      </c>
      <c r="O67" s="31">
        <v>5.9329999999999998</v>
      </c>
      <c r="P67" s="32">
        <v>9.7500000000000003E-2</v>
      </c>
      <c r="Q67" s="32">
        <v>0.12939999999999999</v>
      </c>
    </row>
    <row r="68" spans="1:17" x14ac:dyDescent="0.45">
      <c r="A68" s="27" t="s">
        <v>60</v>
      </c>
      <c r="B68" s="28">
        <v>53730.84</v>
      </c>
      <c r="C68" s="29">
        <v>4.1669999999999998</v>
      </c>
      <c r="D68" s="30">
        <v>29105.602999999999</v>
      </c>
      <c r="E68" s="29">
        <v>3.4860000000000002</v>
      </c>
      <c r="F68" s="29">
        <v>20.452999999999999</v>
      </c>
      <c r="G68" s="29">
        <v>59.615000000000002</v>
      </c>
      <c r="H68" s="29">
        <v>5.7409999999999997</v>
      </c>
      <c r="I68" s="29">
        <v>13.433999999999999</v>
      </c>
      <c r="J68" s="29">
        <v>0.124</v>
      </c>
      <c r="K68" s="29">
        <v>0.63300000000000001</v>
      </c>
      <c r="L68" s="31">
        <v>14.113</v>
      </c>
      <c r="M68" s="31">
        <v>68.622</v>
      </c>
      <c r="N68" s="30">
        <v>22046.642</v>
      </c>
      <c r="O68" s="31">
        <v>266.63499999999999</v>
      </c>
      <c r="P68" s="32">
        <v>0.55159999999999998</v>
      </c>
      <c r="Q68" s="32">
        <v>0.29880000000000001</v>
      </c>
    </row>
    <row r="69" spans="1:17" x14ac:dyDescent="0.45">
      <c r="A69" s="27" t="s">
        <v>55</v>
      </c>
      <c r="B69" s="28">
        <v>4626.3090000000002</v>
      </c>
      <c r="C69" s="29">
        <v>3.335</v>
      </c>
      <c r="D69" s="30">
        <v>5320.808</v>
      </c>
      <c r="E69" s="29">
        <v>3.5609999999999999</v>
      </c>
      <c r="F69" s="29">
        <v>0.52800000000000002</v>
      </c>
      <c r="G69" s="29">
        <v>40.274000000000001</v>
      </c>
      <c r="H69" s="29">
        <v>16.036000000000001</v>
      </c>
      <c r="I69" s="29">
        <v>35.088000000000001</v>
      </c>
      <c r="J69" s="29">
        <v>0</v>
      </c>
      <c r="K69" s="29">
        <v>8.0739999999999998</v>
      </c>
      <c r="L69" s="31">
        <v>2.9220000000000002</v>
      </c>
      <c r="M69" s="31">
        <v>8.8140000000000001</v>
      </c>
      <c r="N69" s="30">
        <v>11921.484</v>
      </c>
      <c r="O69" s="31">
        <v>36.518999999999998</v>
      </c>
      <c r="P69" s="32">
        <v>0.1014</v>
      </c>
      <c r="Q69" s="32">
        <v>0.1166</v>
      </c>
    </row>
    <row r="70" spans="1:17" x14ac:dyDescent="0.45">
      <c r="A70" s="27" t="s">
        <v>56</v>
      </c>
      <c r="B70" s="28">
        <v>49062.006999999998</v>
      </c>
      <c r="C70" s="29">
        <v>-0.2</v>
      </c>
      <c r="D70" s="30">
        <v>38009.32</v>
      </c>
      <c r="E70" s="29">
        <v>1.161</v>
      </c>
      <c r="F70" s="29">
        <v>29.829000000000001</v>
      </c>
      <c r="G70" s="29">
        <v>58.597999999999999</v>
      </c>
      <c r="H70" s="29">
        <v>2.5129999999999999</v>
      </c>
      <c r="I70" s="29">
        <v>6.8559999999999999</v>
      </c>
      <c r="J70" s="29">
        <v>0</v>
      </c>
      <c r="K70" s="29">
        <v>2.2040000000000002</v>
      </c>
      <c r="L70" s="31">
        <v>21.306999999999999</v>
      </c>
      <c r="M70" s="31">
        <v>100.35899999999999</v>
      </c>
      <c r="N70" s="30">
        <v>16986.453000000001</v>
      </c>
      <c r="O70" s="31">
        <v>223.434</v>
      </c>
      <c r="P70" s="32">
        <v>0.71689999999999998</v>
      </c>
      <c r="Q70" s="32">
        <v>0.5554</v>
      </c>
    </row>
    <row r="71" spans="1:17" x14ac:dyDescent="0.45">
      <c r="A71" s="27" t="s">
        <v>57</v>
      </c>
      <c r="B71" s="28">
        <v>29594.096000000001</v>
      </c>
      <c r="C71" s="29">
        <v>-0.36</v>
      </c>
      <c r="D71" s="30">
        <v>19406.05</v>
      </c>
      <c r="E71" s="29">
        <v>1.446</v>
      </c>
      <c r="F71" s="29">
        <v>48.8</v>
      </c>
      <c r="G71" s="29">
        <v>17.562999999999999</v>
      </c>
      <c r="H71" s="29">
        <v>7.6029999999999998</v>
      </c>
      <c r="I71" s="29">
        <v>20.138999999999999</v>
      </c>
      <c r="J71" s="29">
        <v>0.65600000000000003</v>
      </c>
      <c r="K71" s="29">
        <v>5.24</v>
      </c>
      <c r="L71" s="31">
        <v>7.2930000000000001</v>
      </c>
      <c r="M71" s="31">
        <v>9.6549999999999994</v>
      </c>
      <c r="N71" s="30">
        <v>17078.261999999999</v>
      </c>
      <c r="O71" s="31">
        <v>151.21</v>
      </c>
      <c r="P71" s="32">
        <v>0.2994</v>
      </c>
      <c r="Q71" s="32">
        <v>0.1963</v>
      </c>
    </row>
    <row r="72" spans="1:17" x14ac:dyDescent="0.45">
      <c r="A72" s="27" t="s">
        <v>58</v>
      </c>
      <c r="B72" s="28">
        <v>21600.859</v>
      </c>
      <c r="C72" s="29">
        <v>-1.349</v>
      </c>
      <c r="D72" s="30">
        <v>8956.6489999999994</v>
      </c>
      <c r="E72" s="29">
        <v>-1.679</v>
      </c>
      <c r="F72" s="29">
        <v>2.57</v>
      </c>
      <c r="G72" s="29">
        <v>43.048999999999999</v>
      </c>
      <c r="H72" s="29">
        <v>19.108000000000001</v>
      </c>
      <c r="I72" s="29">
        <v>32.195</v>
      </c>
      <c r="J72" s="29">
        <v>0.51200000000000001</v>
      </c>
      <c r="K72" s="29">
        <v>2.5659999999999998</v>
      </c>
      <c r="L72" s="31">
        <v>2.7320000000000002</v>
      </c>
      <c r="M72" s="31">
        <v>8.9369999999999994</v>
      </c>
      <c r="N72" s="30">
        <v>10229.096</v>
      </c>
      <c r="O72" s="31">
        <v>203.696</v>
      </c>
      <c r="P72" s="32">
        <v>0.20680000000000001</v>
      </c>
      <c r="Q72" s="32">
        <v>8.5699999999999998E-2</v>
      </c>
    </row>
    <row r="73" spans="1:17" x14ac:dyDescent="0.45">
      <c r="A73" s="33" t="s">
        <v>59</v>
      </c>
      <c r="B73" s="41">
        <v>1540.7080000000001</v>
      </c>
      <c r="C73" s="34">
        <v>8.1519999999999992</v>
      </c>
      <c r="D73" s="30">
        <v>1181.3579999999999</v>
      </c>
      <c r="E73" s="34">
        <v>8.6370000000000005</v>
      </c>
      <c r="F73" s="34">
        <v>0</v>
      </c>
      <c r="G73" s="34">
        <v>67.001000000000005</v>
      </c>
      <c r="H73" s="34">
        <v>1.0640000000000001</v>
      </c>
      <c r="I73" s="29">
        <v>29.81</v>
      </c>
      <c r="J73" s="34">
        <v>0</v>
      </c>
      <c r="K73" s="29">
        <v>2.125</v>
      </c>
      <c r="L73" s="43">
        <v>2.0720000000000001</v>
      </c>
      <c r="M73" s="43">
        <v>17.972999999999999</v>
      </c>
      <c r="N73" s="30">
        <v>7183.6080000000002</v>
      </c>
      <c r="O73" s="31">
        <v>77.698999999999998</v>
      </c>
      <c r="P73" s="44">
        <v>0.10440000000000001</v>
      </c>
      <c r="Q73" s="44">
        <v>0.08</v>
      </c>
    </row>
    <row r="74" spans="1:17" x14ac:dyDescent="0.45">
      <c r="A74" s="35">
        <v>2014</v>
      </c>
      <c r="B74" s="36">
        <v>282452.53899999999</v>
      </c>
      <c r="C74" s="37">
        <v>1.0069999999999999</v>
      </c>
      <c r="D74" s="38">
        <v>210476.95300000001</v>
      </c>
      <c r="E74" s="37">
        <v>1.008</v>
      </c>
      <c r="F74" s="37">
        <v>16.722999999999999</v>
      </c>
      <c r="G74" s="37">
        <v>48.777000000000001</v>
      </c>
      <c r="H74" s="37">
        <v>11.311999999999999</v>
      </c>
      <c r="I74" s="37">
        <v>19.513999999999999</v>
      </c>
      <c r="J74" s="37">
        <v>0.72599999999999998</v>
      </c>
      <c r="K74" s="37">
        <v>2.948</v>
      </c>
      <c r="L74" s="31">
        <v>4.1479999999999997</v>
      </c>
      <c r="M74" s="31">
        <v>16.125</v>
      </c>
      <c r="N74" s="38">
        <v>9411.2939999999999</v>
      </c>
      <c r="O74" s="39">
        <v>109.292</v>
      </c>
      <c r="P74" s="40">
        <v>0.17480000000000001</v>
      </c>
      <c r="Q74" s="40">
        <v>0.1303</v>
      </c>
    </row>
    <row r="75" spans="1:17" x14ac:dyDescent="0.45">
      <c r="A75" s="27" t="s">
        <v>44</v>
      </c>
      <c r="B75" s="28">
        <v>11239.946</v>
      </c>
      <c r="C75" s="29">
        <v>-4.58</v>
      </c>
      <c r="D75" s="30">
        <v>14679.995000000001</v>
      </c>
      <c r="E75" s="29">
        <v>-2.2250000000000001</v>
      </c>
      <c r="F75" s="29">
        <v>0.76400000000000001</v>
      </c>
      <c r="G75" s="29">
        <v>42.923000000000002</v>
      </c>
      <c r="H75" s="29">
        <v>27.49</v>
      </c>
      <c r="I75" s="29">
        <v>26.373000000000001</v>
      </c>
      <c r="J75" s="29">
        <v>1.415</v>
      </c>
      <c r="K75" s="29">
        <v>1.034</v>
      </c>
      <c r="L75" s="31">
        <v>1.472</v>
      </c>
      <c r="M75" s="31">
        <v>4.8360000000000003</v>
      </c>
      <c r="N75" s="30">
        <v>4513.0950000000003</v>
      </c>
      <c r="O75" s="31">
        <v>1.776</v>
      </c>
      <c r="P75" s="32">
        <v>3.1300000000000001E-2</v>
      </c>
      <c r="Q75" s="32">
        <v>4.0800000000000003E-2</v>
      </c>
    </row>
    <row r="76" spans="1:17" x14ac:dyDescent="0.45">
      <c r="A76" s="27" t="s">
        <v>45</v>
      </c>
      <c r="B76" s="28">
        <v>14952.686</v>
      </c>
      <c r="C76" s="29">
        <v>13.66</v>
      </c>
      <c r="D76" s="30">
        <v>5721.9359999999997</v>
      </c>
      <c r="E76" s="29">
        <v>-7.4459999999999997</v>
      </c>
      <c r="F76" s="29">
        <v>1.042</v>
      </c>
      <c r="G76" s="29">
        <v>43.985999999999997</v>
      </c>
      <c r="H76" s="29">
        <v>22.916</v>
      </c>
      <c r="I76" s="29">
        <v>30.030999999999999</v>
      </c>
      <c r="J76" s="29">
        <v>0.52400000000000002</v>
      </c>
      <c r="K76" s="29">
        <v>1.5009999999999999</v>
      </c>
      <c r="L76" s="31">
        <v>1.657</v>
      </c>
      <c r="M76" s="31">
        <v>5.4740000000000002</v>
      </c>
      <c r="N76" s="30">
        <v>5787.6909999999998</v>
      </c>
      <c r="O76" s="31">
        <v>187.303</v>
      </c>
      <c r="P76" s="32">
        <v>0.18629999999999999</v>
      </c>
      <c r="Q76" s="32">
        <v>7.1300000000000002E-2</v>
      </c>
    </row>
    <row r="77" spans="1:17" x14ac:dyDescent="0.45">
      <c r="A77" s="27" t="s">
        <v>46</v>
      </c>
      <c r="B77" s="28">
        <v>3162.9479999999999</v>
      </c>
      <c r="C77" s="29">
        <v>2.65</v>
      </c>
      <c r="D77" s="30">
        <v>4321.6750000000002</v>
      </c>
      <c r="E77" s="29">
        <v>-1.276</v>
      </c>
      <c r="F77" s="29">
        <v>6.282</v>
      </c>
      <c r="G77" s="29">
        <v>37.543999999999997</v>
      </c>
      <c r="H77" s="29">
        <v>21.646000000000001</v>
      </c>
      <c r="I77" s="29">
        <v>29.568999999999999</v>
      </c>
      <c r="J77" s="29">
        <v>1.4279999999999999</v>
      </c>
      <c r="K77" s="29">
        <v>3.532</v>
      </c>
      <c r="L77" s="31">
        <v>1.746</v>
      </c>
      <c r="M77" s="31">
        <v>5.173</v>
      </c>
      <c r="N77" s="30">
        <v>6003.7920000000004</v>
      </c>
      <c r="O77" s="31">
        <v>3.4550000000000001</v>
      </c>
      <c r="P77" s="32">
        <v>6.2799999999999995E-2</v>
      </c>
      <c r="Q77" s="32">
        <v>8.5900000000000004E-2</v>
      </c>
    </row>
    <row r="78" spans="1:17" x14ac:dyDescent="0.45">
      <c r="A78" s="27" t="s">
        <v>47</v>
      </c>
      <c r="B78" s="28">
        <v>24042.74</v>
      </c>
      <c r="C78" s="29">
        <v>-2.1829999999999998</v>
      </c>
      <c r="D78" s="30">
        <v>11211.715</v>
      </c>
      <c r="E78" s="29">
        <v>6.9889999999999999</v>
      </c>
      <c r="F78" s="29">
        <v>0.44900000000000001</v>
      </c>
      <c r="G78" s="29">
        <v>65.126999999999995</v>
      </c>
      <c r="H78" s="29">
        <v>13.563000000000001</v>
      </c>
      <c r="I78" s="29">
        <v>17.318999999999999</v>
      </c>
      <c r="J78" s="29">
        <v>1.0389999999999999</v>
      </c>
      <c r="K78" s="29">
        <v>2.504</v>
      </c>
      <c r="L78" s="31">
        <v>3.9169999999999998</v>
      </c>
      <c r="M78" s="31">
        <v>19.375</v>
      </c>
      <c r="N78" s="30">
        <v>7888.241</v>
      </c>
      <c r="O78" s="31">
        <v>325.20600000000002</v>
      </c>
      <c r="P78" s="32">
        <v>0.30549999999999999</v>
      </c>
      <c r="Q78" s="32">
        <v>0.14249999999999999</v>
      </c>
    </row>
    <row r="79" spans="1:17" x14ac:dyDescent="0.45">
      <c r="A79" s="27" t="s">
        <v>48</v>
      </c>
      <c r="B79" s="28">
        <v>1900.4690000000001</v>
      </c>
      <c r="C79" s="29">
        <v>-0.94599999999999995</v>
      </c>
      <c r="D79" s="30">
        <v>2541.3000000000002</v>
      </c>
      <c r="E79" s="29">
        <v>-1.1040000000000001</v>
      </c>
      <c r="F79" s="29">
        <v>1.056</v>
      </c>
      <c r="G79" s="29">
        <v>44.734999999999999</v>
      </c>
      <c r="H79" s="29">
        <v>23.446000000000002</v>
      </c>
      <c r="I79" s="29">
        <v>27.74</v>
      </c>
      <c r="J79" s="29">
        <v>0.79</v>
      </c>
      <c r="K79" s="29">
        <v>2.234</v>
      </c>
      <c r="L79" s="31">
        <v>1.6890000000000001</v>
      </c>
      <c r="M79" s="31">
        <v>5.992</v>
      </c>
      <c r="N79" s="30">
        <v>5448.21</v>
      </c>
      <c r="O79" s="31">
        <v>4.8760000000000003</v>
      </c>
      <c r="P79" s="32">
        <v>5.5599999999999997E-2</v>
      </c>
      <c r="Q79" s="32">
        <v>7.4399999999999994E-2</v>
      </c>
    </row>
    <row r="80" spans="1:17" x14ac:dyDescent="0.45">
      <c r="A80" s="27" t="s">
        <v>49</v>
      </c>
      <c r="B80" s="28">
        <v>1918.0060000000001</v>
      </c>
      <c r="C80" s="29">
        <v>0.35199999999999998</v>
      </c>
      <c r="D80" s="30">
        <v>2630.6480000000001</v>
      </c>
      <c r="E80" s="29">
        <v>-1.7110000000000001</v>
      </c>
      <c r="F80" s="29">
        <v>1.772</v>
      </c>
      <c r="G80" s="29">
        <v>40.633000000000003</v>
      </c>
      <c r="H80" s="29">
        <v>25.273</v>
      </c>
      <c r="I80" s="29">
        <v>29.757999999999999</v>
      </c>
      <c r="J80" s="29">
        <v>0.72799999999999998</v>
      </c>
      <c r="K80" s="29">
        <v>1.835</v>
      </c>
      <c r="L80" s="31">
        <v>1.694</v>
      </c>
      <c r="M80" s="31">
        <v>5.5330000000000004</v>
      </c>
      <c r="N80" s="30">
        <v>5862.4160000000002</v>
      </c>
      <c r="O80" s="31">
        <v>1.667</v>
      </c>
      <c r="P80" s="32">
        <v>5.3199999999999997E-2</v>
      </c>
      <c r="Q80" s="32">
        <v>7.2900000000000006E-2</v>
      </c>
    </row>
    <row r="81" spans="1:17" x14ac:dyDescent="0.45">
      <c r="A81" s="27" t="s">
        <v>50</v>
      </c>
      <c r="B81" s="28">
        <v>24791.02</v>
      </c>
      <c r="C81" s="29">
        <v>-6.5179999999999998</v>
      </c>
      <c r="D81" s="30">
        <v>25320.531999999999</v>
      </c>
      <c r="E81" s="29">
        <v>-2.4449999999999998</v>
      </c>
      <c r="F81" s="29">
        <v>1.89</v>
      </c>
      <c r="G81" s="29">
        <v>75.593999999999994</v>
      </c>
      <c r="H81" s="29">
        <v>9.8979999999999997</v>
      </c>
      <c r="I81" s="29">
        <v>10.228</v>
      </c>
      <c r="J81" s="29">
        <v>0</v>
      </c>
      <c r="K81" s="29">
        <v>2.3889999999999998</v>
      </c>
      <c r="L81" s="31">
        <v>21.995000000000001</v>
      </c>
      <c r="M81" s="31">
        <v>136.107</v>
      </c>
      <c r="N81" s="30">
        <v>26160.427</v>
      </c>
      <c r="O81" s="31">
        <v>33.079000000000001</v>
      </c>
      <c r="P81" s="32">
        <v>0.34239999999999998</v>
      </c>
      <c r="Q81" s="32">
        <v>0.34970000000000001</v>
      </c>
    </row>
    <row r="82" spans="1:17" x14ac:dyDescent="0.45">
      <c r="A82" s="27" t="s">
        <v>61</v>
      </c>
      <c r="B82" s="28">
        <v>756.03399999999999</v>
      </c>
      <c r="C82" s="29">
        <v>233.27</v>
      </c>
      <c r="D82" s="30">
        <v>472.2</v>
      </c>
      <c r="E82" s="29">
        <v>18.899999999999999</v>
      </c>
      <c r="F82" s="29">
        <v>0</v>
      </c>
      <c r="G82" s="29">
        <v>30.637</v>
      </c>
      <c r="H82" s="29">
        <v>14.952999999999999</v>
      </c>
      <c r="I82" s="29">
        <v>44.384999999999998</v>
      </c>
      <c r="J82" s="29">
        <v>1.5369999999999999</v>
      </c>
      <c r="K82" s="29">
        <v>8.4890000000000008</v>
      </c>
      <c r="L82" s="31">
        <v>3.5649999999999999</v>
      </c>
      <c r="M82" s="31">
        <v>8.2650000000000006</v>
      </c>
      <c r="N82" s="30">
        <v>18401.420999999998</v>
      </c>
      <c r="O82" s="31">
        <v>0</v>
      </c>
      <c r="P82" s="32">
        <v>8.7599999999999997E-2</v>
      </c>
      <c r="Q82" s="32">
        <v>5.4699999999999999E-2</v>
      </c>
    </row>
    <row r="83" spans="1:17" x14ac:dyDescent="0.45">
      <c r="A83" s="27" t="s">
        <v>51</v>
      </c>
      <c r="B83" s="28">
        <v>22977.127</v>
      </c>
      <c r="C83" s="29">
        <v>-2.0329999999999999</v>
      </c>
      <c r="D83" s="30">
        <v>25355.411</v>
      </c>
      <c r="E83" s="29">
        <v>-3.4020000000000001</v>
      </c>
      <c r="F83" s="29">
        <v>1.278</v>
      </c>
      <c r="G83" s="29">
        <v>37.74</v>
      </c>
      <c r="H83" s="29">
        <v>18.802</v>
      </c>
      <c r="I83" s="29">
        <v>34.656999999999996</v>
      </c>
      <c r="J83" s="29">
        <v>3.859</v>
      </c>
      <c r="K83" s="29">
        <v>3.6640000000000001</v>
      </c>
      <c r="L83" s="31">
        <v>2.0640000000000001</v>
      </c>
      <c r="M83" s="31">
        <v>6.2</v>
      </c>
      <c r="N83" s="30">
        <v>8319.5409999999993</v>
      </c>
      <c r="O83" s="31">
        <v>28.163</v>
      </c>
      <c r="P83" s="32">
        <v>6.3399999999999998E-2</v>
      </c>
      <c r="Q83" s="32">
        <v>7.0000000000000007E-2</v>
      </c>
    </row>
    <row r="84" spans="1:17" x14ac:dyDescent="0.45">
      <c r="A84" s="27" t="s">
        <v>52</v>
      </c>
      <c r="B84" s="28">
        <v>7302.0190000000002</v>
      </c>
      <c r="C84" s="29">
        <v>-5.8369999999999997</v>
      </c>
      <c r="D84" s="30">
        <v>5997.3680000000004</v>
      </c>
      <c r="E84" s="29">
        <v>-1.107</v>
      </c>
      <c r="F84" s="29">
        <v>32.149000000000001</v>
      </c>
      <c r="G84" s="29">
        <v>30.236999999999998</v>
      </c>
      <c r="H84" s="29">
        <v>5.0709999999999997</v>
      </c>
      <c r="I84" s="29">
        <v>22.625</v>
      </c>
      <c r="J84" s="29">
        <v>0</v>
      </c>
      <c r="K84" s="29">
        <v>9.9179999999999993</v>
      </c>
      <c r="L84" s="31">
        <v>3.9710000000000001</v>
      </c>
      <c r="M84" s="31">
        <v>9.0860000000000003</v>
      </c>
      <c r="N84" s="30">
        <v>10447.733</v>
      </c>
      <c r="O84" s="31">
        <v>63.45</v>
      </c>
      <c r="P84" s="32">
        <v>0.1822</v>
      </c>
      <c r="Q84" s="32">
        <v>0.14960000000000001</v>
      </c>
    </row>
    <row r="85" spans="1:17" x14ac:dyDescent="0.45">
      <c r="A85" s="27" t="s">
        <v>53</v>
      </c>
      <c r="B85" s="28">
        <v>4660.9759999999997</v>
      </c>
      <c r="C85" s="29">
        <v>-3.4369999999999998</v>
      </c>
      <c r="D85" s="30">
        <v>5970.8689999999997</v>
      </c>
      <c r="E85" s="29">
        <v>-6.8220000000000001</v>
      </c>
      <c r="F85" s="29">
        <v>22.425999999999998</v>
      </c>
      <c r="G85" s="29">
        <v>30.872</v>
      </c>
      <c r="H85" s="29">
        <v>12.031000000000001</v>
      </c>
      <c r="I85" s="29">
        <v>31.945</v>
      </c>
      <c r="J85" s="29">
        <v>0.70499999999999996</v>
      </c>
      <c r="K85" s="29">
        <v>2.0209999999999999</v>
      </c>
      <c r="L85" s="31">
        <v>3.7829999999999999</v>
      </c>
      <c r="M85" s="31">
        <v>9.141</v>
      </c>
      <c r="N85" s="30">
        <v>14051.71</v>
      </c>
      <c r="O85" s="31">
        <v>3.6429999999999998</v>
      </c>
      <c r="P85" s="32">
        <v>9.0300000000000005E-2</v>
      </c>
      <c r="Q85" s="32">
        <v>0.1157</v>
      </c>
    </row>
    <row r="86" spans="1:17" x14ac:dyDescent="0.45">
      <c r="A86" s="27" t="s">
        <v>54</v>
      </c>
      <c r="B86" s="28">
        <v>55384.807000000001</v>
      </c>
      <c r="C86" s="29">
        <v>3.0779999999999998</v>
      </c>
      <c r="D86" s="30">
        <v>32232.368999999999</v>
      </c>
      <c r="E86" s="29">
        <v>10.743</v>
      </c>
      <c r="F86" s="29">
        <v>23.045999999999999</v>
      </c>
      <c r="G86" s="29">
        <v>58.274999999999999</v>
      </c>
      <c r="H86" s="29">
        <v>4.7389999999999999</v>
      </c>
      <c r="I86" s="29">
        <v>12.619</v>
      </c>
      <c r="J86" s="29">
        <v>3.5000000000000003E-2</v>
      </c>
      <c r="K86" s="29">
        <v>1.286</v>
      </c>
      <c r="L86" s="31">
        <v>15.44</v>
      </c>
      <c r="M86" s="31">
        <v>73.144999999999996</v>
      </c>
      <c r="N86" s="30">
        <v>22655.183000000001</v>
      </c>
      <c r="O86" s="31">
        <v>259.42500000000001</v>
      </c>
      <c r="P86" s="32">
        <v>0.55269999999999997</v>
      </c>
      <c r="Q86" s="32">
        <v>0.32169999999999999</v>
      </c>
    </row>
    <row r="87" spans="1:17" x14ac:dyDescent="0.45">
      <c r="A87" s="27" t="s">
        <v>55</v>
      </c>
      <c r="B87" s="28">
        <v>4609.7659999999996</v>
      </c>
      <c r="C87" s="29">
        <v>-0.35799999999999998</v>
      </c>
      <c r="D87" s="30">
        <v>5339</v>
      </c>
      <c r="E87" s="29">
        <v>0.34200000000000003</v>
      </c>
      <c r="F87" s="29">
        <v>0.45200000000000001</v>
      </c>
      <c r="G87" s="29">
        <v>41.860999999999997</v>
      </c>
      <c r="H87" s="29">
        <v>15.93</v>
      </c>
      <c r="I87" s="29">
        <v>35.915999999999997</v>
      </c>
      <c r="J87" s="29">
        <v>0</v>
      </c>
      <c r="K87" s="29">
        <v>5.8419999999999996</v>
      </c>
      <c r="L87" s="31">
        <v>2.9180000000000001</v>
      </c>
      <c r="M87" s="31">
        <v>9.0540000000000003</v>
      </c>
      <c r="N87" s="30">
        <v>12188.129000000001</v>
      </c>
      <c r="O87" s="31">
        <v>34.168999999999997</v>
      </c>
      <c r="P87" s="32">
        <v>9.9000000000000005E-2</v>
      </c>
      <c r="Q87" s="32">
        <v>0.11459999999999999</v>
      </c>
    </row>
    <row r="88" spans="1:17" x14ac:dyDescent="0.45">
      <c r="A88" s="27" t="s">
        <v>56</v>
      </c>
      <c r="B88" s="28">
        <v>49352.896000000001</v>
      </c>
      <c r="C88" s="29">
        <v>0.59299999999999997</v>
      </c>
      <c r="D88" s="30">
        <v>37776.303999999996</v>
      </c>
      <c r="E88" s="29">
        <v>-0.61299999999999999</v>
      </c>
      <c r="F88" s="29">
        <v>32.700000000000003</v>
      </c>
      <c r="G88" s="29">
        <v>56.728000000000002</v>
      </c>
      <c r="H88" s="29">
        <v>2.407</v>
      </c>
      <c r="I88" s="29">
        <v>7.2220000000000004</v>
      </c>
      <c r="J88" s="29">
        <v>0</v>
      </c>
      <c r="K88" s="29">
        <v>0.94299999999999995</v>
      </c>
      <c r="L88" s="31">
        <v>21.082000000000001</v>
      </c>
      <c r="M88" s="31">
        <v>96.331000000000003</v>
      </c>
      <c r="N88" s="30">
        <v>17703.651999999998</v>
      </c>
      <c r="O88" s="31">
        <v>244.28200000000001</v>
      </c>
      <c r="P88" s="32">
        <v>0.72150000000000003</v>
      </c>
      <c r="Q88" s="32">
        <v>0.55220000000000002</v>
      </c>
    </row>
    <row r="89" spans="1:17" x14ac:dyDescent="0.45">
      <c r="A89" s="27" t="s">
        <v>57</v>
      </c>
      <c r="B89" s="28">
        <v>33106.408000000003</v>
      </c>
      <c r="C89" s="29">
        <v>11.868</v>
      </c>
      <c r="D89" s="30">
        <v>20975.192999999999</v>
      </c>
      <c r="E89" s="29">
        <v>8.0860000000000003</v>
      </c>
      <c r="F89" s="29">
        <v>51.023000000000003</v>
      </c>
      <c r="G89" s="29">
        <v>15.611000000000001</v>
      </c>
      <c r="H89" s="29">
        <v>6.7729999999999997</v>
      </c>
      <c r="I89" s="29">
        <v>18.867000000000001</v>
      </c>
      <c r="J89" s="29">
        <v>3.5000000000000003E-2</v>
      </c>
      <c r="K89" s="29">
        <v>7.6909999999999998</v>
      </c>
      <c r="L89" s="31">
        <v>7.8529999999999998</v>
      </c>
      <c r="M89" s="31">
        <v>9.3149999999999995</v>
      </c>
      <c r="N89" s="30">
        <v>17228.644</v>
      </c>
      <c r="O89" s="31">
        <v>158.91200000000001</v>
      </c>
      <c r="P89" s="32">
        <v>0.31259999999999999</v>
      </c>
      <c r="Q89" s="32">
        <v>0.1981</v>
      </c>
    </row>
    <row r="90" spans="1:17" x14ac:dyDescent="0.45">
      <c r="A90" s="27" t="s">
        <v>58</v>
      </c>
      <c r="B90" s="28">
        <v>20709.983</v>
      </c>
      <c r="C90" s="29">
        <v>-4.1239999999999997</v>
      </c>
      <c r="D90" s="30">
        <v>8690.4500000000007</v>
      </c>
      <c r="E90" s="29">
        <v>-2.972</v>
      </c>
      <c r="F90" s="29">
        <v>0.61699999999999999</v>
      </c>
      <c r="G90" s="29">
        <v>42.712000000000003</v>
      </c>
      <c r="H90" s="29">
        <v>19.067</v>
      </c>
      <c r="I90" s="29">
        <v>33.087000000000003</v>
      </c>
      <c r="J90" s="29">
        <v>0.308</v>
      </c>
      <c r="K90" s="29">
        <v>4.2089999999999996</v>
      </c>
      <c r="L90" s="31">
        <v>2.6280000000000001</v>
      </c>
      <c r="M90" s="31">
        <v>8.5250000000000004</v>
      </c>
      <c r="N90" s="30">
        <v>10109.291999999999</v>
      </c>
      <c r="O90" s="31">
        <v>226.36199999999999</v>
      </c>
      <c r="P90" s="32">
        <v>0.19750000000000001</v>
      </c>
      <c r="Q90" s="32">
        <v>8.2900000000000001E-2</v>
      </c>
    </row>
    <row r="91" spans="1:17" x14ac:dyDescent="0.45">
      <c r="A91" s="33" t="s">
        <v>59</v>
      </c>
      <c r="B91" s="41">
        <v>1366.403</v>
      </c>
      <c r="C91" s="34">
        <v>-11.313000000000001</v>
      </c>
      <c r="D91" s="42">
        <v>1194.6679999999999</v>
      </c>
      <c r="E91" s="34">
        <v>1.127</v>
      </c>
      <c r="F91" s="34">
        <v>0</v>
      </c>
      <c r="G91" s="34">
        <v>64.393000000000001</v>
      </c>
      <c r="H91" s="34">
        <v>1.2330000000000001</v>
      </c>
      <c r="I91" s="34">
        <v>30.379000000000001</v>
      </c>
      <c r="J91" s="34">
        <v>0</v>
      </c>
      <c r="K91" s="34">
        <v>3.9950000000000001</v>
      </c>
      <c r="L91" s="31">
        <v>2.048</v>
      </c>
      <c r="M91" s="43">
        <v>14.147</v>
      </c>
      <c r="N91" s="42">
        <v>7234.4189999999999</v>
      </c>
      <c r="O91" s="43">
        <v>73</v>
      </c>
      <c r="P91" s="44">
        <v>8.6599999999999996E-2</v>
      </c>
      <c r="Q91" s="44">
        <v>7.5700000000000003E-2</v>
      </c>
    </row>
    <row r="92" spans="1:17" x14ac:dyDescent="0.45">
      <c r="A92" s="35">
        <v>2015</v>
      </c>
      <c r="B92" s="36">
        <v>286978.745</v>
      </c>
      <c r="C92" s="37">
        <v>1.6020000000000001</v>
      </c>
      <c r="D92" s="38">
        <v>215446.56099999999</v>
      </c>
      <c r="E92" s="37">
        <v>2.3610000000000002</v>
      </c>
      <c r="F92" s="37">
        <v>16.175000000000001</v>
      </c>
      <c r="G92" s="37">
        <v>49.595999999999997</v>
      </c>
      <c r="H92" s="37">
        <v>10.457000000000001</v>
      </c>
      <c r="I92" s="37">
        <v>19.306000000000001</v>
      </c>
      <c r="J92" s="37">
        <v>0.91300000000000003</v>
      </c>
      <c r="K92" s="37">
        <v>3.552</v>
      </c>
      <c r="L92" s="39">
        <v>4.2229999999999999</v>
      </c>
      <c r="M92" s="31">
        <v>16.722000000000001</v>
      </c>
      <c r="N92" s="38">
        <v>9480.6489999999994</v>
      </c>
      <c r="O92" s="39">
        <v>109.188</v>
      </c>
      <c r="P92" s="40">
        <v>0.17280000000000001</v>
      </c>
      <c r="Q92" s="40">
        <v>0.12970000000000001</v>
      </c>
    </row>
    <row r="93" spans="1:17" x14ac:dyDescent="0.45">
      <c r="A93" s="27" t="s">
        <v>44</v>
      </c>
      <c r="B93" s="28">
        <v>11253.017</v>
      </c>
      <c r="C93" s="29">
        <v>0.11600000000000001</v>
      </c>
      <c r="D93" s="30">
        <v>14966.249</v>
      </c>
      <c r="E93" s="29">
        <v>1.95</v>
      </c>
      <c r="F93" s="29">
        <v>0.67400000000000004</v>
      </c>
      <c r="G93" s="29">
        <v>43.401000000000003</v>
      </c>
      <c r="H93" s="29">
        <v>26.577999999999999</v>
      </c>
      <c r="I93" s="29">
        <v>26.077000000000002</v>
      </c>
      <c r="J93" s="29">
        <v>1.486</v>
      </c>
      <c r="K93" s="29">
        <v>1.784</v>
      </c>
      <c r="L93" s="31">
        <v>1.5049999999999999</v>
      </c>
      <c r="M93" s="31">
        <v>4.9240000000000004</v>
      </c>
      <c r="N93" s="30">
        <v>4565.0079999999998</v>
      </c>
      <c r="O93" s="31">
        <v>1.645</v>
      </c>
      <c r="P93" s="32">
        <v>3.04E-2</v>
      </c>
      <c r="Q93" s="32">
        <v>4.0399999999999998E-2</v>
      </c>
    </row>
    <row r="94" spans="1:17" x14ac:dyDescent="0.45">
      <c r="A94" s="27" t="s">
        <v>45</v>
      </c>
      <c r="B94" s="28">
        <v>13920.821</v>
      </c>
      <c r="C94" s="29">
        <v>-6.9009999999999998</v>
      </c>
      <c r="D94" s="30">
        <v>5899.3649999999998</v>
      </c>
      <c r="E94" s="29">
        <v>3.101</v>
      </c>
      <c r="F94" s="29">
        <v>0.98</v>
      </c>
      <c r="G94" s="29">
        <v>45.162999999999997</v>
      </c>
      <c r="H94" s="29">
        <v>22.413</v>
      </c>
      <c r="I94" s="29">
        <v>29.158999999999999</v>
      </c>
      <c r="J94" s="29">
        <v>0.67600000000000005</v>
      </c>
      <c r="K94" s="29">
        <v>1.609</v>
      </c>
      <c r="L94" s="31">
        <v>1.7090000000000001</v>
      </c>
      <c r="M94" s="31">
        <v>5.8019999999999996</v>
      </c>
      <c r="N94" s="30">
        <v>5793.9750000000004</v>
      </c>
      <c r="O94" s="31">
        <v>229.245</v>
      </c>
      <c r="P94" s="32">
        <v>0.16830000000000001</v>
      </c>
      <c r="Q94" s="32">
        <v>7.1300000000000002E-2</v>
      </c>
    </row>
    <row r="95" spans="1:17" x14ac:dyDescent="0.45">
      <c r="A95" s="27" t="s">
        <v>46</v>
      </c>
      <c r="B95" s="28">
        <v>3482.4279999999999</v>
      </c>
      <c r="C95" s="29">
        <v>10.101000000000001</v>
      </c>
      <c r="D95" s="30">
        <v>4305.942</v>
      </c>
      <c r="E95" s="29">
        <v>-0.36399999999999999</v>
      </c>
      <c r="F95" s="29">
        <v>6.0010000000000003</v>
      </c>
      <c r="G95" s="29">
        <v>38.073999999999998</v>
      </c>
      <c r="H95" s="29">
        <v>21.734000000000002</v>
      </c>
      <c r="I95" s="29">
        <v>29.853999999999999</v>
      </c>
      <c r="J95" s="29">
        <v>1.7929999999999999</v>
      </c>
      <c r="K95" s="29">
        <v>2.544</v>
      </c>
      <c r="L95" s="31">
        <v>1.744</v>
      </c>
      <c r="M95" s="31">
        <v>5.1749999999999998</v>
      </c>
      <c r="N95" s="30">
        <v>6054.7560000000003</v>
      </c>
      <c r="O95" s="31">
        <v>18.297000000000001</v>
      </c>
      <c r="P95" s="32">
        <v>6.7199999999999996E-2</v>
      </c>
      <c r="Q95" s="32">
        <v>8.3099999999999993E-2</v>
      </c>
    </row>
    <row r="96" spans="1:17" x14ac:dyDescent="0.45">
      <c r="A96" s="27" t="s">
        <v>47</v>
      </c>
      <c r="B96" s="28">
        <v>25644.010999999999</v>
      </c>
      <c r="C96" s="29">
        <v>6.66</v>
      </c>
      <c r="D96" s="30">
        <v>12369.892</v>
      </c>
      <c r="E96" s="29">
        <v>10.33</v>
      </c>
      <c r="F96" s="29">
        <v>0.41599999999999998</v>
      </c>
      <c r="G96" s="29">
        <v>67.352000000000004</v>
      </c>
      <c r="H96" s="29">
        <v>11.596</v>
      </c>
      <c r="I96" s="29">
        <v>16.138000000000002</v>
      </c>
      <c r="J96" s="29">
        <v>1.258</v>
      </c>
      <c r="K96" s="29">
        <v>3.24</v>
      </c>
      <c r="L96" s="31">
        <v>4.2910000000000004</v>
      </c>
      <c r="M96" s="31">
        <v>21.92</v>
      </c>
      <c r="N96" s="30">
        <v>8051.6229999999996</v>
      </c>
      <c r="O96" s="31">
        <v>286.07100000000003</v>
      </c>
      <c r="P96" s="32">
        <v>0.32</v>
      </c>
      <c r="Q96" s="32">
        <v>0.15440000000000001</v>
      </c>
    </row>
    <row r="97" spans="1:17" x14ac:dyDescent="0.45">
      <c r="A97" s="27" t="s">
        <v>48</v>
      </c>
      <c r="B97" s="28">
        <v>1812.4590000000001</v>
      </c>
      <c r="C97" s="29">
        <v>-4.6310000000000002</v>
      </c>
      <c r="D97" s="30">
        <v>2487.0729999999999</v>
      </c>
      <c r="E97" s="29">
        <v>-2.1339999999999999</v>
      </c>
      <c r="F97" s="29">
        <v>0.98199999999999998</v>
      </c>
      <c r="G97" s="29">
        <v>43.563000000000002</v>
      </c>
      <c r="H97" s="29">
        <v>23.422000000000001</v>
      </c>
      <c r="I97" s="29">
        <v>28.818000000000001</v>
      </c>
      <c r="J97" s="29">
        <v>1.2350000000000001</v>
      </c>
      <c r="K97" s="29">
        <v>1.9810000000000001</v>
      </c>
      <c r="L97" s="31">
        <v>1.6519999999999999</v>
      </c>
      <c r="M97" s="31">
        <v>5.5419999999999998</v>
      </c>
      <c r="N97" s="30">
        <v>5534.1260000000002</v>
      </c>
      <c r="O97" s="31">
        <v>4.468</v>
      </c>
      <c r="P97" s="32">
        <v>5.1999999999999998E-2</v>
      </c>
      <c r="Q97" s="32">
        <v>7.1400000000000005E-2</v>
      </c>
    </row>
    <row r="98" spans="1:17" x14ac:dyDescent="0.45">
      <c r="A98" s="27" t="s">
        <v>49</v>
      </c>
      <c r="B98" s="28">
        <v>1941.605</v>
      </c>
      <c r="C98" s="29">
        <v>1.23</v>
      </c>
      <c r="D98" s="30">
        <v>2659.605</v>
      </c>
      <c r="E98" s="29">
        <v>1.101</v>
      </c>
      <c r="F98" s="29">
        <v>1.579</v>
      </c>
      <c r="G98" s="29">
        <v>41.600999999999999</v>
      </c>
      <c r="H98" s="29">
        <v>23.738</v>
      </c>
      <c r="I98" s="29">
        <v>29.693000000000001</v>
      </c>
      <c r="J98" s="29">
        <v>1.056</v>
      </c>
      <c r="K98" s="29">
        <v>2.3340000000000001</v>
      </c>
      <c r="L98" s="31">
        <v>1.724</v>
      </c>
      <c r="M98" s="31">
        <v>5.8250000000000002</v>
      </c>
      <c r="N98" s="30">
        <v>5953.5609999999997</v>
      </c>
      <c r="O98" s="31">
        <v>1.7829999999999999</v>
      </c>
      <c r="P98" s="32">
        <v>5.2200000000000003E-2</v>
      </c>
      <c r="Q98" s="32">
        <v>7.1599999999999997E-2</v>
      </c>
    </row>
    <row r="99" spans="1:17" x14ac:dyDescent="0.45">
      <c r="A99" s="27" t="s">
        <v>50</v>
      </c>
      <c r="B99" s="28">
        <v>22800.757000000001</v>
      </c>
      <c r="C99" s="29">
        <v>-8.0280000000000005</v>
      </c>
      <c r="D99" s="30">
        <v>23685.589</v>
      </c>
      <c r="E99" s="29">
        <v>-6.4569999999999999</v>
      </c>
      <c r="F99" s="29">
        <v>2.2989999999999999</v>
      </c>
      <c r="G99" s="29">
        <v>76.944000000000003</v>
      </c>
      <c r="H99" s="29">
        <v>7.0640000000000001</v>
      </c>
      <c r="I99" s="29">
        <v>10.997</v>
      </c>
      <c r="J99" s="29">
        <v>0</v>
      </c>
      <c r="K99" s="29">
        <v>2.6970000000000001</v>
      </c>
      <c r="L99" s="31">
        <v>20.353000000000002</v>
      </c>
      <c r="M99" s="31">
        <v>131.041</v>
      </c>
      <c r="N99" s="30">
        <v>26025.303</v>
      </c>
      <c r="O99" s="31">
        <v>29.067</v>
      </c>
      <c r="P99" s="32">
        <v>0.313</v>
      </c>
      <c r="Q99" s="32">
        <v>0.3251</v>
      </c>
    </row>
    <row r="100" spans="1:17" x14ac:dyDescent="0.45">
      <c r="A100" s="27" t="s">
        <v>62</v>
      </c>
      <c r="B100" s="28">
        <v>811.38199999999995</v>
      </c>
      <c r="C100" s="29">
        <v>7.3209999999999997</v>
      </c>
      <c r="D100" s="30">
        <v>550.80200000000002</v>
      </c>
      <c r="E100" s="29">
        <v>16.646000000000001</v>
      </c>
      <c r="F100" s="29">
        <v>8.9999999999999993E-3</v>
      </c>
      <c r="G100" s="29">
        <v>30.884</v>
      </c>
      <c r="H100" s="29">
        <v>13.759</v>
      </c>
      <c r="I100" s="29">
        <v>41.238</v>
      </c>
      <c r="J100" s="29">
        <v>4.5190000000000001</v>
      </c>
      <c r="K100" s="29">
        <v>9.5909999999999993</v>
      </c>
      <c r="L100" s="31">
        <v>2.9420000000000002</v>
      </c>
      <c r="M100" s="31">
        <v>6.9240000000000004</v>
      </c>
      <c r="N100" s="30">
        <v>14108.498</v>
      </c>
      <c r="O100" s="31">
        <v>0</v>
      </c>
      <c r="P100" s="32">
        <v>8.7599999999999997E-2</v>
      </c>
      <c r="Q100" s="32">
        <v>5.9499999999999997E-2</v>
      </c>
    </row>
    <row r="101" spans="1:17" x14ac:dyDescent="0.45">
      <c r="A101" s="27" t="s">
        <v>51</v>
      </c>
      <c r="B101" s="28">
        <v>26401.826000000001</v>
      </c>
      <c r="C101" s="29">
        <v>14.904999999999999</v>
      </c>
      <c r="D101" s="30">
        <v>27052.083999999999</v>
      </c>
      <c r="E101" s="29">
        <v>6.6920000000000002</v>
      </c>
      <c r="F101" s="29">
        <v>1.1559999999999999</v>
      </c>
      <c r="G101" s="29">
        <v>39.722000000000001</v>
      </c>
      <c r="H101" s="29">
        <v>17.521999999999998</v>
      </c>
      <c r="I101" s="29">
        <v>33.395000000000003</v>
      </c>
      <c r="J101" s="29">
        <v>4.7130000000000001</v>
      </c>
      <c r="K101" s="29">
        <v>3.4929999999999999</v>
      </c>
      <c r="L101" s="31">
        <v>2.1779999999999999</v>
      </c>
      <c r="M101" s="31">
        <v>7.077</v>
      </c>
      <c r="N101" s="30">
        <v>8455.9169999999995</v>
      </c>
      <c r="O101" s="31">
        <v>41.67</v>
      </c>
      <c r="P101" s="32">
        <v>6.9099999999999995E-2</v>
      </c>
      <c r="Q101" s="32">
        <v>7.0800000000000002E-2</v>
      </c>
    </row>
    <row r="102" spans="1:17" x14ac:dyDescent="0.45">
      <c r="A102" s="27" t="s">
        <v>52</v>
      </c>
      <c r="B102" s="28">
        <v>6666.3609999999999</v>
      </c>
      <c r="C102" s="29">
        <v>-8.7050000000000001</v>
      </c>
      <c r="D102" s="30">
        <v>6154.3890000000001</v>
      </c>
      <c r="E102" s="29">
        <v>2.6179999999999999</v>
      </c>
      <c r="F102" s="29">
        <v>27.616</v>
      </c>
      <c r="G102" s="29">
        <v>31.722000000000001</v>
      </c>
      <c r="H102" s="29">
        <v>5.0890000000000004</v>
      </c>
      <c r="I102" s="29">
        <v>22.646999999999998</v>
      </c>
      <c r="J102" s="29">
        <v>0</v>
      </c>
      <c r="K102" s="29">
        <v>12.927</v>
      </c>
      <c r="L102" s="31">
        <v>4.0579999999999998</v>
      </c>
      <c r="M102" s="31">
        <v>9.7040000000000006</v>
      </c>
      <c r="N102" s="30">
        <v>10685.898999999999</v>
      </c>
      <c r="O102" s="31">
        <v>48.337000000000003</v>
      </c>
      <c r="P102" s="32">
        <v>0.16309999999999999</v>
      </c>
      <c r="Q102" s="32">
        <v>0.15060000000000001</v>
      </c>
    </row>
    <row r="103" spans="1:17" x14ac:dyDescent="0.45">
      <c r="A103" s="27" t="s">
        <v>53</v>
      </c>
      <c r="B103" s="28">
        <v>4452.93</v>
      </c>
      <c r="C103" s="29">
        <v>-4.4640000000000004</v>
      </c>
      <c r="D103" s="30">
        <v>6233.1949999999997</v>
      </c>
      <c r="E103" s="29">
        <v>4.3929999999999998</v>
      </c>
      <c r="F103" s="29">
        <v>22.344000000000001</v>
      </c>
      <c r="G103" s="29">
        <v>31.122</v>
      </c>
      <c r="H103" s="29">
        <v>11.637</v>
      </c>
      <c r="I103" s="29">
        <v>31.663</v>
      </c>
      <c r="J103" s="29">
        <v>0.85399999999999998</v>
      </c>
      <c r="K103" s="29">
        <v>2.3809999999999998</v>
      </c>
      <c r="L103" s="31">
        <v>3.9220000000000002</v>
      </c>
      <c r="M103" s="31">
        <v>9.548</v>
      </c>
      <c r="N103" s="30">
        <v>14440.038</v>
      </c>
      <c r="O103" s="31">
        <v>2.9089999999999998</v>
      </c>
      <c r="P103" s="32">
        <v>8.0699999999999994E-2</v>
      </c>
      <c r="Q103" s="32">
        <v>0.1129</v>
      </c>
    </row>
    <row r="104" spans="1:17" x14ac:dyDescent="0.45">
      <c r="A104" s="27" t="s">
        <v>54</v>
      </c>
      <c r="B104" s="28">
        <v>54499.383999999998</v>
      </c>
      <c r="C104" s="29">
        <v>-1.599</v>
      </c>
      <c r="D104" s="30">
        <v>32642.510999999999</v>
      </c>
      <c r="E104" s="29">
        <v>1.272</v>
      </c>
      <c r="F104" s="29">
        <v>23.436</v>
      </c>
      <c r="G104" s="29">
        <v>59.113</v>
      </c>
      <c r="H104" s="29">
        <v>3.9449999999999998</v>
      </c>
      <c r="I104" s="29">
        <v>12.458</v>
      </c>
      <c r="J104" s="29">
        <v>4.9000000000000002E-2</v>
      </c>
      <c r="K104" s="29">
        <v>0.999</v>
      </c>
      <c r="L104" s="31">
        <v>15.523</v>
      </c>
      <c r="M104" s="31">
        <v>74.191999999999993</v>
      </c>
      <c r="N104" s="30">
        <v>22487.071</v>
      </c>
      <c r="O104" s="31">
        <v>234.29400000000001</v>
      </c>
      <c r="P104" s="32">
        <v>0.53800000000000003</v>
      </c>
      <c r="Q104" s="32">
        <v>0.32219999999999999</v>
      </c>
    </row>
    <row r="105" spans="1:17" x14ac:dyDescent="0.45">
      <c r="A105" s="27" t="s">
        <v>55</v>
      </c>
      <c r="B105" s="28">
        <v>4594.7510000000002</v>
      </c>
      <c r="C105" s="29">
        <v>-0.32600000000000001</v>
      </c>
      <c r="D105" s="30">
        <v>5625.4530000000004</v>
      </c>
      <c r="E105" s="29">
        <v>5.3650000000000002</v>
      </c>
      <c r="F105" s="29">
        <v>0.39500000000000002</v>
      </c>
      <c r="G105" s="29">
        <v>45.716999999999999</v>
      </c>
      <c r="H105" s="29">
        <v>14.914999999999999</v>
      </c>
      <c r="I105" s="29">
        <v>33.765999999999998</v>
      </c>
      <c r="J105" s="29">
        <v>0</v>
      </c>
      <c r="K105" s="29">
        <v>5.2069999999999999</v>
      </c>
      <c r="L105" s="31">
        <v>3.0649999999999999</v>
      </c>
      <c r="M105" s="31">
        <v>10.337999999999999</v>
      </c>
      <c r="N105" s="30">
        <v>12035.617</v>
      </c>
      <c r="O105" s="31">
        <v>28.754000000000001</v>
      </c>
      <c r="P105" s="32">
        <v>9.7699999999999995E-2</v>
      </c>
      <c r="Q105" s="32">
        <v>0.1196</v>
      </c>
    </row>
    <row r="106" spans="1:17" x14ac:dyDescent="0.45">
      <c r="A106" s="27" t="s">
        <v>56</v>
      </c>
      <c r="B106" s="28">
        <v>51699.298000000003</v>
      </c>
      <c r="C106" s="29">
        <v>4.7539999999999996</v>
      </c>
      <c r="D106" s="30">
        <v>39241.849000000002</v>
      </c>
      <c r="E106" s="29">
        <v>3.88</v>
      </c>
      <c r="F106" s="29">
        <v>31.556000000000001</v>
      </c>
      <c r="G106" s="29">
        <v>57.378</v>
      </c>
      <c r="H106" s="29">
        <v>2.3140000000000001</v>
      </c>
      <c r="I106" s="29">
        <v>7.1529999999999996</v>
      </c>
      <c r="J106" s="29">
        <v>0</v>
      </c>
      <c r="K106" s="29">
        <v>1.599</v>
      </c>
      <c r="L106" s="31">
        <v>21.843</v>
      </c>
      <c r="M106" s="31">
        <v>100.72799999999999</v>
      </c>
      <c r="N106" s="30">
        <v>18166.664000000001</v>
      </c>
      <c r="O106" s="31">
        <v>233.452</v>
      </c>
      <c r="P106" s="32">
        <v>0.75060000000000004</v>
      </c>
      <c r="Q106" s="32">
        <v>0.56969999999999998</v>
      </c>
    </row>
    <row r="107" spans="1:17" x14ac:dyDescent="0.45">
      <c r="A107" s="27" t="s">
        <v>57</v>
      </c>
      <c r="B107" s="28">
        <v>34653.591999999997</v>
      </c>
      <c r="C107" s="29">
        <v>4.673</v>
      </c>
      <c r="D107" s="30">
        <v>20184.984</v>
      </c>
      <c r="E107" s="29">
        <v>-3.7669999999999999</v>
      </c>
      <c r="F107" s="29">
        <v>50.796999999999997</v>
      </c>
      <c r="G107" s="29">
        <v>17.033000000000001</v>
      </c>
      <c r="H107" s="29">
        <v>6.7270000000000003</v>
      </c>
      <c r="I107" s="29">
        <v>19.154</v>
      </c>
      <c r="J107" s="29">
        <v>4.7E-2</v>
      </c>
      <c r="K107" s="29">
        <v>6.242</v>
      </c>
      <c r="L107" s="31">
        <v>7.5380000000000003</v>
      </c>
      <c r="M107" s="31">
        <v>9.702</v>
      </c>
      <c r="N107" s="30">
        <v>16788.920999999998</v>
      </c>
      <c r="O107" s="31">
        <v>182.76</v>
      </c>
      <c r="P107" s="32">
        <v>0.33610000000000001</v>
      </c>
      <c r="Q107" s="32">
        <v>0.19570000000000001</v>
      </c>
    </row>
    <row r="108" spans="1:17" x14ac:dyDescent="0.45">
      <c r="A108" s="27" t="s">
        <v>58</v>
      </c>
      <c r="B108" s="28">
        <v>20673.501</v>
      </c>
      <c r="C108" s="29">
        <v>-0.17599999999999999</v>
      </c>
      <c r="D108" s="30">
        <v>8830.6810000000005</v>
      </c>
      <c r="E108" s="29">
        <v>1.6140000000000001</v>
      </c>
      <c r="F108" s="29">
        <v>0.63</v>
      </c>
      <c r="G108" s="29">
        <v>43.453000000000003</v>
      </c>
      <c r="H108" s="29">
        <v>19.353999999999999</v>
      </c>
      <c r="I108" s="29">
        <v>32.991</v>
      </c>
      <c r="J108" s="29">
        <v>0.39200000000000002</v>
      </c>
      <c r="K108" s="29">
        <v>3.18</v>
      </c>
      <c r="L108" s="31">
        <v>2.6520000000000001</v>
      </c>
      <c r="M108" s="31">
        <v>8.6869999999999994</v>
      </c>
      <c r="N108" s="30">
        <v>10172.368</v>
      </c>
      <c r="O108" s="31">
        <v>213.42599999999999</v>
      </c>
      <c r="P108" s="32">
        <v>0.19400000000000001</v>
      </c>
      <c r="Q108" s="32">
        <v>8.2799999999999999E-2</v>
      </c>
    </row>
    <row r="109" spans="1:17" x14ac:dyDescent="0.45">
      <c r="A109" s="33" t="s">
        <v>59</v>
      </c>
      <c r="B109" s="41">
        <v>1503.8150000000001</v>
      </c>
      <c r="C109" s="34">
        <v>10.057</v>
      </c>
      <c r="D109" s="42">
        <v>1296.931</v>
      </c>
      <c r="E109" s="34">
        <v>8.56</v>
      </c>
      <c r="F109" s="34">
        <v>0</v>
      </c>
      <c r="G109" s="34">
        <v>64.864999999999995</v>
      </c>
      <c r="H109" s="34">
        <v>1.282</v>
      </c>
      <c r="I109" s="34">
        <v>29.373000000000001</v>
      </c>
      <c r="J109" s="34">
        <v>0</v>
      </c>
      <c r="K109" s="34">
        <v>4.4800000000000004</v>
      </c>
      <c r="L109" s="43">
        <v>2.1640000000000001</v>
      </c>
      <c r="M109" s="43">
        <v>13.94</v>
      </c>
      <c r="N109" s="42">
        <v>7391.8050000000003</v>
      </c>
      <c r="O109" s="43">
        <v>66.415999999999997</v>
      </c>
      <c r="P109" s="44">
        <v>8.8700000000000001E-2</v>
      </c>
      <c r="Q109" s="44">
        <v>7.6499999999999999E-2</v>
      </c>
    </row>
    <row r="110" spans="1:17" x14ac:dyDescent="0.45">
      <c r="A110" s="35">
        <v>2016</v>
      </c>
      <c r="B110" s="36">
        <v>293868.57699999999</v>
      </c>
      <c r="C110" s="37">
        <v>2.4009999999999998</v>
      </c>
      <c r="D110" s="38">
        <v>222026.84</v>
      </c>
      <c r="E110" s="37">
        <v>3.0539999999999998</v>
      </c>
      <c r="F110" s="37">
        <v>14.567</v>
      </c>
      <c r="G110" s="37">
        <v>51.463999999999999</v>
      </c>
      <c r="H110" s="37">
        <v>10.462999999999999</v>
      </c>
      <c r="I110" s="37">
        <v>19.251999999999999</v>
      </c>
      <c r="J110" s="37">
        <v>0.98299999999999998</v>
      </c>
      <c r="K110" s="37">
        <v>3.2709999999999999</v>
      </c>
      <c r="L110" s="31">
        <v>4.335</v>
      </c>
      <c r="M110" s="31">
        <v>17.984000000000002</v>
      </c>
      <c r="N110" s="38">
        <v>9704.4159999999993</v>
      </c>
      <c r="O110" s="39">
        <v>108.732</v>
      </c>
      <c r="P110" s="40">
        <v>0.1719</v>
      </c>
      <c r="Q110" s="40">
        <v>0.12989999999999999</v>
      </c>
    </row>
    <row r="111" spans="1:17" x14ac:dyDescent="0.45">
      <c r="A111" s="27" t="s">
        <v>44</v>
      </c>
      <c r="B111" s="28">
        <v>11302.222</v>
      </c>
      <c r="C111" s="29">
        <v>0.437</v>
      </c>
      <c r="D111" s="30">
        <v>15213.534</v>
      </c>
      <c r="E111" s="29">
        <v>1.6519999999999999</v>
      </c>
      <c r="F111" s="29">
        <v>0.57199999999999995</v>
      </c>
      <c r="G111" s="29">
        <v>42.734999999999999</v>
      </c>
      <c r="H111" s="29">
        <v>26.875</v>
      </c>
      <c r="I111" s="29">
        <v>26.282</v>
      </c>
      <c r="J111" s="29">
        <v>1.891</v>
      </c>
      <c r="K111" s="29">
        <v>1.645</v>
      </c>
      <c r="L111" s="31">
        <v>1.546</v>
      </c>
      <c r="M111" s="31">
        <v>4.9589999999999996</v>
      </c>
      <c r="N111" s="30">
        <v>4723.7209999999995</v>
      </c>
      <c r="O111" s="31">
        <v>1.88</v>
      </c>
      <c r="P111" s="32">
        <v>2.9700000000000001E-2</v>
      </c>
      <c r="Q111" s="32">
        <v>0.04</v>
      </c>
    </row>
    <row r="112" spans="1:17" x14ac:dyDescent="0.45">
      <c r="A112" s="27" t="s">
        <v>45</v>
      </c>
      <c r="B112" s="28">
        <v>14742.046</v>
      </c>
      <c r="C112" s="29">
        <v>5.899</v>
      </c>
      <c r="D112" s="30">
        <v>6311.0649999999996</v>
      </c>
      <c r="E112" s="29">
        <v>6.9790000000000001</v>
      </c>
      <c r="F112" s="29">
        <v>0.878</v>
      </c>
      <c r="G112" s="29">
        <v>47.396999999999998</v>
      </c>
      <c r="H112" s="29">
        <v>21.779</v>
      </c>
      <c r="I112" s="29">
        <v>27.89</v>
      </c>
      <c r="J112" s="29">
        <v>0.69299999999999995</v>
      </c>
      <c r="K112" s="29">
        <v>1.3620000000000001</v>
      </c>
      <c r="L112" s="31">
        <v>1.831</v>
      </c>
      <c r="M112" s="31">
        <v>6.4809999999999999</v>
      </c>
      <c r="N112" s="30">
        <v>5937.7190000000001</v>
      </c>
      <c r="O112" s="31">
        <v>249.21299999999999</v>
      </c>
      <c r="P112" s="32">
        <v>0.17530000000000001</v>
      </c>
      <c r="Q112" s="32">
        <v>7.4999999999999997E-2</v>
      </c>
    </row>
    <row r="113" spans="1:17" x14ac:dyDescent="0.45">
      <c r="A113" s="27" t="s">
        <v>46</v>
      </c>
      <c r="B113" s="28">
        <v>3606.3890000000001</v>
      </c>
      <c r="C113" s="29">
        <v>3.56</v>
      </c>
      <c r="D113" s="30">
        <v>4378.7129999999997</v>
      </c>
      <c r="E113" s="29">
        <v>1.69</v>
      </c>
      <c r="F113" s="29">
        <v>5.6769999999999996</v>
      </c>
      <c r="G113" s="29">
        <v>38.582000000000001</v>
      </c>
      <c r="H113" s="29">
        <v>21.369</v>
      </c>
      <c r="I113" s="29">
        <v>29.986999999999998</v>
      </c>
      <c r="J113" s="29">
        <v>1.9159999999999999</v>
      </c>
      <c r="K113" s="29">
        <v>2.4689999999999999</v>
      </c>
      <c r="L113" s="31">
        <v>1.7789999999999999</v>
      </c>
      <c r="M113" s="31">
        <v>5.3739999999999997</v>
      </c>
      <c r="N113" s="30">
        <v>6203.3410000000003</v>
      </c>
      <c r="O113" s="31">
        <v>20.341000000000001</v>
      </c>
      <c r="P113" s="32">
        <v>6.9599999999999995E-2</v>
      </c>
      <c r="Q113" s="32">
        <v>8.4500000000000006E-2</v>
      </c>
    </row>
    <row r="114" spans="1:17" x14ac:dyDescent="0.45">
      <c r="A114" s="27" t="s">
        <v>47</v>
      </c>
      <c r="B114" s="28">
        <v>25379.675999999999</v>
      </c>
      <c r="C114" s="29">
        <v>-1.0309999999999999</v>
      </c>
      <c r="D114" s="30">
        <v>12646.387000000001</v>
      </c>
      <c r="E114" s="29">
        <v>2.2349999999999999</v>
      </c>
      <c r="F114" s="29">
        <v>0.35799999999999998</v>
      </c>
      <c r="G114" s="29">
        <v>68.549000000000007</v>
      </c>
      <c r="H114" s="29">
        <v>11.704000000000001</v>
      </c>
      <c r="I114" s="29">
        <v>16.236000000000001</v>
      </c>
      <c r="J114" s="29">
        <v>1.405</v>
      </c>
      <c r="K114" s="29">
        <v>1.748</v>
      </c>
      <c r="L114" s="31">
        <v>4.3499999999999996</v>
      </c>
      <c r="M114" s="31">
        <v>22.558</v>
      </c>
      <c r="N114" s="30">
        <v>8212.1949999999997</v>
      </c>
      <c r="O114" s="31">
        <v>276.17599999999999</v>
      </c>
      <c r="P114" s="32">
        <v>0.3085</v>
      </c>
      <c r="Q114" s="32">
        <v>0.1537</v>
      </c>
    </row>
    <row r="115" spans="1:17" x14ac:dyDescent="0.45">
      <c r="A115" s="27" t="s">
        <v>48</v>
      </c>
      <c r="B115" s="28">
        <v>1835.771</v>
      </c>
      <c r="C115" s="29">
        <v>1.286</v>
      </c>
      <c r="D115" s="30">
        <v>2528.2469999999998</v>
      </c>
      <c r="E115" s="29">
        <v>1.6559999999999999</v>
      </c>
      <c r="F115" s="29">
        <v>0.74299999999999999</v>
      </c>
      <c r="G115" s="29">
        <v>42.737000000000002</v>
      </c>
      <c r="H115" s="29">
        <v>24.053999999999998</v>
      </c>
      <c r="I115" s="29">
        <v>29.111999999999998</v>
      </c>
      <c r="J115" s="29">
        <v>1.4179999999999999</v>
      </c>
      <c r="K115" s="29">
        <v>1.9359999999999999</v>
      </c>
      <c r="L115" s="31">
        <v>1.6830000000000001</v>
      </c>
      <c r="M115" s="31">
        <v>5.5460000000000003</v>
      </c>
      <c r="N115" s="30">
        <v>5697.5079999999998</v>
      </c>
      <c r="O115" s="31">
        <v>5.0179999999999998</v>
      </c>
      <c r="P115" s="32">
        <v>5.11E-2</v>
      </c>
      <c r="Q115" s="32">
        <v>7.0400000000000004E-2</v>
      </c>
    </row>
    <row r="116" spans="1:17" x14ac:dyDescent="0.45">
      <c r="A116" s="27" t="s">
        <v>49</v>
      </c>
      <c r="B116" s="28">
        <v>1998.857</v>
      </c>
      <c r="C116" s="29">
        <v>2.9489999999999998</v>
      </c>
      <c r="D116" s="30">
        <v>2729.2890000000002</v>
      </c>
      <c r="E116" s="29">
        <v>2.62</v>
      </c>
      <c r="F116" s="29">
        <v>1.5549999999999999</v>
      </c>
      <c r="G116" s="29">
        <v>40.518999999999998</v>
      </c>
      <c r="H116" s="29">
        <v>24.289000000000001</v>
      </c>
      <c r="I116" s="29">
        <v>29.555</v>
      </c>
      <c r="J116" s="29">
        <v>1.0369999999999999</v>
      </c>
      <c r="K116" s="29">
        <v>3.0449999999999999</v>
      </c>
      <c r="L116" s="31">
        <v>1.7769999999999999</v>
      </c>
      <c r="M116" s="31">
        <v>5.8460000000000001</v>
      </c>
      <c r="N116" s="30">
        <v>6105.86</v>
      </c>
      <c r="O116" s="31">
        <v>1.9910000000000001</v>
      </c>
      <c r="P116" s="32">
        <v>5.1999999999999998E-2</v>
      </c>
      <c r="Q116" s="32">
        <v>7.0999999999999994E-2</v>
      </c>
    </row>
    <row r="117" spans="1:17" x14ac:dyDescent="0.45">
      <c r="A117" s="27" t="s">
        <v>50</v>
      </c>
      <c r="B117" s="28">
        <v>27200.670999999998</v>
      </c>
      <c r="C117" s="29">
        <v>19.297000000000001</v>
      </c>
      <c r="D117" s="30">
        <v>26945.679</v>
      </c>
      <c r="E117" s="29">
        <v>13.763999999999999</v>
      </c>
      <c r="F117" s="29">
        <v>1.7509999999999999</v>
      </c>
      <c r="G117" s="29">
        <v>78.271000000000001</v>
      </c>
      <c r="H117" s="29">
        <v>5.8170000000000002</v>
      </c>
      <c r="I117" s="29">
        <v>10.244</v>
      </c>
      <c r="J117" s="29">
        <v>0</v>
      </c>
      <c r="K117" s="29">
        <v>3.9169999999999998</v>
      </c>
      <c r="L117" s="31">
        <v>23.105</v>
      </c>
      <c r="M117" s="31">
        <v>155.273</v>
      </c>
      <c r="N117" s="30">
        <v>27521.147000000001</v>
      </c>
      <c r="O117" s="31">
        <v>42.320999999999998</v>
      </c>
      <c r="P117" s="32">
        <v>0.37019999999999997</v>
      </c>
      <c r="Q117" s="32">
        <v>0.36670000000000003</v>
      </c>
    </row>
    <row r="118" spans="1:17" x14ac:dyDescent="0.45">
      <c r="A118" s="27" t="s">
        <v>62</v>
      </c>
      <c r="B118" s="28">
        <v>846.63199999999995</v>
      </c>
      <c r="C118" s="29">
        <v>4.3440000000000003</v>
      </c>
      <c r="D118" s="30">
        <v>558.44100000000003</v>
      </c>
      <c r="E118" s="29">
        <v>1.387</v>
      </c>
      <c r="F118" s="29">
        <v>6.0000000000000001E-3</v>
      </c>
      <c r="G118" s="29">
        <v>31.591000000000001</v>
      </c>
      <c r="H118" s="29">
        <v>14.013999999999999</v>
      </c>
      <c r="I118" s="29">
        <v>43.149000000000001</v>
      </c>
      <c r="J118" s="29">
        <v>6.3239999999999998</v>
      </c>
      <c r="K118" s="29">
        <v>4.9169999999999998</v>
      </c>
      <c r="L118" s="31">
        <v>2.3820000000000001</v>
      </c>
      <c r="M118" s="31">
        <v>5.7519999999999998</v>
      </c>
      <c r="N118" s="30">
        <v>11952.855</v>
      </c>
      <c r="O118" s="31">
        <v>101.396</v>
      </c>
      <c r="P118" s="32">
        <v>8.6999999999999994E-2</v>
      </c>
      <c r="Q118" s="32">
        <v>5.74E-2</v>
      </c>
    </row>
    <row r="119" spans="1:17" x14ac:dyDescent="0.45">
      <c r="A119" s="27" t="s">
        <v>51</v>
      </c>
      <c r="B119" s="28">
        <v>28856.571</v>
      </c>
      <c r="C119" s="29">
        <v>9.298</v>
      </c>
      <c r="D119" s="30">
        <v>28645.407999999999</v>
      </c>
      <c r="E119" s="29">
        <v>5.89</v>
      </c>
      <c r="F119" s="29">
        <v>1.109</v>
      </c>
      <c r="G119" s="29">
        <v>40.561</v>
      </c>
      <c r="H119" s="29">
        <v>17.149000000000001</v>
      </c>
      <c r="I119" s="29">
        <v>32.845999999999997</v>
      </c>
      <c r="J119" s="29">
        <v>4.7629999999999999</v>
      </c>
      <c r="K119" s="29">
        <v>3.5720000000000001</v>
      </c>
      <c r="L119" s="31">
        <v>2.2730000000000001</v>
      </c>
      <c r="M119" s="31">
        <v>7.6559999999999997</v>
      </c>
      <c r="N119" s="30">
        <v>8682.634</v>
      </c>
      <c r="O119" s="31">
        <v>52.179000000000002</v>
      </c>
      <c r="P119" s="32">
        <v>7.22E-2</v>
      </c>
      <c r="Q119" s="32">
        <v>7.1599999999999997E-2</v>
      </c>
    </row>
    <row r="120" spans="1:17" x14ac:dyDescent="0.45">
      <c r="A120" s="27" t="s">
        <v>52</v>
      </c>
      <c r="B120" s="28">
        <v>6687.3249999999998</v>
      </c>
      <c r="C120" s="29">
        <v>0.314</v>
      </c>
      <c r="D120" s="30">
        <v>5975.4080000000004</v>
      </c>
      <c r="E120" s="29">
        <v>-2.9079999999999999</v>
      </c>
      <c r="F120" s="29">
        <v>27.361999999999998</v>
      </c>
      <c r="G120" s="29">
        <v>34.646000000000001</v>
      </c>
      <c r="H120" s="29">
        <v>5.6219999999999999</v>
      </c>
      <c r="I120" s="29">
        <v>23.745000000000001</v>
      </c>
      <c r="J120" s="29">
        <v>0</v>
      </c>
      <c r="K120" s="29">
        <v>8.6259999999999994</v>
      </c>
      <c r="L120" s="31">
        <v>3.9289999999999998</v>
      </c>
      <c r="M120" s="31">
        <v>10.425000000000001</v>
      </c>
      <c r="N120" s="30">
        <v>10849.517</v>
      </c>
      <c r="O120" s="31">
        <v>64.241</v>
      </c>
      <c r="P120" s="32">
        <v>0.159</v>
      </c>
      <c r="Q120" s="32">
        <v>0.1421</v>
      </c>
    </row>
    <row r="121" spans="1:17" x14ac:dyDescent="0.45">
      <c r="A121" s="27" t="s">
        <v>53</v>
      </c>
      <c r="B121" s="28">
        <v>4973.7190000000001</v>
      </c>
      <c r="C121" s="29">
        <v>11.695</v>
      </c>
      <c r="D121" s="30">
        <v>6742.1809999999996</v>
      </c>
      <c r="E121" s="29">
        <v>8.1660000000000004</v>
      </c>
      <c r="F121" s="29">
        <v>20.646999999999998</v>
      </c>
      <c r="G121" s="29">
        <v>31.178000000000001</v>
      </c>
      <c r="H121" s="29">
        <v>11.26</v>
      </c>
      <c r="I121" s="29">
        <v>30.625</v>
      </c>
      <c r="J121" s="29">
        <v>0.82399999999999995</v>
      </c>
      <c r="K121" s="29">
        <v>5.4649999999999999</v>
      </c>
      <c r="L121" s="31">
        <v>4.2110000000000003</v>
      </c>
      <c r="M121" s="31">
        <v>10.548</v>
      </c>
      <c r="N121" s="30">
        <v>14997.064</v>
      </c>
      <c r="O121" s="31">
        <v>4.8159999999999998</v>
      </c>
      <c r="P121" s="32">
        <v>8.5199999999999998E-2</v>
      </c>
      <c r="Q121" s="32">
        <v>0.11550000000000001</v>
      </c>
    </row>
    <row r="122" spans="1:17" x14ac:dyDescent="0.45">
      <c r="A122" s="27" t="s">
        <v>54</v>
      </c>
      <c r="B122" s="28">
        <v>54613.843000000001</v>
      </c>
      <c r="C122" s="29">
        <v>0.21</v>
      </c>
      <c r="D122" s="30">
        <v>34139.182000000001</v>
      </c>
      <c r="E122" s="29">
        <v>4.585</v>
      </c>
      <c r="F122" s="29">
        <v>16.577999999999999</v>
      </c>
      <c r="G122" s="29">
        <v>66.412999999999997</v>
      </c>
      <c r="H122" s="29">
        <v>3.8580000000000001</v>
      </c>
      <c r="I122" s="29">
        <v>12.206</v>
      </c>
      <c r="J122" s="29">
        <v>6.3E-2</v>
      </c>
      <c r="K122" s="29">
        <v>0.88200000000000001</v>
      </c>
      <c r="L122" s="31">
        <v>16.056999999999999</v>
      </c>
      <c r="M122" s="31">
        <v>87.2</v>
      </c>
      <c r="N122" s="30">
        <v>22789.258999999998</v>
      </c>
      <c r="O122" s="31">
        <v>230.41499999999999</v>
      </c>
      <c r="P122" s="32">
        <v>0.52259999999999995</v>
      </c>
      <c r="Q122" s="32">
        <v>0.32669999999999999</v>
      </c>
    </row>
    <row r="123" spans="1:17" x14ac:dyDescent="0.45">
      <c r="A123" s="27" t="s">
        <v>55</v>
      </c>
      <c r="B123" s="28">
        <v>4799.4250000000002</v>
      </c>
      <c r="C123" s="29">
        <v>4.4550000000000001</v>
      </c>
      <c r="D123" s="30">
        <v>5800.7139999999999</v>
      </c>
      <c r="E123" s="29">
        <v>3.1160000000000001</v>
      </c>
      <c r="F123" s="29">
        <v>0.33500000000000002</v>
      </c>
      <c r="G123" s="29">
        <v>46.165999999999997</v>
      </c>
      <c r="H123" s="29">
        <v>14.577999999999999</v>
      </c>
      <c r="I123" s="29">
        <v>33.704000000000001</v>
      </c>
      <c r="J123" s="29">
        <v>0</v>
      </c>
      <c r="K123" s="29">
        <v>5.218</v>
      </c>
      <c r="L123" s="31">
        <v>3.161</v>
      </c>
      <c r="M123" s="31">
        <v>10.784000000000001</v>
      </c>
      <c r="N123" s="30">
        <v>12387.183999999999</v>
      </c>
      <c r="O123" s="31">
        <v>42.554000000000002</v>
      </c>
      <c r="P123" s="32">
        <v>0.1028</v>
      </c>
      <c r="Q123" s="32">
        <v>0.12429999999999999</v>
      </c>
    </row>
    <row r="124" spans="1:17" x14ac:dyDescent="0.45">
      <c r="A124" s="27" t="s">
        <v>56</v>
      </c>
      <c r="B124" s="28">
        <v>50667.364999999998</v>
      </c>
      <c r="C124" s="29">
        <v>-1.996</v>
      </c>
      <c r="D124" s="30">
        <v>38862.014999999999</v>
      </c>
      <c r="E124" s="29">
        <v>-0.96799999999999997</v>
      </c>
      <c r="F124" s="29">
        <v>30.571000000000002</v>
      </c>
      <c r="G124" s="29">
        <v>54.536000000000001</v>
      </c>
      <c r="H124" s="29">
        <v>2.8159999999999998</v>
      </c>
      <c r="I124" s="29">
        <v>7.3239999999999998</v>
      </c>
      <c r="J124" s="29">
        <v>0</v>
      </c>
      <c r="K124" s="29">
        <v>4.7530000000000001</v>
      </c>
      <c r="L124" s="31">
        <v>21.61</v>
      </c>
      <c r="M124" s="31">
        <v>94.843999999999994</v>
      </c>
      <c r="N124" s="30">
        <v>18404.440999999999</v>
      </c>
      <c r="O124" s="31">
        <v>208.64400000000001</v>
      </c>
      <c r="P124" s="32">
        <v>0.71919999999999995</v>
      </c>
      <c r="Q124" s="32">
        <v>0.55159999999999998</v>
      </c>
    </row>
    <row r="125" spans="1:17" x14ac:dyDescent="0.45">
      <c r="A125" s="27" t="s">
        <v>57</v>
      </c>
      <c r="B125" s="28">
        <v>33819.51</v>
      </c>
      <c r="C125" s="29">
        <v>-2.407</v>
      </c>
      <c r="D125" s="30">
        <v>20676.522000000001</v>
      </c>
      <c r="E125" s="29">
        <v>2.4350000000000001</v>
      </c>
      <c r="F125" s="29">
        <v>50.372</v>
      </c>
      <c r="G125" s="29">
        <v>17.815000000000001</v>
      </c>
      <c r="H125" s="29">
        <v>6.65</v>
      </c>
      <c r="I125" s="29">
        <v>18.57</v>
      </c>
      <c r="J125" s="29">
        <v>4.9000000000000002E-2</v>
      </c>
      <c r="K125" s="29">
        <v>6.5439999999999996</v>
      </c>
      <c r="L125" s="31">
        <v>7.7060000000000004</v>
      </c>
      <c r="M125" s="31">
        <v>10.361000000000001</v>
      </c>
      <c r="N125" s="30">
        <v>16638.784</v>
      </c>
      <c r="O125" s="31">
        <v>183.40299999999999</v>
      </c>
      <c r="P125" s="32">
        <v>0.31979999999999997</v>
      </c>
      <c r="Q125" s="32">
        <v>0.19550000000000001</v>
      </c>
    </row>
    <row r="126" spans="1:17" x14ac:dyDescent="0.45">
      <c r="A126" s="27" t="s">
        <v>58</v>
      </c>
      <c r="B126" s="28">
        <v>20781.718000000001</v>
      </c>
      <c r="C126" s="29">
        <v>0.52300000000000002</v>
      </c>
      <c r="D126" s="30">
        <v>9140.8430000000008</v>
      </c>
      <c r="E126" s="29">
        <v>3.512</v>
      </c>
      <c r="F126" s="29">
        <v>0.57699999999999996</v>
      </c>
      <c r="G126" s="29">
        <v>44.026000000000003</v>
      </c>
      <c r="H126" s="29">
        <v>19.413</v>
      </c>
      <c r="I126" s="29">
        <v>32.456000000000003</v>
      </c>
      <c r="J126" s="29">
        <v>0.42599999999999999</v>
      </c>
      <c r="K126" s="29">
        <v>3.1019999999999999</v>
      </c>
      <c r="L126" s="31">
        <v>2.7389999999999999</v>
      </c>
      <c r="M126" s="31">
        <v>9.1069999999999993</v>
      </c>
      <c r="N126" s="30">
        <v>10335.678</v>
      </c>
      <c r="O126" s="31">
        <v>168.86099999999999</v>
      </c>
      <c r="P126" s="32">
        <v>0.19359999999999999</v>
      </c>
      <c r="Q126" s="32">
        <v>8.5199999999999998E-2</v>
      </c>
    </row>
    <row r="127" spans="1:17" x14ac:dyDescent="0.45">
      <c r="A127" s="33" t="s">
        <v>59</v>
      </c>
      <c r="B127" s="41">
        <v>1528.5419999999999</v>
      </c>
      <c r="C127" s="34">
        <v>1.6439999999999999</v>
      </c>
      <c r="D127" s="42">
        <v>1399.3420000000001</v>
      </c>
      <c r="E127" s="34">
        <v>7.8959999999999999</v>
      </c>
      <c r="F127" s="34">
        <v>0</v>
      </c>
      <c r="G127" s="34">
        <v>65.409000000000006</v>
      </c>
      <c r="H127" s="34">
        <v>1.4279999999999999</v>
      </c>
      <c r="I127" s="34">
        <v>29.12</v>
      </c>
      <c r="J127" s="34">
        <v>0</v>
      </c>
      <c r="K127" s="34">
        <v>4.0430000000000001</v>
      </c>
      <c r="L127" s="31">
        <v>2.2639999999999998</v>
      </c>
      <c r="M127" s="31">
        <v>13.304</v>
      </c>
      <c r="N127" s="42">
        <v>7665.5169999999998</v>
      </c>
      <c r="O127" s="43">
        <v>65.902000000000001</v>
      </c>
      <c r="P127" s="32">
        <v>8.3500000000000005E-2</v>
      </c>
      <c r="Q127" s="44">
        <v>7.6399999999999996E-2</v>
      </c>
    </row>
    <row r="128" spans="1:17" x14ac:dyDescent="0.45">
      <c r="A128" s="35">
        <v>2017</v>
      </c>
      <c r="B128" s="36">
        <v>302645.77799999999</v>
      </c>
      <c r="C128" s="37">
        <v>2.9870000000000001</v>
      </c>
      <c r="D128" s="38">
        <v>231178.715</v>
      </c>
      <c r="E128" s="37">
        <v>4.1219999999999999</v>
      </c>
      <c r="F128" s="37">
        <v>14.43</v>
      </c>
      <c r="G128" s="37">
        <v>51.167999999999999</v>
      </c>
      <c r="H128" s="37">
        <v>10.653</v>
      </c>
      <c r="I128" s="37">
        <v>18.888000000000002</v>
      </c>
      <c r="J128" s="37">
        <v>1.056</v>
      </c>
      <c r="K128" s="37">
        <v>3.8039999999999998</v>
      </c>
      <c r="L128" s="39">
        <v>4.5010000000000003</v>
      </c>
      <c r="M128" s="39">
        <v>18.297000000000001</v>
      </c>
      <c r="N128" s="38">
        <v>9885.66</v>
      </c>
      <c r="O128" s="39">
        <v>109.017</v>
      </c>
      <c r="P128" s="40">
        <v>0.17169999999999999</v>
      </c>
      <c r="Q128" s="40">
        <v>0.13109999999999999</v>
      </c>
    </row>
    <row r="129" spans="1:17" x14ac:dyDescent="0.45">
      <c r="A129" s="27" t="s">
        <v>44</v>
      </c>
      <c r="B129" s="28">
        <v>11197.858</v>
      </c>
      <c r="C129" s="29">
        <v>-0.92300000000000004</v>
      </c>
      <c r="D129" s="30">
        <v>15095.106</v>
      </c>
      <c r="E129" s="29">
        <v>-0.77800000000000002</v>
      </c>
      <c r="F129" s="29">
        <v>0.55400000000000005</v>
      </c>
      <c r="G129" s="29">
        <v>41.442</v>
      </c>
      <c r="H129" s="29">
        <v>27.859000000000002</v>
      </c>
      <c r="I129" s="29">
        <v>26.376999999999999</v>
      </c>
      <c r="J129" s="29">
        <v>2.1070000000000002</v>
      </c>
      <c r="K129" s="29">
        <v>1.661</v>
      </c>
      <c r="L129" s="31">
        <v>1.546</v>
      </c>
      <c r="M129" s="31">
        <v>4.79</v>
      </c>
      <c r="N129" s="30">
        <v>4740.5550000000003</v>
      </c>
      <c r="O129" s="31">
        <v>1.8180000000000001</v>
      </c>
      <c r="P129" s="32">
        <v>2.87E-2</v>
      </c>
      <c r="Q129" s="32">
        <v>3.8699999999999998E-2</v>
      </c>
    </row>
    <row r="130" spans="1:17" x14ac:dyDescent="0.45">
      <c r="A130" s="27" t="s">
        <v>45</v>
      </c>
      <c r="B130" s="28">
        <v>9979.6119999999992</v>
      </c>
      <c r="C130" s="29">
        <v>-32.305</v>
      </c>
      <c r="D130" s="30">
        <v>6274.835</v>
      </c>
      <c r="E130" s="29">
        <v>-0.57399999999999995</v>
      </c>
      <c r="F130" s="29">
        <v>0.76</v>
      </c>
      <c r="G130" s="29">
        <v>45.683999999999997</v>
      </c>
      <c r="H130" s="29">
        <v>22.288</v>
      </c>
      <c r="I130" s="29">
        <v>28.792000000000002</v>
      </c>
      <c r="J130" s="29">
        <v>0.754</v>
      </c>
      <c r="K130" s="29">
        <v>1.722</v>
      </c>
      <c r="L130" s="31">
        <v>1.8320000000000001</v>
      </c>
      <c r="M130" s="31">
        <v>6.2510000000000003</v>
      </c>
      <c r="N130" s="30">
        <v>6134.5940000000001</v>
      </c>
      <c r="O130" s="31">
        <v>126.389</v>
      </c>
      <c r="P130" s="32">
        <v>0.1168</v>
      </c>
      <c r="Q130" s="32">
        <v>7.3400000000000007E-2</v>
      </c>
    </row>
    <row r="131" spans="1:17" x14ac:dyDescent="0.45">
      <c r="A131" s="27" t="s">
        <v>46</v>
      </c>
      <c r="B131" s="28">
        <v>3561.806</v>
      </c>
      <c r="C131" s="29">
        <v>-1.236</v>
      </c>
      <c r="D131" s="30">
        <v>4401.674</v>
      </c>
      <c r="E131" s="29">
        <v>0.52400000000000002</v>
      </c>
      <c r="F131" s="29">
        <v>5.0759999999999996</v>
      </c>
      <c r="G131" s="29">
        <v>38.737000000000002</v>
      </c>
      <c r="H131" s="29">
        <v>21.6</v>
      </c>
      <c r="I131" s="29">
        <v>30.062000000000001</v>
      </c>
      <c r="J131" s="29">
        <v>2.0259999999999998</v>
      </c>
      <c r="K131" s="29">
        <v>2.4980000000000002</v>
      </c>
      <c r="L131" s="31">
        <v>1.7909999999999999</v>
      </c>
      <c r="M131" s="31">
        <v>5.4390000000000001</v>
      </c>
      <c r="N131" s="30">
        <v>6260.3</v>
      </c>
      <c r="O131" s="31">
        <v>17.376999999999999</v>
      </c>
      <c r="P131" s="32">
        <v>6.7599999999999993E-2</v>
      </c>
      <c r="Q131" s="32">
        <v>8.3500000000000005E-2</v>
      </c>
    </row>
    <row r="132" spans="1:17" x14ac:dyDescent="0.45">
      <c r="A132" s="27" t="s">
        <v>47</v>
      </c>
      <c r="B132" s="28">
        <v>25130.469000000001</v>
      </c>
      <c r="C132" s="29">
        <v>-0.98199999999999998</v>
      </c>
      <c r="D132" s="30">
        <v>13422.338</v>
      </c>
      <c r="E132" s="29">
        <v>6.1360000000000001</v>
      </c>
      <c r="F132" s="29">
        <v>0.184</v>
      </c>
      <c r="G132" s="29">
        <v>69.706999999999994</v>
      </c>
      <c r="H132" s="29">
        <v>11.247999999999999</v>
      </c>
      <c r="I132" s="29">
        <v>15.708</v>
      </c>
      <c r="J132" s="29">
        <v>1.5760000000000001</v>
      </c>
      <c r="K132" s="29">
        <v>1.5760000000000001</v>
      </c>
      <c r="L132" s="31">
        <v>4.5910000000000002</v>
      </c>
      <c r="M132" s="31">
        <v>24.273</v>
      </c>
      <c r="N132" s="30">
        <v>8384.5730000000003</v>
      </c>
      <c r="O132" s="31">
        <v>255.17</v>
      </c>
      <c r="P132" s="32">
        <v>0.29289999999999999</v>
      </c>
      <c r="Q132" s="32">
        <v>0.1565</v>
      </c>
    </row>
    <row r="133" spans="1:17" x14ac:dyDescent="0.45">
      <c r="A133" s="27" t="s">
        <v>48</v>
      </c>
      <c r="B133" s="28">
        <v>1862.75</v>
      </c>
      <c r="C133" s="29">
        <v>1.47</v>
      </c>
      <c r="D133" s="30">
        <v>2555.4569999999999</v>
      </c>
      <c r="E133" s="29">
        <v>1.0760000000000001</v>
      </c>
      <c r="F133" s="29">
        <v>0.71599999999999997</v>
      </c>
      <c r="G133" s="29">
        <v>41.9</v>
      </c>
      <c r="H133" s="29">
        <v>24.87</v>
      </c>
      <c r="I133" s="29">
        <v>29.222999999999999</v>
      </c>
      <c r="J133" s="29">
        <v>1.5189999999999999</v>
      </c>
      <c r="K133" s="29">
        <v>1.7709999999999999</v>
      </c>
      <c r="L133" s="31">
        <v>1.7090000000000001</v>
      </c>
      <c r="M133" s="31">
        <v>5.516</v>
      </c>
      <c r="N133" s="30">
        <v>5806.9390000000003</v>
      </c>
      <c r="O133" s="31">
        <v>5.5330000000000004</v>
      </c>
      <c r="P133" s="32">
        <v>5.1200000000000002E-2</v>
      </c>
      <c r="Q133" s="32">
        <v>7.0199999999999999E-2</v>
      </c>
    </row>
    <row r="134" spans="1:17" x14ac:dyDescent="0.45">
      <c r="A134" s="27" t="s">
        <v>49</v>
      </c>
      <c r="B134" s="28">
        <v>1984.751</v>
      </c>
      <c r="C134" s="29">
        <v>-0.70599999999999996</v>
      </c>
      <c r="D134" s="30">
        <v>2736.471</v>
      </c>
      <c r="E134" s="29">
        <v>0.26300000000000001</v>
      </c>
      <c r="F134" s="29">
        <v>1.1719999999999999</v>
      </c>
      <c r="G134" s="29">
        <v>38.503999999999998</v>
      </c>
      <c r="H134" s="29">
        <v>25.45</v>
      </c>
      <c r="I134" s="29">
        <v>29.617000000000001</v>
      </c>
      <c r="J134" s="29">
        <v>1.2629999999999999</v>
      </c>
      <c r="K134" s="29">
        <v>3.9940000000000002</v>
      </c>
      <c r="L134" s="31">
        <v>1.7909999999999999</v>
      </c>
      <c r="M134" s="31">
        <v>5.5730000000000004</v>
      </c>
      <c r="N134" s="30">
        <v>6168.2830000000004</v>
      </c>
      <c r="O134" s="31">
        <v>1.96</v>
      </c>
      <c r="P134" s="32">
        <v>5.1200000000000002E-2</v>
      </c>
      <c r="Q134" s="32">
        <v>7.0599999999999996E-2</v>
      </c>
    </row>
    <row r="135" spans="1:17" x14ac:dyDescent="0.45">
      <c r="A135" s="27" t="s">
        <v>50</v>
      </c>
      <c r="B135" s="28">
        <v>30277.984</v>
      </c>
      <c r="C135" s="29">
        <v>11.313000000000001</v>
      </c>
      <c r="D135" s="30">
        <v>27987.809000000001</v>
      </c>
      <c r="E135" s="29">
        <v>3.8679999999999999</v>
      </c>
      <c r="F135" s="29">
        <v>1.629</v>
      </c>
      <c r="G135" s="29">
        <v>78.903999999999996</v>
      </c>
      <c r="H135" s="29">
        <v>6.9980000000000002</v>
      </c>
      <c r="I135" s="29">
        <v>9.7129999999999992</v>
      </c>
      <c r="J135" s="29">
        <v>0</v>
      </c>
      <c r="K135" s="29">
        <v>2.7559999999999998</v>
      </c>
      <c r="L135" s="31">
        <v>24.152999999999999</v>
      </c>
      <c r="M135" s="31">
        <v>158.571</v>
      </c>
      <c r="N135" s="30">
        <v>27278.393</v>
      </c>
      <c r="O135" s="31">
        <v>71.741</v>
      </c>
      <c r="P135" s="32">
        <v>0.41489999999999999</v>
      </c>
      <c r="Q135" s="32">
        <v>0.3836</v>
      </c>
    </row>
    <row r="136" spans="1:17" x14ac:dyDescent="0.45">
      <c r="A136" s="27" t="s">
        <v>62</v>
      </c>
      <c r="B136" s="28">
        <v>880.58100000000002</v>
      </c>
      <c r="C136" s="29">
        <v>4.01</v>
      </c>
      <c r="D136" s="30">
        <v>598.57600000000002</v>
      </c>
      <c r="E136" s="29">
        <v>7.1870000000000003</v>
      </c>
      <c r="F136" s="29">
        <v>2E-3</v>
      </c>
      <c r="G136" s="29">
        <v>30.515999999999998</v>
      </c>
      <c r="H136" s="29">
        <v>13.337999999999999</v>
      </c>
      <c r="I136" s="29">
        <v>41.935000000000002</v>
      </c>
      <c r="J136" s="29">
        <v>7.8049999999999997</v>
      </c>
      <c r="K136" s="29">
        <v>6.4039999999999999</v>
      </c>
      <c r="L136" s="31">
        <v>2.254</v>
      </c>
      <c r="M136" s="31">
        <v>5.2249999999999996</v>
      </c>
      <c r="N136" s="30">
        <v>10992.728999999999</v>
      </c>
      <c r="O136" s="31">
        <v>104.58</v>
      </c>
      <c r="P136" s="32">
        <v>8.6800000000000002E-2</v>
      </c>
      <c r="Q136" s="32">
        <v>5.8999999999999997E-2</v>
      </c>
    </row>
    <row r="137" spans="1:17" x14ac:dyDescent="0.45">
      <c r="A137" s="27" t="s">
        <v>51</v>
      </c>
      <c r="B137" s="28">
        <v>29366.278999999999</v>
      </c>
      <c r="C137" s="29">
        <v>1.766</v>
      </c>
      <c r="D137" s="30">
        <v>29613.119999999999</v>
      </c>
      <c r="E137" s="29">
        <v>3.3780000000000001</v>
      </c>
      <c r="F137" s="29">
        <v>1.022</v>
      </c>
      <c r="G137" s="29">
        <v>39.661999999999999</v>
      </c>
      <c r="H137" s="29">
        <v>17.018000000000001</v>
      </c>
      <c r="I137" s="29">
        <v>33.353000000000002</v>
      </c>
      <c r="J137" s="29">
        <v>5.1109999999999998</v>
      </c>
      <c r="K137" s="29">
        <v>3.8340000000000001</v>
      </c>
      <c r="L137" s="31">
        <v>2.3159999999999998</v>
      </c>
      <c r="M137" s="31">
        <v>7.1689999999999996</v>
      </c>
      <c r="N137" s="30">
        <v>8982.4609999999993</v>
      </c>
      <c r="O137" s="31">
        <v>53.854999999999997</v>
      </c>
      <c r="P137" s="32">
        <v>6.8900000000000003E-2</v>
      </c>
      <c r="Q137" s="32">
        <v>6.9500000000000006E-2</v>
      </c>
    </row>
    <row r="138" spans="1:17" x14ac:dyDescent="0.45">
      <c r="A138" s="27" t="s">
        <v>52</v>
      </c>
      <c r="B138" s="28">
        <v>8973.6260000000002</v>
      </c>
      <c r="C138" s="29">
        <v>34.189</v>
      </c>
      <c r="D138" s="30">
        <v>5870.41</v>
      </c>
      <c r="E138" s="29">
        <v>-1.7569999999999999</v>
      </c>
      <c r="F138" s="29">
        <v>23.081</v>
      </c>
      <c r="G138" s="29">
        <v>35.381999999999998</v>
      </c>
      <c r="H138" s="29">
        <v>6.2969999999999997</v>
      </c>
      <c r="I138" s="29">
        <v>24.25</v>
      </c>
      <c r="J138" s="29">
        <v>1E-3</v>
      </c>
      <c r="K138" s="29">
        <v>10.989000000000001</v>
      </c>
      <c r="L138" s="31">
        <v>3.86</v>
      </c>
      <c r="M138" s="31">
        <v>10.282999999999999</v>
      </c>
      <c r="N138" s="30">
        <v>10884.13</v>
      </c>
      <c r="O138" s="31">
        <v>126.33</v>
      </c>
      <c r="P138" s="32">
        <v>0.2051</v>
      </c>
      <c r="Q138" s="32">
        <v>0.1341</v>
      </c>
    </row>
    <row r="139" spans="1:17" x14ac:dyDescent="0.45">
      <c r="A139" s="27" t="s">
        <v>53</v>
      </c>
      <c r="B139" s="28">
        <v>5214.1480000000001</v>
      </c>
      <c r="C139" s="29">
        <v>4.8339999999999996</v>
      </c>
      <c r="D139" s="30">
        <v>6995.9279999999999</v>
      </c>
      <c r="E139" s="29">
        <v>3.7639999999999998</v>
      </c>
      <c r="F139" s="29">
        <v>18.745000000000001</v>
      </c>
      <c r="G139" s="29">
        <v>30.689</v>
      </c>
      <c r="H139" s="29">
        <v>11.423999999999999</v>
      </c>
      <c r="I139" s="29">
        <v>30.54</v>
      </c>
      <c r="J139" s="29">
        <v>0.83799999999999997</v>
      </c>
      <c r="K139" s="29">
        <v>7.7640000000000002</v>
      </c>
      <c r="L139" s="31">
        <v>4.3479999999999999</v>
      </c>
      <c r="M139" s="31">
        <v>10.676</v>
      </c>
      <c r="N139" s="30">
        <v>15439.769</v>
      </c>
      <c r="O139" s="31">
        <v>5.2080000000000002</v>
      </c>
      <c r="P139" s="32">
        <v>8.4199999999999997E-2</v>
      </c>
      <c r="Q139" s="32">
        <v>0.1129</v>
      </c>
    </row>
    <row r="140" spans="1:17" x14ac:dyDescent="0.45">
      <c r="A140" s="27" t="s">
        <v>54</v>
      </c>
      <c r="B140" s="28">
        <v>59717.798000000003</v>
      </c>
      <c r="C140" s="29">
        <v>9.3460000000000001</v>
      </c>
      <c r="D140" s="30">
        <v>35967.603000000003</v>
      </c>
      <c r="E140" s="29">
        <v>5.3559999999999999</v>
      </c>
      <c r="F140" s="29">
        <v>20.361999999999998</v>
      </c>
      <c r="G140" s="29">
        <v>62.627000000000002</v>
      </c>
      <c r="H140" s="29">
        <v>3.8660000000000001</v>
      </c>
      <c r="I140" s="29">
        <v>11.997999999999999</v>
      </c>
      <c r="J140" s="29">
        <v>7.6999999999999999E-2</v>
      </c>
      <c r="K140" s="29">
        <v>1.069</v>
      </c>
      <c r="L140" s="31">
        <v>16.702999999999999</v>
      </c>
      <c r="M140" s="31">
        <v>84.82</v>
      </c>
      <c r="N140" s="30">
        <v>23302.996999999999</v>
      </c>
      <c r="O140" s="31">
        <v>262.84699999999998</v>
      </c>
      <c r="P140" s="32">
        <v>0.54210000000000003</v>
      </c>
      <c r="Q140" s="32">
        <v>0.32650000000000001</v>
      </c>
    </row>
    <row r="141" spans="1:17" x14ac:dyDescent="0.45">
      <c r="A141" s="27" t="s">
        <v>55</v>
      </c>
      <c r="B141" s="28">
        <v>5074.17</v>
      </c>
      <c r="C141" s="29">
        <v>5.7249999999999996</v>
      </c>
      <c r="D141" s="30">
        <v>5893.7640000000001</v>
      </c>
      <c r="E141" s="29">
        <v>1.6040000000000001</v>
      </c>
      <c r="F141" s="29">
        <v>0.25600000000000001</v>
      </c>
      <c r="G141" s="29">
        <v>45.305999999999997</v>
      </c>
      <c r="H141" s="29">
        <v>14.815</v>
      </c>
      <c r="I141" s="29">
        <v>33.268999999999998</v>
      </c>
      <c r="J141" s="29">
        <v>0</v>
      </c>
      <c r="K141" s="29">
        <v>6.3540000000000001</v>
      </c>
      <c r="L141" s="31">
        <v>3.2229999999999999</v>
      </c>
      <c r="M141" s="31">
        <v>10.811999999999999</v>
      </c>
      <c r="N141" s="30">
        <v>12468.86</v>
      </c>
      <c r="O141" s="31">
        <v>42.613</v>
      </c>
      <c r="P141" s="32">
        <v>0.1067</v>
      </c>
      <c r="Q141" s="32">
        <v>0.1239</v>
      </c>
    </row>
    <row r="142" spans="1:17" x14ac:dyDescent="0.45">
      <c r="A142" s="27" t="s">
        <v>56</v>
      </c>
      <c r="B142" s="28">
        <v>53187.601999999999</v>
      </c>
      <c r="C142" s="29">
        <v>4.9740000000000002</v>
      </c>
      <c r="D142" s="30">
        <v>42019.544999999998</v>
      </c>
      <c r="E142" s="29">
        <v>8.125</v>
      </c>
      <c r="F142" s="29">
        <v>29.181999999999999</v>
      </c>
      <c r="G142" s="29">
        <v>56.063000000000002</v>
      </c>
      <c r="H142" s="29">
        <v>3.3969999999999998</v>
      </c>
      <c r="I142" s="29">
        <v>6.8689999999999998</v>
      </c>
      <c r="J142" s="29">
        <v>0</v>
      </c>
      <c r="K142" s="29">
        <v>4.4889999999999999</v>
      </c>
      <c r="L142" s="31">
        <v>23.408999999999999</v>
      </c>
      <c r="M142" s="31">
        <v>105.143</v>
      </c>
      <c r="N142" s="30">
        <v>18697.16</v>
      </c>
      <c r="O142" s="31">
        <v>196.79300000000001</v>
      </c>
      <c r="P142" s="32">
        <v>0.74550000000000005</v>
      </c>
      <c r="Q142" s="32">
        <v>0.58899999999999997</v>
      </c>
    </row>
    <row r="143" spans="1:17" x14ac:dyDescent="0.45">
      <c r="A143" s="27" t="s">
        <v>57</v>
      </c>
      <c r="B143" s="28">
        <v>34288.925000000003</v>
      </c>
      <c r="C143" s="29">
        <v>1.3879999999999999</v>
      </c>
      <c r="D143" s="30">
        <v>20539.179</v>
      </c>
      <c r="E143" s="29">
        <v>-0.66400000000000003</v>
      </c>
      <c r="F143" s="29">
        <v>47.981000000000002</v>
      </c>
      <c r="G143" s="29">
        <v>17.960999999999999</v>
      </c>
      <c r="H143" s="29">
        <v>7.1050000000000004</v>
      </c>
      <c r="I143" s="29">
        <v>19.033000000000001</v>
      </c>
      <c r="J143" s="29">
        <v>5.0999999999999997E-2</v>
      </c>
      <c r="K143" s="29">
        <v>7.8689999999999998</v>
      </c>
      <c r="L143" s="31">
        <v>7.6779999999999999</v>
      </c>
      <c r="M143" s="31">
        <v>10.491</v>
      </c>
      <c r="N143" s="30">
        <v>16991.938999999998</v>
      </c>
      <c r="O143" s="31">
        <v>185.01</v>
      </c>
      <c r="P143" s="32">
        <v>0.32829999999999998</v>
      </c>
      <c r="Q143" s="32">
        <v>0.19670000000000001</v>
      </c>
    </row>
    <row r="144" spans="1:17" x14ac:dyDescent="0.45">
      <c r="A144" s="27" t="s">
        <v>58</v>
      </c>
      <c r="B144" s="28">
        <v>19976.7</v>
      </c>
      <c r="C144" s="29">
        <v>-3.8740000000000001</v>
      </c>
      <c r="D144" s="30">
        <v>9537.9830000000002</v>
      </c>
      <c r="E144" s="29">
        <v>4.3449999999999998</v>
      </c>
      <c r="F144" s="29">
        <v>0.51700000000000002</v>
      </c>
      <c r="G144" s="29">
        <v>45.173999999999999</v>
      </c>
      <c r="H144" s="29">
        <v>18.998000000000001</v>
      </c>
      <c r="I144" s="29">
        <v>31.241</v>
      </c>
      <c r="J144" s="29">
        <v>0.46500000000000002</v>
      </c>
      <c r="K144" s="29">
        <v>3.605</v>
      </c>
      <c r="L144" s="31">
        <v>2.8559999999999999</v>
      </c>
      <c r="M144" s="31">
        <v>9.6920000000000002</v>
      </c>
      <c r="N144" s="30">
        <v>10375.862999999999</v>
      </c>
      <c r="O144" s="31">
        <v>160.37299999999999</v>
      </c>
      <c r="P144" s="32">
        <v>0.1875</v>
      </c>
      <c r="Q144" s="32">
        <v>8.9499999999999996E-2</v>
      </c>
    </row>
    <row r="145" spans="1:17" x14ac:dyDescent="0.45">
      <c r="A145" s="27" t="s">
        <v>59</v>
      </c>
      <c r="B145" s="41">
        <v>1635.92</v>
      </c>
      <c r="C145" s="34">
        <v>7.0250000000000004</v>
      </c>
      <c r="D145" s="42">
        <v>1512.8810000000001</v>
      </c>
      <c r="E145" s="34">
        <v>8.1140000000000008</v>
      </c>
      <c r="F145" s="34">
        <v>0</v>
      </c>
      <c r="G145" s="34">
        <v>65.759</v>
      </c>
      <c r="H145" s="34">
        <v>1.448</v>
      </c>
      <c r="I145" s="34">
        <v>28.5</v>
      </c>
      <c r="J145" s="34">
        <v>0</v>
      </c>
      <c r="K145" s="34">
        <v>4.2930000000000001</v>
      </c>
      <c r="L145" s="43">
        <v>2.383</v>
      </c>
      <c r="M145" s="43">
        <v>14.646000000000001</v>
      </c>
      <c r="N145" s="42">
        <v>7896.3509999999997</v>
      </c>
      <c r="O145" s="43">
        <v>62.500999999999998</v>
      </c>
      <c r="P145" s="44">
        <v>8.5500000000000007E-2</v>
      </c>
      <c r="Q145" s="44">
        <v>7.9000000000000001E-2</v>
      </c>
    </row>
    <row r="146" spans="1:17" x14ac:dyDescent="0.45">
      <c r="A146" s="35">
        <v>2018</v>
      </c>
      <c r="B146" s="36">
        <v>307773.56699999998</v>
      </c>
      <c r="C146" s="37">
        <v>1.694</v>
      </c>
      <c r="D146" s="38">
        <v>233584.65599999999</v>
      </c>
      <c r="E146" s="37">
        <v>1.0409999999999999</v>
      </c>
      <c r="F146" s="37">
        <v>13.904999999999999</v>
      </c>
      <c r="G146" s="37">
        <v>50.015999999999998</v>
      </c>
      <c r="H146" s="37">
        <v>11.566000000000001</v>
      </c>
      <c r="I146" s="37">
        <v>19.370999999999999</v>
      </c>
      <c r="J146" s="37">
        <v>1.1479999999999999</v>
      </c>
      <c r="K146" s="37">
        <v>3.9929999999999999</v>
      </c>
      <c r="L146" s="31">
        <v>4.5259999999999998</v>
      </c>
      <c r="M146" s="31">
        <v>18.056000000000001</v>
      </c>
      <c r="N146" s="38">
        <v>10195.379000000001</v>
      </c>
      <c r="O146" s="39">
        <v>108.45699999999999</v>
      </c>
      <c r="P146" s="40">
        <v>0.16969999999999999</v>
      </c>
      <c r="Q146" s="40">
        <v>0.1288</v>
      </c>
    </row>
    <row r="147" spans="1:17" x14ac:dyDescent="0.45">
      <c r="A147" s="27" t="s">
        <v>44</v>
      </c>
      <c r="B147" s="28">
        <v>10656.512000000001</v>
      </c>
      <c r="C147" s="29">
        <v>-4.8339999999999996</v>
      </c>
      <c r="D147" s="30">
        <v>14746.074000000001</v>
      </c>
      <c r="E147" s="29">
        <v>-2.3119999999999998</v>
      </c>
      <c r="F147" s="29">
        <v>0.46</v>
      </c>
      <c r="G147" s="29">
        <v>37.936</v>
      </c>
      <c r="H147" s="29">
        <v>29.518999999999998</v>
      </c>
      <c r="I147" s="29">
        <v>27.882999999999999</v>
      </c>
      <c r="J147" s="29">
        <v>2.29</v>
      </c>
      <c r="K147" s="29">
        <v>1.911</v>
      </c>
      <c r="L147" s="31">
        <v>1.52</v>
      </c>
      <c r="M147" s="31">
        <v>4.359</v>
      </c>
      <c r="N147" s="30">
        <v>4926.5789999999997</v>
      </c>
      <c r="O147" s="31">
        <v>1.34</v>
      </c>
      <c r="P147" s="32">
        <v>2.64E-2</v>
      </c>
      <c r="Q147" s="32">
        <v>3.6499999999999998E-2</v>
      </c>
    </row>
    <row r="148" spans="1:17" x14ac:dyDescent="0.45">
      <c r="A148" s="27" t="s">
        <v>45</v>
      </c>
      <c r="B148" s="28">
        <v>12507.808999999999</v>
      </c>
      <c r="C148" s="29">
        <v>25.334</v>
      </c>
      <c r="D148" s="30">
        <v>6374.9369999999999</v>
      </c>
      <c r="E148" s="29">
        <v>1.595</v>
      </c>
      <c r="F148" s="29">
        <v>0.69699999999999995</v>
      </c>
      <c r="G148" s="29">
        <v>45.899000000000001</v>
      </c>
      <c r="H148" s="29">
        <v>21.905000000000001</v>
      </c>
      <c r="I148" s="29">
        <v>28.622</v>
      </c>
      <c r="J148" s="29">
        <v>0.82299999999999995</v>
      </c>
      <c r="K148" s="29">
        <v>2.0550000000000002</v>
      </c>
      <c r="L148" s="31">
        <v>1.875</v>
      </c>
      <c r="M148" s="31">
        <v>6.3760000000000003</v>
      </c>
      <c r="N148" s="30">
        <v>6240.1279999999997</v>
      </c>
      <c r="O148" s="31">
        <v>181.44300000000001</v>
      </c>
      <c r="P148" s="32">
        <v>0.14399999999999999</v>
      </c>
      <c r="Q148" s="32">
        <v>7.3400000000000007E-2</v>
      </c>
    </row>
    <row r="149" spans="1:17" x14ac:dyDescent="0.45">
      <c r="A149" s="27" t="s">
        <v>46</v>
      </c>
      <c r="B149" s="28">
        <v>3564.8069999999998</v>
      </c>
      <c r="C149" s="29">
        <v>8.4000000000000005E-2</v>
      </c>
      <c r="D149" s="30">
        <v>4460.6670000000004</v>
      </c>
      <c r="E149" s="29">
        <v>1.34</v>
      </c>
      <c r="F149" s="29">
        <v>4.5860000000000003</v>
      </c>
      <c r="G149" s="29">
        <v>38.098999999999997</v>
      </c>
      <c r="H149" s="29">
        <v>22.303000000000001</v>
      </c>
      <c r="I149" s="29">
        <v>30.222000000000001</v>
      </c>
      <c r="J149" s="29">
        <v>2.11</v>
      </c>
      <c r="K149" s="29">
        <v>2.68</v>
      </c>
      <c r="L149" s="31">
        <v>1.821</v>
      </c>
      <c r="M149" s="31">
        <v>5.4340000000000002</v>
      </c>
      <c r="N149" s="30">
        <v>6398.8159999999998</v>
      </c>
      <c r="O149" s="31">
        <v>16.902000000000001</v>
      </c>
      <c r="P149" s="32">
        <v>6.6100000000000006E-2</v>
      </c>
      <c r="Q149" s="32">
        <v>8.2699999999999996E-2</v>
      </c>
    </row>
    <row r="150" spans="1:17" x14ac:dyDescent="0.45">
      <c r="A150" s="27" t="s">
        <v>47</v>
      </c>
      <c r="B150" s="28">
        <v>25596.392</v>
      </c>
      <c r="C150" s="29">
        <v>1.8540000000000001</v>
      </c>
      <c r="D150" s="30">
        <v>13768.734</v>
      </c>
      <c r="E150" s="29">
        <v>2.581</v>
      </c>
      <c r="F150" s="29">
        <v>1.4E-2</v>
      </c>
      <c r="G150" s="29">
        <v>69.55</v>
      </c>
      <c r="H150" s="29">
        <v>11.595000000000001</v>
      </c>
      <c r="I150" s="29">
        <v>15.566000000000001</v>
      </c>
      <c r="J150" s="29">
        <v>1.7509999999999999</v>
      </c>
      <c r="K150" s="29">
        <v>1.524</v>
      </c>
      <c r="L150" s="31">
        <v>4.6849999999999996</v>
      </c>
      <c r="M150" s="31">
        <v>24.800999999999998</v>
      </c>
      <c r="N150" s="30">
        <v>8480.0910000000003</v>
      </c>
      <c r="O150" s="31">
        <v>252.506</v>
      </c>
      <c r="P150" s="32">
        <v>0.29620000000000002</v>
      </c>
      <c r="Q150" s="32">
        <v>0.1593</v>
      </c>
    </row>
    <row r="151" spans="1:17" x14ac:dyDescent="0.45">
      <c r="A151" s="27" t="s">
        <v>48</v>
      </c>
      <c r="B151" s="28">
        <v>1849.316</v>
      </c>
      <c r="C151" s="29">
        <v>-0.72099999999999997</v>
      </c>
      <c r="D151" s="30">
        <v>2542.5450000000001</v>
      </c>
      <c r="E151" s="29">
        <v>-0.505</v>
      </c>
      <c r="F151" s="29">
        <v>0.61099999999999999</v>
      </c>
      <c r="G151" s="29">
        <v>41.137999999999998</v>
      </c>
      <c r="H151" s="29">
        <v>25.148</v>
      </c>
      <c r="I151" s="29">
        <v>29.677</v>
      </c>
      <c r="J151" s="29">
        <v>1.635</v>
      </c>
      <c r="K151" s="29">
        <v>1.79</v>
      </c>
      <c r="L151" s="31">
        <v>1.7030000000000001</v>
      </c>
      <c r="M151" s="31">
        <v>5.3879999999999999</v>
      </c>
      <c r="N151" s="30">
        <v>5874.991</v>
      </c>
      <c r="O151" s="31">
        <v>5.8639999999999999</v>
      </c>
      <c r="P151" s="32">
        <v>4.8399999999999999E-2</v>
      </c>
      <c r="Q151" s="32">
        <v>6.6500000000000004E-2</v>
      </c>
    </row>
    <row r="152" spans="1:17" x14ac:dyDescent="0.45">
      <c r="A152" s="27" t="s">
        <v>49</v>
      </c>
      <c r="B152" s="28">
        <v>2026.21</v>
      </c>
      <c r="C152" s="29">
        <v>2.089</v>
      </c>
      <c r="D152" s="30">
        <v>2760.1469999999999</v>
      </c>
      <c r="E152" s="29">
        <v>0.86499999999999999</v>
      </c>
      <c r="F152" s="29">
        <v>0.91500000000000004</v>
      </c>
      <c r="G152" s="29">
        <v>38.375</v>
      </c>
      <c r="H152" s="29">
        <v>25.411000000000001</v>
      </c>
      <c r="I152" s="29">
        <v>30.064</v>
      </c>
      <c r="J152" s="29">
        <v>1.365</v>
      </c>
      <c r="K152" s="29">
        <v>3.871</v>
      </c>
      <c r="L152" s="31">
        <v>1.8180000000000001</v>
      </c>
      <c r="M152" s="31">
        <v>5.484</v>
      </c>
      <c r="N152" s="30">
        <v>6356.6859999999997</v>
      </c>
      <c r="O152" s="31">
        <v>1.9039999999999999</v>
      </c>
      <c r="P152" s="32">
        <v>5.1799999999999999E-2</v>
      </c>
      <c r="Q152" s="32">
        <v>7.0499999999999993E-2</v>
      </c>
    </row>
    <row r="153" spans="1:17" x14ac:dyDescent="0.45">
      <c r="A153" s="27" t="s">
        <v>50</v>
      </c>
      <c r="B153" s="28">
        <v>30999.921999999999</v>
      </c>
      <c r="C153" s="29">
        <v>2.3839999999999999</v>
      </c>
      <c r="D153" s="30">
        <v>29905.272000000001</v>
      </c>
      <c r="E153" s="29">
        <v>6.851</v>
      </c>
      <c r="F153" s="29">
        <v>1.5640000000000001</v>
      </c>
      <c r="G153" s="29">
        <v>75.34</v>
      </c>
      <c r="H153" s="29">
        <v>10.638</v>
      </c>
      <c r="I153" s="29">
        <v>9.7050000000000001</v>
      </c>
      <c r="J153" s="29">
        <v>0</v>
      </c>
      <c r="K153" s="29">
        <v>2.7519999999999998</v>
      </c>
      <c r="L153" s="31">
        <v>25.904</v>
      </c>
      <c r="M153" s="31">
        <v>162.916</v>
      </c>
      <c r="N153" s="30">
        <v>29232.304</v>
      </c>
      <c r="O153" s="31">
        <v>61.006999999999998</v>
      </c>
      <c r="P153" s="32">
        <v>0.4345</v>
      </c>
      <c r="Q153" s="32">
        <v>0.41920000000000002</v>
      </c>
    </row>
    <row r="154" spans="1:17" x14ac:dyDescent="0.45">
      <c r="A154" s="27" t="s">
        <v>62</v>
      </c>
      <c r="B154" s="28">
        <v>1000.771</v>
      </c>
      <c r="C154" s="29">
        <v>13.648999999999999</v>
      </c>
      <c r="D154" s="30">
        <v>636.572</v>
      </c>
      <c r="E154" s="29">
        <v>6.3479999999999999</v>
      </c>
      <c r="F154" s="29">
        <v>0</v>
      </c>
      <c r="G154" s="29">
        <v>27.202999999999999</v>
      </c>
      <c r="H154" s="29">
        <v>14.065</v>
      </c>
      <c r="I154" s="29">
        <v>41.713999999999999</v>
      </c>
      <c r="J154" s="29">
        <v>9.6029999999999998</v>
      </c>
      <c r="K154" s="29">
        <v>7.415</v>
      </c>
      <c r="L154" s="31">
        <v>2.097</v>
      </c>
      <c r="M154" s="31">
        <v>4.3289999999999997</v>
      </c>
      <c r="N154" s="30">
        <v>10170.870000000001</v>
      </c>
      <c r="O154" s="31">
        <v>120.42</v>
      </c>
      <c r="P154" s="32">
        <v>9.6000000000000002E-2</v>
      </c>
      <c r="Q154" s="32">
        <v>6.1100000000000002E-2</v>
      </c>
    </row>
    <row r="155" spans="1:17" x14ac:dyDescent="0.45">
      <c r="A155" s="27" t="s">
        <v>51</v>
      </c>
      <c r="B155" s="28">
        <v>31567.921999999999</v>
      </c>
      <c r="C155" s="29">
        <v>7.4969999999999999</v>
      </c>
      <c r="D155" s="30">
        <v>30692.239000000001</v>
      </c>
      <c r="E155" s="29">
        <v>3.6440000000000001</v>
      </c>
      <c r="F155" s="29">
        <v>0.92800000000000005</v>
      </c>
      <c r="G155" s="29">
        <v>37.901000000000003</v>
      </c>
      <c r="H155" s="29">
        <v>17.497</v>
      </c>
      <c r="I155" s="29">
        <v>34.380000000000003</v>
      </c>
      <c r="J155" s="29">
        <v>5.4089999999999998</v>
      </c>
      <c r="K155" s="29">
        <v>3.8849999999999998</v>
      </c>
      <c r="L155" s="31">
        <v>2.355</v>
      </c>
      <c r="M155" s="31">
        <v>7.0140000000000002</v>
      </c>
      <c r="N155" s="30">
        <v>9415.44</v>
      </c>
      <c r="O155" s="31">
        <v>60.466000000000001</v>
      </c>
      <c r="P155" s="32">
        <v>6.9900000000000004E-2</v>
      </c>
      <c r="Q155" s="32">
        <v>6.7900000000000002E-2</v>
      </c>
    </row>
    <row r="156" spans="1:17" x14ac:dyDescent="0.45">
      <c r="A156" s="27" t="s">
        <v>52</v>
      </c>
      <c r="B156" s="28">
        <v>10605.691999999999</v>
      </c>
      <c r="C156" s="29">
        <v>18.187000000000001</v>
      </c>
      <c r="D156" s="30">
        <v>5882.424</v>
      </c>
      <c r="E156" s="29">
        <v>0.20499999999999999</v>
      </c>
      <c r="F156" s="29">
        <v>21.760999999999999</v>
      </c>
      <c r="G156" s="29">
        <v>35.548000000000002</v>
      </c>
      <c r="H156" s="29">
        <v>7.02</v>
      </c>
      <c r="I156" s="29">
        <v>24.628</v>
      </c>
      <c r="J156" s="29">
        <v>6.0000000000000001E-3</v>
      </c>
      <c r="K156" s="29">
        <v>11.038</v>
      </c>
      <c r="L156" s="31">
        <v>3.8679999999999999</v>
      </c>
      <c r="M156" s="31">
        <v>10.282</v>
      </c>
      <c r="N156" s="30">
        <v>11076.84</v>
      </c>
      <c r="O156" s="31">
        <v>183.90799999999999</v>
      </c>
      <c r="P156" s="32">
        <v>0.2379</v>
      </c>
      <c r="Q156" s="32">
        <v>0.13200000000000001</v>
      </c>
    </row>
    <row r="157" spans="1:17" x14ac:dyDescent="0.45">
      <c r="A157" s="27" t="s">
        <v>53</v>
      </c>
      <c r="B157" s="28">
        <v>5149.0450000000001</v>
      </c>
      <c r="C157" s="29">
        <v>-1.2490000000000001</v>
      </c>
      <c r="D157" s="30">
        <v>6970.3829999999998</v>
      </c>
      <c r="E157" s="29">
        <v>-0.36499999999999999</v>
      </c>
      <c r="F157" s="29">
        <v>15.885</v>
      </c>
      <c r="G157" s="29">
        <v>31.015999999999998</v>
      </c>
      <c r="H157" s="29">
        <v>12.43</v>
      </c>
      <c r="I157" s="29">
        <v>32.375</v>
      </c>
      <c r="J157" s="29">
        <v>0.872</v>
      </c>
      <c r="K157" s="29">
        <v>7.4219999999999997</v>
      </c>
      <c r="L157" s="31">
        <v>4.306</v>
      </c>
      <c r="M157" s="31">
        <v>10.69</v>
      </c>
      <c r="N157" s="30">
        <v>16208.701999999999</v>
      </c>
      <c r="O157" s="31">
        <v>6.2</v>
      </c>
      <c r="P157" s="32">
        <v>7.8200000000000006E-2</v>
      </c>
      <c r="Q157" s="32">
        <v>0.10589999999999999</v>
      </c>
    </row>
    <row r="158" spans="1:17" x14ac:dyDescent="0.45">
      <c r="A158" s="27" t="s">
        <v>54</v>
      </c>
      <c r="B158" s="28">
        <v>62996.68</v>
      </c>
      <c r="C158" s="29">
        <v>5.4909999999999997</v>
      </c>
      <c r="D158" s="30">
        <v>37374.212</v>
      </c>
      <c r="E158" s="29">
        <v>3.911</v>
      </c>
      <c r="F158" s="29">
        <v>20.292000000000002</v>
      </c>
      <c r="G158" s="29">
        <v>62.716999999999999</v>
      </c>
      <c r="H158" s="29">
        <v>3.847</v>
      </c>
      <c r="I158" s="29">
        <v>11.968</v>
      </c>
      <c r="J158" s="29">
        <v>9.1999999999999998E-2</v>
      </c>
      <c r="K158" s="29">
        <v>1.0840000000000001</v>
      </c>
      <c r="L158" s="31">
        <v>17.146999999999998</v>
      </c>
      <c r="M158" s="31">
        <v>87.304000000000002</v>
      </c>
      <c r="N158" s="30">
        <v>23862.727999999999</v>
      </c>
      <c r="O158" s="31">
        <v>249.23099999999999</v>
      </c>
      <c r="P158" s="32">
        <v>0.56820000000000004</v>
      </c>
      <c r="Q158" s="32">
        <v>0.33710000000000001</v>
      </c>
    </row>
    <row r="159" spans="1:17" x14ac:dyDescent="0.45">
      <c r="A159" s="27" t="s">
        <v>55</v>
      </c>
      <c r="B159" s="28">
        <v>5560.8429999999998</v>
      </c>
      <c r="C159" s="29">
        <v>9.5909999999999993</v>
      </c>
      <c r="D159" s="30">
        <v>5806.4260000000004</v>
      </c>
      <c r="E159" s="29">
        <v>-1.482</v>
      </c>
      <c r="F159" s="29">
        <v>0.20599999999999999</v>
      </c>
      <c r="G159" s="29">
        <v>43.334000000000003</v>
      </c>
      <c r="H159" s="29">
        <v>16.038</v>
      </c>
      <c r="I159" s="29">
        <v>34.009</v>
      </c>
      <c r="J159" s="29">
        <v>0</v>
      </c>
      <c r="K159" s="29">
        <v>6.4130000000000003</v>
      </c>
      <c r="L159" s="31">
        <v>3.19</v>
      </c>
      <c r="M159" s="31">
        <v>10.263</v>
      </c>
      <c r="N159" s="30">
        <v>12615.297</v>
      </c>
      <c r="O159" s="31">
        <v>51.139000000000003</v>
      </c>
      <c r="P159" s="32">
        <v>0.115</v>
      </c>
      <c r="Q159" s="32">
        <v>0.1201</v>
      </c>
    </row>
    <row r="160" spans="1:17" x14ac:dyDescent="0.45">
      <c r="A160" s="27" t="s">
        <v>56</v>
      </c>
      <c r="B160" s="28">
        <v>49722.197999999997</v>
      </c>
      <c r="C160" s="29">
        <v>-6.5149999999999997</v>
      </c>
      <c r="D160" s="30">
        <v>40012.851000000002</v>
      </c>
      <c r="E160" s="29">
        <v>-4.7759999999999998</v>
      </c>
      <c r="F160" s="29">
        <v>28.92</v>
      </c>
      <c r="G160" s="29">
        <v>54.542000000000002</v>
      </c>
      <c r="H160" s="29">
        <v>4.1529999999999996</v>
      </c>
      <c r="I160" s="29">
        <v>7.3330000000000002</v>
      </c>
      <c r="J160" s="29">
        <v>0</v>
      </c>
      <c r="K160" s="29">
        <v>5.0519999999999996</v>
      </c>
      <c r="L160" s="31">
        <v>22.350999999999999</v>
      </c>
      <c r="M160" s="31">
        <v>98.016999999999996</v>
      </c>
      <c r="N160" s="30">
        <v>19058.071</v>
      </c>
      <c r="O160" s="31">
        <v>176.053</v>
      </c>
      <c r="P160" s="32">
        <v>0.68220000000000003</v>
      </c>
      <c r="Q160" s="32">
        <v>0.54900000000000004</v>
      </c>
    </row>
    <row r="161" spans="1:17" x14ac:dyDescent="0.45">
      <c r="A161" s="27" t="s">
        <v>57</v>
      </c>
      <c r="B161" s="28">
        <v>32482.812999999998</v>
      </c>
      <c r="C161" s="29">
        <v>-5.2670000000000003</v>
      </c>
      <c r="D161" s="30">
        <v>20492.620999999999</v>
      </c>
      <c r="E161" s="29">
        <v>-0.22700000000000001</v>
      </c>
      <c r="F161" s="29">
        <v>47.610999999999997</v>
      </c>
      <c r="G161" s="29">
        <v>17.486999999999998</v>
      </c>
      <c r="H161" s="29">
        <v>7.35</v>
      </c>
      <c r="I161" s="29">
        <v>19.286999999999999</v>
      </c>
      <c r="J161" s="29">
        <v>5.3999999999999999E-2</v>
      </c>
      <c r="K161" s="29">
        <v>8.2110000000000003</v>
      </c>
      <c r="L161" s="31">
        <v>7.6630000000000003</v>
      </c>
      <c r="M161" s="31">
        <v>10.17</v>
      </c>
      <c r="N161" s="30">
        <v>17185.150000000001</v>
      </c>
      <c r="O161" s="31">
        <v>165.636</v>
      </c>
      <c r="P161" s="32">
        <v>0.31490000000000001</v>
      </c>
      <c r="Q161" s="32">
        <v>0.19869999999999999</v>
      </c>
    </row>
    <row r="162" spans="1:17" x14ac:dyDescent="0.45">
      <c r="A162" s="27" t="s">
        <v>58</v>
      </c>
      <c r="B162" s="28">
        <v>19290.723999999998</v>
      </c>
      <c r="C162" s="29">
        <v>-3.4340000000000002</v>
      </c>
      <c r="D162" s="30">
        <v>9394.4760000000006</v>
      </c>
      <c r="E162" s="29">
        <v>-1.5049999999999999</v>
      </c>
      <c r="F162" s="29">
        <v>0.59499999999999997</v>
      </c>
      <c r="G162" s="29">
        <v>42.433999999999997</v>
      </c>
      <c r="H162" s="29">
        <v>19.728000000000002</v>
      </c>
      <c r="I162" s="29">
        <v>32.185000000000002</v>
      </c>
      <c r="J162" s="29">
        <v>0.53</v>
      </c>
      <c r="K162" s="29">
        <v>4.5270000000000001</v>
      </c>
      <c r="L162" s="31">
        <v>2.7989999999999999</v>
      </c>
      <c r="M162" s="31">
        <v>8.9580000000000002</v>
      </c>
      <c r="N162" s="30">
        <v>10476.736999999999</v>
      </c>
      <c r="O162" s="31">
        <v>151.292</v>
      </c>
      <c r="P162" s="32">
        <v>0.1799</v>
      </c>
      <c r="Q162" s="32">
        <v>8.7599999999999997E-2</v>
      </c>
    </row>
    <row r="163" spans="1:17" x14ac:dyDescent="0.45">
      <c r="A163" s="27" t="s">
        <v>59</v>
      </c>
      <c r="B163" s="41">
        <v>1797.4829999999999</v>
      </c>
      <c r="C163" s="34">
        <v>9.8759999999999994</v>
      </c>
      <c r="D163" s="42">
        <v>1547.124</v>
      </c>
      <c r="E163" s="34">
        <v>2.2629999999999999</v>
      </c>
      <c r="F163" s="34">
        <v>0</v>
      </c>
      <c r="G163" s="34">
        <v>64.016000000000005</v>
      </c>
      <c r="H163" s="34">
        <v>1.556</v>
      </c>
      <c r="I163" s="34">
        <v>29.309000000000001</v>
      </c>
      <c r="J163" s="34">
        <v>0</v>
      </c>
      <c r="K163" s="34">
        <v>5.1189999999999998</v>
      </c>
      <c r="L163" s="31">
        <v>2.37</v>
      </c>
      <c r="M163" s="31">
        <v>14.989000000000001</v>
      </c>
      <c r="N163" s="42">
        <v>8078.23</v>
      </c>
      <c r="O163" s="43">
        <v>63.94</v>
      </c>
      <c r="P163" s="32">
        <v>9.4799999999999995E-2</v>
      </c>
      <c r="Q163" s="44">
        <v>8.1600000000000006E-2</v>
      </c>
    </row>
    <row r="164" spans="1:17" x14ac:dyDescent="0.45">
      <c r="A164" s="35">
        <v>2019</v>
      </c>
      <c r="B164" s="36">
        <v>303359.13099999999</v>
      </c>
      <c r="C164" s="37">
        <v>-1.4339999999999999</v>
      </c>
      <c r="D164" s="38">
        <v>231620.70300000001</v>
      </c>
      <c r="E164" s="37">
        <v>-0.84099999999999997</v>
      </c>
      <c r="F164" s="37">
        <v>13.84</v>
      </c>
      <c r="G164" s="37">
        <v>50.136000000000003</v>
      </c>
      <c r="H164" s="37">
        <v>11.593</v>
      </c>
      <c r="I164" s="37">
        <v>19.326000000000001</v>
      </c>
      <c r="J164" s="37">
        <v>1.143</v>
      </c>
      <c r="K164" s="37">
        <v>3.9620000000000002</v>
      </c>
      <c r="L164" s="39">
        <v>4.4790000000000001</v>
      </c>
      <c r="M164" s="39">
        <v>17.928000000000001</v>
      </c>
      <c r="N164" s="38">
        <v>10065.902</v>
      </c>
      <c r="O164" s="39">
        <v>108.173</v>
      </c>
      <c r="P164" s="40">
        <v>0.1636</v>
      </c>
      <c r="Q164" s="40">
        <v>0.1249</v>
      </c>
    </row>
    <row r="165" spans="1:17" x14ac:dyDescent="0.45">
      <c r="A165" s="27" t="s">
        <v>44</v>
      </c>
      <c r="B165" s="28">
        <v>10339.598</v>
      </c>
      <c r="C165" s="29">
        <v>-2.9740000000000002</v>
      </c>
      <c r="D165" s="30">
        <v>14462.554</v>
      </c>
      <c r="E165" s="29">
        <v>-1.923</v>
      </c>
      <c r="F165" s="29">
        <v>0.34599999999999997</v>
      </c>
      <c r="G165" s="29">
        <v>37.265000000000001</v>
      </c>
      <c r="H165" s="29">
        <v>28.353000000000002</v>
      </c>
      <c r="I165" s="29">
        <v>28.047000000000001</v>
      </c>
      <c r="J165" s="29">
        <v>3.9470000000000001</v>
      </c>
      <c r="K165" s="29">
        <v>2.0419999999999998</v>
      </c>
      <c r="L165" s="31">
        <v>1.4970000000000001</v>
      </c>
      <c r="M165" s="31">
        <v>4.2270000000000003</v>
      </c>
      <c r="N165" s="30">
        <v>4881.7020000000002</v>
      </c>
      <c r="O165" s="31">
        <v>3.9159999999999999</v>
      </c>
      <c r="P165" s="32">
        <v>2.5000000000000001E-2</v>
      </c>
      <c r="Q165" s="32">
        <v>3.49E-2</v>
      </c>
    </row>
    <row r="166" spans="1:17" x14ac:dyDescent="0.45">
      <c r="A166" s="27" t="s">
        <v>45</v>
      </c>
      <c r="B166" s="28">
        <v>12397.054</v>
      </c>
      <c r="C166" s="29">
        <v>-0.88500000000000001</v>
      </c>
      <c r="D166" s="30">
        <v>6349.0129999999999</v>
      </c>
      <c r="E166" s="29">
        <v>-0.40699999999999997</v>
      </c>
      <c r="F166" s="29">
        <v>0.61899999999999999</v>
      </c>
      <c r="G166" s="29">
        <v>46.656999999999996</v>
      </c>
      <c r="H166" s="29">
        <v>21.587</v>
      </c>
      <c r="I166" s="29">
        <v>28.178000000000001</v>
      </c>
      <c r="J166" s="29">
        <v>0.76500000000000001</v>
      </c>
      <c r="K166" s="29">
        <v>2.194</v>
      </c>
      <c r="L166" s="31">
        <v>1.8819999999999999</v>
      </c>
      <c r="M166" s="31">
        <v>6.4969999999999999</v>
      </c>
      <c r="N166" s="30">
        <v>6167.7650000000003</v>
      </c>
      <c r="O166" s="31">
        <v>180.40199999999999</v>
      </c>
      <c r="P166" s="32">
        <v>0.1391</v>
      </c>
      <c r="Q166" s="32">
        <v>7.1300000000000002E-2</v>
      </c>
    </row>
    <row r="167" spans="1:17" x14ac:dyDescent="0.45">
      <c r="A167" s="27" t="s">
        <v>46</v>
      </c>
      <c r="B167" s="28">
        <v>3559.1190000000001</v>
      </c>
      <c r="C167" s="29">
        <v>-0.16</v>
      </c>
      <c r="D167" s="30">
        <v>4391.6469999999999</v>
      </c>
      <c r="E167" s="29">
        <v>-1.5469999999999999</v>
      </c>
      <c r="F167" s="29">
        <v>4.2329999999999997</v>
      </c>
      <c r="G167" s="29">
        <v>39.192999999999998</v>
      </c>
      <c r="H167" s="29">
        <v>21.922000000000001</v>
      </c>
      <c r="I167" s="29">
        <v>29.893999999999998</v>
      </c>
      <c r="J167" s="29">
        <v>1.909</v>
      </c>
      <c r="K167" s="29">
        <v>2.8490000000000002</v>
      </c>
      <c r="L167" s="31">
        <v>1.8049999999999999</v>
      </c>
      <c r="M167" s="31">
        <v>5.5410000000000004</v>
      </c>
      <c r="N167" s="30">
        <v>6275.8270000000002</v>
      </c>
      <c r="O167" s="31">
        <v>18.852</v>
      </c>
      <c r="P167" s="32">
        <v>6.5000000000000002E-2</v>
      </c>
      <c r="Q167" s="32">
        <v>8.0199999999999994E-2</v>
      </c>
    </row>
    <row r="168" spans="1:17" x14ac:dyDescent="0.45">
      <c r="A168" s="27" t="s">
        <v>47</v>
      </c>
      <c r="B168" s="28">
        <v>23932.346000000001</v>
      </c>
      <c r="C168" s="29">
        <v>-6.5010000000000003</v>
      </c>
      <c r="D168" s="30">
        <v>13424.805</v>
      </c>
      <c r="E168" s="29">
        <v>-2.4980000000000002</v>
      </c>
      <c r="F168" s="29">
        <v>1.0999999999999999E-2</v>
      </c>
      <c r="G168" s="29">
        <v>68.983999999999995</v>
      </c>
      <c r="H168" s="29">
        <v>11.348000000000001</v>
      </c>
      <c r="I168" s="29">
        <v>15.554</v>
      </c>
      <c r="J168" s="29">
        <v>2.4630000000000001</v>
      </c>
      <c r="K168" s="29">
        <v>1.641</v>
      </c>
      <c r="L168" s="31">
        <v>4.5599999999999996</v>
      </c>
      <c r="M168" s="31">
        <v>24.021000000000001</v>
      </c>
      <c r="N168" s="30">
        <v>8247.5390000000007</v>
      </c>
      <c r="O168" s="31">
        <v>247.328</v>
      </c>
      <c r="P168" s="32">
        <v>0.27210000000000001</v>
      </c>
      <c r="Q168" s="32">
        <v>0.15260000000000001</v>
      </c>
    </row>
    <row r="169" spans="1:17" x14ac:dyDescent="0.45">
      <c r="A169" s="27" t="s">
        <v>48</v>
      </c>
      <c r="B169" s="28">
        <v>1832.942</v>
      </c>
      <c r="C169" s="29">
        <v>-0.88500000000000001</v>
      </c>
      <c r="D169" s="30">
        <v>2492.4960000000001</v>
      </c>
      <c r="E169" s="29">
        <v>-1.968</v>
      </c>
      <c r="F169" s="29">
        <v>0.47899999999999998</v>
      </c>
      <c r="G169" s="29">
        <v>41.841000000000001</v>
      </c>
      <c r="H169" s="29">
        <v>25.123000000000001</v>
      </c>
      <c r="I169" s="29">
        <v>29.684000000000001</v>
      </c>
      <c r="J169" s="29">
        <v>1.145</v>
      </c>
      <c r="K169" s="29">
        <v>1.728</v>
      </c>
      <c r="L169" s="31">
        <v>1.669</v>
      </c>
      <c r="M169" s="31">
        <v>5.3849999999999998</v>
      </c>
      <c r="N169" s="30">
        <v>5760.22</v>
      </c>
      <c r="O169" s="31">
        <v>6.5330000000000004</v>
      </c>
      <c r="P169" s="32">
        <v>4.6300000000000001E-2</v>
      </c>
      <c r="Q169" s="32">
        <v>6.2899999999999998E-2</v>
      </c>
    </row>
    <row r="170" spans="1:17" x14ac:dyDescent="0.45">
      <c r="A170" s="27" t="s">
        <v>49</v>
      </c>
      <c r="B170" s="28">
        <v>1951.933</v>
      </c>
      <c r="C170" s="29">
        <v>-3.6659999999999999</v>
      </c>
      <c r="D170" s="30">
        <v>2679.991</v>
      </c>
      <c r="E170" s="29">
        <v>-2.9039999999999999</v>
      </c>
      <c r="F170" s="29">
        <v>0.504</v>
      </c>
      <c r="G170" s="29">
        <v>38.404000000000003</v>
      </c>
      <c r="H170" s="29">
        <v>25.588999999999999</v>
      </c>
      <c r="I170" s="29">
        <v>30.215</v>
      </c>
      <c r="J170" s="29">
        <v>1.268</v>
      </c>
      <c r="K170" s="29">
        <v>4.0199999999999996</v>
      </c>
      <c r="L170" s="31">
        <v>1.776</v>
      </c>
      <c r="M170" s="31">
        <v>5.27</v>
      </c>
      <c r="N170" s="30">
        <v>6240.7160000000003</v>
      </c>
      <c r="O170" s="31">
        <v>1.784</v>
      </c>
      <c r="P170" s="32">
        <v>4.8000000000000001E-2</v>
      </c>
      <c r="Q170" s="32">
        <v>6.59E-2</v>
      </c>
    </row>
    <row r="171" spans="1:17" x14ac:dyDescent="0.45">
      <c r="A171" s="27" t="s">
        <v>50</v>
      </c>
      <c r="B171" s="28">
        <v>31627.062999999998</v>
      </c>
      <c r="C171" s="29">
        <v>2.0230000000000001</v>
      </c>
      <c r="D171" s="30">
        <v>28616.106</v>
      </c>
      <c r="E171" s="29">
        <v>-4.3109999999999999</v>
      </c>
      <c r="F171" s="29">
        <v>1.4470000000000001</v>
      </c>
      <c r="G171" s="29">
        <v>74.369</v>
      </c>
      <c r="H171" s="29">
        <v>11.257999999999999</v>
      </c>
      <c r="I171" s="29">
        <v>10.26</v>
      </c>
      <c r="J171" s="29">
        <v>0</v>
      </c>
      <c r="K171" s="29">
        <v>2.6659999999999999</v>
      </c>
      <c r="L171" s="31">
        <v>24.957999999999998</v>
      </c>
      <c r="M171" s="31">
        <v>155.87299999999999</v>
      </c>
      <c r="N171" s="30">
        <v>29775.126</v>
      </c>
      <c r="O171" s="31">
        <v>84.994</v>
      </c>
      <c r="P171" s="32">
        <v>0.43909999999999999</v>
      </c>
      <c r="Q171" s="32">
        <v>0.39729999999999999</v>
      </c>
    </row>
    <row r="172" spans="1:17" x14ac:dyDescent="0.45">
      <c r="A172" s="27" t="s">
        <v>62</v>
      </c>
      <c r="B172" s="28">
        <v>808.01499999999999</v>
      </c>
      <c r="C172" s="29">
        <v>-19.260999999999999</v>
      </c>
      <c r="D172" s="30">
        <v>666.19</v>
      </c>
      <c r="E172" s="29">
        <v>4.6529999999999996</v>
      </c>
      <c r="F172" s="29">
        <v>0</v>
      </c>
      <c r="G172" s="29">
        <v>27.827000000000002</v>
      </c>
      <c r="H172" s="29">
        <v>14.073</v>
      </c>
      <c r="I172" s="29">
        <v>41.646999999999998</v>
      </c>
      <c r="J172" s="29">
        <v>9.5069999999999997</v>
      </c>
      <c r="K172" s="29">
        <v>6.9459999999999997</v>
      </c>
      <c r="L172" s="31">
        <v>2.012</v>
      </c>
      <c r="M172" s="31">
        <v>4.2640000000000002</v>
      </c>
      <c r="N172" s="30">
        <v>9742.7620000000006</v>
      </c>
      <c r="O172" s="31">
        <v>76.364000000000004</v>
      </c>
      <c r="P172" s="32">
        <v>7.2900000000000006E-2</v>
      </c>
      <c r="Q172" s="32">
        <v>6.0100000000000001E-2</v>
      </c>
    </row>
    <row r="173" spans="1:17" x14ac:dyDescent="0.45">
      <c r="A173" s="27" t="s">
        <v>51</v>
      </c>
      <c r="B173" s="28">
        <v>31870.684000000001</v>
      </c>
      <c r="C173" s="29">
        <v>0.95899999999999996</v>
      </c>
      <c r="D173" s="30">
        <v>30178.9</v>
      </c>
      <c r="E173" s="29">
        <v>-1.673</v>
      </c>
      <c r="F173" s="29">
        <v>0.873</v>
      </c>
      <c r="G173" s="29">
        <v>38.472000000000001</v>
      </c>
      <c r="H173" s="29">
        <v>17.285</v>
      </c>
      <c r="I173" s="29">
        <v>35.057000000000002</v>
      </c>
      <c r="J173" s="29">
        <v>4.4219999999999997</v>
      </c>
      <c r="K173" s="29">
        <v>3.891</v>
      </c>
      <c r="L173" s="31">
        <v>2.2799999999999998</v>
      </c>
      <c r="M173" s="31">
        <v>6.7560000000000002</v>
      </c>
      <c r="N173" s="30">
        <v>9293.2610000000004</v>
      </c>
      <c r="O173" s="31">
        <v>60.133000000000003</v>
      </c>
      <c r="P173" s="32">
        <v>6.8900000000000003E-2</v>
      </c>
      <c r="Q173" s="32">
        <v>6.5299999999999997E-2</v>
      </c>
    </row>
    <row r="174" spans="1:17" x14ac:dyDescent="0.45">
      <c r="A174" s="27" t="s">
        <v>52</v>
      </c>
      <c r="B174" s="28">
        <v>9997.8559999999998</v>
      </c>
      <c r="C174" s="29">
        <v>-5.7309999999999999</v>
      </c>
      <c r="D174" s="30">
        <v>5967.7820000000002</v>
      </c>
      <c r="E174" s="29">
        <v>1.4510000000000001</v>
      </c>
      <c r="F174" s="29">
        <v>22.055</v>
      </c>
      <c r="G174" s="29">
        <v>37.070999999999998</v>
      </c>
      <c r="H174" s="29">
        <v>6.9870000000000001</v>
      </c>
      <c r="I174" s="29">
        <v>23.588000000000001</v>
      </c>
      <c r="J174" s="29">
        <v>6.0000000000000001E-3</v>
      </c>
      <c r="K174" s="29">
        <v>10.292999999999999</v>
      </c>
      <c r="L174" s="31">
        <v>3.9350000000000001</v>
      </c>
      <c r="M174" s="31">
        <v>10.795</v>
      </c>
      <c r="N174" s="30">
        <v>10792.537</v>
      </c>
      <c r="O174" s="31">
        <v>175.43600000000001</v>
      </c>
      <c r="P174" s="32">
        <v>0.217</v>
      </c>
      <c r="Q174" s="32">
        <v>0.12959999999999999</v>
      </c>
    </row>
    <row r="175" spans="1:17" x14ac:dyDescent="0.45">
      <c r="A175" s="27" t="s">
        <v>53</v>
      </c>
      <c r="B175" s="28">
        <v>5256.1710000000003</v>
      </c>
      <c r="C175" s="29">
        <v>2.081</v>
      </c>
      <c r="D175" s="30">
        <v>7126.3010000000004</v>
      </c>
      <c r="E175" s="29">
        <v>2.2370000000000001</v>
      </c>
      <c r="F175" s="29">
        <v>16.486999999999998</v>
      </c>
      <c r="G175" s="29">
        <v>31.277999999999999</v>
      </c>
      <c r="H175" s="29">
        <v>12.59</v>
      </c>
      <c r="I175" s="29">
        <v>32.26</v>
      </c>
      <c r="J175" s="29">
        <v>0.76300000000000001</v>
      </c>
      <c r="K175" s="29">
        <v>6.6219999999999999</v>
      </c>
      <c r="L175" s="31">
        <v>4.3840000000000003</v>
      </c>
      <c r="M175" s="31">
        <v>10.933999999999999</v>
      </c>
      <c r="N175" s="30">
        <v>16444.505000000001</v>
      </c>
      <c r="O175" s="31">
        <v>6.0019999999999998</v>
      </c>
      <c r="P175" s="32">
        <v>7.85E-2</v>
      </c>
      <c r="Q175" s="32">
        <v>0.1065</v>
      </c>
    </row>
    <row r="176" spans="1:17" x14ac:dyDescent="0.45">
      <c r="A176" s="27" t="s">
        <v>54</v>
      </c>
      <c r="B176" s="28">
        <v>60842.019</v>
      </c>
      <c r="C176" s="29">
        <v>-3.42</v>
      </c>
      <c r="D176" s="30">
        <v>37243.874000000003</v>
      </c>
      <c r="E176" s="29">
        <v>-0.34899999999999998</v>
      </c>
      <c r="F176" s="29">
        <v>19.73</v>
      </c>
      <c r="G176" s="29">
        <v>62.939</v>
      </c>
      <c r="H176" s="29">
        <v>4.0359999999999996</v>
      </c>
      <c r="I176" s="29">
        <v>12.156000000000001</v>
      </c>
      <c r="J176" s="29">
        <v>9.0999999999999998E-2</v>
      </c>
      <c r="K176" s="29">
        <v>1.0489999999999999</v>
      </c>
      <c r="L176" s="31">
        <v>17.024000000000001</v>
      </c>
      <c r="M176" s="31">
        <v>87.760999999999996</v>
      </c>
      <c r="N176" s="30">
        <v>24063.447</v>
      </c>
      <c r="O176" s="31">
        <v>235.36</v>
      </c>
      <c r="P176" s="32">
        <v>0.54169999999999996</v>
      </c>
      <c r="Q176" s="32">
        <v>0.33160000000000001</v>
      </c>
    </row>
    <row r="177" spans="1:17" x14ac:dyDescent="0.45">
      <c r="A177" s="27" t="s">
        <v>55</v>
      </c>
      <c r="B177" s="28">
        <v>5563.1639999999998</v>
      </c>
      <c r="C177" s="29">
        <v>4.2000000000000003E-2</v>
      </c>
      <c r="D177" s="30">
        <v>5551.3239999999996</v>
      </c>
      <c r="E177" s="29">
        <v>-4.3929999999999998</v>
      </c>
      <c r="F177" s="29">
        <v>0.14699999999999999</v>
      </c>
      <c r="G177" s="29">
        <v>42.972999999999999</v>
      </c>
      <c r="H177" s="29">
        <v>16.497</v>
      </c>
      <c r="I177" s="29">
        <v>34.517000000000003</v>
      </c>
      <c r="J177" s="29">
        <v>0</v>
      </c>
      <c r="K177" s="29">
        <v>5.8659999999999997</v>
      </c>
      <c r="L177" s="31">
        <v>3.0779999999999998</v>
      </c>
      <c r="M177" s="31">
        <v>9.9350000000000005</v>
      </c>
      <c r="N177" s="30">
        <v>12355.572</v>
      </c>
      <c r="O177" s="31">
        <v>55.125</v>
      </c>
      <c r="P177" s="32">
        <v>0.1124</v>
      </c>
      <c r="Q177" s="32">
        <v>0.11210000000000001</v>
      </c>
    </row>
    <row r="178" spans="1:17" x14ac:dyDescent="0.45">
      <c r="A178" s="27" t="s">
        <v>56</v>
      </c>
      <c r="B178" s="28">
        <v>49916.313999999998</v>
      </c>
      <c r="C178" s="29">
        <v>0.39</v>
      </c>
      <c r="D178" s="30">
        <v>41029.728000000003</v>
      </c>
      <c r="E178" s="29">
        <v>2.5409999999999999</v>
      </c>
      <c r="F178" s="29">
        <v>27.638000000000002</v>
      </c>
      <c r="G178" s="29">
        <v>55.515000000000001</v>
      </c>
      <c r="H178" s="29">
        <v>4.9130000000000003</v>
      </c>
      <c r="I178" s="29">
        <v>6.7880000000000003</v>
      </c>
      <c r="J178" s="29">
        <v>2.3E-2</v>
      </c>
      <c r="K178" s="29">
        <v>5.1239999999999997</v>
      </c>
      <c r="L178" s="31">
        <v>23.141999999999999</v>
      </c>
      <c r="M178" s="31">
        <v>103.235</v>
      </c>
      <c r="N178" s="30">
        <v>18266.633000000002</v>
      </c>
      <c r="O178" s="31">
        <v>172.15700000000001</v>
      </c>
      <c r="P178" s="32">
        <v>0.66900000000000004</v>
      </c>
      <c r="Q178" s="32">
        <v>0.54990000000000006</v>
      </c>
    </row>
    <row r="179" spans="1:17" x14ac:dyDescent="0.45">
      <c r="A179" s="27" t="s">
        <v>57</v>
      </c>
      <c r="B179" s="28">
        <v>34178.904000000002</v>
      </c>
      <c r="C179" s="29">
        <v>5.2220000000000004</v>
      </c>
      <c r="D179" s="30">
        <v>21236.504000000001</v>
      </c>
      <c r="E179" s="29">
        <v>3.63</v>
      </c>
      <c r="F179" s="29">
        <v>46.381999999999998</v>
      </c>
      <c r="G179" s="29">
        <v>17.138999999999999</v>
      </c>
      <c r="H179" s="29">
        <v>9.5510000000000002</v>
      </c>
      <c r="I179" s="29">
        <v>17.946000000000002</v>
      </c>
      <c r="J179" s="29">
        <v>4.8000000000000001E-2</v>
      </c>
      <c r="K179" s="29">
        <v>8.9329999999999998</v>
      </c>
      <c r="L179" s="31">
        <v>7.97</v>
      </c>
      <c r="M179" s="31">
        <v>10.397</v>
      </c>
      <c r="N179" s="30">
        <v>16630.665000000001</v>
      </c>
      <c r="O179" s="31">
        <v>180.137</v>
      </c>
      <c r="P179" s="32">
        <v>0.32729999999999998</v>
      </c>
      <c r="Q179" s="32">
        <v>0.2034</v>
      </c>
    </row>
    <row r="180" spans="1:17" x14ac:dyDescent="0.45">
      <c r="A180" s="27" t="s">
        <v>58</v>
      </c>
      <c r="B180" s="28">
        <v>17158.694</v>
      </c>
      <c r="C180" s="29">
        <v>-11.052</v>
      </c>
      <c r="D180" s="30">
        <v>8655.8209999999999</v>
      </c>
      <c r="E180" s="29">
        <v>-7.8630000000000004</v>
      </c>
      <c r="F180" s="29">
        <v>0.46800000000000003</v>
      </c>
      <c r="G180" s="29">
        <v>46.08</v>
      </c>
      <c r="H180" s="29">
        <v>14.428000000000001</v>
      </c>
      <c r="I180" s="29">
        <v>34.25</v>
      </c>
      <c r="J180" s="29">
        <v>0.51200000000000001</v>
      </c>
      <c r="K180" s="29">
        <v>4.2610000000000001</v>
      </c>
      <c r="L180" s="31">
        <v>2.5840000000000001</v>
      </c>
      <c r="M180" s="31">
        <v>9.0090000000000003</v>
      </c>
      <c r="N180" s="30">
        <v>10291.210999999999</v>
      </c>
      <c r="O180" s="31">
        <v>140.59200000000001</v>
      </c>
      <c r="P180" s="32">
        <v>0.15690000000000001</v>
      </c>
      <c r="Q180" s="32">
        <v>7.9100000000000004E-2</v>
      </c>
    </row>
    <row r="181" spans="1:17" x14ac:dyDescent="0.45">
      <c r="A181" s="33" t="s">
        <v>59</v>
      </c>
      <c r="B181" s="41">
        <v>1986.442</v>
      </c>
      <c r="C181" s="34">
        <v>10.512</v>
      </c>
      <c r="D181" s="42">
        <v>1547.297</v>
      </c>
      <c r="E181" s="34">
        <v>1.0999999999999999E-2</v>
      </c>
      <c r="F181" s="34">
        <v>0</v>
      </c>
      <c r="G181" s="34">
        <v>62.572000000000003</v>
      </c>
      <c r="H181" s="34">
        <v>1.603</v>
      </c>
      <c r="I181" s="34">
        <v>29.870999999999999</v>
      </c>
      <c r="J181" s="34">
        <v>0</v>
      </c>
      <c r="K181" s="34">
        <v>5.9539999999999997</v>
      </c>
      <c r="L181" s="43">
        <v>2.3460000000000001</v>
      </c>
      <c r="M181" s="43">
        <v>14.539</v>
      </c>
      <c r="N181" s="42">
        <v>8148.5469999999996</v>
      </c>
      <c r="O181" s="43">
        <v>74.328999999999994</v>
      </c>
      <c r="P181" s="44">
        <v>0.10349999999999999</v>
      </c>
      <c r="Q181" s="44">
        <v>8.0600000000000005E-2</v>
      </c>
    </row>
    <row r="182" spans="1:17" x14ac:dyDescent="0.45">
      <c r="A182" s="35">
        <v>2020</v>
      </c>
      <c r="B182" s="36">
        <v>292076.14500000002</v>
      </c>
      <c r="C182" s="37">
        <v>-3.7189999999999999</v>
      </c>
      <c r="D182" s="38">
        <v>222563.12899999999</v>
      </c>
      <c r="E182" s="37">
        <v>-3.911</v>
      </c>
      <c r="F182" s="46">
        <v>13.7</v>
      </c>
      <c r="G182" s="37">
        <v>49.128999999999998</v>
      </c>
      <c r="H182" s="37">
        <v>11.997</v>
      </c>
      <c r="I182" s="37">
        <v>19.678999999999998</v>
      </c>
      <c r="J182" s="37">
        <v>1.244</v>
      </c>
      <c r="K182" s="37">
        <v>4.2649999999999997</v>
      </c>
      <c r="L182" s="31">
        <v>4.298</v>
      </c>
      <c r="M182" s="39">
        <v>16.847000000000001</v>
      </c>
      <c r="N182" s="38">
        <v>9835.1489999999994</v>
      </c>
      <c r="O182" s="39">
        <v>108.422</v>
      </c>
      <c r="P182" s="40">
        <v>0.1585</v>
      </c>
      <c r="Q182" s="40">
        <v>0.1208</v>
      </c>
    </row>
    <row r="183" spans="1:17" x14ac:dyDescent="0.45">
      <c r="A183" s="27" t="s">
        <v>44</v>
      </c>
      <c r="B183" s="28">
        <v>9930.84</v>
      </c>
      <c r="C183" s="29">
        <v>-3.9529999999999998</v>
      </c>
      <c r="D183" s="30">
        <v>13315.628000000001</v>
      </c>
      <c r="E183" s="29">
        <v>-7.93</v>
      </c>
      <c r="F183" s="47">
        <v>0.3</v>
      </c>
      <c r="G183" s="29">
        <v>34.253999999999998</v>
      </c>
      <c r="H183" s="29">
        <v>29.986999999999998</v>
      </c>
      <c r="I183" s="29">
        <v>29.571999999999999</v>
      </c>
      <c r="J183" s="29">
        <v>3.6459999999999999</v>
      </c>
      <c r="K183" s="29">
        <v>2.2290000000000001</v>
      </c>
      <c r="L183" s="31">
        <v>1.387</v>
      </c>
      <c r="M183" s="31">
        <v>3.625</v>
      </c>
      <c r="N183" s="30">
        <v>4768.7349999999997</v>
      </c>
      <c r="O183" s="31">
        <v>11.186999999999999</v>
      </c>
      <c r="P183" s="32">
        <v>2.3800000000000002E-2</v>
      </c>
      <c r="Q183" s="32">
        <v>3.1899999999999998E-2</v>
      </c>
    </row>
    <row r="184" spans="1:17" x14ac:dyDescent="0.45">
      <c r="A184" s="27" t="s">
        <v>45</v>
      </c>
      <c r="B184" s="28">
        <v>12654.04</v>
      </c>
      <c r="C184" s="29">
        <v>2.073</v>
      </c>
      <c r="D184" s="30">
        <v>5909.6869999999999</v>
      </c>
      <c r="E184" s="29">
        <v>-6.92</v>
      </c>
      <c r="F184" s="47">
        <v>0.6</v>
      </c>
      <c r="G184" s="29">
        <v>43.366999999999997</v>
      </c>
      <c r="H184" s="29">
        <v>23.033000000000001</v>
      </c>
      <c r="I184" s="29">
        <v>29.838000000000001</v>
      </c>
      <c r="J184" s="29">
        <v>0.89900000000000002</v>
      </c>
      <c r="K184" s="29">
        <v>2.2919999999999998</v>
      </c>
      <c r="L184" s="31">
        <v>1.768</v>
      </c>
      <c r="M184" s="31">
        <v>5.718</v>
      </c>
      <c r="N184" s="30">
        <v>6132.4350000000004</v>
      </c>
      <c r="O184" s="31">
        <v>198.24199999999999</v>
      </c>
      <c r="P184" s="32">
        <v>0.1472</v>
      </c>
      <c r="Q184" s="32">
        <v>6.8699999999999997E-2</v>
      </c>
    </row>
    <row r="185" spans="1:17" x14ac:dyDescent="0.45">
      <c r="A185" s="27" t="s">
        <v>46</v>
      </c>
      <c r="B185" s="28">
        <v>3245.2539999999999</v>
      </c>
      <c r="C185" s="29">
        <v>-8.8190000000000008</v>
      </c>
      <c r="D185" s="30">
        <v>4062.297</v>
      </c>
      <c r="E185" s="29">
        <v>-7.4989999999999997</v>
      </c>
      <c r="F185" s="47">
        <v>4</v>
      </c>
      <c r="G185" s="29">
        <v>36.023000000000003</v>
      </c>
      <c r="H185" s="29">
        <v>23.437999999999999</v>
      </c>
      <c r="I185" s="29">
        <v>31.244</v>
      </c>
      <c r="J185" s="29">
        <v>2.181</v>
      </c>
      <c r="K185" s="29">
        <v>3.137</v>
      </c>
      <c r="L185" s="31">
        <v>1.679</v>
      </c>
      <c r="M185" s="31">
        <v>4.8289999999999997</v>
      </c>
      <c r="N185" s="30">
        <v>6100.4830000000002</v>
      </c>
      <c r="O185" s="31">
        <v>17.404</v>
      </c>
      <c r="P185" s="32">
        <v>6.0499999999999998E-2</v>
      </c>
      <c r="Q185" s="32">
        <v>7.5700000000000003E-2</v>
      </c>
    </row>
    <row r="186" spans="1:17" x14ac:dyDescent="0.45">
      <c r="A186" s="27" t="s">
        <v>47</v>
      </c>
      <c r="B186" s="28">
        <v>21303.574000000001</v>
      </c>
      <c r="C186" s="29">
        <v>-10.984</v>
      </c>
      <c r="D186" s="30">
        <v>11226.331</v>
      </c>
      <c r="E186" s="29">
        <v>-16.376000000000001</v>
      </c>
      <c r="F186" s="47" t="s">
        <v>63</v>
      </c>
      <c r="G186" s="29">
        <v>65.067999999999998</v>
      </c>
      <c r="H186" s="29">
        <v>12.516</v>
      </c>
      <c r="I186" s="29">
        <v>18.108000000000001</v>
      </c>
      <c r="J186" s="29">
        <v>2.4460000000000002</v>
      </c>
      <c r="K186" s="29">
        <v>1.85</v>
      </c>
      <c r="L186" s="31">
        <v>3.8039999999999998</v>
      </c>
      <c r="M186" s="31">
        <v>19.321000000000002</v>
      </c>
      <c r="N186" s="30">
        <v>8010.2820000000002</v>
      </c>
      <c r="O186" s="31">
        <v>241.70500000000001</v>
      </c>
      <c r="P186" s="32">
        <v>0.25090000000000001</v>
      </c>
      <c r="Q186" s="32">
        <v>0.13220000000000001</v>
      </c>
    </row>
    <row r="187" spans="1:17" x14ac:dyDescent="0.45">
      <c r="A187" s="27" t="s">
        <v>48</v>
      </c>
      <c r="B187" s="28">
        <v>1766.7249999999999</v>
      </c>
      <c r="C187" s="29">
        <v>-3.613</v>
      </c>
      <c r="D187" s="30">
        <v>2419.732</v>
      </c>
      <c r="E187" s="29">
        <v>-2.919</v>
      </c>
      <c r="F187" s="47">
        <v>0.4</v>
      </c>
      <c r="G187" s="29">
        <v>39.579000000000001</v>
      </c>
      <c r="H187" s="29">
        <v>26.213000000000001</v>
      </c>
      <c r="I187" s="29">
        <v>30.321000000000002</v>
      </c>
      <c r="J187" s="29">
        <v>1.68</v>
      </c>
      <c r="K187" s="29">
        <v>1.83</v>
      </c>
      <c r="L187" s="31">
        <v>1.627</v>
      </c>
      <c r="M187" s="31">
        <v>4.9720000000000004</v>
      </c>
      <c r="N187" s="30">
        <v>5734.5240000000003</v>
      </c>
      <c r="O187" s="31">
        <v>7.1449999999999996</v>
      </c>
      <c r="P187" s="32">
        <v>4.4699999999999997E-2</v>
      </c>
      <c r="Q187" s="32">
        <v>6.1199999999999997E-2</v>
      </c>
    </row>
    <row r="188" spans="1:17" x14ac:dyDescent="0.45">
      <c r="A188" s="27" t="s">
        <v>49</v>
      </c>
      <c r="B188" s="28">
        <v>1850.944</v>
      </c>
      <c r="C188" s="29">
        <v>-5.1740000000000004</v>
      </c>
      <c r="D188" s="30">
        <v>2558.2930000000001</v>
      </c>
      <c r="E188" s="29">
        <v>-4.5410000000000004</v>
      </c>
      <c r="F188" s="47">
        <v>0.3</v>
      </c>
      <c r="G188" s="29">
        <v>37.005000000000003</v>
      </c>
      <c r="H188" s="29">
        <v>26.311</v>
      </c>
      <c r="I188" s="29">
        <v>31.617000000000001</v>
      </c>
      <c r="J188" s="29">
        <v>1.373</v>
      </c>
      <c r="K188" s="29">
        <v>3.387</v>
      </c>
      <c r="L188" s="31">
        <v>1.7050000000000001</v>
      </c>
      <c r="M188" s="31">
        <v>4.8840000000000003</v>
      </c>
      <c r="N188" s="30">
        <v>6269.2489999999998</v>
      </c>
      <c r="O188" s="31">
        <v>1.784</v>
      </c>
      <c r="P188" s="32">
        <v>4.4900000000000002E-2</v>
      </c>
      <c r="Q188" s="32">
        <v>6.2100000000000002E-2</v>
      </c>
    </row>
    <row r="189" spans="1:17" x14ac:dyDescent="0.45">
      <c r="A189" s="27" t="s">
        <v>50</v>
      </c>
      <c r="B189" s="28">
        <v>31998.415000000001</v>
      </c>
      <c r="C189" s="29">
        <v>1.1739999999999999</v>
      </c>
      <c r="D189" s="30">
        <v>28684.252</v>
      </c>
      <c r="E189" s="29">
        <v>0.23799999999999999</v>
      </c>
      <c r="F189" s="47">
        <v>1.5</v>
      </c>
      <c r="G189" s="29">
        <v>74.722999999999999</v>
      </c>
      <c r="H189" s="29">
        <v>11.138999999999999</v>
      </c>
      <c r="I189" s="29">
        <v>9.9410000000000007</v>
      </c>
      <c r="J189" s="29">
        <v>0</v>
      </c>
      <c r="K189" s="29">
        <v>2.6680000000000001</v>
      </c>
      <c r="L189" s="31">
        <v>25.167999999999999</v>
      </c>
      <c r="M189" s="31">
        <v>156.39500000000001</v>
      </c>
      <c r="N189" s="30">
        <v>29093.399000000001</v>
      </c>
      <c r="O189" s="31">
        <v>89.899000000000001</v>
      </c>
      <c r="P189" s="32">
        <v>0.47660000000000002</v>
      </c>
      <c r="Q189" s="32">
        <v>0.42730000000000001</v>
      </c>
    </row>
    <row r="190" spans="1:17" x14ac:dyDescent="0.45">
      <c r="A190" s="27" t="s">
        <v>62</v>
      </c>
      <c r="B190" s="28">
        <v>1046.5509999999999</v>
      </c>
      <c r="C190" s="29">
        <v>29.521000000000001</v>
      </c>
      <c r="D190" s="30">
        <v>727.61800000000005</v>
      </c>
      <c r="E190" s="29">
        <v>9.2210000000000001</v>
      </c>
      <c r="F190" s="47" t="s">
        <v>63</v>
      </c>
      <c r="G190" s="29">
        <v>30.135000000000002</v>
      </c>
      <c r="H190" s="29">
        <v>13.534000000000001</v>
      </c>
      <c r="I190" s="29">
        <v>40.106000000000002</v>
      </c>
      <c r="J190" s="29">
        <v>9.6509999999999998</v>
      </c>
      <c r="K190" s="29">
        <v>6.5750000000000002</v>
      </c>
      <c r="L190" s="31">
        <v>2.0859999999999999</v>
      </c>
      <c r="M190" s="31">
        <v>4.782</v>
      </c>
      <c r="N190" s="30">
        <v>9726.4089999999997</v>
      </c>
      <c r="O190" s="31">
        <v>104.696</v>
      </c>
      <c r="P190" s="32">
        <v>8.9800000000000005E-2</v>
      </c>
      <c r="Q190" s="32">
        <v>6.25E-2</v>
      </c>
    </row>
    <row r="191" spans="1:17" x14ac:dyDescent="0.45">
      <c r="A191" s="27" t="s">
        <v>51</v>
      </c>
      <c r="B191" s="28">
        <v>31242.319</v>
      </c>
      <c r="C191" s="29">
        <v>-1.972</v>
      </c>
      <c r="D191" s="30">
        <v>30176.092000000001</v>
      </c>
      <c r="E191" s="29">
        <v>-8.9999999999999993E-3</v>
      </c>
      <c r="F191" s="47">
        <v>0.8</v>
      </c>
      <c r="G191" s="29">
        <v>37.406999999999996</v>
      </c>
      <c r="H191" s="29">
        <v>17.077999999999999</v>
      </c>
      <c r="I191" s="29">
        <v>35.536000000000001</v>
      </c>
      <c r="J191" s="29">
        <v>5.202</v>
      </c>
      <c r="K191" s="29">
        <v>4.0270000000000001</v>
      </c>
      <c r="L191" s="31">
        <v>2.2509999999999999</v>
      </c>
      <c r="M191" s="31">
        <v>6.4480000000000004</v>
      </c>
      <c r="N191" s="30">
        <v>9301.5210000000006</v>
      </c>
      <c r="O191" s="31">
        <v>58.155000000000001</v>
      </c>
      <c r="P191" s="32">
        <v>6.6500000000000004E-2</v>
      </c>
      <c r="Q191" s="32">
        <v>6.4199999999999993E-2</v>
      </c>
    </row>
    <row r="192" spans="1:17" x14ac:dyDescent="0.45">
      <c r="A192" s="27" t="s">
        <v>52</v>
      </c>
      <c r="B192" s="28">
        <v>8768.5059999999994</v>
      </c>
      <c r="C192" s="29">
        <v>-12.295999999999999</v>
      </c>
      <c r="D192" s="30">
        <v>5645.4610000000002</v>
      </c>
      <c r="E192" s="29">
        <v>-5.4009999999999998</v>
      </c>
      <c r="F192" s="47">
        <v>19.600000000000001</v>
      </c>
      <c r="G192" s="29">
        <v>36.585000000000001</v>
      </c>
      <c r="H192" s="29">
        <v>7.3449999999999998</v>
      </c>
      <c r="I192" s="29">
        <v>24.556000000000001</v>
      </c>
      <c r="J192" s="29">
        <v>1.2999999999999999E-2</v>
      </c>
      <c r="K192" s="29">
        <v>11.943</v>
      </c>
      <c r="L192" s="31">
        <v>3.726</v>
      </c>
      <c r="M192" s="31">
        <v>10.297000000000001</v>
      </c>
      <c r="N192" s="30">
        <v>10639.522000000001</v>
      </c>
      <c r="O192" s="31">
        <v>172.92099999999999</v>
      </c>
      <c r="P192" s="32">
        <v>0.1956</v>
      </c>
      <c r="Q192" s="32">
        <v>0.12590000000000001</v>
      </c>
    </row>
    <row r="193" spans="1:18" x14ac:dyDescent="0.45">
      <c r="A193" s="27" t="s">
        <v>53</v>
      </c>
      <c r="B193" s="28">
        <v>5242.9070000000002</v>
      </c>
      <c r="C193" s="29">
        <v>-0.252</v>
      </c>
      <c r="D193" s="30">
        <v>6984.2</v>
      </c>
      <c r="E193" s="29">
        <v>-1.994</v>
      </c>
      <c r="F193" s="47">
        <v>14.3</v>
      </c>
      <c r="G193" s="29">
        <v>30.521999999999998</v>
      </c>
      <c r="H193" s="29">
        <v>13.141999999999999</v>
      </c>
      <c r="I193" s="29">
        <v>33.125999999999998</v>
      </c>
      <c r="J193" s="29">
        <v>0.82499999999999996</v>
      </c>
      <c r="K193" s="29">
        <v>8.0500000000000007</v>
      </c>
      <c r="L193" s="31">
        <v>4.2809999999999997</v>
      </c>
      <c r="M193" s="31">
        <v>10.455</v>
      </c>
      <c r="N193" s="30">
        <v>16488.560000000001</v>
      </c>
      <c r="O193" s="31">
        <v>8.2560000000000002</v>
      </c>
      <c r="P193" s="32">
        <v>7.9500000000000001E-2</v>
      </c>
      <c r="Q193" s="32">
        <v>0.10589999999999999</v>
      </c>
    </row>
    <row r="194" spans="1:18" x14ac:dyDescent="0.45">
      <c r="A194" s="27" t="s">
        <v>54</v>
      </c>
      <c r="B194" s="28">
        <v>58734.146000000001</v>
      </c>
      <c r="C194" s="29">
        <v>-3.4649999999999999</v>
      </c>
      <c r="D194" s="30">
        <v>37166.578000000001</v>
      </c>
      <c r="E194" s="29">
        <v>-0.20799999999999999</v>
      </c>
      <c r="F194" s="47">
        <v>19</v>
      </c>
      <c r="G194" s="29">
        <v>64.247</v>
      </c>
      <c r="H194" s="29">
        <v>3.8279999999999998</v>
      </c>
      <c r="I194" s="29">
        <v>11.667</v>
      </c>
      <c r="J194" s="29">
        <v>9.4E-2</v>
      </c>
      <c r="K194" s="29">
        <v>1.1890000000000001</v>
      </c>
      <c r="L194" s="31">
        <v>16.86</v>
      </c>
      <c r="M194" s="31">
        <v>89.379000000000005</v>
      </c>
      <c r="N194" s="30">
        <v>22873.355</v>
      </c>
      <c r="O194" s="31">
        <v>226.29499999999999</v>
      </c>
      <c r="P194" s="32">
        <v>0.52090000000000003</v>
      </c>
      <c r="Q194" s="32">
        <v>0.3296</v>
      </c>
    </row>
    <row r="195" spans="1:18" x14ac:dyDescent="0.45">
      <c r="A195" s="27" t="s">
        <v>55</v>
      </c>
      <c r="B195" s="28">
        <v>5487.5309999999999</v>
      </c>
      <c r="C195" s="29">
        <v>-1.36</v>
      </c>
      <c r="D195" s="30">
        <v>5308.8040000000001</v>
      </c>
      <c r="E195" s="29">
        <v>-4.3689999999999998</v>
      </c>
      <c r="F195" s="47">
        <v>0.1</v>
      </c>
      <c r="G195" s="29">
        <v>43.152999999999999</v>
      </c>
      <c r="H195" s="29">
        <v>16.79</v>
      </c>
      <c r="I195" s="29">
        <v>33.271999999999998</v>
      </c>
      <c r="J195" s="29">
        <v>0</v>
      </c>
      <c r="K195" s="29">
        <v>6.6689999999999996</v>
      </c>
      <c r="L195" s="31">
        <v>2.9620000000000002</v>
      </c>
      <c r="M195" s="31">
        <v>9.6039999999999992</v>
      </c>
      <c r="N195" s="30">
        <v>11459.579</v>
      </c>
      <c r="O195" s="31">
        <v>61.344999999999999</v>
      </c>
      <c r="P195" s="32">
        <v>0.11169999999999999</v>
      </c>
      <c r="Q195" s="32">
        <v>0.1081</v>
      </c>
    </row>
    <row r="196" spans="1:18" x14ac:dyDescent="0.45">
      <c r="A196" s="27" t="s">
        <v>56</v>
      </c>
      <c r="B196" s="28">
        <v>47652.383000000002</v>
      </c>
      <c r="C196" s="29">
        <v>-4.5350000000000001</v>
      </c>
      <c r="D196" s="30">
        <v>37540.353999999999</v>
      </c>
      <c r="E196" s="29">
        <v>-8.5050000000000008</v>
      </c>
      <c r="F196" s="47">
        <v>28.5</v>
      </c>
      <c r="G196" s="29">
        <v>53.128999999999998</v>
      </c>
      <c r="H196" s="29">
        <v>5.9450000000000003</v>
      </c>
      <c r="I196" s="29">
        <v>7.0960000000000001</v>
      </c>
      <c r="J196" s="29">
        <v>0</v>
      </c>
      <c r="K196" s="29">
        <v>5.2910000000000004</v>
      </c>
      <c r="L196" s="31">
        <v>21.279</v>
      </c>
      <c r="M196" s="31">
        <v>89.724000000000004</v>
      </c>
      <c r="N196" s="30">
        <v>17557.022000000001</v>
      </c>
      <c r="O196" s="31">
        <v>187.95500000000001</v>
      </c>
      <c r="P196" s="32">
        <v>0.63560000000000005</v>
      </c>
      <c r="Q196" s="32">
        <v>0.50070000000000003</v>
      </c>
    </row>
    <row r="197" spans="1:18" x14ac:dyDescent="0.45">
      <c r="A197" s="27" t="s">
        <v>57</v>
      </c>
      <c r="B197" s="28">
        <v>35493.692000000003</v>
      </c>
      <c r="C197" s="29">
        <v>3.847</v>
      </c>
      <c r="D197" s="30">
        <v>20941.867999999999</v>
      </c>
      <c r="E197" s="29">
        <v>-1.387</v>
      </c>
      <c r="F197" s="47">
        <v>46</v>
      </c>
      <c r="G197" s="29">
        <v>16.931999999999999</v>
      </c>
      <c r="H197" s="29">
        <v>10.115</v>
      </c>
      <c r="I197" s="29">
        <v>16.838000000000001</v>
      </c>
      <c r="J197" s="29">
        <v>4.5999999999999999E-2</v>
      </c>
      <c r="K197" s="29">
        <v>10.103999999999999</v>
      </c>
      <c r="L197" s="31">
        <v>7.8860000000000001</v>
      </c>
      <c r="M197" s="31">
        <v>10.122</v>
      </c>
      <c r="N197" s="30">
        <v>15440.476000000001</v>
      </c>
      <c r="O197" s="31">
        <v>209.42</v>
      </c>
      <c r="P197" s="32">
        <v>0.35010000000000002</v>
      </c>
      <c r="Q197" s="32">
        <v>0.20660000000000001</v>
      </c>
      <c r="R197"/>
    </row>
    <row r="198" spans="1:18" x14ac:dyDescent="0.45">
      <c r="A198" s="27" t="s">
        <v>58</v>
      </c>
      <c r="B198" s="28">
        <v>13710.013000000001</v>
      </c>
      <c r="C198" s="29">
        <v>-20.099</v>
      </c>
      <c r="D198" s="30">
        <v>8451.2379999999994</v>
      </c>
      <c r="E198" s="29">
        <v>-2.3639999999999999</v>
      </c>
      <c r="F198" s="47">
        <v>0.4</v>
      </c>
      <c r="G198" s="29">
        <v>45.814999999999998</v>
      </c>
      <c r="H198" s="29">
        <v>14.361000000000001</v>
      </c>
      <c r="I198" s="29">
        <v>34.67</v>
      </c>
      <c r="J198" s="29">
        <v>0.58299999999999996</v>
      </c>
      <c r="K198" s="29">
        <v>4.1639999999999997</v>
      </c>
      <c r="L198" s="31">
        <v>2.5230000000000001</v>
      </c>
      <c r="M198" s="31">
        <v>8.7690000000000001</v>
      </c>
      <c r="N198" s="30">
        <v>10169.683000000001</v>
      </c>
      <c r="O198" s="31">
        <v>103.70699999999999</v>
      </c>
      <c r="P198" s="32">
        <v>0.1326</v>
      </c>
      <c r="Q198" s="32">
        <v>8.1699999999999995E-2</v>
      </c>
      <c r="R198"/>
    </row>
    <row r="199" spans="1:18" x14ac:dyDescent="0.45">
      <c r="A199" s="33" t="s">
        <v>59</v>
      </c>
      <c r="B199" s="41">
        <v>1834.174</v>
      </c>
      <c r="C199" s="34">
        <v>-7.665</v>
      </c>
      <c r="D199" s="42">
        <v>1444.537</v>
      </c>
      <c r="E199" s="34">
        <v>-6.641</v>
      </c>
      <c r="F199" s="48" t="s">
        <v>63</v>
      </c>
      <c r="G199" s="34">
        <v>60.706000000000003</v>
      </c>
      <c r="H199" s="34">
        <v>1.7909999999999999</v>
      </c>
      <c r="I199" s="34">
        <v>31.99</v>
      </c>
      <c r="J199" s="34">
        <v>0</v>
      </c>
      <c r="K199" s="34">
        <v>5.5129999999999999</v>
      </c>
      <c r="L199" s="31">
        <v>2.1549999999999998</v>
      </c>
      <c r="M199" s="43">
        <v>10.77</v>
      </c>
      <c r="N199" s="42">
        <v>8017.3559999999998</v>
      </c>
      <c r="O199" s="43">
        <v>71.126000000000005</v>
      </c>
      <c r="P199" s="44">
        <v>0.1021</v>
      </c>
      <c r="Q199" s="44">
        <v>8.0399999999999999E-2</v>
      </c>
      <c r="R199"/>
    </row>
    <row r="200" spans="1:18" x14ac:dyDescent="0.45">
      <c r="A200" s="27">
        <v>2021</v>
      </c>
      <c r="B200" s="36">
        <v>307312.16499999998</v>
      </c>
      <c r="C200" s="37">
        <v>5.2160000000000002</v>
      </c>
      <c r="D200" s="38">
        <v>236030.16800000001</v>
      </c>
      <c r="E200" s="37">
        <v>6.0510000000000002</v>
      </c>
      <c r="F200" s="47">
        <v>13.398</v>
      </c>
      <c r="G200" s="37">
        <v>49.542999999999999</v>
      </c>
      <c r="H200" s="37">
        <v>11.792999999999999</v>
      </c>
      <c r="I200" s="37">
        <v>19.436</v>
      </c>
      <c r="J200" s="37">
        <v>1.2290000000000001</v>
      </c>
      <c r="K200" s="37">
        <v>4.5220000000000002</v>
      </c>
      <c r="L200" s="39">
        <v>4.5609999999999999</v>
      </c>
      <c r="M200" s="39">
        <v>18.05</v>
      </c>
      <c r="N200" s="38">
        <v>10308.861999999999</v>
      </c>
      <c r="O200" s="39">
        <v>108.13200000000001</v>
      </c>
      <c r="P200" s="40">
        <v>0.15989999999999999</v>
      </c>
      <c r="Q200" s="40">
        <v>0.12280000000000001</v>
      </c>
      <c r="R200"/>
    </row>
    <row r="201" spans="1:18" x14ac:dyDescent="0.45">
      <c r="A201" s="27" t="s">
        <v>64</v>
      </c>
      <c r="B201" s="28">
        <v>9994.0769999999993</v>
      </c>
      <c r="C201" s="29">
        <v>0.63700000000000001</v>
      </c>
      <c r="D201" s="30">
        <v>13388.04</v>
      </c>
      <c r="E201" s="29">
        <v>0.54400000000000004</v>
      </c>
      <c r="F201" s="47">
        <v>0.249</v>
      </c>
      <c r="G201" s="29">
        <v>33.899000000000001</v>
      </c>
      <c r="H201" s="29">
        <v>29.687999999999999</v>
      </c>
      <c r="I201" s="29">
        <v>30.381</v>
      </c>
      <c r="J201" s="29">
        <v>3.5680000000000001</v>
      </c>
      <c r="K201" s="29">
        <v>2.214</v>
      </c>
      <c r="L201" s="31">
        <v>1.409</v>
      </c>
      <c r="M201" s="31">
        <v>3.6579999999999999</v>
      </c>
      <c r="N201" s="30">
        <v>4977.7049999999999</v>
      </c>
      <c r="O201" s="31">
        <v>11.298999999999999</v>
      </c>
      <c r="P201" s="32">
        <v>2.3199999999999998E-2</v>
      </c>
      <c r="Q201" s="32">
        <v>3.1E-2</v>
      </c>
      <c r="R201"/>
    </row>
    <row r="202" spans="1:18" x14ac:dyDescent="0.45">
      <c r="A202" s="27" t="s">
        <v>45</v>
      </c>
      <c r="B202" s="28">
        <v>12408.665000000001</v>
      </c>
      <c r="C202" s="29">
        <v>-1.9390000000000001</v>
      </c>
      <c r="D202" s="30">
        <v>5808.0690000000004</v>
      </c>
      <c r="E202" s="29">
        <v>-1.72</v>
      </c>
      <c r="F202" s="47">
        <v>0.61299999999999999</v>
      </c>
      <c r="G202" s="29">
        <v>41.414000000000001</v>
      </c>
      <c r="H202" s="29">
        <v>23.568999999999999</v>
      </c>
      <c r="I202" s="29">
        <v>31.195</v>
      </c>
      <c r="J202" s="29">
        <v>0.94099999999999995</v>
      </c>
      <c r="K202" s="29">
        <v>2.2679999999999998</v>
      </c>
      <c r="L202" s="31">
        <v>1.746</v>
      </c>
      <c r="M202" s="31">
        <v>5.4370000000000003</v>
      </c>
      <c r="N202" s="30">
        <v>6331.7150000000001</v>
      </c>
      <c r="O202" s="31">
        <v>191.54300000000001</v>
      </c>
      <c r="P202" s="32">
        <v>0.1416</v>
      </c>
      <c r="Q202" s="32">
        <v>6.6299999999999998E-2</v>
      </c>
      <c r="R202"/>
    </row>
    <row r="203" spans="1:18" x14ac:dyDescent="0.45">
      <c r="A203" s="27" t="s">
        <v>46</v>
      </c>
      <c r="B203" s="28">
        <v>3452.9690000000001</v>
      </c>
      <c r="C203" s="29">
        <v>6.4009999999999998</v>
      </c>
      <c r="D203" s="30">
        <v>4308.5259999999998</v>
      </c>
      <c r="E203" s="29">
        <v>6.0609999999999999</v>
      </c>
      <c r="F203" s="47">
        <v>4.1500000000000004</v>
      </c>
      <c r="G203" s="29">
        <v>35.878999999999998</v>
      </c>
      <c r="H203" s="29">
        <v>23.300999999999998</v>
      </c>
      <c r="I203" s="29">
        <v>30.827000000000002</v>
      </c>
      <c r="J203" s="29">
        <v>2.0720000000000001</v>
      </c>
      <c r="K203" s="29">
        <v>3.7679999999999998</v>
      </c>
      <c r="L203" s="31">
        <v>1.8049999999999999</v>
      </c>
      <c r="M203" s="31">
        <v>5.1840000000000002</v>
      </c>
      <c r="N203" s="30">
        <v>6468.3149999999996</v>
      </c>
      <c r="O203" s="31">
        <v>18.206</v>
      </c>
      <c r="P203" s="32">
        <v>6.1600000000000002E-2</v>
      </c>
      <c r="Q203" s="32">
        <v>7.6899999999999996E-2</v>
      </c>
      <c r="R203"/>
    </row>
    <row r="204" spans="1:18" x14ac:dyDescent="0.45">
      <c r="A204" s="27" t="s">
        <v>47</v>
      </c>
      <c r="B204" s="28">
        <v>21446.952000000001</v>
      </c>
      <c r="C204" s="29">
        <v>0.67300000000000004</v>
      </c>
      <c r="D204" s="30">
        <v>10731.661</v>
      </c>
      <c r="E204" s="29">
        <v>-4.4059999999999997</v>
      </c>
      <c r="F204" s="47">
        <v>1.2999999999999999E-2</v>
      </c>
      <c r="G204" s="29">
        <v>62.014000000000003</v>
      </c>
      <c r="H204" s="29">
        <v>13.25</v>
      </c>
      <c r="I204" s="29">
        <v>19.954999999999998</v>
      </c>
      <c r="J204" s="29">
        <v>2.879</v>
      </c>
      <c r="K204" s="29">
        <v>1.8879999999999999</v>
      </c>
      <c r="L204" s="31">
        <v>3.649</v>
      </c>
      <c r="M204" s="31">
        <v>18.128</v>
      </c>
      <c r="N204" s="30">
        <v>8467.1239999999998</v>
      </c>
      <c r="O204" s="31">
        <v>242.98500000000001</v>
      </c>
      <c r="P204" s="32">
        <v>0.2374</v>
      </c>
      <c r="Q204" s="32">
        <v>0.1188</v>
      </c>
      <c r="R204"/>
    </row>
    <row r="205" spans="1:18" x14ac:dyDescent="0.45">
      <c r="A205" s="27" t="s">
        <v>48</v>
      </c>
      <c r="B205" s="28">
        <v>1771.905</v>
      </c>
      <c r="C205" s="29">
        <v>0.29299999999999998</v>
      </c>
      <c r="D205" s="30">
        <v>2458.4259999999999</v>
      </c>
      <c r="E205" s="29">
        <v>1.599</v>
      </c>
      <c r="F205" s="47">
        <v>0.30099999999999999</v>
      </c>
      <c r="G205" s="29">
        <v>38.698</v>
      </c>
      <c r="H205" s="29">
        <v>26.233000000000001</v>
      </c>
      <c r="I205" s="29">
        <v>31.390999999999998</v>
      </c>
      <c r="J205" s="29">
        <v>1.6870000000000001</v>
      </c>
      <c r="K205" s="29">
        <v>1.69</v>
      </c>
      <c r="L205" s="31">
        <v>1.6739999999999999</v>
      </c>
      <c r="M205" s="31">
        <v>5.01</v>
      </c>
      <c r="N205" s="30">
        <v>6108.9070000000002</v>
      </c>
      <c r="O205" s="31">
        <v>7.1769999999999996</v>
      </c>
      <c r="P205" s="32">
        <v>4.2900000000000001E-2</v>
      </c>
      <c r="Q205" s="32">
        <v>5.96E-2</v>
      </c>
      <c r="R205"/>
    </row>
    <row r="206" spans="1:18" x14ac:dyDescent="0.45">
      <c r="A206" s="27" t="s">
        <v>49</v>
      </c>
      <c r="B206" s="28">
        <v>1802.5730000000001</v>
      </c>
      <c r="C206" s="29">
        <v>-2.613</v>
      </c>
      <c r="D206" s="30">
        <v>2568.9250000000002</v>
      </c>
      <c r="E206" s="29">
        <v>0.41599999999999998</v>
      </c>
      <c r="F206" s="47">
        <v>0.3</v>
      </c>
      <c r="G206" s="29">
        <v>36.090000000000003</v>
      </c>
      <c r="H206" s="29">
        <v>26.132999999999999</v>
      </c>
      <c r="I206" s="29">
        <v>32.634999999999998</v>
      </c>
      <c r="J206" s="29">
        <v>1.385</v>
      </c>
      <c r="K206" s="29">
        <v>3.4529999999999998</v>
      </c>
      <c r="L206" s="31">
        <v>1.7370000000000001</v>
      </c>
      <c r="M206" s="31">
        <v>4.8440000000000003</v>
      </c>
      <c r="N206" s="30">
        <v>6592.1130000000003</v>
      </c>
      <c r="O206" s="31">
        <v>1.869</v>
      </c>
      <c r="P206" s="32">
        <v>4.24E-2</v>
      </c>
      <c r="Q206" s="32">
        <v>6.0400000000000002E-2</v>
      </c>
      <c r="R206"/>
    </row>
    <row r="207" spans="1:18" x14ac:dyDescent="0.45">
      <c r="A207" s="27" t="s">
        <v>50</v>
      </c>
      <c r="B207" s="28">
        <v>33548.135000000002</v>
      </c>
      <c r="C207" s="29">
        <v>4.843</v>
      </c>
      <c r="D207" s="30">
        <v>29928.203000000001</v>
      </c>
      <c r="E207" s="29">
        <v>4.3369999999999997</v>
      </c>
      <c r="F207" s="47">
        <v>1.5149999999999999</v>
      </c>
      <c r="G207" s="29">
        <v>73.497</v>
      </c>
      <c r="H207" s="29">
        <v>12.611000000000001</v>
      </c>
      <c r="I207" s="29">
        <v>9.6530000000000005</v>
      </c>
      <c r="J207" s="29">
        <v>0</v>
      </c>
      <c r="K207" s="29">
        <v>2.7189999999999999</v>
      </c>
      <c r="L207" s="31">
        <v>26.634</v>
      </c>
      <c r="M207" s="31">
        <v>161.203</v>
      </c>
      <c r="N207" s="30">
        <v>29895.738000000001</v>
      </c>
      <c r="O207" s="31">
        <v>93.78</v>
      </c>
      <c r="P207" s="32">
        <v>0.48249999999999998</v>
      </c>
      <c r="Q207" s="32">
        <v>0.43049999999999999</v>
      </c>
      <c r="R207"/>
    </row>
    <row r="208" spans="1:18" x14ac:dyDescent="0.45">
      <c r="A208" s="27" t="s">
        <v>62</v>
      </c>
      <c r="B208" s="28">
        <v>1247.0139999999999</v>
      </c>
      <c r="C208" s="29">
        <v>19.155000000000001</v>
      </c>
      <c r="D208" s="30">
        <v>788.75599999999997</v>
      </c>
      <c r="E208" s="29">
        <v>8.4030000000000005</v>
      </c>
      <c r="F208" s="47" t="s">
        <v>63</v>
      </c>
      <c r="G208" s="29">
        <v>30.071000000000002</v>
      </c>
      <c r="H208" s="29">
        <v>12.795999999999999</v>
      </c>
      <c r="I208" s="29">
        <v>46.832999999999998</v>
      </c>
      <c r="J208" s="29">
        <v>0.624</v>
      </c>
      <c r="K208" s="29">
        <v>9.6760000000000002</v>
      </c>
      <c r="L208" s="31">
        <v>2.1539999999999999</v>
      </c>
      <c r="M208" s="31">
        <v>4.9569999999999999</v>
      </c>
      <c r="N208" s="30">
        <v>11730.675999999999</v>
      </c>
      <c r="O208" s="31">
        <v>87.924000000000007</v>
      </c>
      <c r="P208" s="32">
        <v>9.9699999999999997E-2</v>
      </c>
      <c r="Q208" s="32">
        <v>6.3100000000000003E-2</v>
      </c>
      <c r="R208"/>
    </row>
    <row r="209" spans="1:20" x14ac:dyDescent="0.45">
      <c r="A209" s="27" t="s">
        <v>51</v>
      </c>
      <c r="B209" s="28">
        <v>34138.523999999998</v>
      </c>
      <c r="C209" s="29">
        <v>9.27</v>
      </c>
      <c r="D209" s="30">
        <v>31478.517</v>
      </c>
      <c r="E209" s="29">
        <v>4.3159999999999998</v>
      </c>
      <c r="F209" s="47">
        <v>0.77500000000000002</v>
      </c>
      <c r="G209" s="29">
        <v>36.533999999999999</v>
      </c>
      <c r="H209" s="29">
        <v>16.911000000000001</v>
      </c>
      <c r="I209" s="29">
        <v>36.457999999999998</v>
      </c>
      <c r="J209" s="29">
        <v>5.4969999999999999</v>
      </c>
      <c r="K209" s="29">
        <v>3.8239999999999998</v>
      </c>
      <c r="L209" s="31">
        <v>2.3130000000000002</v>
      </c>
      <c r="M209" s="31">
        <v>6.5229999999999997</v>
      </c>
      <c r="N209" s="30">
        <v>9803.82</v>
      </c>
      <c r="O209" s="31">
        <v>61.622</v>
      </c>
      <c r="P209" s="32">
        <v>6.8500000000000005E-2</v>
      </c>
      <c r="Q209" s="32">
        <v>6.3200000000000006E-2</v>
      </c>
      <c r="R209"/>
    </row>
    <row r="210" spans="1:20" x14ac:dyDescent="0.45">
      <c r="A210" s="27" t="s">
        <v>52</v>
      </c>
      <c r="B210" s="28">
        <v>9463.6659999999993</v>
      </c>
      <c r="C210" s="29">
        <v>7.9279999999999999</v>
      </c>
      <c r="D210" s="30">
        <v>6015.558</v>
      </c>
      <c r="E210" s="29">
        <v>6.556</v>
      </c>
      <c r="F210" s="47">
        <v>20.218</v>
      </c>
      <c r="G210" s="29">
        <v>35.402999999999999</v>
      </c>
      <c r="H210" s="29">
        <v>7.3819999999999997</v>
      </c>
      <c r="I210" s="29">
        <v>24.029</v>
      </c>
      <c r="J210" s="29">
        <v>1.9E-2</v>
      </c>
      <c r="K210" s="29">
        <v>12.941000000000001</v>
      </c>
      <c r="L210" s="31">
        <v>3.956</v>
      </c>
      <c r="M210" s="31">
        <v>10.603999999999999</v>
      </c>
      <c r="N210" s="30">
        <v>11054.575000000001</v>
      </c>
      <c r="O210" s="31">
        <v>182.19200000000001</v>
      </c>
      <c r="P210" s="32">
        <v>0.20230000000000001</v>
      </c>
      <c r="Q210" s="32">
        <v>0.12859999999999999</v>
      </c>
      <c r="R210"/>
    </row>
    <row r="211" spans="1:20" x14ac:dyDescent="0.45">
      <c r="A211" s="27" t="s">
        <v>53</v>
      </c>
      <c r="B211" s="28">
        <v>5339.2129999999997</v>
      </c>
      <c r="C211" s="29">
        <v>1.837</v>
      </c>
      <c r="D211" s="30">
        <v>7207.7520000000004</v>
      </c>
      <c r="E211" s="29">
        <v>3.2010000000000001</v>
      </c>
      <c r="F211" s="47">
        <v>13.971</v>
      </c>
      <c r="G211" s="29">
        <v>30.297999999999998</v>
      </c>
      <c r="H211" s="29">
        <v>13.476000000000001</v>
      </c>
      <c r="I211" s="29">
        <v>33.887999999999998</v>
      </c>
      <c r="J211" s="29">
        <v>0.82899999999999996</v>
      </c>
      <c r="K211" s="29">
        <v>7.4349999999999996</v>
      </c>
      <c r="L211" s="31">
        <v>4.4160000000000004</v>
      </c>
      <c r="M211" s="31">
        <v>10.699</v>
      </c>
      <c r="N211" s="30">
        <v>17399.407999999999</v>
      </c>
      <c r="O211" s="31">
        <v>7.7629999999999999</v>
      </c>
      <c r="P211" s="32">
        <v>7.5800000000000006E-2</v>
      </c>
      <c r="Q211" s="32">
        <v>0.1023</v>
      </c>
      <c r="R211"/>
    </row>
    <row r="212" spans="1:20" x14ac:dyDescent="0.45">
      <c r="A212" s="27" t="s">
        <v>54</v>
      </c>
      <c r="B212" s="28">
        <v>59208.502999999997</v>
      </c>
      <c r="C212" s="29">
        <v>0.80800000000000005</v>
      </c>
      <c r="D212" s="30">
        <v>37223.624000000003</v>
      </c>
      <c r="E212" s="29">
        <v>0.153</v>
      </c>
      <c r="F212" s="47">
        <v>18.899999999999999</v>
      </c>
      <c r="G212" s="29">
        <v>62.987000000000002</v>
      </c>
      <c r="H212" s="29">
        <v>4.3099999999999996</v>
      </c>
      <c r="I212" s="29">
        <v>11.275</v>
      </c>
      <c r="J212" s="29">
        <v>0.1</v>
      </c>
      <c r="K212" s="29">
        <v>1.857</v>
      </c>
      <c r="L212" s="31">
        <v>17.102</v>
      </c>
      <c r="M212" s="31">
        <v>88.73</v>
      </c>
      <c r="N212" s="30">
        <v>22421.571</v>
      </c>
      <c r="O212" s="31">
        <v>227.92</v>
      </c>
      <c r="P212" s="32">
        <v>0.49969999999999998</v>
      </c>
      <c r="Q212" s="32">
        <v>0.31419999999999998</v>
      </c>
      <c r="R212"/>
    </row>
    <row r="213" spans="1:20" x14ac:dyDescent="0.45">
      <c r="A213" s="27" t="s">
        <v>55</v>
      </c>
      <c r="B213" s="28">
        <v>5971.2460000000001</v>
      </c>
      <c r="C213" s="29">
        <v>8.8149999999999995</v>
      </c>
      <c r="D213" s="30">
        <v>5514.3710000000001</v>
      </c>
      <c r="E213" s="29">
        <v>3.8719999999999999</v>
      </c>
      <c r="F213" s="47">
        <v>0.109</v>
      </c>
      <c r="G213" s="29">
        <v>40.606999999999999</v>
      </c>
      <c r="H213" s="29">
        <v>17.196000000000002</v>
      </c>
      <c r="I213" s="29">
        <v>33.51</v>
      </c>
      <c r="J213" s="29">
        <v>0</v>
      </c>
      <c r="K213" s="29">
        <v>8.577</v>
      </c>
      <c r="L213" s="31">
        <v>3.073</v>
      </c>
      <c r="M213" s="31">
        <v>9.4239999999999995</v>
      </c>
      <c r="N213" s="30">
        <v>11975.787</v>
      </c>
      <c r="O213" s="31">
        <v>66.656999999999996</v>
      </c>
      <c r="P213" s="32">
        <v>0.1179</v>
      </c>
      <c r="Q213" s="32">
        <v>0.1089</v>
      </c>
      <c r="R213"/>
    </row>
    <row r="214" spans="1:20" x14ac:dyDescent="0.45">
      <c r="A214" s="27" t="s">
        <v>56</v>
      </c>
      <c r="B214" s="28">
        <v>56382.646000000001</v>
      </c>
      <c r="C214" s="29">
        <v>18.321000000000002</v>
      </c>
      <c r="D214" s="30">
        <v>46305.985999999997</v>
      </c>
      <c r="E214" s="29">
        <v>23.35</v>
      </c>
      <c r="F214" s="47">
        <v>24.423999999999999</v>
      </c>
      <c r="G214" s="29">
        <v>59.645000000000003</v>
      </c>
      <c r="H214" s="29">
        <v>4.5830000000000002</v>
      </c>
      <c r="I214" s="29">
        <v>6.2190000000000003</v>
      </c>
      <c r="J214" s="29">
        <v>0</v>
      </c>
      <c r="K214" s="29">
        <v>5.1280000000000001</v>
      </c>
      <c r="L214" s="31">
        <v>25.972000000000001</v>
      </c>
      <c r="M214" s="31">
        <v>123.556</v>
      </c>
      <c r="N214" s="30">
        <v>18781.72</v>
      </c>
      <c r="O214" s="31">
        <v>184.672</v>
      </c>
      <c r="P214" s="32">
        <v>0.73260000000000003</v>
      </c>
      <c r="Q214" s="32">
        <v>0.60160000000000002</v>
      </c>
      <c r="R214"/>
    </row>
    <row r="215" spans="1:20" x14ac:dyDescent="0.45">
      <c r="A215" s="27" t="s">
        <v>57</v>
      </c>
      <c r="B215" s="28">
        <v>35313.345999999998</v>
      </c>
      <c r="C215" s="29">
        <v>-0.50800000000000001</v>
      </c>
      <c r="D215" s="30">
        <v>22025.606</v>
      </c>
      <c r="E215" s="29">
        <v>5.1749999999999998</v>
      </c>
      <c r="F215" s="47">
        <v>45.481000000000002</v>
      </c>
      <c r="G215" s="29">
        <v>16.741</v>
      </c>
      <c r="H215" s="29">
        <v>9.8810000000000002</v>
      </c>
      <c r="I215" s="29">
        <v>17.280999999999999</v>
      </c>
      <c r="J215" s="29">
        <v>4.4999999999999998E-2</v>
      </c>
      <c r="K215" s="29">
        <v>10.563000000000001</v>
      </c>
      <c r="L215" s="31">
        <v>8.34</v>
      </c>
      <c r="M215" s="31">
        <v>10.564</v>
      </c>
      <c r="N215" s="30">
        <v>16758.381000000001</v>
      </c>
      <c r="O215" s="31">
        <v>183.87899999999999</v>
      </c>
      <c r="P215" s="32">
        <v>0.33560000000000001</v>
      </c>
      <c r="Q215" s="32">
        <v>0.20930000000000001</v>
      </c>
      <c r="R215"/>
    </row>
    <row r="216" spans="1:20" x14ac:dyDescent="0.45">
      <c r="A216" s="27" t="s">
        <v>58</v>
      </c>
      <c r="B216" s="28">
        <v>13792.365</v>
      </c>
      <c r="C216" s="29">
        <v>0.60099999999999998</v>
      </c>
      <c r="D216" s="30">
        <v>8724.2389999999996</v>
      </c>
      <c r="E216" s="29">
        <v>3.23</v>
      </c>
      <c r="F216" s="47">
        <v>0.36199999999999999</v>
      </c>
      <c r="G216" s="29">
        <v>45.027000000000001</v>
      </c>
      <c r="H216" s="29">
        <v>14.385</v>
      </c>
      <c r="I216" s="29">
        <v>35.225000000000001</v>
      </c>
      <c r="J216" s="29">
        <v>0.56999999999999995</v>
      </c>
      <c r="K216" s="29">
        <v>4.431</v>
      </c>
      <c r="L216" s="31">
        <v>2.63</v>
      </c>
      <c r="M216" s="31">
        <v>8.9480000000000004</v>
      </c>
      <c r="N216" s="30">
        <v>10771.161</v>
      </c>
      <c r="O216" s="31">
        <v>122.81100000000001</v>
      </c>
      <c r="P216" s="32">
        <v>0.13089999999999999</v>
      </c>
      <c r="Q216" s="32">
        <v>8.2799999999999999E-2</v>
      </c>
      <c r="R216"/>
    </row>
    <row r="217" spans="1:20" x14ac:dyDescent="0.45">
      <c r="A217" s="27" t="s">
        <v>59</v>
      </c>
      <c r="B217" s="28">
        <v>1871.521</v>
      </c>
      <c r="C217" s="29">
        <v>2.036</v>
      </c>
      <c r="D217" s="30">
        <v>1553.9079999999999</v>
      </c>
      <c r="E217" s="29">
        <v>7.5709999999999997</v>
      </c>
      <c r="F217" s="47" t="s">
        <v>63</v>
      </c>
      <c r="G217" s="29">
        <v>60.857999999999997</v>
      </c>
      <c r="H217" s="29">
        <v>1.954</v>
      </c>
      <c r="I217" s="29">
        <v>31.478000000000002</v>
      </c>
      <c r="J217" s="29">
        <v>0</v>
      </c>
      <c r="K217" s="29">
        <v>5.71</v>
      </c>
      <c r="L217" s="31">
        <v>2.3079999999999998</v>
      </c>
      <c r="M217" s="31">
        <v>11.446</v>
      </c>
      <c r="N217" s="30">
        <v>8448.9349999999995</v>
      </c>
      <c r="O217" s="31">
        <v>69.763000000000005</v>
      </c>
      <c r="P217" s="32">
        <v>0.10299999999999999</v>
      </c>
      <c r="Q217" s="32">
        <v>8.5500000000000007E-2</v>
      </c>
      <c r="R217" s="5" t="s">
        <v>164</v>
      </c>
      <c r="S217" t="s">
        <v>163</v>
      </c>
      <c r="T217" t="s">
        <v>165</v>
      </c>
    </row>
    <row r="218" spans="1:20" x14ac:dyDescent="0.45">
      <c r="A218" s="35">
        <v>2022</v>
      </c>
      <c r="B218" s="36">
        <v>309173.80900000001</v>
      </c>
      <c r="C218" s="37">
        <v>0.60599999999999998</v>
      </c>
      <c r="D218" s="38">
        <v>234666.59899999999</v>
      </c>
      <c r="E218" s="37">
        <v>-0.57799999999999996</v>
      </c>
      <c r="F218" s="46">
        <v>12.452999999999999</v>
      </c>
      <c r="G218" s="37">
        <v>49.976999999999997</v>
      </c>
      <c r="H218" s="37">
        <v>11.863</v>
      </c>
      <c r="I218" s="37">
        <v>20.079999999999998</v>
      </c>
      <c r="J218" s="37">
        <v>1.3080000000000001</v>
      </c>
      <c r="K218" s="37">
        <v>4.319</v>
      </c>
      <c r="L218" s="39">
        <v>4.5449999999999999</v>
      </c>
      <c r="M218" s="39">
        <v>18.256</v>
      </c>
      <c r="N218" s="38">
        <v>10613.067999999999</v>
      </c>
      <c r="O218" s="39">
        <v>108.48099999999999</v>
      </c>
      <c r="P218" s="40">
        <v>0.157</v>
      </c>
      <c r="Q218" s="40">
        <v>0.11899999999999999</v>
      </c>
    </row>
    <row r="219" spans="1:20" x14ac:dyDescent="0.45">
      <c r="A219" s="27" t="s">
        <v>64</v>
      </c>
      <c r="B219" s="28">
        <v>9581.57</v>
      </c>
      <c r="C219" s="29">
        <v>-4.1280000000000001</v>
      </c>
      <c r="D219" s="30">
        <v>13226.898999999999</v>
      </c>
      <c r="E219" s="29">
        <v>-1.204</v>
      </c>
      <c r="F219" s="47">
        <v>0.21199999999999999</v>
      </c>
      <c r="G219" s="29">
        <v>31.14</v>
      </c>
      <c r="H219" s="29">
        <v>30.952999999999999</v>
      </c>
      <c r="I219" s="29">
        <v>31.722000000000001</v>
      </c>
      <c r="J219" s="29">
        <v>3.8849999999999998</v>
      </c>
      <c r="K219" s="29">
        <v>2.0870000000000002</v>
      </c>
      <c r="L219" s="31">
        <v>1.405</v>
      </c>
      <c r="M219" s="31">
        <v>3.3740000000000001</v>
      </c>
      <c r="N219" s="30">
        <v>5183.9740000000002</v>
      </c>
      <c r="O219" s="31">
        <v>8.8889999999999993</v>
      </c>
      <c r="P219" s="32">
        <v>2.1999999999999999E-2</v>
      </c>
      <c r="Q219" s="32">
        <v>0.03</v>
      </c>
      <c r="R219">
        <f>RANK(L219,$L$219:$L$235)</f>
        <v>17</v>
      </c>
      <c r="S219">
        <f>RANK(Q219,$Q$219:$Q$235)</f>
        <v>17</v>
      </c>
      <c r="T219">
        <f>RANK(O219,$O$219:$O$235)</f>
        <v>15</v>
      </c>
    </row>
    <row r="220" spans="1:20" x14ac:dyDescent="0.45">
      <c r="A220" s="27" t="s">
        <v>45</v>
      </c>
      <c r="B220" s="28">
        <v>13839.822</v>
      </c>
      <c r="C220" s="29">
        <v>11.534000000000001</v>
      </c>
      <c r="D220" s="30">
        <v>6021.3530000000001</v>
      </c>
      <c r="E220" s="29">
        <v>3.6720000000000002</v>
      </c>
      <c r="F220" s="47">
        <v>0.59799999999999998</v>
      </c>
      <c r="G220" s="29">
        <v>41.664000000000001</v>
      </c>
      <c r="H220" s="29">
        <v>23.225999999999999</v>
      </c>
      <c r="I220" s="29">
        <v>30.698</v>
      </c>
      <c r="J220" s="29">
        <v>0.96099999999999997</v>
      </c>
      <c r="K220" s="29">
        <v>2.8530000000000002</v>
      </c>
      <c r="L220" s="31">
        <v>1.825</v>
      </c>
      <c r="M220" s="31">
        <v>5.7240000000000002</v>
      </c>
      <c r="N220" s="30">
        <v>6514.4189999999999</v>
      </c>
      <c r="O220" s="31">
        <v>216.71199999999999</v>
      </c>
      <c r="P220" s="32">
        <v>0.154</v>
      </c>
      <c r="Q220" s="32">
        <v>6.7000000000000004E-2</v>
      </c>
      <c r="R220">
        <f t="shared" ref="R220:R235" si="0">RANK(L220,$L$219:$L$235)</f>
        <v>14</v>
      </c>
      <c r="S220">
        <f t="shared" ref="S220:S235" si="1">RANK(Q220,$Q$219:$Q$235)</f>
        <v>12</v>
      </c>
      <c r="T220">
        <f t="shared" ref="T220:T235" si="2">RANK(O220,$O$219:$O$235)</f>
        <v>1</v>
      </c>
    </row>
    <row r="221" spans="1:20" x14ac:dyDescent="0.45">
      <c r="A221" s="27" t="s">
        <v>46</v>
      </c>
      <c r="B221" s="28">
        <v>3618.7379999999998</v>
      </c>
      <c r="C221" s="29">
        <v>4.8010000000000002</v>
      </c>
      <c r="D221" s="30">
        <v>4547.6729999999998</v>
      </c>
      <c r="E221" s="29">
        <v>5.5510000000000002</v>
      </c>
      <c r="F221" s="47">
        <v>3.6560000000000001</v>
      </c>
      <c r="G221" s="29">
        <v>38.963000000000001</v>
      </c>
      <c r="H221" s="29">
        <v>21.498000000000001</v>
      </c>
      <c r="I221" s="29">
        <v>30.331</v>
      </c>
      <c r="J221" s="29">
        <v>1.96</v>
      </c>
      <c r="K221" s="29">
        <v>3.59</v>
      </c>
      <c r="L221" s="31">
        <v>1.9239999999999999</v>
      </c>
      <c r="M221" s="31">
        <v>5.9619999999999997</v>
      </c>
      <c r="N221" s="30">
        <v>6786.4620000000004</v>
      </c>
      <c r="O221" s="31">
        <v>15.393000000000001</v>
      </c>
      <c r="P221" s="32">
        <v>6.3E-2</v>
      </c>
      <c r="Q221" s="32">
        <v>0.08</v>
      </c>
      <c r="R221">
        <f t="shared" si="0"/>
        <v>13</v>
      </c>
      <c r="S221">
        <f t="shared" si="1"/>
        <v>10</v>
      </c>
      <c r="T221">
        <f t="shared" si="2"/>
        <v>13</v>
      </c>
    </row>
    <row r="222" spans="1:20" x14ac:dyDescent="0.45">
      <c r="A222" s="27" t="s">
        <v>47</v>
      </c>
      <c r="B222" s="28">
        <v>20142.907999999999</v>
      </c>
      <c r="C222" s="29">
        <v>-6.08</v>
      </c>
      <c r="D222" s="30">
        <v>10654.259</v>
      </c>
      <c r="E222" s="29">
        <v>-0.72099999999999997</v>
      </c>
      <c r="F222" s="47">
        <v>1.2E-2</v>
      </c>
      <c r="G222" s="29">
        <v>61.264000000000003</v>
      </c>
      <c r="H222" s="29">
        <v>13.914999999999999</v>
      </c>
      <c r="I222" s="29">
        <v>20.588999999999999</v>
      </c>
      <c r="J222" s="29">
        <v>2.7909999999999999</v>
      </c>
      <c r="K222" s="29">
        <v>1.429</v>
      </c>
      <c r="L222" s="31">
        <v>3.5990000000000002</v>
      </c>
      <c r="M222" s="31">
        <v>18.018999999999998</v>
      </c>
      <c r="N222" s="30">
        <v>8615.19</v>
      </c>
      <c r="O222" s="31">
        <v>212.81899999999999</v>
      </c>
      <c r="P222" s="32">
        <v>0.21</v>
      </c>
      <c r="Q222" s="32">
        <v>0.111</v>
      </c>
      <c r="R222">
        <f t="shared" si="0"/>
        <v>7</v>
      </c>
      <c r="S222">
        <f t="shared" si="1"/>
        <v>7</v>
      </c>
      <c r="T222">
        <f t="shared" si="2"/>
        <v>3</v>
      </c>
    </row>
    <row r="223" spans="1:20" x14ac:dyDescent="0.45">
      <c r="A223" s="27" t="s">
        <v>48</v>
      </c>
      <c r="B223" s="28">
        <v>1816.9169999999999</v>
      </c>
      <c r="C223" s="29">
        <v>2.54</v>
      </c>
      <c r="D223" s="30">
        <v>2476.4520000000002</v>
      </c>
      <c r="E223" s="29">
        <v>0.73299999999999998</v>
      </c>
      <c r="F223" s="47">
        <v>0.27200000000000002</v>
      </c>
      <c r="G223" s="29">
        <v>37.661000000000001</v>
      </c>
      <c r="H223" s="29">
        <v>26.693000000000001</v>
      </c>
      <c r="I223" s="29">
        <v>31.66</v>
      </c>
      <c r="J223" s="29">
        <v>1.7669999999999999</v>
      </c>
      <c r="K223" s="29">
        <v>1.946</v>
      </c>
      <c r="L223" s="31">
        <v>1.6919999999999999</v>
      </c>
      <c r="M223" s="31">
        <v>5.0350000000000001</v>
      </c>
      <c r="N223" s="30">
        <v>6229.8770000000004</v>
      </c>
      <c r="O223" s="31">
        <v>8.4350000000000005</v>
      </c>
      <c r="P223" s="32">
        <v>4.2999999999999997E-2</v>
      </c>
      <c r="Q223" s="32">
        <v>5.8999999999999997E-2</v>
      </c>
      <c r="R223">
        <f t="shared" si="0"/>
        <v>16</v>
      </c>
      <c r="S223">
        <f t="shared" si="1"/>
        <v>14</v>
      </c>
      <c r="T223">
        <f t="shared" si="2"/>
        <v>16</v>
      </c>
    </row>
    <row r="224" spans="1:20" x14ac:dyDescent="0.45">
      <c r="A224" s="27" t="s">
        <v>49</v>
      </c>
      <c r="B224" s="28">
        <v>1826.2750000000001</v>
      </c>
      <c r="C224" s="29">
        <v>1.3149999999999999</v>
      </c>
      <c r="D224" s="30">
        <v>2640.43</v>
      </c>
      <c r="E224" s="29">
        <v>2.7829999999999999</v>
      </c>
      <c r="F224" s="47">
        <v>0.41</v>
      </c>
      <c r="G224" s="29">
        <v>33.643000000000001</v>
      </c>
      <c r="H224" s="29">
        <v>25.907</v>
      </c>
      <c r="I224" s="29">
        <v>32.625</v>
      </c>
      <c r="J224" s="29">
        <v>1.468</v>
      </c>
      <c r="K224" s="29">
        <v>5.9470000000000001</v>
      </c>
      <c r="L224" s="31">
        <v>1.794</v>
      </c>
      <c r="M224" s="31">
        <v>4.7270000000000003</v>
      </c>
      <c r="N224" s="30">
        <v>6806.9650000000001</v>
      </c>
      <c r="O224" s="31">
        <v>2.9449999999999998</v>
      </c>
      <c r="P224" s="32">
        <v>4.1000000000000002E-2</v>
      </c>
      <c r="Q224" s="32">
        <v>5.8999999999999997E-2</v>
      </c>
      <c r="R224">
        <f t="shared" si="0"/>
        <v>15</v>
      </c>
      <c r="S224">
        <f t="shared" si="1"/>
        <v>14</v>
      </c>
      <c r="T224">
        <f t="shared" si="2"/>
        <v>17</v>
      </c>
    </row>
    <row r="225" spans="1:31" x14ac:dyDescent="0.45">
      <c r="A225" s="27" t="s">
        <v>50</v>
      </c>
      <c r="B225" s="28">
        <v>34212.394999999997</v>
      </c>
      <c r="C225" s="29">
        <v>1.98</v>
      </c>
      <c r="D225" s="30">
        <v>30019.593000000001</v>
      </c>
      <c r="E225" s="29">
        <v>0.30499999999999999</v>
      </c>
      <c r="F225" s="47">
        <v>1.3680000000000001</v>
      </c>
      <c r="G225" s="29">
        <v>74.945999999999998</v>
      </c>
      <c r="H225" s="29">
        <v>11.795999999999999</v>
      </c>
      <c r="I225" s="29">
        <v>9.4309999999999992</v>
      </c>
      <c r="J225" s="29">
        <v>0</v>
      </c>
      <c r="K225" s="29">
        <v>2.46</v>
      </c>
      <c r="L225" s="31">
        <v>26.975999999999999</v>
      </c>
      <c r="M225" s="31">
        <v>163.04499999999999</v>
      </c>
      <c r="N225" s="30">
        <v>29582.111000000001</v>
      </c>
      <c r="O225" s="31">
        <v>102.194</v>
      </c>
      <c r="P225" s="32">
        <v>0.49399999999999999</v>
      </c>
      <c r="Q225" s="32">
        <v>0.434</v>
      </c>
      <c r="R225">
        <f t="shared" si="0"/>
        <v>1</v>
      </c>
      <c r="S225">
        <f t="shared" si="1"/>
        <v>2</v>
      </c>
      <c r="T225">
        <f t="shared" si="2"/>
        <v>9</v>
      </c>
    </row>
    <row r="226" spans="1:31" x14ac:dyDescent="0.45">
      <c r="A226" s="27" t="s">
        <v>62</v>
      </c>
      <c r="B226" s="28">
        <v>1049.057</v>
      </c>
      <c r="C226" s="29">
        <v>-15.875</v>
      </c>
      <c r="D226" s="30">
        <v>748.279</v>
      </c>
      <c r="E226" s="29">
        <v>-5.1319999999999997</v>
      </c>
      <c r="F226" s="47">
        <v>0</v>
      </c>
      <c r="G226" s="29">
        <v>32.21</v>
      </c>
      <c r="H226" s="29">
        <v>13.711</v>
      </c>
      <c r="I226" s="29">
        <v>36.572000000000003</v>
      </c>
      <c r="J226" s="29">
        <v>11.263999999999999</v>
      </c>
      <c r="K226" s="29">
        <v>6.2430000000000003</v>
      </c>
      <c r="L226" s="31">
        <v>1.9550000000000001</v>
      </c>
      <c r="M226" s="31">
        <v>4.8879999999999999</v>
      </c>
      <c r="N226" s="30">
        <v>8313.5110000000004</v>
      </c>
      <c r="O226" s="31">
        <v>103.036</v>
      </c>
      <c r="P226" s="32">
        <v>8.1000000000000003E-2</v>
      </c>
      <c r="Q226" s="32">
        <v>5.8000000000000003E-2</v>
      </c>
      <c r="R226">
        <f t="shared" si="0"/>
        <v>12</v>
      </c>
      <c r="S226">
        <f t="shared" si="1"/>
        <v>16</v>
      </c>
      <c r="T226">
        <f t="shared" si="2"/>
        <v>8</v>
      </c>
    </row>
    <row r="227" spans="1:31" s="77" customFormat="1" x14ac:dyDescent="0.45">
      <c r="A227" s="121" t="s">
        <v>51</v>
      </c>
      <c r="B227" s="122">
        <v>34877.415999999997</v>
      </c>
      <c r="C227" s="123">
        <v>2.1640000000000001</v>
      </c>
      <c r="D227" s="124">
        <v>32144.955000000002</v>
      </c>
      <c r="E227" s="123">
        <v>2.117</v>
      </c>
      <c r="F227" s="125">
        <v>0.73099999999999998</v>
      </c>
      <c r="G227" s="123">
        <v>35.591000000000001</v>
      </c>
      <c r="H227" s="123">
        <v>17.053999999999998</v>
      </c>
      <c r="I227" s="123">
        <v>37.597000000000001</v>
      </c>
      <c r="J227" s="123">
        <v>5.5119999999999996</v>
      </c>
      <c r="K227" s="123">
        <v>3.5139999999999998</v>
      </c>
      <c r="L227" s="126">
        <v>2.35</v>
      </c>
      <c r="M227" s="126">
        <v>6.5869999999999997</v>
      </c>
      <c r="N227" s="124">
        <v>10272.050999999999</v>
      </c>
      <c r="O227" s="126">
        <v>61.04</v>
      </c>
      <c r="P227" s="127">
        <v>6.8000000000000005E-2</v>
      </c>
      <c r="Q227" s="127">
        <v>6.2E-2</v>
      </c>
      <c r="R227">
        <f>RANK(L227,$L$219:$L$235)</f>
        <v>10</v>
      </c>
      <c r="S227" s="128">
        <f>RANK(Q227,$Q$219:$Q$235)</f>
        <v>13</v>
      </c>
      <c r="T227">
        <f t="shared" si="2"/>
        <v>12</v>
      </c>
      <c r="U227" s="128"/>
      <c r="V227" s="128"/>
      <c r="W227" s="128"/>
      <c r="X227" s="128"/>
      <c r="Y227" s="128"/>
      <c r="Z227" s="128"/>
      <c r="AA227" s="128"/>
      <c r="AB227" s="128"/>
      <c r="AC227" s="128"/>
      <c r="AD227" s="128"/>
      <c r="AE227" s="128"/>
    </row>
    <row r="228" spans="1:31" x14ac:dyDescent="0.45">
      <c r="A228" s="27" t="s">
        <v>52</v>
      </c>
      <c r="B228" s="28">
        <v>10570.824000000001</v>
      </c>
      <c r="C228" s="29">
        <v>11.699</v>
      </c>
      <c r="D228" s="30">
        <v>6110.4359999999997</v>
      </c>
      <c r="E228" s="29">
        <v>1.577</v>
      </c>
      <c r="F228" s="47">
        <v>18.613</v>
      </c>
      <c r="G228" s="29">
        <v>34.417999999999999</v>
      </c>
      <c r="H228" s="29">
        <v>7.7</v>
      </c>
      <c r="I228" s="29">
        <v>24.384</v>
      </c>
      <c r="J228" s="29">
        <v>4.2000000000000003E-2</v>
      </c>
      <c r="K228" s="29">
        <v>14.842000000000001</v>
      </c>
      <c r="L228" s="31">
        <v>4.0039999999999996</v>
      </c>
      <c r="M228" s="31">
        <v>10.624000000000001</v>
      </c>
      <c r="N228" s="30">
        <v>11354.207</v>
      </c>
      <c r="O228" s="31">
        <v>195.53</v>
      </c>
      <c r="P228" s="32">
        <v>0.219</v>
      </c>
      <c r="Q228" s="32">
        <v>0.127</v>
      </c>
      <c r="R228">
        <f t="shared" si="0"/>
        <v>6</v>
      </c>
      <c r="S228">
        <f t="shared" si="1"/>
        <v>5</v>
      </c>
      <c r="T228">
        <f t="shared" si="2"/>
        <v>5</v>
      </c>
    </row>
    <row r="229" spans="1:31" x14ac:dyDescent="0.45">
      <c r="A229" s="27" t="s">
        <v>53</v>
      </c>
      <c r="B229" s="28">
        <v>5638.8140000000003</v>
      </c>
      <c r="C229" s="29">
        <v>5.6109999999999998</v>
      </c>
      <c r="D229" s="30">
        <v>7392.55</v>
      </c>
      <c r="E229" s="29">
        <v>2.5640000000000001</v>
      </c>
      <c r="F229" s="47">
        <v>14.430999999999999</v>
      </c>
      <c r="G229" s="29">
        <v>29.082999999999998</v>
      </c>
      <c r="H229" s="29">
        <v>13.554</v>
      </c>
      <c r="I229" s="29">
        <v>34.216000000000001</v>
      </c>
      <c r="J229" s="29">
        <v>0.86699999999999999</v>
      </c>
      <c r="K229" s="29">
        <v>7.8490000000000002</v>
      </c>
      <c r="L229" s="31">
        <v>4.5250000000000004</v>
      </c>
      <c r="M229" s="31">
        <v>10.666</v>
      </c>
      <c r="N229" s="30">
        <v>18003.587</v>
      </c>
      <c r="O229" s="31">
        <v>9.3949999999999996</v>
      </c>
      <c r="P229" s="32">
        <v>7.6999999999999999E-2</v>
      </c>
      <c r="Q229" s="32">
        <v>0.1</v>
      </c>
      <c r="R229">
        <f t="shared" si="0"/>
        <v>5</v>
      </c>
      <c r="S229">
        <f t="shared" si="1"/>
        <v>8</v>
      </c>
      <c r="T229">
        <f t="shared" si="2"/>
        <v>14</v>
      </c>
    </row>
    <row r="230" spans="1:31" x14ac:dyDescent="0.45">
      <c r="A230" s="27" t="s">
        <v>54</v>
      </c>
      <c r="B230" s="28">
        <v>60929.120999999999</v>
      </c>
      <c r="C230" s="29">
        <v>2.9060000000000001</v>
      </c>
      <c r="D230" s="30">
        <v>39527.811000000002</v>
      </c>
      <c r="E230" s="29">
        <v>6.19</v>
      </c>
      <c r="F230" s="47">
        <v>17.506</v>
      </c>
      <c r="G230" s="29">
        <v>65.694999999999993</v>
      </c>
      <c r="H230" s="29">
        <v>4.5309999999999997</v>
      </c>
      <c r="I230" s="29">
        <v>10.935</v>
      </c>
      <c r="J230" s="29">
        <v>0.106</v>
      </c>
      <c r="K230" s="29">
        <v>1.226</v>
      </c>
      <c r="L230" s="31">
        <v>18.131</v>
      </c>
      <c r="M230" s="31">
        <v>99.396000000000001</v>
      </c>
      <c r="N230" s="30">
        <v>23053.97</v>
      </c>
      <c r="O230" s="31">
        <v>214.512</v>
      </c>
      <c r="P230" s="32">
        <v>0.502</v>
      </c>
      <c r="Q230" s="32">
        <v>0.32600000000000001</v>
      </c>
      <c r="R230">
        <f t="shared" si="0"/>
        <v>3</v>
      </c>
      <c r="S230">
        <f t="shared" si="1"/>
        <v>3</v>
      </c>
      <c r="T230">
        <f t="shared" si="2"/>
        <v>2</v>
      </c>
    </row>
    <row r="231" spans="1:31" x14ac:dyDescent="0.45">
      <c r="A231" s="27" t="s">
        <v>55</v>
      </c>
      <c r="B231" s="28">
        <v>6214.5820000000003</v>
      </c>
      <c r="C231" s="29">
        <v>4.0750000000000002</v>
      </c>
      <c r="D231" s="30">
        <v>5978.1040000000003</v>
      </c>
      <c r="E231" s="29">
        <v>8.41</v>
      </c>
      <c r="F231" s="47">
        <v>8.6999999999999994E-2</v>
      </c>
      <c r="G231" s="29">
        <v>37.218000000000004</v>
      </c>
      <c r="H231" s="29">
        <v>16.751999999999999</v>
      </c>
      <c r="I231" s="29">
        <v>31.416</v>
      </c>
      <c r="J231" s="29">
        <v>0</v>
      </c>
      <c r="K231" s="29">
        <v>14.526999999999999</v>
      </c>
      <c r="L231" s="31">
        <v>3.3580000000000001</v>
      </c>
      <c r="M231" s="31">
        <v>9.44</v>
      </c>
      <c r="N231" s="30">
        <v>12267.192999999999</v>
      </c>
      <c r="O231" s="31">
        <v>68.644999999999996</v>
      </c>
      <c r="P231" s="32">
        <v>0.12</v>
      </c>
      <c r="Q231" s="32">
        <v>0.11600000000000001</v>
      </c>
      <c r="R231">
        <f t="shared" si="0"/>
        <v>8</v>
      </c>
      <c r="S231">
        <f t="shared" si="1"/>
        <v>6</v>
      </c>
      <c r="T231">
        <f t="shared" si="2"/>
        <v>11</v>
      </c>
    </row>
    <row r="232" spans="1:31" x14ac:dyDescent="0.45">
      <c r="A232" s="27" t="s">
        <v>56</v>
      </c>
      <c r="B232" s="28">
        <v>52692.089</v>
      </c>
      <c r="C232" s="29">
        <v>-6.5460000000000003</v>
      </c>
      <c r="D232" s="30">
        <v>42968.714</v>
      </c>
      <c r="E232" s="29">
        <v>-7.2069999999999999</v>
      </c>
      <c r="F232" s="47">
        <v>24.381</v>
      </c>
      <c r="G232" s="29">
        <v>59.491999999999997</v>
      </c>
      <c r="H232" s="29">
        <v>4.3319999999999999</v>
      </c>
      <c r="I232" s="29">
        <v>6.9379999999999997</v>
      </c>
      <c r="J232" s="29">
        <v>0</v>
      </c>
      <c r="K232" s="29">
        <v>4.8570000000000002</v>
      </c>
      <c r="L232" s="31">
        <v>24.295000000000002</v>
      </c>
      <c r="M232" s="31">
        <v>115.952</v>
      </c>
      <c r="N232" s="30">
        <v>19600.085999999999</v>
      </c>
      <c r="O232" s="31">
        <v>171.30600000000001</v>
      </c>
      <c r="P232" s="32">
        <v>0.69799999999999995</v>
      </c>
      <c r="Q232" s="32">
        <v>0.56899999999999995</v>
      </c>
      <c r="R232">
        <f t="shared" si="0"/>
        <v>2</v>
      </c>
      <c r="S232">
        <f t="shared" si="1"/>
        <v>1</v>
      </c>
      <c r="T232">
        <f t="shared" si="2"/>
        <v>6</v>
      </c>
    </row>
    <row r="233" spans="1:31" x14ac:dyDescent="0.45">
      <c r="A233" s="27" t="s">
        <v>57</v>
      </c>
      <c r="B233" s="28">
        <v>35425.822</v>
      </c>
      <c r="C233" s="29">
        <v>0.31900000000000001</v>
      </c>
      <c r="D233" s="30">
        <v>19915.566999999999</v>
      </c>
      <c r="E233" s="29">
        <v>-9.58</v>
      </c>
      <c r="F233" s="47">
        <v>43.661999999999999</v>
      </c>
      <c r="G233" s="29">
        <v>17.686</v>
      </c>
      <c r="H233" s="29">
        <v>9.92</v>
      </c>
      <c r="I233" s="29">
        <v>19.260000000000002</v>
      </c>
      <c r="J233" s="29">
        <v>5.0999999999999997E-2</v>
      </c>
      <c r="K233" s="29">
        <v>9.42</v>
      </c>
      <c r="L233" s="31">
        <v>7.5780000000000003</v>
      </c>
      <c r="M233" s="31">
        <v>10.24</v>
      </c>
      <c r="N233" s="30">
        <v>16970.053</v>
      </c>
      <c r="O233" s="31">
        <v>201.43899999999999</v>
      </c>
      <c r="P233" s="32">
        <v>0.33100000000000002</v>
      </c>
      <c r="Q233" s="32">
        <v>0.186</v>
      </c>
      <c r="R233">
        <f t="shared" si="0"/>
        <v>4</v>
      </c>
      <c r="S233">
        <f t="shared" si="1"/>
        <v>4</v>
      </c>
      <c r="T233">
        <f t="shared" si="2"/>
        <v>4</v>
      </c>
    </row>
    <row r="234" spans="1:31" x14ac:dyDescent="0.45">
      <c r="A234" s="27" t="s">
        <v>58</v>
      </c>
      <c r="B234" s="28">
        <v>14448.573</v>
      </c>
      <c r="C234" s="29">
        <v>4.758</v>
      </c>
      <c r="D234" s="30">
        <v>8722.0490000000009</v>
      </c>
      <c r="E234" s="29">
        <v>-2.5000000000000001E-2</v>
      </c>
      <c r="F234" s="47">
        <v>0.30299999999999999</v>
      </c>
      <c r="G234" s="29">
        <v>44.491999999999997</v>
      </c>
      <c r="H234" s="29">
        <v>14.65</v>
      </c>
      <c r="I234" s="29">
        <v>35.683999999999997</v>
      </c>
      <c r="J234" s="29">
        <v>0.60299999999999998</v>
      </c>
      <c r="K234" s="29">
        <v>4.2690000000000001</v>
      </c>
      <c r="L234" s="31">
        <v>2.6520000000000001</v>
      </c>
      <c r="M234" s="31">
        <v>9.0150000000000006</v>
      </c>
      <c r="N234" s="30">
        <v>11002.763999999999</v>
      </c>
      <c r="O234" s="31">
        <v>136.72399999999999</v>
      </c>
      <c r="P234" s="32">
        <v>0.13100000000000001</v>
      </c>
      <c r="Q234" s="32">
        <v>7.9000000000000001E-2</v>
      </c>
      <c r="R234">
        <f t="shared" si="0"/>
        <v>9</v>
      </c>
      <c r="S234">
        <f t="shared" si="1"/>
        <v>11</v>
      </c>
      <c r="T234">
        <f t="shared" si="2"/>
        <v>7</v>
      </c>
    </row>
    <row r="235" spans="1:31" ht="17.5" thickBot="1" x14ac:dyDescent="0.5">
      <c r="A235" s="49" t="s">
        <v>59</v>
      </c>
      <c r="B235" s="50">
        <v>2042.7429999999999</v>
      </c>
      <c r="C235" s="51">
        <v>9.1489999999999991</v>
      </c>
      <c r="D235" s="52">
        <v>1571.4760000000001</v>
      </c>
      <c r="E235" s="51">
        <v>1.131</v>
      </c>
      <c r="F235" s="53">
        <v>0</v>
      </c>
      <c r="G235" s="51">
        <v>59.786999999999999</v>
      </c>
      <c r="H235" s="51">
        <v>2.2349999999999999</v>
      </c>
      <c r="I235" s="51">
        <v>33.084000000000003</v>
      </c>
      <c r="J235" s="51">
        <v>0</v>
      </c>
      <c r="K235" s="51">
        <v>4.8940000000000001</v>
      </c>
      <c r="L235" s="54">
        <v>2.3260000000000001</v>
      </c>
      <c r="M235" s="54">
        <v>11.712999999999999</v>
      </c>
      <c r="N235" s="52">
        <v>8946.7389999999996</v>
      </c>
      <c r="O235" s="54">
        <v>79.650000000000006</v>
      </c>
      <c r="P235" s="55">
        <v>0.107</v>
      </c>
      <c r="Q235" s="55">
        <v>8.3000000000000004E-2</v>
      </c>
      <c r="R235">
        <f t="shared" si="0"/>
        <v>11</v>
      </c>
      <c r="S235">
        <f t="shared" si="1"/>
        <v>9</v>
      </c>
      <c r="T235">
        <f t="shared" si="2"/>
        <v>10</v>
      </c>
    </row>
    <row r="236" spans="1:31" x14ac:dyDescent="0.45">
      <c r="A236" s="5" t="s">
        <v>65</v>
      </c>
      <c r="L236" s="5" t="s">
        <v>65</v>
      </c>
      <c r="R236"/>
    </row>
    <row r="237" spans="1:31" x14ac:dyDescent="0.45">
      <c r="A237" s="5" t="s">
        <v>66</v>
      </c>
      <c r="L237" s="5" t="s">
        <v>66</v>
      </c>
      <c r="R237"/>
    </row>
    <row r="238" spans="1:31" x14ac:dyDescent="0.45">
      <c r="A238" s="5" t="s">
        <v>67</v>
      </c>
      <c r="L238" s="5" t="s">
        <v>68</v>
      </c>
      <c r="R238"/>
    </row>
    <row r="239" spans="1:31" x14ac:dyDescent="0.45">
      <c r="A239" s="5" t="s">
        <v>69</v>
      </c>
      <c r="L239" s="5" t="s">
        <v>70</v>
      </c>
      <c r="R239"/>
    </row>
    <row r="240" spans="1:31" x14ac:dyDescent="0.45">
      <c r="A240" s="5" t="s">
        <v>71</v>
      </c>
      <c r="L240" s="5" t="s">
        <v>72</v>
      </c>
      <c r="R240"/>
    </row>
    <row r="241" spans="1:18" x14ac:dyDescent="0.45">
      <c r="A241" s="5" t="s">
        <v>73</v>
      </c>
      <c r="L241" s="56" t="s">
        <v>74</v>
      </c>
      <c r="R241"/>
    </row>
  </sheetData>
  <mergeCells count="3">
    <mergeCell ref="F3:K3"/>
    <mergeCell ref="F4:K4"/>
    <mergeCell ref="F7:K7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5BF7-BC1B-4F5B-B0A1-0456EFCF5B63}">
  <dimension ref="A4:C7"/>
  <sheetViews>
    <sheetView workbookViewId="0">
      <selection activeCell="J32" sqref="J32"/>
    </sheetView>
  </sheetViews>
  <sheetFormatPr defaultRowHeight="17" x14ac:dyDescent="0.45"/>
  <cols>
    <col min="2" max="2" width="9.1640625" bestFit="1" customWidth="1"/>
  </cols>
  <sheetData>
    <row r="4" spans="1:3" x14ac:dyDescent="0.45">
      <c r="B4" t="s">
        <v>298</v>
      </c>
    </row>
    <row r="5" spans="1:3" x14ac:dyDescent="0.45">
      <c r="A5" t="s">
        <v>295</v>
      </c>
      <c r="B5">
        <v>13386344</v>
      </c>
      <c r="C5">
        <f>B5/8760/0.15</f>
        <v>10187.476407914764</v>
      </c>
    </row>
    <row r="6" spans="1:3" x14ac:dyDescent="0.45">
      <c r="A6" t="s">
        <v>296</v>
      </c>
      <c r="B6">
        <v>407189</v>
      </c>
      <c r="C6">
        <f t="shared" ref="C6:C7" si="0">B6/8760/0.15</f>
        <v>309.88508371385086</v>
      </c>
    </row>
    <row r="7" spans="1:3" x14ac:dyDescent="0.45">
      <c r="A7" t="s">
        <v>297</v>
      </c>
      <c r="B7">
        <v>18130</v>
      </c>
      <c r="C7">
        <f t="shared" si="0"/>
        <v>13.797564687975648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94B2-6816-4C6A-8BF4-826AAEDF2C66}">
  <dimension ref="A1:V29"/>
  <sheetViews>
    <sheetView workbookViewId="0">
      <selection activeCell="O46" sqref="O46"/>
    </sheetView>
  </sheetViews>
  <sheetFormatPr defaultColWidth="8.9140625" defaultRowHeight="14" x14ac:dyDescent="0.25"/>
  <cols>
    <col min="1" max="1" width="12.33203125" style="130" customWidth="1"/>
    <col min="2" max="2" width="7.75" style="130" hidden="1" customWidth="1"/>
    <col min="3" max="3" width="7.4140625" style="130" hidden="1" customWidth="1"/>
    <col min="4" max="4" width="7.9140625" style="130" hidden="1" customWidth="1"/>
    <col min="5" max="6" width="7.75" style="130" hidden="1" customWidth="1"/>
    <col min="7" max="8" width="7.33203125" style="130" hidden="1" customWidth="1"/>
    <col min="9" max="9" width="6.33203125" style="130" hidden="1" customWidth="1"/>
    <col min="10" max="10" width="7.75" style="130" hidden="1" customWidth="1"/>
    <col min="11" max="11" width="9.6640625" style="130" bestFit="1" customWidth="1"/>
    <col min="12" max="12" width="10.5" style="130" bestFit="1" customWidth="1"/>
    <col min="13" max="13" width="11.5" style="130" bestFit="1" customWidth="1"/>
    <col min="14" max="14" width="10.5" style="130" bestFit="1" customWidth="1"/>
    <col min="15" max="15" width="8.83203125" style="130" bestFit="1" customWidth="1"/>
    <col min="16" max="17" width="9.08203125" style="130" bestFit="1" customWidth="1"/>
    <col min="18" max="18" width="11.5" style="130" bestFit="1" customWidth="1"/>
    <col min="19" max="19" width="9.08203125" style="130" customWidth="1"/>
    <col min="20" max="16384" width="8.9140625" style="130"/>
  </cols>
  <sheetData>
    <row r="1" spans="1:22" ht="23" x14ac:dyDescent="0.25">
      <c r="A1" s="129" t="s">
        <v>166</v>
      </c>
    </row>
    <row r="2" spans="1:22" ht="21" x14ac:dyDescent="0.25">
      <c r="A2" s="131" t="s">
        <v>167</v>
      </c>
    </row>
    <row r="3" spans="1:22" x14ac:dyDescent="0.25">
      <c r="A3" s="274" t="s">
        <v>168</v>
      </c>
      <c r="B3" s="277" t="s">
        <v>169</v>
      </c>
      <c r="C3" s="277"/>
      <c r="D3" s="277"/>
      <c r="E3" s="277"/>
      <c r="F3" s="277"/>
      <c r="G3" s="277"/>
      <c r="H3" s="277"/>
      <c r="I3" s="277"/>
      <c r="J3" s="278"/>
      <c r="K3" s="279" t="s">
        <v>170</v>
      </c>
      <c r="L3" s="280"/>
      <c r="M3" s="280"/>
      <c r="N3" s="280"/>
      <c r="O3" s="280"/>
      <c r="P3" s="280"/>
      <c r="Q3" s="280"/>
      <c r="R3" s="280"/>
      <c r="S3" s="281"/>
    </row>
    <row r="4" spans="1:22" x14ac:dyDescent="0.25">
      <c r="A4" s="275"/>
      <c r="B4" s="282" t="s">
        <v>171</v>
      </c>
      <c r="C4" s="273" t="s">
        <v>172</v>
      </c>
      <c r="D4" s="273"/>
      <c r="E4" s="269" t="s">
        <v>173</v>
      </c>
      <c r="F4" s="269" t="s">
        <v>174</v>
      </c>
      <c r="G4" s="269" t="s">
        <v>175</v>
      </c>
      <c r="H4" s="269" t="s">
        <v>176</v>
      </c>
      <c r="I4" s="269" t="s">
        <v>177</v>
      </c>
      <c r="J4" s="269" t="s">
        <v>178</v>
      </c>
      <c r="K4" s="271" t="s">
        <v>171</v>
      </c>
      <c r="L4" s="273" t="s">
        <v>172</v>
      </c>
      <c r="M4" s="273"/>
      <c r="N4" s="265" t="s">
        <v>173</v>
      </c>
      <c r="O4" s="265" t="s">
        <v>174</v>
      </c>
      <c r="P4" s="265" t="s">
        <v>175</v>
      </c>
      <c r="Q4" s="265" t="s">
        <v>176</v>
      </c>
      <c r="R4" s="265" t="s">
        <v>179</v>
      </c>
      <c r="S4" s="267" t="s">
        <v>178</v>
      </c>
    </row>
    <row r="5" spans="1:22" ht="34" x14ac:dyDescent="0.25">
      <c r="A5" s="276"/>
      <c r="B5" s="283"/>
      <c r="C5" s="132" t="s">
        <v>180</v>
      </c>
      <c r="D5" s="132" t="s">
        <v>181</v>
      </c>
      <c r="E5" s="270"/>
      <c r="F5" s="270"/>
      <c r="G5" s="270"/>
      <c r="H5" s="270"/>
      <c r="I5" s="270"/>
      <c r="J5" s="270"/>
      <c r="K5" s="272"/>
      <c r="L5" s="133" t="s">
        <v>180</v>
      </c>
      <c r="M5" s="133" t="s">
        <v>181</v>
      </c>
      <c r="N5" s="266"/>
      <c r="O5" s="266"/>
      <c r="P5" s="266"/>
      <c r="Q5" s="266"/>
      <c r="R5" s="266"/>
      <c r="S5" s="268"/>
    </row>
    <row r="6" spans="1:22" x14ac:dyDescent="0.25">
      <c r="A6" s="134" t="s">
        <v>182</v>
      </c>
      <c r="B6" s="135">
        <v>0</v>
      </c>
      <c r="C6" s="135">
        <v>0</v>
      </c>
      <c r="D6" s="135">
        <v>0</v>
      </c>
      <c r="E6" s="136">
        <v>802346</v>
      </c>
      <c r="F6" s="136">
        <v>120492.825</v>
      </c>
      <c r="G6" s="135">
        <v>0</v>
      </c>
      <c r="H6" s="135">
        <v>0</v>
      </c>
      <c r="I6" s="136">
        <v>27950</v>
      </c>
      <c r="J6" s="137">
        <v>950788.82499999995</v>
      </c>
      <c r="K6" s="138">
        <v>0</v>
      </c>
      <c r="L6" s="135">
        <v>0</v>
      </c>
      <c r="M6" s="135">
        <v>0</v>
      </c>
      <c r="N6" s="136">
        <v>3783056.6422589999</v>
      </c>
      <c r="O6" s="136">
        <v>407872.621048</v>
      </c>
      <c r="P6" s="135">
        <v>0</v>
      </c>
      <c r="Q6" s="135">
        <v>0</v>
      </c>
      <c r="R6" s="139">
        <v>145824.645586</v>
      </c>
      <c r="S6" s="140">
        <v>4336753.9088929994</v>
      </c>
      <c r="U6" s="141"/>
      <c r="V6" s="141"/>
    </row>
    <row r="7" spans="1:22" x14ac:dyDescent="0.25">
      <c r="A7" s="142" t="s">
        <v>183</v>
      </c>
      <c r="B7" s="143">
        <v>4550000</v>
      </c>
      <c r="C7" s="135">
        <v>0</v>
      </c>
      <c r="D7" s="143">
        <v>19000</v>
      </c>
      <c r="E7" s="143">
        <v>1845836</v>
      </c>
      <c r="F7" s="143">
        <v>219056.72</v>
      </c>
      <c r="G7" s="135">
        <v>0</v>
      </c>
      <c r="H7" s="135">
        <v>0</v>
      </c>
      <c r="I7" s="143">
        <v>33900</v>
      </c>
      <c r="J7" s="144">
        <v>6667792.7199999997</v>
      </c>
      <c r="K7" s="145">
        <v>37657379.861000001</v>
      </c>
      <c r="L7" s="135">
        <v>0</v>
      </c>
      <c r="M7" s="143">
        <v>23006.14128</v>
      </c>
      <c r="N7" s="143">
        <v>8224856.3711559996</v>
      </c>
      <c r="O7" s="143">
        <v>540360.98225</v>
      </c>
      <c r="P7" s="135">
        <v>0</v>
      </c>
      <c r="Q7" s="135">
        <v>0</v>
      </c>
      <c r="R7" s="146">
        <v>133725.54</v>
      </c>
      <c r="S7" s="147">
        <v>46579328.895686001</v>
      </c>
      <c r="U7" s="141"/>
      <c r="V7" s="141"/>
    </row>
    <row r="8" spans="1:22" x14ac:dyDescent="0.25">
      <c r="A8" s="142" t="s">
        <v>184</v>
      </c>
      <c r="B8" s="135">
        <v>0</v>
      </c>
      <c r="C8" s="135">
        <v>0</v>
      </c>
      <c r="D8" s="143">
        <v>72900</v>
      </c>
      <c r="E8" s="143">
        <v>370700</v>
      </c>
      <c r="F8" s="143">
        <v>142523.59</v>
      </c>
      <c r="G8" s="143">
        <v>43500</v>
      </c>
      <c r="H8" s="135">
        <v>0</v>
      </c>
      <c r="I8" s="143">
        <v>9900</v>
      </c>
      <c r="J8" s="144">
        <v>639523.59</v>
      </c>
      <c r="K8" s="138">
        <v>0</v>
      </c>
      <c r="L8" s="135">
        <v>0</v>
      </c>
      <c r="M8" s="143">
        <v>2099.4595440000003</v>
      </c>
      <c r="N8" s="143">
        <v>2191502.4123</v>
      </c>
      <c r="O8" s="143">
        <v>190776.748796</v>
      </c>
      <c r="P8" s="143">
        <v>79786.769161999997</v>
      </c>
      <c r="Q8" s="135">
        <v>0</v>
      </c>
      <c r="R8" s="146">
        <v>4750.2733940000007</v>
      </c>
      <c r="S8" s="147">
        <v>2468915.6631960007</v>
      </c>
      <c r="U8" s="141"/>
      <c r="V8" s="141"/>
    </row>
    <row r="9" spans="1:22" x14ac:dyDescent="0.25">
      <c r="A9" s="142" t="s">
        <v>185</v>
      </c>
      <c r="B9" s="135">
        <v>0</v>
      </c>
      <c r="C9" s="135">
        <v>0</v>
      </c>
      <c r="D9" s="143">
        <v>5080000</v>
      </c>
      <c r="E9" s="143">
        <v>8576747</v>
      </c>
      <c r="F9" s="143">
        <v>472637.67499999999</v>
      </c>
      <c r="G9" s="143">
        <v>36230</v>
      </c>
      <c r="H9" s="135">
        <v>0</v>
      </c>
      <c r="I9" s="143">
        <v>33280</v>
      </c>
      <c r="J9" s="144">
        <v>14198894.675000001</v>
      </c>
      <c r="K9" s="138">
        <v>0</v>
      </c>
      <c r="L9" s="135">
        <v>0</v>
      </c>
      <c r="M9" s="143">
        <v>25297951.208999999</v>
      </c>
      <c r="N9" s="143">
        <v>27064112.060452003</v>
      </c>
      <c r="O9" s="143">
        <v>1766199.5281509999</v>
      </c>
      <c r="P9" s="143">
        <v>131698.592</v>
      </c>
      <c r="Q9" s="135">
        <v>0</v>
      </c>
      <c r="R9" s="146">
        <v>23491.386656999999</v>
      </c>
      <c r="S9" s="147">
        <v>54283452.776260003</v>
      </c>
      <c r="U9" s="141"/>
      <c r="V9" s="141"/>
    </row>
    <row r="10" spans="1:22" x14ac:dyDescent="0.25">
      <c r="A10" s="142" t="s">
        <v>186</v>
      </c>
      <c r="B10" s="135">
        <v>0</v>
      </c>
      <c r="C10" s="135">
        <v>0</v>
      </c>
      <c r="D10" s="135">
        <v>0</v>
      </c>
      <c r="E10" s="143">
        <v>115246</v>
      </c>
      <c r="F10" s="143">
        <v>269313.04599999997</v>
      </c>
      <c r="G10" s="135">
        <v>0</v>
      </c>
      <c r="H10" s="135">
        <v>0</v>
      </c>
      <c r="I10" s="143">
        <v>4360</v>
      </c>
      <c r="J10" s="144">
        <v>388919.04599999997</v>
      </c>
      <c r="K10" s="138">
        <v>0</v>
      </c>
      <c r="L10" s="135">
        <v>0</v>
      </c>
      <c r="M10" s="135">
        <v>0</v>
      </c>
      <c r="N10" s="143">
        <v>376581.33233999996</v>
      </c>
      <c r="O10" s="143">
        <v>372137.40681900003</v>
      </c>
      <c r="P10" s="135">
        <v>0</v>
      </c>
      <c r="Q10" s="135">
        <v>0</v>
      </c>
      <c r="R10" s="146">
        <v>20314.208045000003</v>
      </c>
      <c r="S10" s="147">
        <v>769032.94720399985</v>
      </c>
      <c r="U10" s="141"/>
      <c r="V10" s="141"/>
    </row>
    <row r="11" spans="1:22" x14ac:dyDescent="0.25">
      <c r="A11" s="142" t="s">
        <v>187</v>
      </c>
      <c r="B11" s="135">
        <v>0</v>
      </c>
      <c r="C11" s="135">
        <v>0</v>
      </c>
      <c r="D11" s="135">
        <v>0</v>
      </c>
      <c r="E11" s="143">
        <v>48300</v>
      </c>
      <c r="F11" s="143">
        <v>52585.894999999997</v>
      </c>
      <c r="G11" s="135">
        <v>0</v>
      </c>
      <c r="H11" s="135">
        <v>0</v>
      </c>
      <c r="I11" s="143">
        <v>88000</v>
      </c>
      <c r="J11" s="144">
        <v>188885.89499999999</v>
      </c>
      <c r="K11" s="138">
        <v>0</v>
      </c>
      <c r="L11" s="135">
        <v>0</v>
      </c>
      <c r="M11" s="135">
        <v>0</v>
      </c>
      <c r="N11" s="143">
        <v>105211.07747400001</v>
      </c>
      <c r="O11" s="143">
        <v>112853.06729600001</v>
      </c>
      <c r="P11" s="135">
        <v>0</v>
      </c>
      <c r="Q11" s="135">
        <v>0</v>
      </c>
      <c r="R11" s="146">
        <v>76968.546474000002</v>
      </c>
      <c r="S11" s="147">
        <v>295032.69124400005</v>
      </c>
      <c r="U11" s="141"/>
      <c r="V11" s="141"/>
    </row>
    <row r="12" spans="1:22" x14ac:dyDescent="0.25">
      <c r="A12" s="142" t="s">
        <v>188</v>
      </c>
      <c r="B12" s="143">
        <v>2800000</v>
      </c>
      <c r="C12" s="135">
        <v>0</v>
      </c>
      <c r="D12" s="135">
        <v>0</v>
      </c>
      <c r="E12" s="143">
        <v>2514700</v>
      </c>
      <c r="F12" s="143">
        <v>116120.965</v>
      </c>
      <c r="G12" s="148">
        <v>0</v>
      </c>
      <c r="H12" s="135">
        <v>0</v>
      </c>
      <c r="I12" s="143">
        <v>21900</v>
      </c>
      <c r="J12" s="144">
        <v>5452720.9649999999</v>
      </c>
      <c r="K12" s="145">
        <v>23392606.193</v>
      </c>
      <c r="L12" s="135">
        <v>0</v>
      </c>
      <c r="M12" s="135">
        <v>0</v>
      </c>
      <c r="N12" s="143">
        <v>9380417.2897159997</v>
      </c>
      <c r="O12" s="143">
        <v>325819.77534199995</v>
      </c>
      <c r="P12" s="143">
        <v>351792.554</v>
      </c>
      <c r="Q12" s="135">
        <v>0</v>
      </c>
      <c r="R12" s="146">
        <v>190693.31873900001</v>
      </c>
      <c r="S12" s="147">
        <v>33641329.130796999</v>
      </c>
      <c r="U12" s="141"/>
      <c r="V12" s="141"/>
    </row>
    <row r="13" spans="1:22" x14ac:dyDescent="0.25">
      <c r="A13" s="142" t="s">
        <v>189</v>
      </c>
      <c r="B13" s="135">
        <v>0</v>
      </c>
      <c r="C13" s="135">
        <v>0</v>
      </c>
      <c r="D13" s="135">
        <v>0</v>
      </c>
      <c r="E13" s="143">
        <v>530441</v>
      </c>
      <c r="F13" s="143">
        <v>75242.485000000001</v>
      </c>
      <c r="G13" s="135">
        <v>0</v>
      </c>
      <c r="H13" s="135">
        <v>0</v>
      </c>
      <c r="I13" s="143">
        <v>3250</v>
      </c>
      <c r="J13" s="144">
        <v>608933.48499999999</v>
      </c>
      <c r="K13" s="138">
        <v>0</v>
      </c>
      <c r="L13" s="135">
        <v>0</v>
      </c>
      <c r="M13" s="135">
        <v>0</v>
      </c>
      <c r="N13" s="143">
        <v>3138364.236</v>
      </c>
      <c r="O13" s="143">
        <v>127768.04909</v>
      </c>
      <c r="P13" s="135">
        <v>0</v>
      </c>
      <c r="Q13" s="135">
        <v>0</v>
      </c>
      <c r="R13" s="146">
        <v>12570.54408</v>
      </c>
      <c r="S13" s="147">
        <v>3278702.8291700003</v>
      </c>
      <c r="U13" s="141"/>
      <c r="V13" s="141"/>
    </row>
    <row r="14" spans="1:22" s="167" customFormat="1" x14ac:dyDescent="0.25">
      <c r="A14" s="160" t="s">
        <v>190</v>
      </c>
      <c r="B14" s="161">
        <v>0</v>
      </c>
      <c r="C14" s="161">
        <v>0</v>
      </c>
      <c r="D14" s="162">
        <v>253355</v>
      </c>
      <c r="E14" s="162">
        <v>17611857</v>
      </c>
      <c r="F14" s="162">
        <v>2154980.31</v>
      </c>
      <c r="G14" s="162">
        <v>43650</v>
      </c>
      <c r="H14" s="162">
        <v>400000</v>
      </c>
      <c r="I14" s="162">
        <v>58155</v>
      </c>
      <c r="J14" s="163">
        <v>20521997.309999999</v>
      </c>
      <c r="K14" s="164">
        <v>0</v>
      </c>
      <c r="L14" s="161">
        <v>0</v>
      </c>
      <c r="M14" s="162">
        <v>1727944.862558</v>
      </c>
      <c r="N14" s="162">
        <v>79051163.145457998</v>
      </c>
      <c r="O14" s="162">
        <v>4455923.9687639996</v>
      </c>
      <c r="P14" s="162">
        <v>58291.472245999998</v>
      </c>
      <c r="Q14" s="162">
        <v>334630.17012000002</v>
      </c>
      <c r="R14" s="165">
        <v>152210.06789400004</v>
      </c>
      <c r="S14" s="166">
        <v>85780163.687039986</v>
      </c>
      <c r="U14" s="168"/>
      <c r="V14" s="168"/>
    </row>
    <row r="15" spans="1:22" x14ac:dyDescent="0.25">
      <c r="A15" s="142" t="s">
        <v>191</v>
      </c>
      <c r="B15" s="135">
        <v>0</v>
      </c>
      <c r="C15" s="143">
        <v>400000</v>
      </c>
      <c r="D15" s="143">
        <v>4274000</v>
      </c>
      <c r="E15" s="143">
        <v>1279200</v>
      </c>
      <c r="F15" s="143">
        <v>2979809.4210000001</v>
      </c>
      <c r="G15" s="135">
        <v>0</v>
      </c>
      <c r="H15" s="143">
        <v>1000000</v>
      </c>
      <c r="I15" s="143">
        <v>13390</v>
      </c>
      <c r="J15" s="144">
        <v>9946399.4210000001</v>
      </c>
      <c r="K15" s="138">
        <v>0</v>
      </c>
      <c r="L15" s="143">
        <v>1870759.8470009998</v>
      </c>
      <c r="M15" s="143">
        <v>21628526.841873001</v>
      </c>
      <c r="N15" s="143">
        <v>3139234.04054</v>
      </c>
      <c r="O15" s="143">
        <v>6215236.9223109996</v>
      </c>
      <c r="P15" s="135">
        <v>0</v>
      </c>
      <c r="Q15" s="143">
        <v>946966.12578999996</v>
      </c>
      <c r="R15" s="146">
        <v>75802.635239999989</v>
      </c>
      <c r="S15" s="147">
        <v>33876526.412755005</v>
      </c>
      <c r="U15" s="141"/>
      <c r="V15" s="141"/>
    </row>
    <row r="16" spans="1:22" x14ac:dyDescent="0.25">
      <c r="A16" s="142" t="s">
        <v>192</v>
      </c>
      <c r="B16" s="135">
        <v>0</v>
      </c>
      <c r="C16" s="135">
        <v>0</v>
      </c>
      <c r="D16" s="135">
        <v>0</v>
      </c>
      <c r="E16" s="135">
        <v>0</v>
      </c>
      <c r="F16" s="143">
        <v>1713616.31</v>
      </c>
      <c r="G16" s="143">
        <v>58300</v>
      </c>
      <c r="H16" s="135">
        <v>0</v>
      </c>
      <c r="I16" s="143">
        <v>52807</v>
      </c>
      <c r="J16" s="144">
        <v>1824723.31</v>
      </c>
      <c r="K16" s="138">
        <v>0</v>
      </c>
      <c r="L16" s="135">
        <v>0</v>
      </c>
      <c r="M16" s="135">
        <v>0</v>
      </c>
      <c r="N16" s="135">
        <v>0</v>
      </c>
      <c r="O16" s="143">
        <v>2461703.8280219999</v>
      </c>
      <c r="P16" s="143">
        <v>124859.89454199999</v>
      </c>
      <c r="Q16" s="135">
        <v>0</v>
      </c>
      <c r="R16" s="146">
        <v>176636.234337</v>
      </c>
      <c r="S16" s="147">
        <v>2763199.9569009994</v>
      </c>
      <c r="U16" s="141"/>
      <c r="V16" s="141"/>
    </row>
    <row r="17" spans="1:22" x14ac:dyDescent="0.25">
      <c r="A17" s="142" t="s">
        <v>193</v>
      </c>
      <c r="B17" s="135">
        <v>0</v>
      </c>
      <c r="C17" s="135">
        <v>0</v>
      </c>
      <c r="D17" s="143">
        <v>18246058</v>
      </c>
      <c r="E17" s="143">
        <v>3713450</v>
      </c>
      <c r="F17" s="143">
        <v>3413404.2050000001</v>
      </c>
      <c r="G17" s="143">
        <v>469870</v>
      </c>
      <c r="H17" s="135">
        <v>0</v>
      </c>
      <c r="I17" s="143">
        <v>9280</v>
      </c>
      <c r="J17" s="144">
        <v>25852062.204999998</v>
      </c>
      <c r="K17" s="138">
        <v>0</v>
      </c>
      <c r="L17" s="135">
        <v>0</v>
      </c>
      <c r="M17" s="143">
        <v>88858564.610218987</v>
      </c>
      <c r="N17" s="143">
        <v>10320653.210963998</v>
      </c>
      <c r="O17" s="143">
        <v>8529994.4327349998</v>
      </c>
      <c r="P17" s="143">
        <v>71050.768775999997</v>
      </c>
      <c r="Q17" s="135">
        <v>0</v>
      </c>
      <c r="R17" s="146">
        <v>32563.802253000002</v>
      </c>
      <c r="S17" s="147">
        <v>107812826.824947</v>
      </c>
      <c r="U17" s="141"/>
      <c r="V17" s="141"/>
    </row>
    <row r="18" spans="1:22" x14ac:dyDescent="0.25">
      <c r="A18" s="142" t="s">
        <v>194</v>
      </c>
      <c r="B18" s="135">
        <v>0</v>
      </c>
      <c r="C18" s="135">
        <v>0</v>
      </c>
      <c r="D18" s="143">
        <v>445369</v>
      </c>
      <c r="E18" s="143">
        <v>718400</v>
      </c>
      <c r="F18" s="143">
        <v>4650356.57</v>
      </c>
      <c r="G18" s="143">
        <v>7340</v>
      </c>
      <c r="H18" s="143">
        <v>600000</v>
      </c>
      <c r="I18" s="143">
        <v>14695</v>
      </c>
      <c r="J18" s="144">
        <v>6436160.5700000003</v>
      </c>
      <c r="K18" s="138">
        <v>0</v>
      </c>
      <c r="L18" s="135">
        <v>0</v>
      </c>
      <c r="M18" s="143">
        <v>5040766.8689010004</v>
      </c>
      <c r="N18" s="143">
        <v>939543.02564000001</v>
      </c>
      <c r="O18" s="143">
        <v>8199125.9616780002</v>
      </c>
      <c r="P18" s="143">
        <v>14618.102000000001</v>
      </c>
      <c r="Q18" s="143">
        <v>614756.31000000006</v>
      </c>
      <c r="R18" s="146">
        <v>182109.02592800002</v>
      </c>
      <c r="S18" s="147">
        <v>14990919.294147002</v>
      </c>
      <c r="U18" s="141"/>
      <c r="V18" s="141"/>
    </row>
    <row r="19" spans="1:22" x14ac:dyDescent="0.25">
      <c r="A19" s="142" t="s">
        <v>195</v>
      </c>
      <c r="B19" s="143">
        <v>5900000</v>
      </c>
      <c r="C19" s="135">
        <v>0</v>
      </c>
      <c r="D19" s="143">
        <v>981100</v>
      </c>
      <c r="E19" s="143">
        <v>2378900</v>
      </c>
      <c r="F19" s="143">
        <v>5191956.67</v>
      </c>
      <c r="G19" s="143">
        <v>22440</v>
      </c>
      <c r="H19" s="135">
        <v>0</v>
      </c>
      <c r="I19" s="143">
        <v>23010</v>
      </c>
      <c r="J19" s="144">
        <v>14497406.67</v>
      </c>
      <c r="K19" s="145">
        <v>33737944.956</v>
      </c>
      <c r="L19" s="135">
        <v>0</v>
      </c>
      <c r="M19" s="143">
        <v>5476178.6182810003</v>
      </c>
      <c r="N19" s="143">
        <v>12679090.143200001</v>
      </c>
      <c r="O19" s="143">
        <v>6971155.8636109997</v>
      </c>
      <c r="P19" s="143">
        <v>57655.146000000001</v>
      </c>
      <c r="Q19" s="135">
        <v>0</v>
      </c>
      <c r="R19" s="146">
        <v>461513.24802</v>
      </c>
      <c r="S19" s="147">
        <v>59383537.975111999</v>
      </c>
      <c r="U19" s="141"/>
      <c r="V19" s="141"/>
    </row>
    <row r="20" spans="1:22" x14ac:dyDescent="0.25">
      <c r="A20" s="142" t="s">
        <v>196</v>
      </c>
      <c r="B20" s="143">
        <v>11400000</v>
      </c>
      <c r="C20" s="135">
        <v>0</v>
      </c>
      <c r="D20" s="143">
        <v>156100</v>
      </c>
      <c r="E20" s="143">
        <v>361600</v>
      </c>
      <c r="F20" s="143">
        <v>3598628.5090000001</v>
      </c>
      <c r="G20" s="143">
        <v>18500</v>
      </c>
      <c r="H20" s="143">
        <v>1400000</v>
      </c>
      <c r="I20" s="143">
        <v>38935</v>
      </c>
      <c r="J20" s="144">
        <v>16973763.509</v>
      </c>
      <c r="K20" s="145">
        <v>81266081.407000005</v>
      </c>
      <c r="L20" s="135">
        <v>0</v>
      </c>
      <c r="M20" s="143">
        <v>943894.95875999995</v>
      </c>
      <c r="N20" s="143">
        <v>1841461.0002000001</v>
      </c>
      <c r="O20" s="143">
        <v>4963367.8306469992</v>
      </c>
      <c r="P20" s="143">
        <v>81433.66</v>
      </c>
      <c r="Q20" s="143">
        <v>522431.17138999997</v>
      </c>
      <c r="R20" s="146">
        <v>225228.13488</v>
      </c>
      <c r="S20" s="147">
        <v>89843898.162876993</v>
      </c>
      <c r="U20" s="141"/>
      <c r="V20" s="141"/>
    </row>
    <row r="21" spans="1:22" x14ac:dyDescent="0.25">
      <c r="A21" s="142" t="s">
        <v>197</v>
      </c>
      <c r="B21" s="135">
        <v>0</v>
      </c>
      <c r="C21" s="135">
        <v>0</v>
      </c>
      <c r="D21" s="143">
        <v>8200000</v>
      </c>
      <c r="E21" s="135">
        <v>0</v>
      </c>
      <c r="F21" s="143">
        <v>1704833.294</v>
      </c>
      <c r="G21" s="143">
        <v>27190</v>
      </c>
      <c r="H21" s="143">
        <v>1300000</v>
      </c>
      <c r="I21" s="143">
        <v>4583</v>
      </c>
      <c r="J21" s="144">
        <v>11236606.294</v>
      </c>
      <c r="K21" s="138">
        <v>0</v>
      </c>
      <c r="L21" s="135">
        <v>0</v>
      </c>
      <c r="M21" s="143">
        <v>45790812.502129994</v>
      </c>
      <c r="N21" s="135">
        <v>0</v>
      </c>
      <c r="O21" s="143">
        <v>2298625.9873810001</v>
      </c>
      <c r="P21" s="143">
        <v>75820.791259999998</v>
      </c>
      <c r="Q21" s="143">
        <v>1296265.3858399999</v>
      </c>
      <c r="R21" s="146">
        <v>20066.055479999999</v>
      </c>
      <c r="S21" s="147">
        <v>49481590.722090997</v>
      </c>
      <c r="U21" s="141"/>
      <c r="V21" s="141"/>
    </row>
    <row r="22" spans="1:22" x14ac:dyDescent="0.25">
      <c r="A22" s="142" t="s">
        <v>198</v>
      </c>
      <c r="B22" s="135">
        <v>0</v>
      </c>
      <c r="C22" s="135">
        <v>0</v>
      </c>
      <c r="D22" s="135">
        <v>0</v>
      </c>
      <c r="E22" s="143">
        <v>333734</v>
      </c>
      <c r="F22" s="143">
        <v>1263107.1199999999</v>
      </c>
      <c r="G22" s="143">
        <v>193135</v>
      </c>
      <c r="H22" s="135">
        <v>0</v>
      </c>
      <c r="I22" s="143">
        <v>19200</v>
      </c>
      <c r="J22" s="144">
        <v>1809176.1199999999</v>
      </c>
      <c r="K22" s="138">
        <v>0</v>
      </c>
      <c r="L22" s="135">
        <v>0</v>
      </c>
      <c r="M22" s="135">
        <v>0</v>
      </c>
      <c r="N22" s="143">
        <v>1339641.692</v>
      </c>
      <c r="O22" s="143">
        <v>2868511.866409</v>
      </c>
      <c r="P22" s="143">
        <v>522413.22387599997</v>
      </c>
      <c r="Q22" s="135">
        <v>0</v>
      </c>
      <c r="R22" s="146">
        <v>84586.135399999999</v>
      </c>
      <c r="S22" s="147">
        <v>4815152.9176849993</v>
      </c>
      <c r="U22" s="141"/>
      <c r="V22" s="141"/>
    </row>
    <row r="23" spans="1:22" x14ac:dyDescent="0.25">
      <c r="A23" s="149" t="s">
        <v>199</v>
      </c>
      <c r="B23" s="150">
        <v>24650000</v>
      </c>
      <c r="C23" s="150">
        <v>400000</v>
      </c>
      <c r="D23" s="150">
        <v>37727882</v>
      </c>
      <c r="E23" s="150">
        <v>41201457</v>
      </c>
      <c r="F23" s="150">
        <v>28138665.609999999</v>
      </c>
      <c r="G23" s="150">
        <v>920155</v>
      </c>
      <c r="H23" s="150">
        <v>4700000</v>
      </c>
      <c r="I23" s="150">
        <v>456595</v>
      </c>
      <c r="J23" s="151">
        <v>138194754.61000001</v>
      </c>
      <c r="K23" s="152">
        <v>176054012.417</v>
      </c>
      <c r="L23" s="153">
        <v>1870759.8470009998</v>
      </c>
      <c r="M23" s="153">
        <v>194789746.07254598</v>
      </c>
      <c r="N23" s="153">
        <v>163574887.679699</v>
      </c>
      <c r="O23" s="153">
        <v>50807434.840350002</v>
      </c>
      <c r="P23" s="153">
        <v>1569420.973862</v>
      </c>
      <c r="Q23" s="153">
        <v>3715049.1631399998</v>
      </c>
      <c r="R23" s="154">
        <v>2019053.802407</v>
      </c>
      <c r="S23" s="155">
        <v>594400364.79600501</v>
      </c>
      <c r="U23" s="141"/>
      <c r="V23" s="141"/>
    </row>
    <row r="24" spans="1:22" x14ac:dyDescent="0.25">
      <c r="A24" s="156" t="s">
        <v>200</v>
      </c>
    </row>
    <row r="25" spans="1:22" x14ac:dyDescent="0.25">
      <c r="A25" s="156" t="s">
        <v>201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8"/>
      <c r="T25" s="159"/>
    </row>
    <row r="27" spans="1:22" x14ac:dyDescent="0.25">
      <c r="K27" s="130" t="s">
        <v>202</v>
      </c>
      <c r="L27" s="130" t="s">
        <v>203</v>
      </c>
      <c r="M27" s="130" t="s">
        <v>204</v>
      </c>
      <c r="N27" s="169" t="s">
        <v>205</v>
      </c>
      <c r="O27" s="130" t="s">
        <v>206</v>
      </c>
      <c r="P27" s="130" t="s">
        <v>207</v>
      </c>
      <c r="Q27" s="130" t="s">
        <v>208</v>
      </c>
      <c r="R27" s="130" t="s">
        <v>209</v>
      </c>
    </row>
    <row r="28" spans="1:22" x14ac:dyDescent="0.25">
      <c r="A28" s="130" t="s">
        <v>94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>
        <f>K14</f>
        <v>0</v>
      </c>
      <c r="L28" s="141">
        <f>SUM(L14:M14)</f>
        <v>1727944.862558</v>
      </c>
      <c r="M28" s="141">
        <f>N14</f>
        <v>79051163.145457998</v>
      </c>
      <c r="N28" s="141">
        <f t="shared" ref="N28:R28" si="0">O14</f>
        <v>4455923.9687639996</v>
      </c>
      <c r="O28" s="141">
        <f t="shared" si="0"/>
        <v>58291.472245999998</v>
      </c>
      <c r="P28" s="141">
        <f t="shared" si="0"/>
        <v>334630.17012000002</v>
      </c>
      <c r="Q28" s="141">
        <f t="shared" si="0"/>
        <v>152210.06789400004</v>
      </c>
      <c r="R28" s="141">
        <f t="shared" si="0"/>
        <v>85780163.687039986</v>
      </c>
      <c r="S28" s="141"/>
      <c r="T28" s="141"/>
      <c r="U28" s="141"/>
      <c r="V28" s="141"/>
    </row>
    <row r="29" spans="1:22" x14ac:dyDescent="0.25">
      <c r="K29" s="169">
        <f>K28/$R$28</f>
        <v>0</v>
      </c>
      <c r="L29" s="169">
        <f t="shared" ref="L29:R29" si="1">L28/$R$28</f>
        <v>2.0143874624233959E-2</v>
      </c>
      <c r="M29" s="169">
        <f t="shared" si="1"/>
        <v>0.92155528443461532</v>
      </c>
      <c r="N29" s="169">
        <f t="shared" si="1"/>
        <v>5.1945855279793764E-2</v>
      </c>
      <c r="O29" s="169">
        <f t="shared" si="1"/>
        <v>6.7954489406980357E-4</v>
      </c>
      <c r="P29" s="169">
        <f t="shared" si="1"/>
        <v>3.9010204193694878E-3</v>
      </c>
      <c r="Q29" s="169">
        <f t="shared" si="1"/>
        <v>1.7744203479177617E-3</v>
      </c>
      <c r="R29" s="169">
        <f t="shared" si="1"/>
        <v>1</v>
      </c>
    </row>
  </sheetData>
  <mergeCells count="19">
    <mergeCell ref="A3:A5"/>
    <mergeCell ref="B3:J3"/>
    <mergeCell ref="K3:S3"/>
    <mergeCell ref="B4:B5"/>
    <mergeCell ref="C4:D4"/>
    <mergeCell ref="E4:E5"/>
    <mergeCell ref="F4:F5"/>
    <mergeCell ref="G4:G5"/>
    <mergeCell ref="H4:H5"/>
    <mergeCell ref="I4:I5"/>
    <mergeCell ref="Q4:Q5"/>
    <mergeCell ref="R4:R5"/>
    <mergeCell ref="S4:S5"/>
    <mergeCell ref="J4:J5"/>
    <mergeCell ref="K4:K5"/>
    <mergeCell ref="L4:M4"/>
    <mergeCell ref="N4:N5"/>
    <mergeCell ref="O4:O5"/>
    <mergeCell ref="P4:P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D4CB-5B52-4901-AA86-6FB9FE2D665B}">
  <dimension ref="A1:W38"/>
  <sheetViews>
    <sheetView workbookViewId="0">
      <selection activeCell="I41" sqref="I41"/>
    </sheetView>
  </sheetViews>
  <sheetFormatPr defaultColWidth="9.08203125" defaultRowHeight="16" x14ac:dyDescent="0.45"/>
  <cols>
    <col min="1" max="10" width="10.75" style="5" customWidth="1"/>
    <col min="11" max="11" width="10.75" style="77" customWidth="1"/>
    <col min="12" max="19" width="10.75" style="5" customWidth="1"/>
    <col min="20" max="20" width="17.08203125" style="5" bestFit="1" customWidth="1"/>
    <col min="21" max="21" width="11.25" style="5" bestFit="1" customWidth="1"/>
    <col min="22" max="22" width="9.58203125" style="5" bestFit="1" customWidth="1"/>
    <col min="23" max="16384" width="9.08203125" style="5"/>
  </cols>
  <sheetData>
    <row r="1" spans="1:23" s="60" customFormat="1" ht="20.5" x14ac:dyDescent="0.45">
      <c r="A1" s="1" t="s">
        <v>83</v>
      </c>
      <c r="K1" s="76"/>
    </row>
    <row r="3" spans="1:23" ht="16.5" thickBot="1" x14ac:dyDescent="0.5">
      <c r="A3" s="5" t="s">
        <v>84</v>
      </c>
      <c r="G3" s="61"/>
      <c r="S3" s="61" t="s">
        <v>85</v>
      </c>
    </row>
    <row r="4" spans="1:23" x14ac:dyDescent="0.45">
      <c r="A4" s="6"/>
      <c r="B4" s="8" t="s">
        <v>75</v>
      </c>
      <c r="C4" s="10" t="s">
        <v>86</v>
      </c>
      <c r="D4" s="10" t="s">
        <v>87</v>
      </c>
      <c r="E4" s="10" t="s">
        <v>88</v>
      </c>
      <c r="F4" s="10" t="s">
        <v>89</v>
      </c>
      <c r="G4" s="10" t="s">
        <v>90</v>
      </c>
      <c r="H4" s="10" t="s">
        <v>91</v>
      </c>
      <c r="I4" s="10" t="s">
        <v>92</v>
      </c>
      <c r="J4" s="10" t="s">
        <v>93</v>
      </c>
      <c r="K4" s="78" t="s">
        <v>94</v>
      </c>
      <c r="L4" s="10" t="s">
        <v>95</v>
      </c>
      <c r="M4" s="10" t="s">
        <v>96</v>
      </c>
      <c r="N4" s="10" t="s">
        <v>97</v>
      </c>
      <c r="O4" s="10" t="s">
        <v>98</v>
      </c>
      <c r="P4" s="10" t="s">
        <v>99</v>
      </c>
      <c r="Q4" s="10" t="s">
        <v>100</v>
      </c>
      <c r="R4" s="10" t="s">
        <v>101</v>
      </c>
      <c r="S4" s="9" t="s">
        <v>102</v>
      </c>
    </row>
    <row r="5" spans="1:23" ht="16.5" thickBot="1" x14ac:dyDescent="0.5">
      <c r="A5" s="62"/>
      <c r="B5" s="17" t="s">
        <v>103</v>
      </c>
      <c r="C5" s="18" t="s">
        <v>104</v>
      </c>
      <c r="D5" s="18" t="s">
        <v>105</v>
      </c>
      <c r="E5" s="18" t="s">
        <v>106</v>
      </c>
      <c r="F5" s="18" t="s">
        <v>107</v>
      </c>
      <c r="G5" s="18" t="s">
        <v>108</v>
      </c>
      <c r="H5" s="18" t="s">
        <v>109</v>
      </c>
      <c r="I5" s="18" t="s">
        <v>110</v>
      </c>
      <c r="J5" s="18" t="s">
        <v>111</v>
      </c>
      <c r="K5" s="79" t="s">
        <v>112</v>
      </c>
      <c r="L5" s="18" t="s">
        <v>113</v>
      </c>
      <c r="M5" s="18" t="s">
        <v>114</v>
      </c>
      <c r="N5" s="18" t="s">
        <v>115</v>
      </c>
      <c r="O5" s="18" t="s">
        <v>116</v>
      </c>
      <c r="P5" s="18" t="s">
        <v>117</v>
      </c>
      <c r="Q5" s="18" t="s">
        <v>118</v>
      </c>
      <c r="R5" s="18" t="s">
        <v>119</v>
      </c>
      <c r="S5" s="20" t="s">
        <v>120</v>
      </c>
    </row>
    <row r="6" spans="1:23" ht="16.5" thickTop="1" x14ac:dyDescent="0.45">
      <c r="A6" s="27">
        <v>1991</v>
      </c>
      <c r="B6" s="63">
        <v>118542</v>
      </c>
      <c r="C6" s="63">
        <v>2364</v>
      </c>
      <c r="D6" s="63">
        <v>1393</v>
      </c>
      <c r="E6" s="63">
        <v>6</v>
      </c>
      <c r="F6" s="63">
        <v>7217</v>
      </c>
      <c r="G6" s="63">
        <v>0</v>
      </c>
      <c r="H6" s="63">
        <v>0</v>
      </c>
      <c r="I6" s="63">
        <v>0</v>
      </c>
      <c r="J6" s="63">
        <v>0</v>
      </c>
      <c r="K6" s="80">
        <v>8368</v>
      </c>
      <c r="L6" s="63">
        <v>3777</v>
      </c>
      <c r="M6" s="63">
        <v>991</v>
      </c>
      <c r="N6" s="63">
        <v>9514</v>
      </c>
      <c r="O6" s="63">
        <v>875</v>
      </c>
      <c r="P6" s="63">
        <v>19772</v>
      </c>
      <c r="Q6" s="63">
        <v>20272</v>
      </c>
      <c r="R6" s="63">
        <v>43340</v>
      </c>
      <c r="S6" s="63">
        <v>652</v>
      </c>
      <c r="T6" s="64"/>
    </row>
    <row r="7" spans="1:23" x14ac:dyDescent="0.45">
      <c r="A7" s="27">
        <v>1992</v>
      </c>
      <c r="B7" s="63">
        <v>130963</v>
      </c>
      <c r="C7" s="63">
        <v>2349</v>
      </c>
      <c r="D7" s="63">
        <v>1835</v>
      </c>
      <c r="E7" s="63">
        <v>6</v>
      </c>
      <c r="F7" s="63">
        <v>11229</v>
      </c>
      <c r="G7" s="63">
        <v>0</v>
      </c>
      <c r="H7" s="63">
        <v>0</v>
      </c>
      <c r="I7" s="63">
        <v>0</v>
      </c>
      <c r="J7" s="63">
        <v>0</v>
      </c>
      <c r="K7" s="80">
        <v>10299</v>
      </c>
      <c r="L7" s="63">
        <v>4626</v>
      </c>
      <c r="M7" s="63">
        <v>717</v>
      </c>
      <c r="N7" s="63">
        <v>10091</v>
      </c>
      <c r="O7" s="63">
        <v>1344</v>
      </c>
      <c r="P7" s="63">
        <v>21040</v>
      </c>
      <c r="Q7" s="63">
        <v>20487</v>
      </c>
      <c r="R7" s="63">
        <v>46101</v>
      </c>
      <c r="S7" s="63">
        <v>840</v>
      </c>
      <c r="T7" s="64"/>
    </row>
    <row r="8" spans="1:23" x14ac:dyDescent="0.45">
      <c r="A8" s="27">
        <v>1993</v>
      </c>
      <c r="B8" s="63">
        <v>144437</v>
      </c>
      <c r="C8" s="63">
        <v>1783</v>
      </c>
      <c r="D8" s="63">
        <v>1728</v>
      </c>
      <c r="E8" s="63">
        <v>3</v>
      </c>
      <c r="F8" s="63">
        <v>13849</v>
      </c>
      <c r="G8" s="63">
        <v>0</v>
      </c>
      <c r="H8" s="63">
        <v>0</v>
      </c>
      <c r="I8" s="63">
        <v>0</v>
      </c>
      <c r="J8" s="63">
        <v>0</v>
      </c>
      <c r="K8" s="80">
        <v>12926</v>
      </c>
      <c r="L8" s="63">
        <v>4266</v>
      </c>
      <c r="M8" s="63">
        <v>1209</v>
      </c>
      <c r="N8" s="63">
        <v>15223</v>
      </c>
      <c r="O8" s="63">
        <v>910</v>
      </c>
      <c r="P8" s="63">
        <v>20558</v>
      </c>
      <c r="Q8" s="63">
        <v>21684</v>
      </c>
      <c r="R8" s="63">
        <v>49377</v>
      </c>
      <c r="S8" s="63">
        <v>921</v>
      </c>
      <c r="T8" s="64"/>
      <c r="V8" s="5" t="s">
        <v>123</v>
      </c>
      <c r="W8" s="85">
        <f>K37/B37</f>
        <v>0.14431378083019852</v>
      </c>
    </row>
    <row r="9" spans="1:23" x14ac:dyDescent="0.45">
      <c r="A9" s="27">
        <v>1994</v>
      </c>
      <c r="B9" s="63">
        <v>164992</v>
      </c>
      <c r="C9" s="63">
        <v>1951</v>
      </c>
      <c r="D9" s="63">
        <v>2081</v>
      </c>
      <c r="E9" s="63">
        <v>1</v>
      </c>
      <c r="F9" s="63">
        <v>16096</v>
      </c>
      <c r="G9" s="63">
        <v>0</v>
      </c>
      <c r="H9" s="63">
        <v>0</v>
      </c>
      <c r="I9" s="63">
        <v>0</v>
      </c>
      <c r="J9" s="63">
        <v>0</v>
      </c>
      <c r="K9" s="80">
        <v>18537</v>
      </c>
      <c r="L9" s="63">
        <v>3551</v>
      </c>
      <c r="M9" s="63">
        <v>594</v>
      </c>
      <c r="N9" s="63">
        <v>22734</v>
      </c>
      <c r="O9" s="63">
        <v>1201</v>
      </c>
      <c r="P9" s="63">
        <v>23377</v>
      </c>
      <c r="Q9" s="63">
        <v>20096</v>
      </c>
      <c r="R9" s="63">
        <v>53707</v>
      </c>
      <c r="S9" s="63">
        <v>1067</v>
      </c>
      <c r="T9" s="64"/>
      <c r="V9" s="5" t="s">
        <v>161</v>
      </c>
      <c r="W9" s="85">
        <f>'최종에너지 원별소비'!F229/'최종에너지 원별소비'!B229</f>
        <v>0.37597399031978729</v>
      </c>
    </row>
    <row r="10" spans="1:23" x14ac:dyDescent="0.45">
      <c r="A10" s="33">
        <v>1995</v>
      </c>
      <c r="B10" s="63">
        <v>184661</v>
      </c>
      <c r="C10" s="63">
        <v>1850</v>
      </c>
      <c r="D10" s="63">
        <v>1928</v>
      </c>
      <c r="E10" s="63">
        <v>2</v>
      </c>
      <c r="F10" s="63">
        <v>16684</v>
      </c>
      <c r="G10" s="63">
        <v>0</v>
      </c>
      <c r="H10" s="63">
        <v>0</v>
      </c>
      <c r="I10" s="63">
        <v>0</v>
      </c>
      <c r="J10" s="63">
        <v>0</v>
      </c>
      <c r="K10" s="80">
        <v>22191</v>
      </c>
      <c r="L10" s="63">
        <v>4431</v>
      </c>
      <c r="M10" s="63">
        <v>828</v>
      </c>
      <c r="N10" s="63">
        <v>28502</v>
      </c>
      <c r="O10" s="63">
        <v>2497</v>
      </c>
      <c r="P10" s="63">
        <v>28896</v>
      </c>
      <c r="Q10" s="63">
        <v>21246</v>
      </c>
      <c r="R10" s="63">
        <v>54402</v>
      </c>
      <c r="S10" s="63">
        <v>1204</v>
      </c>
      <c r="T10" s="64"/>
      <c r="V10" s="5" t="s">
        <v>162</v>
      </c>
      <c r="W10" s="85">
        <f>85780/140531</f>
        <v>0.6103991290177968</v>
      </c>
    </row>
    <row r="11" spans="1:23" x14ac:dyDescent="0.45">
      <c r="A11" s="35">
        <v>1996</v>
      </c>
      <c r="B11" s="65">
        <v>205494</v>
      </c>
      <c r="C11" s="66">
        <v>1870</v>
      </c>
      <c r="D11" s="66">
        <v>2123</v>
      </c>
      <c r="E11" s="66">
        <v>2</v>
      </c>
      <c r="F11" s="66">
        <v>19159</v>
      </c>
      <c r="G11" s="66">
        <v>0</v>
      </c>
      <c r="H11" s="66">
        <v>0</v>
      </c>
      <c r="I11" s="66">
        <v>0</v>
      </c>
      <c r="J11" s="66">
        <v>0</v>
      </c>
      <c r="K11" s="81">
        <v>25042</v>
      </c>
      <c r="L11" s="66">
        <v>4827</v>
      </c>
      <c r="M11" s="66">
        <v>631</v>
      </c>
      <c r="N11" s="66">
        <v>34423</v>
      </c>
      <c r="O11" s="66">
        <v>2804</v>
      </c>
      <c r="P11" s="66">
        <v>35978</v>
      </c>
      <c r="Q11" s="66">
        <v>21081</v>
      </c>
      <c r="R11" s="66">
        <v>56206</v>
      </c>
      <c r="S11" s="66">
        <v>1347</v>
      </c>
      <c r="T11" s="64"/>
    </row>
    <row r="12" spans="1:23" x14ac:dyDescent="0.45">
      <c r="A12" s="27">
        <v>1997</v>
      </c>
      <c r="B12" s="67">
        <v>224445</v>
      </c>
      <c r="C12" s="63">
        <v>1886</v>
      </c>
      <c r="D12" s="63">
        <v>23871</v>
      </c>
      <c r="E12" s="63">
        <v>82</v>
      </c>
      <c r="F12" s="63">
        <v>24187</v>
      </c>
      <c r="G12" s="63">
        <v>0</v>
      </c>
      <c r="H12" s="63">
        <v>57</v>
      </c>
      <c r="I12" s="63">
        <v>0</v>
      </c>
      <c r="J12" s="63">
        <v>0</v>
      </c>
      <c r="K12" s="80">
        <v>23995</v>
      </c>
      <c r="L12" s="63">
        <v>4569</v>
      </c>
      <c r="M12" s="63">
        <v>885</v>
      </c>
      <c r="N12" s="63">
        <v>39332</v>
      </c>
      <c r="O12" s="63">
        <v>2326</v>
      </c>
      <c r="P12" s="63">
        <v>36246</v>
      </c>
      <c r="Q12" s="63">
        <v>24908</v>
      </c>
      <c r="R12" s="63">
        <v>40630</v>
      </c>
      <c r="S12" s="63">
        <v>1470</v>
      </c>
      <c r="T12" s="64"/>
      <c r="U12" s="5" t="s">
        <v>210</v>
      </c>
      <c r="V12" s="5" t="s">
        <v>80</v>
      </c>
    </row>
    <row r="13" spans="1:23" x14ac:dyDescent="0.45">
      <c r="A13" s="27">
        <v>1998</v>
      </c>
      <c r="B13" s="67">
        <v>215300</v>
      </c>
      <c r="C13" s="63">
        <v>1058</v>
      </c>
      <c r="D13" s="63">
        <v>25329</v>
      </c>
      <c r="E13" s="63">
        <v>117</v>
      </c>
      <c r="F13" s="63">
        <v>15016</v>
      </c>
      <c r="G13" s="63">
        <v>0</v>
      </c>
      <c r="H13" s="63">
        <v>141</v>
      </c>
      <c r="I13" s="63">
        <v>6006</v>
      </c>
      <c r="J13" s="63">
        <v>0</v>
      </c>
      <c r="K13" s="80">
        <v>15895</v>
      </c>
      <c r="L13" s="63">
        <v>4983</v>
      </c>
      <c r="M13" s="63">
        <v>1194</v>
      </c>
      <c r="N13" s="63">
        <v>38703</v>
      </c>
      <c r="O13" s="63">
        <v>1551</v>
      </c>
      <c r="P13" s="63">
        <v>33520</v>
      </c>
      <c r="Q13" s="63">
        <v>35219</v>
      </c>
      <c r="R13" s="63">
        <v>35310</v>
      </c>
      <c r="S13" s="63">
        <v>1257</v>
      </c>
      <c r="T13" s="64"/>
      <c r="U13" s="5">
        <v>2014</v>
      </c>
      <c r="V13" s="45">
        <f>신재생발전량_2014!N7</f>
        <v>1897064.5948954518</v>
      </c>
    </row>
    <row r="14" spans="1:23" x14ac:dyDescent="0.45">
      <c r="A14" s="27">
        <v>1999</v>
      </c>
      <c r="B14" s="67">
        <v>239325</v>
      </c>
      <c r="C14" s="63">
        <v>1025</v>
      </c>
      <c r="D14" s="63">
        <v>24325</v>
      </c>
      <c r="E14" s="63">
        <v>187</v>
      </c>
      <c r="F14" s="63">
        <v>16769</v>
      </c>
      <c r="G14" s="63">
        <v>0</v>
      </c>
      <c r="H14" s="63">
        <v>320</v>
      </c>
      <c r="I14" s="63">
        <v>6378</v>
      </c>
      <c r="J14" s="63">
        <v>0</v>
      </c>
      <c r="K14" s="80">
        <v>17429</v>
      </c>
      <c r="L14" s="63">
        <v>5437</v>
      </c>
      <c r="M14" s="63">
        <v>1147</v>
      </c>
      <c r="N14" s="63">
        <v>45335</v>
      </c>
      <c r="O14" s="63">
        <v>1276</v>
      </c>
      <c r="P14" s="63">
        <v>33106</v>
      </c>
      <c r="Q14" s="63">
        <v>49754</v>
      </c>
      <c r="R14" s="63">
        <v>35819</v>
      </c>
      <c r="S14" s="63">
        <v>1018</v>
      </c>
      <c r="T14" s="64"/>
      <c r="U14" s="5">
        <v>2022</v>
      </c>
      <c r="V14" s="170">
        <f>신재생발전량_2022!N7</f>
        <v>5269024.9525346281</v>
      </c>
    </row>
    <row r="15" spans="1:23" x14ac:dyDescent="0.45">
      <c r="A15" s="33">
        <v>2000</v>
      </c>
      <c r="B15" s="68">
        <v>266400</v>
      </c>
      <c r="C15" s="69">
        <v>1259</v>
      </c>
      <c r="D15" s="69">
        <v>26053</v>
      </c>
      <c r="E15" s="69">
        <v>130</v>
      </c>
      <c r="F15" s="69">
        <v>15815</v>
      </c>
      <c r="G15" s="69">
        <v>0</v>
      </c>
      <c r="H15" s="69">
        <v>243</v>
      </c>
      <c r="I15" s="69">
        <v>10214</v>
      </c>
      <c r="J15" s="69">
        <v>0</v>
      </c>
      <c r="K15" s="82">
        <v>18992</v>
      </c>
      <c r="L15" s="69">
        <v>5894</v>
      </c>
      <c r="M15" s="69">
        <v>1105</v>
      </c>
      <c r="N15" s="69">
        <v>52923</v>
      </c>
      <c r="O15" s="69">
        <v>1481</v>
      </c>
      <c r="P15" s="69">
        <v>35506</v>
      </c>
      <c r="Q15" s="69">
        <v>53326</v>
      </c>
      <c r="R15" s="69">
        <v>42306</v>
      </c>
      <c r="S15" s="69">
        <v>1153</v>
      </c>
      <c r="T15" s="64"/>
      <c r="V15" s="244">
        <f>(V14/V13)^(1/8)-1</f>
        <v>0.13620322345543334</v>
      </c>
    </row>
    <row r="16" spans="1:23" x14ac:dyDescent="0.45">
      <c r="A16" s="35">
        <v>2001</v>
      </c>
      <c r="B16" s="63">
        <v>285224</v>
      </c>
      <c r="C16" s="63">
        <v>1195</v>
      </c>
      <c r="D16" s="63">
        <v>25831</v>
      </c>
      <c r="E16" s="63">
        <v>123</v>
      </c>
      <c r="F16" s="63">
        <v>17380</v>
      </c>
      <c r="G16" s="63">
        <v>0</v>
      </c>
      <c r="H16" s="63">
        <v>208</v>
      </c>
      <c r="I16" s="63">
        <v>11714</v>
      </c>
      <c r="J16" s="63">
        <v>0</v>
      </c>
      <c r="K16" s="80">
        <v>19610</v>
      </c>
      <c r="L16" s="63">
        <v>5171</v>
      </c>
      <c r="M16" s="63">
        <v>516</v>
      </c>
      <c r="N16" s="63">
        <v>60807</v>
      </c>
      <c r="O16" s="63">
        <v>1325</v>
      </c>
      <c r="P16" s="63">
        <v>38488</v>
      </c>
      <c r="Q16" s="63">
        <v>53996</v>
      </c>
      <c r="R16" s="63">
        <v>47465</v>
      </c>
      <c r="S16" s="63">
        <v>1394</v>
      </c>
      <c r="T16" s="64"/>
    </row>
    <row r="17" spans="1:20" x14ac:dyDescent="0.45">
      <c r="A17" s="27">
        <v>2002</v>
      </c>
      <c r="B17" s="63">
        <v>306474.06400000001</v>
      </c>
      <c r="C17" s="63">
        <v>1075.4090000000001</v>
      </c>
      <c r="D17" s="63">
        <v>26625.596000000001</v>
      </c>
      <c r="E17" s="63">
        <v>121.828</v>
      </c>
      <c r="F17" s="63">
        <v>22608.173999999999</v>
      </c>
      <c r="G17" s="63">
        <v>0</v>
      </c>
      <c r="H17" s="63">
        <v>213.946</v>
      </c>
      <c r="I17" s="63">
        <v>10569.58</v>
      </c>
      <c r="J17" s="63">
        <v>0</v>
      </c>
      <c r="K17" s="80">
        <v>18144.210999999999</v>
      </c>
      <c r="L17" s="63">
        <v>4933.5360000000001</v>
      </c>
      <c r="M17" s="63">
        <v>970.904</v>
      </c>
      <c r="N17" s="63">
        <v>69836.554000000004</v>
      </c>
      <c r="O17" s="63">
        <v>1252.7270000000001</v>
      </c>
      <c r="P17" s="63">
        <v>46273.404000000002</v>
      </c>
      <c r="Q17" s="63">
        <v>52705.298000000003</v>
      </c>
      <c r="R17" s="63">
        <v>49638.106</v>
      </c>
      <c r="S17" s="63">
        <v>1504.7929999999999</v>
      </c>
      <c r="T17" s="64"/>
    </row>
    <row r="18" spans="1:20" x14ac:dyDescent="0.45">
      <c r="A18" s="27">
        <v>2003</v>
      </c>
      <c r="B18" s="63">
        <v>322451.69699999999</v>
      </c>
      <c r="C18" s="63">
        <v>884.47699999999998</v>
      </c>
      <c r="D18" s="63">
        <v>28266.679</v>
      </c>
      <c r="E18" s="63">
        <v>118.45</v>
      </c>
      <c r="F18" s="63">
        <v>21735.272000000001</v>
      </c>
      <c r="G18" s="63">
        <v>0.80200000000000005</v>
      </c>
      <c r="H18" s="63">
        <v>182.435</v>
      </c>
      <c r="I18" s="63">
        <v>10072.245000000001</v>
      </c>
      <c r="J18" s="63">
        <v>0</v>
      </c>
      <c r="K18" s="80">
        <v>18504.469000000001</v>
      </c>
      <c r="L18" s="63">
        <v>5414.4290000000001</v>
      </c>
      <c r="M18" s="63">
        <v>1651.6389999999999</v>
      </c>
      <c r="N18" s="63">
        <v>72764.063999999998</v>
      </c>
      <c r="O18" s="63">
        <v>1547.279</v>
      </c>
      <c r="P18" s="63">
        <v>52695.260999999999</v>
      </c>
      <c r="Q18" s="63">
        <v>56594.743000000002</v>
      </c>
      <c r="R18" s="63">
        <v>50521.792999999998</v>
      </c>
      <c r="S18" s="63">
        <v>1497.6610000000001</v>
      </c>
      <c r="T18" s="64"/>
    </row>
    <row r="19" spans="1:20" x14ac:dyDescent="0.45">
      <c r="A19" s="70">
        <v>2004</v>
      </c>
      <c r="B19" s="63">
        <v>342147.967</v>
      </c>
      <c r="C19" s="63">
        <v>809.66499999999996</v>
      </c>
      <c r="D19" s="63">
        <v>36169.110999999997</v>
      </c>
      <c r="E19" s="63">
        <v>134.80500000000001</v>
      </c>
      <c r="F19" s="63">
        <v>27945.113000000001</v>
      </c>
      <c r="G19" s="63">
        <v>13.733000000000001</v>
      </c>
      <c r="H19" s="63">
        <v>264.755</v>
      </c>
      <c r="I19" s="63">
        <v>11655.794</v>
      </c>
      <c r="J19" s="63">
        <v>0</v>
      </c>
      <c r="K19" s="80">
        <v>15715.175999999999</v>
      </c>
      <c r="L19" s="63">
        <v>5165.8819999999996</v>
      </c>
      <c r="M19" s="63">
        <v>1414.1030000000001</v>
      </c>
      <c r="N19" s="63">
        <v>77673.369000000006</v>
      </c>
      <c r="O19" s="63">
        <v>932.12900000000002</v>
      </c>
      <c r="P19" s="63">
        <v>50432.669000000002</v>
      </c>
      <c r="Q19" s="63">
        <v>61887.309000000001</v>
      </c>
      <c r="R19" s="63">
        <v>50284.904000000002</v>
      </c>
      <c r="S19" s="63">
        <v>1649.451</v>
      </c>
      <c r="T19" s="64"/>
    </row>
    <row r="20" spans="1:20" x14ac:dyDescent="0.45">
      <c r="A20" s="33">
        <v>2005</v>
      </c>
      <c r="B20" s="63">
        <v>364639.33100000001</v>
      </c>
      <c r="C20" s="63">
        <v>902.85799999999995</v>
      </c>
      <c r="D20" s="63">
        <v>35779.813000000002</v>
      </c>
      <c r="E20" s="63">
        <v>144.58000000000001</v>
      </c>
      <c r="F20" s="63">
        <v>33726.807999999997</v>
      </c>
      <c r="G20" s="63">
        <v>13.166</v>
      </c>
      <c r="H20" s="63">
        <v>217.14599999999999</v>
      </c>
      <c r="I20" s="63">
        <v>10581.146000000001</v>
      </c>
      <c r="J20" s="63">
        <v>0</v>
      </c>
      <c r="K20" s="80">
        <v>17540.668000000001</v>
      </c>
      <c r="L20" s="63">
        <v>4706.87</v>
      </c>
      <c r="M20" s="63">
        <v>1307.779</v>
      </c>
      <c r="N20" s="63">
        <v>78028.417000000001</v>
      </c>
      <c r="O20" s="63">
        <v>987.26900000000001</v>
      </c>
      <c r="P20" s="63">
        <v>57241.042000000001</v>
      </c>
      <c r="Q20" s="63">
        <v>71230.406000000003</v>
      </c>
      <c r="R20" s="63">
        <v>50392.078000000001</v>
      </c>
      <c r="S20" s="63">
        <v>1839.2860000000001</v>
      </c>
      <c r="T20" s="64"/>
    </row>
    <row r="21" spans="1:20" x14ac:dyDescent="0.45">
      <c r="A21" s="35">
        <v>2006</v>
      </c>
      <c r="B21" s="65">
        <v>381180.70899999997</v>
      </c>
      <c r="C21" s="66">
        <v>1249.721</v>
      </c>
      <c r="D21" s="66">
        <v>36526.608</v>
      </c>
      <c r="E21" s="66">
        <v>137.565</v>
      </c>
      <c r="F21" s="66">
        <v>39145.680999999997</v>
      </c>
      <c r="G21" s="66">
        <v>17.419</v>
      </c>
      <c r="H21" s="66">
        <v>216.83699999999999</v>
      </c>
      <c r="I21" s="66">
        <v>10424.657999999999</v>
      </c>
      <c r="J21" s="66">
        <v>0</v>
      </c>
      <c r="K21" s="81">
        <v>16694.238000000001</v>
      </c>
      <c r="L21" s="66">
        <v>5262.5860000000002</v>
      </c>
      <c r="M21" s="66">
        <v>1189.27</v>
      </c>
      <c r="N21" s="66">
        <v>82799.957999999999</v>
      </c>
      <c r="O21" s="66">
        <v>797.00800000000004</v>
      </c>
      <c r="P21" s="66">
        <v>60747.502999999997</v>
      </c>
      <c r="Q21" s="66">
        <v>73967.001000000004</v>
      </c>
      <c r="R21" s="66">
        <v>49930.847999999998</v>
      </c>
      <c r="S21" s="66">
        <v>2073.808</v>
      </c>
      <c r="T21" s="64"/>
    </row>
    <row r="22" spans="1:20" x14ac:dyDescent="0.45">
      <c r="A22" s="27">
        <v>2007</v>
      </c>
      <c r="B22" s="67">
        <v>403124.50099999999</v>
      </c>
      <c r="C22" s="63">
        <v>1599.194</v>
      </c>
      <c r="D22" s="63">
        <v>35738.82</v>
      </c>
      <c r="E22" s="63">
        <v>131.20099999999999</v>
      </c>
      <c r="F22" s="63">
        <v>44781.497000000003</v>
      </c>
      <c r="G22" s="63">
        <v>11.478</v>
      </c>
      <c r="H22" s="63">
        <v>234.64099999999999</v>
      </c>
      <c r="I22" s="63">
        <v>11182.401</v>
      </c>
      <c r="J22" s="63">
        <v>0</v>
      </c>
      <c r="K22" s="80">
        <v>19095.275000000001</v>
      </c>
      <c r="L22" s="63">
        <v>5713.9120000000003</v>
      </c>
      <c r="M22" s="63">
        <v>1229.683</v>
      </c>
      <c r="N22" s="63">
        <v>96253.688999999998</v>
      </c>
      <c r="O22" s="63">
        <v>689.01599999999996</v>
      </c>
      <c r="P22" s="63">
        <v>60025.42</v>
      </c>
      <c r="Q22" s="63">
        <v>72786.922000000006</v>
      </c>
      <c r="R22" s="63">
        <v>51298.701000000001</v>
      </c>
      <c r="S22" s="63">
        <v>2352.6489999999999</v>
      </c>
      <c r="T22" s="64"/>
    </row>
    <row r="23" spans="1:20" x14ac:dyDescent="0.45">
      <c r="A23" s="27">
        <v>2008</v>
      </c>
      <c r="B23" s="67">
        <v>422355.12599999999</v>
      </c>
      <c r="C23" s="63">
        <v>1165.462</v>
      </c>
      <c r="D23" s="63">
        <v>37657.231</v>
      </c>
      <c r="E23" s="63">
        <v>113.907</v>
      </c>
      <c r="F23" s="63">
        <v>49316.491000000002</v>
      </c>
      <c r="G23" s="63">
        <v>7.7009999999999996</v>
      </c>
      <c r="H23" s="63">
        <v>203.20699999999999</v>
      </c>
      <c r="I23" s="63">
        <v>8103.3029999999999</v>
      </c>
      <c r="J23" s="63">
        <v>0</v>
      </c>
      <c r="K23" s="80">
        <v>17731.467000000001</v>
      </c>
      <c r="L23" s="63">
        <v>6822.7089999999998</v>
      </c>
      <c r="M23" s="63">
        <v>917.36800000000005</v>
      </c>
      <c r="N23" s="63">
        <v>107216.12</v>
      </c>
      <c r="O23" s="63">
        <v>1023.244</v>
      </c>
      <c r="P23" s="63">
        <v>61136.616000000002</v>
      </c>
      <c r="Q23" s="63">
        <v>76121.81</v>
      </c>
      <c r="R23" s="63">
        <v>52455.358</v>
      </c>
      <c r="S23" s="63">
        <v>2363.1320000000001</v>
      </c>
      <c r="T23" s="64"/>
    </row>
    <row r="24" spans="1:20" x14ac:dyDescent="0.45">
      <c r="A24" s="27">
        <v>2009</v>
      </c>
      <c r="B24" s="67">
        <v>433603.745</v>
      </c>
      <c r="C24" s="63">
        <v>845.14599999999996</v>
      </c>
      <c r="D24" s="63">
        <v>36058.741000000002</v>
      </c>
      <c r="E24" s="63">
        <v>123.589</v>
      </c>
      <c r="F24" s="63">
        <v>54308.250999999997</v>
      </c>
      <c r="G24" s="63">
        <v>5.4580000000000002</v>
      </c>
      <c r="H24" s="63">
        <v>187.958</v>
      </c>
      <c r="I24" s="63">
        <v>8465.7780000000002</v>
      </c>
      <c r="J24" s="63">
        <v>0</v>
      </c>
      <c r="K24" s="80">
        <v>17545.972000000002</v>
      </c>
      <c r="L24" s="63">
        <v>7515.3710000000001</v>
      </c>
      <c r="M24" s="63">
        <v>825.73800000000006</v>
      </c>
      <c r="N24" s="63">
        <v>107224.71400000001</v>
      </c>
      <c r="O24" s="63">
        <v>1072.4010000000001</v>
      </c>
      <c r="P24" s="63">
        <v>65611.660999999993</v>
      </c>
      <c r="Q24" s="63">
        <v>71951.251000000004</v>
      </c>
      <c r="R24" s="63">
        <v>59177.4</v>
      </c>
      <c r="S24" s="63">
        <v>2684.3150000000001</v>
      </c>
      <c r="T24" s="64"/>
    </row>
    <row r="25" spans="1:20" x14ac:dyDescent="0.45">
      <c r="A25" s="33">
        <v>2010</v>
      </c>
      <c r="B25" s="68">
        <v>474660.20500000002</v>
      </c>
      <c r="C25" s="69">
        <v>1546.123</v>
      </c>
      <c r="D25" s="69">
        <v>40885.523000000001</v>
      </c>
      <c r="E25" s="69">
        <v>146.94999999999999</v>
      </c>
      <c r="F25" s="69">
        <v>62767.222999999998</v>
      </c>
      <c r="G25" s="69">
        <v>37.851999999999997</v>
      </c>
      <c r="H25" s="69">
        <v>195.64500000000001</v>
      </c>
      <c r="I25" s="69">
        <v>10149.654</v>
      </c>
      <c r="J25" s="69">
        <v>0</v>
      </c>
      <c r="K25" s="82">
        <v>22203.575000000001</v>
      </c>
      <c r="L25" s="69">
        <v>8935.1620000000003</v>
      </c>
      <c r="M25" s="69">
        <v>1150.328</v>
      </c>
      <c r="N25" s="69">
        <v>118271.671</v>
      </c>
      <c r="O25" s="69">
        <v>4294.87</v>
      </c>
      <c r="P25" s="69">
        <v>68152.725000000006</v>
      </c>
      <c r="Q25" s="69">
        <v>70621.572</v>
      </c>
      <c r="R25" s="69">
        <v>62567.627</v>
      </c>
      <c r="S25" s="69">
        <v>2733.7060000000001</v>
      </c>
      <c r="T25" s="64"/>
    </row>
    <row r="26" spans="1:20" x14ac:dyDescent="0.45">
      <c r="A26" s="27">
        <v>2011</v>
      </c>
      <c r="B26" s="63">
        <v>496893.36599999998</v>
      </c>
      <c r="C26" s="63">
        <v>1384.4059999999999</v>
      </c>
      <c r="D26" s="63">
        <v>39131.349000000002</v>
      </c>
      <c r="E26" s="63">
        <v>197.97800000000001</v>
      </c>
      <c r="F26" s="63">
        <v>68952.842000000004</v>
      </c>
      <c r="G26" s="63">
        <v>37.369999999999997</v>
      </c>
      <c r="H26" s="63">
        <v>156.054</v>
      </c>
      <c r="I26" s="63">
        <v>10749.543</v>
      </c>
      <c r="J26" s="63">
        <v>0</v>
      </c>
      <c r="K26" s="80">
        <v>23791.335999999999</v>
      </c>
      <c r="L26" s="63">
        <v>12046.834000000001</v>
      </c>
      <c r="M26" s="63">
        <v>1580.1</v>
      </c>
      <c r="N26" s="63">
        <v>118040.689</v>
      </c>
      <c r="O26" s="63">
        <v>7181.3109999999997</v>
      </c>
      <c r="P26" s="63">
        <v>69480.707999999999</v>
      </c>
      <c r="Q26" s="63">
        <v>71706.038</v>
      </c>
      <c r="R26" s="63">
        <v>69578.813999999998</v>
      </c>
      <c r="S26" s="63">
        <v>2877.9929999999999</v>
      </c>
      <c r="T26" s="64"/>
    </row>
    <row r="27" spans="1:20" s="71" customFormat="1" x14ac:dyDescent="0.45">
      <c r="A27" s="27">
        <v>2012</v>
      </c>
      <c r="B27" s="63">
        <v>509574.32900000003</v>
      </c>
      <c r="C27" s="63">
        <v>1981.1990000000001</v>
      </c>
      <c r="D27" s="63">
        <v>35685.485000000001</v>
      </c>
      <c r="E27" s="63">
        <v>264.24299999999999</v>
      </c>
      <c r="F27" s="63">
        <v>76386.994999999995</v>
      </c>
      <c r="G27" s="63">
        <v>138.12100000000001</v>
      </c>
      <c r="H27" s="63">
        <v>239.22200000000001</v>
      </c>
      <c r="I27" s="63">
        <v>14609.288</v>
      </c>
      <c r="J27" s="63">
        <v>0</v>
      </c>
      <c r="K27" s="80">
        <v>28546.976999999999</v>
      </c>
      <c r="L27" s="63">
        <v>11582.557000000001</v>
      </c>
      <c r="M27" s="63">
        <v>1264.902</v>
      </c>
      <c r="N27" s="63">
        <v>118763.83900000001</v>
      </c>
      <c r="O27" s="63">
        <v>7765.1329999999998</v>
      </c>
      <c r="P27" s="63">
        <v>64461.508999999998</v>
      </c>
      <c r="Q27" s="63">
        <v>70202.138000000006</v>
      </c>
      <c r="R27" s="63">
        <v>74601.937999999995</v>
      </c>
      <c r="S27" s="63">
        <v>3080.7829999999999</v>
      </c>
      <c r="T27" s="64"/>
    </row>
    <row r="28" spans="1:20" s="71" customFormat="1" x14ac:dyDescent="0.45">
      <c r="A28" s="27">
        <v>2013</v>
      </c>
      <c r="B28" s="63">
        <v>517147.87300000002</v>
      </c>
      <c r="C28" s="63">
        <v>2184.346</v>
      </c>
      <c r="D28" s="63">
        <v>38074.35</v>
      </c>
      <c r="E28" s="63">
        <v>302.05599999999998</v>
      </c>
      <c r="F28" s="63">
        <v>80861.254000000001</v>
      </c>
      <c r="G28" s="63">
        <v>581.86400000000003</v>
      </c>
      <c r="H28" s="63">
        <v>231.66300000000001</v>
      </c>
      <c r="I28" s="63">
        <v>14048.956</v>
      </c>
      <c r="J28" s="63">
        <v>0</v>
      </c>
      <c r="K28" s="80">
        <v>30309.811000000002</v>
      </c>
      <c r="L28" s="63">
        <v>12206.499</v>
      </c>
      <c r="M28" s="63">
        <v>1285.3579999999999</v>
      </c>
      <c r="N28" s="63">
        <v>121230.287</v>
      </c>
      <c r="O28" s="63">
        <v>7927.8379999999997</v>
      </c>
      <c r="P28" s="63">
        <v>67705.184999999998</v>
      </c>
      <c r="Q28" s="63">
        <v>68716.361999999994</v>
      </c>
      <c r="R28" s="63">
        <v>68300.364000000001</v>
      </c>
      <c r="S28" s="63">
        <v>3181.681</v>
      </c>
      <c r="T28" s="64"/>
    </row>
    <row r="29" spans="1:20" s="71" customFormat="1" x14ac:dyDescent="0.45">
      <c r="A29" s="27">
        <v>2014</v>
      </c>
      <c r="B29" s="63">
        <v>521970.90299999999</v>
      </c>
      <c r="C29" s="63">
        <v>799.39099999999996</v>
      </c>
      <c r="D29" s="63">
        <v>37424.885000000002</v>
      </c>
      <c r="E29" s="63">
        <v>513.39499999999998</v>
      </c>
      <c r="F29" s="63">
        <v>73425.27</v>
      </c>
      <c r="G29" s="63">
        <v>399.73700000000002</v>
      </c>
      <c r="H29" s="63">
        <v>151.727</v>
      </c>
      <c r="I29" s="63">
        <v>9961.74</v>
      </c>
      <c r="J29" s="63">
        <v>0</v>
      </c>
      <c r="K29" s="80">
        <v>28777.546999999999</v>
      </c>
      <c r="L29" s="63">
        <v>10011.236000000001</v>
      </c>
      <c r="M29" s="63">
        <v>808.04700000000003</v>
      </c>
      <c r="N29" s="63">
        <v>122694.924</v>
      </c>
      <c r="O29" s="63">
        <v>7618.8519999999999</v>
      </c>
      <c r="P29" s="63">
        <v>77493.308000000005</v>
      </c>
      <c r="Q29" s="63">
        <v>73125.603000000003</v>
      </c>
      <c r="R29" s="63">
        <v>75684.56</v>
      </c>
      <c r="S29" s="63">
        <v>3080.6790000000001</v>
      </c>
      <c r="T29" s="64"/>
    </row>
    <row r="30" spans="1:20" s="71" customFormat="1" x14ac:dyDescent="0.45">
      <c r="A30" s="33">
        <v>2015</v>
      </c>
      <c r="B30" s="63">
        <v>528091.19299999997</v>
      </c>
      <c r="C30" s="63">
        <v>768.86</v>
      </c>
      <c r="D30" s="63">
        <v>47218.627</v>
      </c>
      <c r="E30" s="63">
        <v>2816.3690000000001</v>
      </c>
      <c r="F30" s="63">
        <v>68377.706999999995</v>
      </c>
      <c r="G30" s="63">
        <v>383.43299999999999</v>
      </c>
      <c r="H30" s="63">
        <v>168.642</v>
      </c>
      <c r="I30" s="63">
        <v>9065.2080000000005</v>
      </c>
      <c r="J30" s="63">
        <v>8.66</v>
      </c>
      <c r="K30" s="80">
        <v>45075.936000000002</v>
      </c>
      <c r="L30" s="63">
        <v>8066.8429999999998</v>
      </c>
      <c r="M30" s="63">
        <v>687.36599999999999</v>
      </c>
      <c r="N30" s="63">
        <v>114076.266</v>
      </c>
      <c r="O30" s="63">
        <v>6539.84</v>
      </c>
      <c r="P30" s="63">
        <v>78460.706999999995</v>
      </c>
      <c r="Q30" s="63">
        <v>84607.657999999996</v>
      </c>
      <c r="R30" s="63">
        <v>58739.603000000003</v>
      </c>
      <c r="S30" s="63">
        <v>3029.4679999999998</v>
      </c>
      <c r="T30" s="64"/>
    </row>
    <row r="31" spans="1:20" s="71" customFormat="1" x14ac:dyDescent="0.45">
      <c r="A31" s="27">
        <v>2016</v>
      </c>
      <c r="B31" s="65">
        <v>540440.85400000005</v>
      </c>
      <c r="C31" s="66">
        <v>874.13099999999997</v>
      </c>
      <c r="D31" s="66">
        <v>51006.66</v>
      </c>
      <c r="E31" s="66">
        <v>3105.7579999999998</v>
      </c>
      <c r="F31" s="66">
        <v>65939.273000000001</v>
      </c>
      <c r="G31" s="66">
        <v>429.41800000000001</v>
      </c>
      <c r="H31" s="66">
        <v>186.76900000000001</v>
      </c>
      <c r="I31" s="66">
        <v>13583.162</v>
      </c>
      <c r="J31" s="66">
        <v>2840.9780000000001</v>
      </c>
      <c r="K31" s="81">
        <v>57085.319000000003</v>
      </c>
      <c r="L31" s="66">
        <v>10598.883</v>
      </c>
      <c r="M31" s="66">
        <v>1156.3800000000001</v>
      </c>
      <c r="N31" s="66">
        <v>111645.164</v>
      </c>
      <c r="O31" s="66">
        <v>9674.0020000000004</v>
      </c>
      <c r="P31" s="66">
        <v>69054.766000000003</v>
      </c>
      <c r="Q31" s="66">
        <v>81884.729000000007</v>
      </c>
      <c r="R31" s="66">
        <v>58252.913</v>
      </c>
      <c r="S31" s="66">
        <v>3122.549</v>
      </c>
      <c r="T31" s="64"/>
    </row>
    <row r="32" spans="1:20" s="71" customFormat="1" x14ac:dyDescent="0.45">
      <c r="A32" s="27">
        <v>2017</v>
      </c>
      <c r="B32" s="67">
        <v>553530.10699999996</v>
      </c>
      <c r="C32" s="63">
        <v>841.56899999999996</v>
      </c>
      <c r="D32" s="63">
        <v>26550.922999999999</v>
      </c>
      <c r="E32" s="63">
        <v>2673.6149999999998</v>
      </c>
      <c r="F32" s="63">
        <v>62555.722999999998</v>
      </c>
      <c r="G32" s="63">
        <v>480.42599999999999</v>
      </c>
      <c r="H32" s="63">
        <v>184.66800000000001</v>
      </c>
      <c r="I32" s="63">
        <v>22677.063999999998</v>
      </c>
      <c r="J32" s="63">
        <v>3052.4319999999998</v>
      </c>
      <c r="K32" s="80">
        <v>61850.743999999999</v>
      </c>
      <c r="L32" s="63">
        <v>20911.898000000001</v>
      </c>
      <c r="M32" s="63">
        <v>1293.8869999999999</v>
      </c>
      <c r="N32" s="63">
        <v>131897.04300000001</v>
      </c>
      <c r="O32" s="63">
        <v>9715.7129999999997</v>
      </c>
      <c r="P32" s="63">
        <v>66047.667000000001</v>
      </c>
      <c r="Q32" s="63">
        <v>84097.327999999994</v>
      </c>
      <c r="R32" s="63">
        <v>55565.892999999996</v>
      </c>
      <c r="S32" s="63">
        <v>3133.5149999999999</v>
      </c>
      <c r="T32" s="64"/>
    </row>
    <row r="33" spans="1:21" s="71" customFormat="1" x14ac:dyDescent="0.45">
      <c r="A33" s="27">
        <v>2018</v>
      </c>
      <c r="B33" s="67">
        <v>570646.50699999998</v>
      </c>
      <c r="C33" s="63">
        <v>640.73900000000003</v>
      </c>
      <c r="D33" s="63">
        <v>38495.983</v>
      </c>
      <c r="E33" s="63">
        <v>2649.4589999999998</v>
      </c>
      <c r="F33" s="63">
        <v>62929.39</v>
      </c>
      <c r="G33" s="63">
        <v>514.49400000000003</v>
      </c>
      <c r="H33" s="63">
        <v>183.66900000000001</v>
      </c>
      <c r="I33" s="63">
        <v>20588.807000000001</v>
      </c>
      <c r="J33" s="63">
        <v>3718.1990000000001</v>
      </c>
      <c r="K33" s="80">
        <v>74188.982000000004</v>
      </c>
      <c r="L33" s="63">
        <v>30980.844000000001</v>
      </c>
      <c r="M33" s="63">
        <v>1626.9829999999999</v>
      </c>
      <c r="N33" s="63">
        <v>129631.99800000001</v>
      </c>
      <c r="O33" s="63">
        <v>11742.504999999999</v>
      </c>
      <c r="P33" s="63">
        <v>60066.483999999997</v>
      </c>
      <c r="Q33" s="63">
        <v>76124.555999999997</v>
      </c>
      <c r="R33" s="63">
        <v>53192.097999999998</v>
      </c>
      <c r="S33" s="63">
        <v>3371.319</v>
      </c>
      <c r="T33" s="64"/>
    </row>
    <row r="34" spans="1:21" s="71" customFormat="1" x14ac:dyDescent="0.45">
      <c r="A34" s="27">
        <v>2019</v>
      </c>
      <c r="B34" s="67">
        <v>563040.30500000005</v>
      </c>
      <c r="C34" s="63">
        <v>1846.8910000000001</v>
      </c>
      <c r="D34" s="63">
        <v>37527.898000000001</v>
      </c>
      <c r="E34" s="63">
        <v>2877.8960000000002</v>
      </c>
      <c r="F34" s="63">
        <v>60052.894999999997</v>
      </c>
      <c r="G34" s="63">
        <v>562.07500000000005</v>
      </c>
      <c r="H34" s="63">
        <v>167.97499999999999</v>
      </c>
      <c r="I34" s="63">
        <v>29016.048999999999</v>
      </c>
      <c r="J34" s="63">
        <v>2463.63</v>
      </c>
      <c r="K34" s="80">
        <v>73976.877999999997</v>
      </c>
      <c r="L34" s="63">
        <v>28715.887999999999</v>
      </c>
      <c r="M34" s="63">
        <v>1604.431</v>
      </c>
      <c r="N34" s="63">
        <v>123904.967</v>
      </c>
      <c r="O34" s="63">
        <v>12282.267</v>
      </c>
      <c r="P34" s="63">
        <v>55753.828999999998</v>
      </c>
      <c r="Q34" s="63">
        <v>79827.085999999996</v>
      </c>
      <c r="R34" s="63">
        <v>48465.021999999997</v>
      </c>
      <c r="S34" s="63">
        <v>3994.6289999999999</v>
      </c>
      <c r="T34" s="64"/>
    </row>
    <row r="35" spans="1:21" s="71" customFormat="1" x14ac:dyDescent="0.45">
      <c r="A35" s="72">
        <v>2020</v>
      </c>
      <c r="B35" s="68">
        <v>552162.16</v>
      </c>
      <c r="C35" s="69">
        <v>5122.1760000000004</v>
      </c>
      <c r="D35" s="69">
        <v>40647.379999999997</v>
      </c>
      <c r="E35" s="69">
        <v>2568.6439999999998</v>
      </c>
      <c r="F35" s="69">
        <v>57135.627</v>
      </c>
      <c r="G35" s="69">
        <v>609.55100000000004</v>
      </c>
      <c r="H35" s="69">
        <v>167.834</v>
      </c>
      <c r="I35" s="69">
        <v>29808.673999999999</v>
      </c>
      <c r="J35" s="69">
        <v>3552.567</v>
      </c>
      <c r="K35" s="82">
        <v>72512.660999999993</v>
      </c>
      <c r="L35" s="69">
        <v>27875.046999999999</v>
      </c>
      <c r="M35" s="69">
        <v>2221.1489999999999</v>
      </c>
      <c r="N35" s="69">
        <v>114103.936</v>
      </c>
      <c r="O35" s="69">
        <v>12599.529</v>
      </c>
      <c r="P35" s="69">
        <v>58217.106</v>
      </c>
      <c r="Q35" s="69">
        <v>85865.577000000005</v>
      </c>
      <c r="R35" s="69">
        <v>35332.874000000003</v>
      </c>
      <c r="S35" s="69">
        <v>3821.8270000000002</v>
      </c>
      <c r="T35" s="64"/>
    </row>
    <row r="36" spans="1:21" s="71" customFormat="1" x14ac:dyDescent="0.45">
      <c r="A36" s="27">
        <v>2021</v>
      </c>
      <c r="B36" s="67">
        <v>576809.48800000001</v>
      </c>
      <c r="C36" s="63">
        <v>5343.8890000000001</v>
      </c>
      <c r="D36" s="63">
        <v>40353.946000000004</v>
      </c>
      <c r="E36" s="63">
        <v>2811.7570000000001</v>
      </c>
      <c r="F36" s="63">
        <v>60506.262000000002</v>
      </c>
      <c r="G36" s="63">
        <v>644.01800000000003</v>
      </c>
      <c r="H36" s="63">
        <v>182.18</v>
      </c>
      <c r="I36" s="63">
        <v>31503.575000000001</v>
      </c>
      <c r="J36" s="63">
        <v>3776.6439999999998</v>
      </c>
      <c r="K36" s="80">
        <v>82232.649999999994</v>
      </c>
      <c r="L36" s="63">
        <v>30622.785</v>
      </c>
      <c r="M36" s="63">
        <v>2204.8159999999998</v>
      </c>
      <c r="N36" s="63">
        <v>111228.524</v>
      </c>
      <c r="O36" s="63">
        <v>14322.433000000001</v>
      </c>
      <c r="P36" s="63">
        <v>61841.016000000003</v>
      </c>
      <c r="Q36" s="63">
        <v>81381.672000000006</v>
      </c>
      <c r="R36" s="63">
        <v>43885.392999999996</v>
      </c>
      <c r="S36" s="63">
        <v>3967.9259999999999</v>
      </c>
      <c r="T36" s="64"/>
    </row>
    <row r="37" spans="1:21" s="71" customFormat="1" ht="16.5" thickBot="1" x14ac:dyDescent="0.5">
      <c r="A37" s="49">
        <v>2022</v>
      </c>
      <c r="B37" s="73">
        <v>594400.36499999999</v>
      </c>
      <c r="C37" s="73">
        <v>4336.7539999999999</v>
      </c>
      <c r="D37" s="73">
        <v>46579.328999999998</v>
      </c>
      <c r="E37" s="73">
        <v>2468.9160000000002</v>
      </c>
      <c r="F37" s="73">
        <v>54283.453000000001</v>
      </c>
      <c r="G37" s="73">
        <v>769.03300000000002</v>
      </c>
      <c r="H37" s="73">
        <v>295.03300000000002</v>
      </c>
      <c r="I37" s="73">
        <v>33641.328999999998</v>
      </c>
      <c r="J37" s="73">
        <v>3278.703</v>
      </c>
      <c r="K37" s="83">
        <v>85780.164000000004</v>
      </c>
      <c r="L37" s="73">
        <v>33876.525999999998</v>
      </c>
      <c r="M37" s="73">
        <v>2763.2</v>
      </c>
      <c r="N37" s="73">
        <v>107812.827</v>
      </c>
      <c r="O37" s="73">
        <v>14990.919</v>
      </c>
      <c r="P37" s="73">
        <v>59383.538</v>
      </c>
      <c r="Q37" s="73">
        <v>89843.898000000001</v>
      </c>
      <c r="R37" s="73">
        <v>49481.591</v>
      </c>
      <c r="S37" s="73">
        <v>4815.1530000000002</v>
      </c>
      <c r="T37" s="64"/>
    </row>
    <row r="38" spans="1:21" s="74" customFormat="1" x14ac:dyDescent="0.45">
      <c r="A38" s="74" t="s">
        <v>121</v>
      </c>
      <c r="K38" s="84" t="s">
        <v>122</v>
      </c>
      <c r="U38" s="75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50DE-1C81-44E0-BF28-5DA8CE1E5AFD}">
  <dimension ref="A1:J244"/>
  <sheetViews>
    <sheetView tabSelected="1" workbookViewId="0">
      <pane xSplit="1" ySplit="6" topLeftCell="B207" activePane="bottomRight" state="frozen"/>
      <selection pane="topRight" activeCell="B1" sqref="B1"/>
      <selection pane="bottomLeft" activeCell="A7" sqref="A7"/>
      <selection pane="bottomRight" activeCell="J229" sqref="J229"/>
    </sheetView>
  </sheetViews>
  <sheetFormatPr defaultColWidth="9.08203125" defaultRowHeight="13" x14ac:dyDescent="0.45"/>
  <cols>
    <col min="1" max="1" width="10.25" style="87" customWidth="1"/>
    <col min="2" max="4" width="11.33203125" style="87" customWidth="1"/>
    <col min="5" max="5" width="8.75" style="87" bestFit="1" customWidth="1"/>
    <col min="6" max="7" width="11.33203125" style="87" customWidth="1"/>
    <col min="8" max="8" width="18.83203125" style="87" bestFit="1" customWidth="1"/>
    <col min="9" max="16384" width="9.08203125" style="87"/>
  </cols>
  <sheetData>
    <row r="1" spans="1:8" ht="17" x14ac:dyDescent="0.45">
      <c r="A1" s="86" t="s">
        <v>124</v>
      </c>
    </row>
    <row r="2" spans="1:8" ht="17" x14ac:dyDescent="0.45">
      <c r="A2" s="86" t="s">
        <v>125</v>
      </c>
    </row>
    <row r="4" spans="1:8" ht="13.5" thickBot="1" x14ac:dyDescent="0.5">
      <c r="A4" s="87" t="s">
        <v>126</v>
      </c>
      <c r="H4" s="88" t="s">
        <v>127</v>
      </c>
    </row>
    <row r="5" spans="1:8" ht="16" x14ac:dyDescent="0.45">
      <c r="A5" s="89"/>
      <c r="B5" s="90" t="s">
        <v>128</v>
      </c>
      <c r="C5" s="91" t="s">
        <v>17</v>
      </c>
      <c r="D5" s="91" t="s">
        <v>129</v>
      </c>
      <c r="E5" s="91" t="s">
        <v>130</v>
      </c>
      <c r="F5" s="91" t="s">
        <v>131</v>
      </c>
      <c r="G5" s="91" t="s">
        <v>132</v>
      </c>
      <c r="H5" s="10" t="s">
        <v>133</v>
      </c>
    </row>
    <row r="6" spans="1:8" ht="16.5" thickBot="1" x14ac:dyDescent="0.5">
      <c r="A6" s="92"/>
      <c r="B6" s="93" t="s">
        <v>134</v>
      </c>
      <c r="C6" s="94" t="s">
        <v>135</v>
      </c>
      <c r="D6" s="94" t="s">
        <v>136</v>
      </c>
      <c r="E6" s="95" t="s">
        <v>137</v>
      </c>
      <c r="F6" s="94" t="s">
        <v>138</v>
      </c>
      <c r="G6" s="94" t="s">
        <v>34</v>
      </c>
      <c r="H6" s="18" t="s">
        <v>139</v>
      </c>
    </row>
    <row r="7" spans="1:8" ht="13.5" thickTop="1" x14ac:dyDescent="0.45">
      <c r="A7" s="96">
        <v>1996</v>
      </c>
      <c r="B7" s="97">
        <v>131573.44</v>
      </c>
      <c r="C7" s="98">
        <v>18406.375</v>
      </c>
      <c r="D7" s="98">
        <v>88566.145000000004</v>
      </c>
      <c r="E7" s="98">
        <v>6936.9870000000001</v>
      </c>
      <c r="F7" s="98">
        <v>15692.451999999999</v>
      </c>
      <c r="G7" s="98">
        <v>810.8</v>
      </c>
      <c r="H7" s="98">
        <v>1160.682</v>
      </c>
    </row>
    <row r="8" spans="1:8" x14ac:dyDescent="0.45">
      <c r="A8" s="99">
        <v>1997</v>
      </c>
      <c r="B8" s="100">
        <v>144540.89300000001</v>
      </c>
      <c r="C8" s="101">
        <v>18890.999</v>
      </c>
      <c r="D8" s="101">
        <v>98036.126999999993</v>
      </c>
      <c r="E8" s="101">
        <v>8093.48</v>
      </c>
      <c r="F8" s="101">
        <v>17267.392</v>
      </c>
      <c r="G8" s="101">
        <v>908.79600000000005</v>
      </c>
      <c r="H8" s="101">
        <v>1344.1</v>
      </c>
    </row>
    <row r="9" spans="1:8" x14ac:dyDescent="0.45">
      <c r="A9" s="99">
        <v>1998</v>
      </c>
      <c r="B9" s="100">
        <v>132176.764</v>
      </c>
      <c r="C9" s="101">
        <v>17993.072</v>
      </c>
      <c r="D9" s="101">
        <v>86712.066000000006</v>
      </c>
      <c r="E9" s="101">
        <v>8425.1419999999998</v>
      </c>
      <c r="F9" s="101">
        <v>16638.449000000001</v>
      </c>
      <c r="G9" s="101">
        <v>882.3</v>
      </c>
      <c r="H9" s="101">
        <v>1525.7360000000001</v>
      </c>
    </row>
    <row r="10" spans="1:8" x14ac:dyDescent="0.45">
      <c r="A10" s="99">
        <v>1999</v>
      </c>
      <c r="B10" s="100">
        <v>143027.33100000001</v>
      </c>
      <c r="C10" s="101">
        <v>18325.077000000001</v>
      </c>
      <c r="D10" s="101">
        <v>92928.164999999994</v>
      </c>
      <c r="E10" s="101">
        <v>10512.679</v>
      </c>
      <c r="F10" s="101">
        <v>18422.481</v>
      </c>
      <c r="G10" s="101">
        <v>1032.8</v>
      </c>
      <c r="H10" s="101">
        <v>1806.1289999999999</v>
      </c>
    </row>
    <row r="11" spans="1:8" x14ac:dyDescent="0.45">
      <c r="A11" s="102">
        <v>2000</v>
      </c>
      <c r="B11" s="100">
        <v>149958.103</v>
      </c>
      <c r="C11" s="101">
        <v>19660.985000000001</v>
      </c>
      <c r="D11" s="101">
        <v>93839.471999999994</v>
      </c>
      <c r="E11" s="101">
        <v>12560.915000000001</v>
      </c>
      <c r="F11" s="101">
        <v>20600.052</v>
      </c>
      <c r="G11" s="101">
        <v>1166.9000000000001</v>
      </c>
      <c r="H11" s="101">
        <v>2129.779</v>
      </c>
    </row>
    <row r="12" spans="1:8" x14ac:dyDescent="0.45">
      <c r="A12" s="103">
        <v>2001</v>
      </c>
      <c r="B12" s="104">
        <v>153102.52799999999</v>
      </c>
      <c r="C12" s="105">
        <v>20357.039000000001</v>
      </c>
      <c r="D12" s="105">
        <v>93616.729000000007</v>
      </c>
      <c r="E12" s="105">
        <v>13290.163</v>
      </c>
      <c r="F12" s="105">
        <v>22164.897000000001</v>
      </c>
      <c r="G12" s="105">
        <v>1217.9000000000001</v>
      </c>
      <c r="H12" s="105">
        <v>2455.8009999999999</v>
      </c>
    </row>
    <row r="13" spans="1:8" x14ac:dyDescent="0.45">
      <c r="A13" s="99">
        <v>2002</v>
      </c>
      <c r="B13" s="100">
        <v>160876.098</v>
      </c>
      <c r="C13" s="101">
        <v>21485.291000000001</v>
      </c>
      <c r="D13" s="101">
        <v>96635.195999999996</v>
      </c>
      <c r="E13" s="101">
        <v>14567.064</v>
      </c>
      <c r="F13" s="101">
        <v>23946.817999999999</v>
      </c>
      <c r="G13" s="101">
        <v>1316.3</v>
      </c>
      <c r="H13" s="101">
        <v>2925.43</v>
      </c>
    </row>
    <row r="14" spans="1:8" x14ac:dyDescent="0.45">
      <c r="A14" s="99">
        <v>2003</v>
      </c>
      <c r="B14" s="100">
        <v>164550.41200000001</v>
      </c>
      <c r="C14" s="101">
        <v>22428.004000000001</v>
      </c>
      <c r="D14" s="101">
        <v>96669.195000000007</v>
      </c>
      <c r="E14" s="101">
        <v>15470.34</v>
      </c>
      <c r="F14" s="101">
        <v>25249.534</v>
      </c>
      <c r="G14" s="101">
        <v>1522.7059999999999</v>
      </c>
      <c r="H14" s="101">
        <v>3210.4470000000001</v>
      </c>
    </row>
    <row r="15" spans="1:8" x14ac:dyDescent="0.45">
      <c r="A15" s="99">
        <v>2004</v>
      </c>
      <c r="B15" s="100">
        <v>166452.204</v>
      </c>
      <c r="C15" s="101">
        <v>22100.260999999999</v>
      </c>
      <c r="D15" s="101">
        <v>95941.835999999996</v>
      </c>
      <c r="E15" s="101">
        <v>16192.581</v>
      </c>
      <c r="F15" s="101">
        <v>26840.221000000001</v>
      </c>
      <c r="G15" s="101">
        <v>1449</v>
      </c>
      <c r="H15" s="101">
        <v>3928.306</v>
      </c>
    </row>
    <row r="16" spans="1:8" x14ac:dyDescent="0.45">
      <c r="A16" s="102">
        <v>2005</v>
      </c>
      <c r="B16" s="106">
        <v>171542.58499999999</v>
      </c>
      <c r="C16" s="107">
        <v>22153.846000000001</v>
      </c>
      <c r="D16" s="107">
        <v>97076.03</v>
      </c>
      <c r="E16" s="107">
        <v>18177.489000000001</v>
      </c>
      <c r="F16" s="107">
        <v>28587.504000000001</v>
      </c>
      <c r="G16" s="107">
        <v>1651.7</v>
      </c>
      <c r="H16" s="107">
        <v>3896.0160000000001</v>
      </c>
    </row>
    <row r="17" spans="1:8" x14ac:dyDescent="0.45">
      <c r="A17" s="103">
        <v>2006</v>
      </c>
      <c r="B17" s="100">
        <v>174873.008</v>
      </c>
      <c r="C17" s="101">
        <v>22460.883000000002</v>
      </c>
      <c r="D17" s="101">
        <v>97664.661999999997</v>
      </c>
      <c r="E17" s="101">
        <v>19116.909</v>
      </c>
      <c r="F17" s="101">
        <v>29989.866000000002</v>
      </c>
      <c r="G17" s="101">
        <v>1548.509</v>
      </c>
      <c r="H17" s="101">
        <v>4092.1790000000001</v>
      </c>
    </row>
    <row r="18" spans="1:8" x14ac:dyDescent="0.45">
      <c r="A18" s="99">
        <v>2007</v>
      </c>
      <c r="B18" s="100">
        <v>182015.46</v>
      </c>
      <c r="C18" s="101">
        <v>24056.496999999999</v>
      </c>
      <c r="D18" s="101">
        <v>100719.595</v>
      </c>
      <c r="E18" s="101">
        <v>19472.329000000002</v>
      </c>
      <c r="F18" s="101">
        <v>31700.066999999999</v>
      </c>
      <c r="G18" s="101">
        <v>1576.377</v>
      </c>
      <c r="H18" s="101">
        <v>4490.5940000000001</v>
      </c>
    </row>
    <row r="19" spans="1:8" x14ac:dyDescent="0.45">
      <c r="A19" s="99">
        <v>2008</v>
      </c>
      <c r="B19" s="100">
        <v>183054.139</v>
      </c>
      <c r="C19" s="101">
        <v>25878.912</v>
      </c>
      <c r="D19" s="101">
        <v>97315.600999999995</v>
      </c>
      <c r="E19" s="101">
        <v>20329.001</v>
      </c>
      <c r="F19" s="101">
        <v>33116.031999999999</v>
      </c>
      <c r="G19" s="101">
        <v>1667.6</v>
      </c>
      <c r="H19" s="101">
        <v>4746.9930000000004</v>
      </c>
    </row>
    <row r="20" spans="1:8" x14ac:dyDescent="0.45">
      <c r="A20" s="99">
        <v>2009</v>
      </c>
      <c r="B20" s="100">
        <v>182079.823</v>
      </c>
      <c r="C20" s="101">
        <v>23014.837</v>
      </c>
      <c r="D20" s="101">
        <v>98516.222999999998</v>
      </c>
      <c r="E20" s="101">
        <v>20048.045999999998</v>
      </c>
      <c r="F20" s="101">
        <v>33924.819000000003</v>
      </c>
      <c r="G20" s="101">
        <v>1708.9190000000001</v>
      </c>
      <c r="H20" s="101">
        <v>4866.9790000000003</v>
      </c>
    </row>
    <row r="21" spans="1:8" x14ac:dyDescent="0.45">
      <c r="A21" s="102">
        <v>2010</v>
      </c>
      <c r="B21" s="106">
        <v>195400.785</v>
      </c>
      <c r="C21" s="107">
        <v>28188.705999999998</v>
      </c>
      <c r="D21" s="107">
        <v>100518.98</v>
      </c>
      <c r="E21" s="107">
        <v>22070.244999999999</v>
      </c>
      <c r="F21" s="107">
        <v>37338.038</v>
      </c>
      <c r="G21" s="107">
        <v>1938.6</v>
      </c>
      <c r="H21" s="107">
        <v>5346.2160000000003</v>
      </c>
    </row>
    <row r="22" spans="1:8" x14ac:dyDescent="0.45">
      <c r="A22" s="103">
        <v>2011</v>
      </c>
      <c r="B22" s="104">
        <v>205240.67300000001</v>
      </c>
      <c r="C22" s="105">
        <v>32860.372000000003</v>
      </c>
      <c r="D22" s="105">
        <v>102293.533</v>
      </c>
      <c r="E22" s="105">
        <v>24123.256000000001</v>
      </c>
      <c r="F22" s="105">
        <v>39136.044999999998</v>
      </c>
      <c r="G22" s="105">
        <v>1976.3</v>
      </c>
      <c r="H22" s="105">
        <v>4851.1679999999997</v>
      </c>
    </row>
    <row r="23" spans="1:8" x14ac:dyDescent="0.45">
      <c r="A23" s="108" t="s">
        <v>140</v>
      </c>
      <c r="B23" s="100">
        <v>15490.77</v>
      </c>
      <c r="C23" s="101">
        <v>118.08499999999999</v>
      </c>
      <c r="D23" s="101">
        <v>6082.3940000000002</v>
      </c>
      <c r="E23" s="101">
        <v>4516.0230000000001</v>
      </c>
      <c r="F23" s="101">
        <v>4033.6570000000002</v>
      </c>
      <c r="G23" s="101">
        <v>513.34</v>
      </c>
      <c r="H23" s="101">
        <v>227.27199999999999</v>
      </c>
    </row>
    <row r="24" spans="1:8" x14ac:dyDescent="0.45">
      <c r="A24" s="108" t="s">
        <v>141</v>
      </c>
      <c r="B24" s="100">
        <v>6534.665</v>
      </c>
      <c r="C24" s="101">
        <v>62.488999999999997</v>
      </c>
      <c r="D24" s="101">
        <v>3266.2620000000002</v>
      </c>
      <c r="E24" s="101">
        <v>1318.8409999999999</v>
      </c>
      <c r="F24" s="101">
        <v>1768.33</v>
      </c>
      <c r="G24" s="101">
        <v>35.890999999999998</v>
      </c>
      <c r="H24" s="101">
        <v>82.852000000000004</v>
      </c>
    </row>
    <row r="25" spans="1:8" x14ac:dyDescent="0.45">
      <c r="A25" s="108" t="s">
        <v>142</v>
      </c>
      <c r="B25" s="100">
        <v>4511.6610000000001</v>
      </c>
      <c r="C25" s="101">
        <v>315.66500000000002</v>
      </c>
      <c r="D25" s="101">
        <v>1724.643</v>
      </c>
      <c r="E25" s="101">
        <v>948.96199999999999</v>
      </c>
      <c r="F25" s="101">
        <v>1274.6880000000001</v>
      </c>
      <c r="G25" s="101">
        <v>83.19</v>
      </c>
      <c r="H25" s="101">
        <v>164.51400000000001</v>
      </c>
    </row>
    <row r="26" spans="1:8" x14ac:dyDescent="0.45">
      <c r="A26" s="108" t="s">
        <v>143</v>
      </c>
      <c r="B26" s="100">
        <v>10259.814</v>
      </c>
      <c r="C26" s="101">
        <v>50.332999999999998</v>
      </c>
      <c r="D26" s="101">
        <v>6448.7169999999996</v>
      </c>
      <c r="E26" s="101">
        <v>1569.7529999999999</v>
      </c>
      <c r="F26" s="101">
        <v>1912.7380000000001</v>
      </c>
      <c r="G26" s="101">
        <v>103.129</v>
      </c>
      <c r="H26" s="101">
        <v>175.14400000000001</v>
      </c>
    </row>
    <row r="27" spans="1:8" x14ac:dyDescent="0.45">
      <c r="A27" s="108" t="s">
        <v>144</v>
      </c>
      <c r="B27" s="100">
        <v>2348.7600000000002</v>
      </c>
      <c r="C27" s="101">
        <v>35.36</v>
      </c>
      <c r="D27" s="101">
        <v>990.39800000000002</v>
      </c>
      <c r="E27" s="101">
        <v>586.875</v>
      </c>
      <c r="F27" s="101">
        <v>692.07500000000005</v>
      </c>
      <c r="G27" s="101">
        <v>19.722000000000001</v>
      </c>
      <c r="H27" s="101">
        <v>24.329000000000001</v>
      </c>
    </row>
    <row r="28" spans="1:8" x14ac:dyDescent="0.45">
      <c r="A28" s="108" t="s">
        <v>145</v>
      </c>
      <c r="B28" s="100">
        <v>2528.5329999999999</v>
      </c>
      <c r="C28" s="101">
        <v>49.225000000000001</v>
      </c>
      <c r="D28" s="101">
        <v>966.75900000000001</v>
      </c>
      <c r="E28" s="101">
        <v>683.68200000000002</v>
      </c>
      <c r="F28" s="101">
        <v>779.14099999999996</v>
      </c>
      <c r="G28" s="101">
        <v>4.9119999999999999</v>
      </c>
      <c r="H28" s="101">
        <v>44.814</v>
      </c>
    </row>
    <row r="29" spans="1:8" x14ac:dyDescent="0.45">
      <c r="A29" s="108" t="s">
        <v>146</v>
      </c>
      <c r="B29" s="100">
        <v>24733.63</v>
      </c>
      <c r="C29" s="101">
        <v>448.88900000000001</v>
      </c>
      <c r="D29" s="101">
        <v>19059.244999999999</v>
      </c>
      <c r="E29" s="101">
        <v>2316.2460000000001</v>
      </c>
      <c r="F29" s="101">
        <v>2425.049</v>
      </c>
      <c r="G29" s="101">
        <v>0</v>
      </c>
      <c r="H29" s="101">
        <v>484.20100000000002</v>
      </c>
    </row>
    <row r="30" spans="1:8" x14ac:dyDescent="0.45">
      <c r="A30" s="108" t="s">
        <v>61</v>
      </c>
      <c r="B30" s="109">
        <v>0</v>
      </c>
      <c r="C30" s="110">
        <v>0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</row>
    <row r="31" spans="1:8" x14ac:dyDescent="0.45">
      <c r="A31" s="108" t="s">
        <v>147</v>
      </c>
      <c r="B31" s="109">
        <v>25829.791000000001</v>
      </c>
      <c r="C31" s="110">
        <v>352.34100000000001</v>
      </c>
      <c r="D31" s="110">
        <v>10375.343000000001</v>
      </c>
      <c r="E31" s="110">
        <v>4878.6940000000004</v>
      </c>
      <c r="F31" s="110">
        <v>8328.6270000000004</v>
      </c>
      <c r="G31" s="110">
        <v>1092.117</v>
      </c>
      <c r="H31" s="110">
        <v>802.66899999999998</v>
      </c>
    </row>
    <row r="32" spans="1:8" x14ac:dyDescent="0.45">
      <c r="A32" s="108" t="s">
        <v>148</v>
      </c>
      <c r="B32" s="109">
        <v>8168.8969999999999</v>
      </c>
      <c r="C32" s="110">
        <v>4332.8119999999999</v>
      </c>
      <c r="D32" s="110">
        <v>1814.223</v>
      </c>
      <c r="E32" s="110">
        <v>286.07900000000001</v>
      </c>
      <c r="F32" s="110">
        <v>1365.3389999999999</v>
      </c>
      <c r="G32" s="110">
        <v>0</v>
      </c>
      <c r="H32" s="110">
        <v>370.44400000000002</v>
      </c>
    </row>
    <row r="33" spans="1:8" x14ac:dyDescent="0.45">
      <c r="A33" s="108" t="s">
        <v>149</v>
      </c>
      <c r="B33" s="109">
        <v>6316.86</v>
      </c>
      <c r="C33" s="110">
        <v>1324.7729999999999</v>
      </c>
      <c r="D33" s="110">
        <v>2089.5500000000002</v>
      </c>
      <c r="E33" s="110">
        <v>675.22900000000004</v>
      </c>
      <c r="F33" s="110">
        <v>1758.989</v>
      </c>
      <c r="G33" s="110">
        <v>58.097000000000001</v>
      </c>
      <c r="H33" s="110">
        <v>410.22199999999998</v>
      </c>
    </row>
    <row r="34" spans="1:8" x14ac:dyDescent="0.45">
      <c r="A34" s="108" t="s">
        <v>60</v>
      </c>
      <c r="B34" s="109">
        <v>25925.865000000002</v>
      </c>
      <c r="C34" s="110">
        <v>4291.47</v>
      </c>
      <c r="D34" s="110">
        <v>16565.059000000001</v>
      </c>
      <c r="E34" s="110">
        <v>1262.279</v>
      </c>
      <c r="F34" s="110">
        <v>3667.91</v>
      </c>
      <c r="G34" s="110">
        <v>22.033000000000001</v>
      </c>
      <c r="H34" s="110">
        <v>117.113</v>
      </c>
    </row>
    <row r="35" spans="1:8" x14ac:dyDescent="0.45">
      <c r="A35" s="108" t="s">
        <v>150</v>
      </c>
      <c r="B35" s="109">
        <v>5200.5209999999997</v>
      </c>
      <c r="C35" s="110">
        <v>28.66</v>
      </c>
      <c r="D35" s="110">
        <v>2343.4319999999998</v>
      </c>
      <c r="E35" s="110">
        <v>790.42600000000004</v>
      </c>
      <c r="F35" s="110">
        <v>1820.479</v>
      </c>
      <c r="G35" s="110">
        <v>0</v>
      </c>
      <c r="H35" s="110">
        <v>217.524</v>
      </c>
    </row>
    <row r="36" spans="1:8" x14ac:dyDescent="0.45">
      <c r="A36" s="108" t="s">
        <v>151</v>
      </c>
      <c r="B36" s="109">
        <v>38403.411999999997</v>
      </c>
      <c r="C36" s="110">
        <v>12221.665999999999</v>
      </c>
      <c r="D36" s="110">
        <v>21964.594000000001</v>
      </c>
      <c r="E36" s="110">
        <v>1149.902</v>
      </c>
      <c r="F36" s="110">
        <v>2333.77</v>
      </c>
      <c r="G36" s="110">
        <v>0</v>
      </c>
      <c r="H36" s="110">
        <v>733.47900000000004</v>
      </c>
    </row>
    <row r="37" spans="1:8" x14ac:dyDescent="0.45">
      <c r="A37" s="108" t="s">
        <v>152</v>
      </c>
      <c r="B37" s="109">
        <v>18910.845000000001</v>
      </c>
      <c r="C37" s="110">
        <v>9197.33</v>
      </c>
      <c r="D37" s="110">
        <v>3736.2460000000001</v>
      </c>
      <c r="E37" s="110">
        <v>1383.8979999999999</v>
      </c>
      <c r="F37" s="110">
        <v>3798.3879999999999</v>
      </c>
      <c r="G37" s="110">
        <v>9.8699999999999992</v>
      </c>
      <c r="H37" s="110">
        <v>785.11300000000006</v>
      </c>
    </row>
    <row r="38" spans="1:8" x14ac:dyDescent="0.45">
      <c r="A38" s="108" t="s">
        <v>153</v>
      </c>
      <c r="B38" s="109">
        <v>8965.625</v>
      </c>
      <c r="C38" s="110">
        <v>31.302</v>
      </c>
      <c r="D38" s="110">
        <v>4114.99</v>
      </c>
      <c r="E38" s="110">
        <v>1746.037</v>
      </c>
      <c r="F38" s="110">
        <v>2844.1239999999998</v>
      </c>
      <c r="G38" s="110">
        <v>34</v>
      </c>
      <c r="H38" s="110">
        <v>195.17400000000001</v>
      </c>
    </row>
    <row r="39" spans="1:8" x14ac:dyDescent="0.45">
      <c r="A39" s="108" t="s">
        <v>154</v>
      </c>
      <c r="B39" s="109">
        <v>1094.8889999999999</v>
      </c>
      <c r="C39" s="110">
        <v>0</v>
      </c>
      <c r="D39" s="110">
        <v>750.84400000000005</v>
      </c>
      <c r="E39" s="110">
        <v>10.331</v>
      </c>
      <c r="F39" s="110">
        <v>319.06700000000001</v>
      </c>
      <c r="G39" s="110">
        <v>0</v>
      </c>
      <c r="H39" s="110">
        <v>14.647</v>
      </c>
    </row>
    <row r="40" spans="1:8" x14ac:dyDescent="0.45">
      <c r="A40" s="103">
        <v>2012</v>
      </c>
      <c r="B40" s="104">
        <v>206973.93799999999</v>
      </c>
      <c r="C40" s="105">
        <v>31017.355</v>
      </c>
      <c r="D40" s="105">
        <v>101682.811</v>
      </c>
      <c r="E40" s="105">
        <v>25883.153999999999</v>
      </c>
      <c r="F40" s="105">
        <v>40126.993999999999</v>
      </c>
      <c r="G40" s="105">
        <v>2102</v>
      </c>
      <c r="H40" s="105">
        <v>6161.6239999999998</v>
      </c>
    </row>
    <row r="41" spans="1:8" x14ac:dyDescent="0.45">
      <c r="A41" s="108" t="s">
        <v>140</v>
      </c>
      <c r="B41" s="100">
        <v>15203.183000000001</v>
      </c>
      <c r="C41" s="101">
        <v>125.325</v>
      </c>
      <c r="D41" s="101">
        <v>5912.0559999999996</v>
      </c>
      <c r="E41" s="101">
        <v>4670.3320000000003</v>
      </c>
      <c r="F41" s="101">
        <v>4062.1329999999998</v>
      </c>
      <c r="G41" s="101">
        <v>219.35900000000001</v>
      </c>
      <c r="H41" s="101">
        <v>213.97900000000001</v>
      </c>
    </row>
    <row r="42" spans="1:8" x14ac:dyDescent="0.45">
      <c r="A42" s="108" t="s">
        <v>141</v>
      </c>
      <c r="B42" s="100">
        <v>6500.4229999999998</v>
      </c>
      <c r="C42" s="101">
        <v>60.491</v>
      </c>
      <c r="D42" s="101">
        <v>3141.5859999999998</v>
      </c>
      <c r="E42" s="101">
        <v>1391.865</v>
      </c>
      <c r="F42" s="101">
        <v>1777.1759999999999</v>
      </c>
      <c r="G42" s="101">
        <v>38.061999999999998</v>
      </c>
      <c r="H42" s="101">
        <v>91.242999999999995</v>
      </c>
    </row>
    <row r="43" spans="1:8" x14ac:dyDescent="0.45">
      <c r="A43" s="108" t="s">
        <v>142</v>
      </c>
      <c r="B43" s="100">
        <v>4381.7389999999996</v>
      </c>
      <c r="C43" s="101">
        <v>300.45600000000002</v>
      </c>
      <c r="D43" s="101">
        <v>1583.5650000000001</v>
      </c>
      <c r="E43" s="101">
        <v>975.39400000000001</v>
      </c>
      <c r="F43" s="101">
        <v>1286.126</v>
      </c>
      <c r="G43" s="101">
        <v>98.35</v>
      </c>
      <c r="H43" s="101">
        <v>137.84700000000001</v>
      </c>
    </row>
    <row r="44" spans="1:8" x14ac:dyDescent="0.45">
      <c r="A44" s="108" t="s">
        <v>143</v>
      </c>
      <c r="B44" s="100">
        <v>10858.85</v>
      </c>
      <c r="C44" s="101">
        <v>53.206000000000003</v>
      </c>
      <c r="D44" s="101">
        <v>6799.5739999999996</v>
      </c>
      <c r="E44" s="101">
        <v>1630.3610000000001</v>
      </c>
      <c r="F44" s="101">
        <v>1948.067</v>
      </c>
      <c r="G44" s="101">
        <v>237.33799999999999</v>
      </c>
      <c r="H44" s="101">
        <v>190.303</v>
      </c>
    </row>
    <row r="45" spans="1:8" x14ac:dyDescent="0.45">
      <c r="A45" s="108" t="s">
        <v>144</v>
      </c>
      <c r="B45" s="100">
        <v>2433.3119999999999</v>
      </c>
      <c r="C45" s="101">
        <v>32.801000000000002</v>
      </c>
      <c r="D45" s="101">
        <v>992.93</v>
      </c>
      <c r="E45" s="101">
        <v>619.60900000000004</v>
      </c>
      <c r="F45" s="101">
        <v>699.22199999999998</v>
      </c>
      <c r="G45" s="101">
        <v>54.677</v>
      </c>
      <c r="H45" s="101">
        <v>34.073</v>
      </c>
    </row>
    <row r="46" spans="1:8" x14ac:dyDescent="0.45">
      <c r="A46" s="108" t="s">
        <v>145</v>
      </c>
      <c r="B46" s="100">
        <v>2640.1579999999999</v>
      </c>
      <c r="C46" s="101">
        <v>47.372</v>
      </c>
      <c r="D46" s="101">
        <v>944.78300000000002</v>
      </c>
      <c r="E46" s="101">
        <v>800.57500000000005</v>
      </c>
      <c r="F46" s="101">
        <v>787.76900000000001</v>
      </c>
      <c r="G46" s="101">
        <v>12.026</v>
      </c>
      <c r="H46" s="101">
        <v>47.633000000000003</v>
      </c>
    </row>
    <row r="47" spans="1:8" x14ac:dyDescent="0.45">
      <c r="A47" s="108" t="s">
        <v>146</v>
      </c>
      <c r="B47" s="100">
        <v>26074.828000000001</v>
      </c>
      <c r="C47" s="101">
        <v>445.81799999999998</v>
      </c>
      <c r="D47" s="101">
        <v>19395.562000000002</v>
      </c>
      <c r="E47" s="101">
        <v>2853.8969999999999</v>
      </c>
      <c r="F47" s="101">
        <v>2525.194</v>
      </c>
      <c r="G47" s="101">
        <v>0</v>
      </c>
      <c r="H47" s="101">
        <v>854.35699999999997</v>
      </c>
    </row>
    <row r="48" spans="1:8" x14ac:dyDescent="0.45">
      <c r="A48" s="108" t="s">
        <v>61</v>
      </c>
      <c r="B48" s="109">
        <v>140.59299999999999</v>
      </c>
      <c r="C48" s="110">
        <v>0</v>
      </c>
      <c r="D48" s="110">
        <v>0</v>
      </c>
      <c r="E48" s="110">
        <v>0</v>
      </c>
      <c r="F48" s="110">
        <v>49.76</v>
      </c>
      <c r="G48" s="110">
        <v>90.831999999999994</v>
      </c>
      <c r="H48" s="110">
        <v>0</v>
      </c>
    </row>
    <row r="49" spans="1:8" x14ac:dyDescent="0.45">
      <c r="A49" s="108" t="s">
        <v>147</v>
      </c>
      <c r="B49" s="109">
        <v>26171.994999999999</v>
      </c>
      <c r="C49" s="110">
        <v>335.928</v>
      </c>
      <c r="D49" s="110">
        <v>10065.493</v>
      </c>
      <c r="E49" s="110">
        <v>5131.4179999999997</v>
      </c>
      <c r="F49" s="110">
        <v>8625.1080000000002</v>
      </c>
      <c r="G49" s="110">
        <v>1067.847</v>
      </c>
      <c r="H49" s="110">
        <v>946.20100000000002</v>
      </c>
    </row>
    <row r="50" spans="1:8" x14ac:dyDescent="0.45">
      <c r="A50" s="108" t="s">
        <v>148</v>
      </c>
      <c r="B50" s="109">
        <v>5968.6440000000002</v>
      </c>
      <c r="C50" s="110">
        <v>1828.421</v>
      </c>
      <c r="D50" s="110">
        <v>1875.0550000000001</v>
      </c>
      <c r="E50" s="110">
        <v>309.892</v>
      </c>
      <c r="F50" s="110">
        <v>1367.777</v>
      </c>
      <c r="G50" s="110">
        <v>0</v>
      </c>
      <c r="H50" s="110">
        <v>587.49900000000002</v>
      </c>
    </row>
    <row r="51" spans="1:8" x14ac:dyDescent="0.45">
      <c r="A51" s="108" t="s">
        <v>149</v>
      </c>
      <c r="B51" s="109">
        <v>6416.0469999999996</v>
      </c>
      <c r="C51" s="110">
        <v>1291.8589999999999</v>
      </c>
      <c r="D51" s="110">
        <v>2045.1310000000001</v>
      </c>
      <c r="E51" s="110">
        <v>750.35599999999999</v>
      </c>
      <c r="F51" s="110">
        <v>1837.124</v>
      </c>
      <c r="G51" s="110">
        <v>70.334999999999994</v>
      </c>
      <c r="H51" s="110">
        <v>421.24099999999999</v>
      </c>
    </row>
    <row r="52" spans="1:8" x14ac:dyDescent="0.45">
      <c r="A52" s="108" t="s">
        <v>60</v>
      </c>
      <c r="B52" s="109">
        <v>28125.091</v>
      </c>
      <c r="C52" s="110">
        <v>5473.5510000000004</v>
      </c>
      <c r="D52" s="110">
        <v>17151.774000000001</v>
      </c>
      <c r="E52" s="110">
        <v>1456.2539999999999</v>
      </c>
      <c r="F52" s="110">
        <v>3826.348</v>
      </c>
      <c r="G52" s="110">
        <v>36.656999999999996</v>
      </c>
      <c r="H52" s="110">
        <v>180.506</v>
      </c>
    </row>
    <row r="53" spans="1:8" x14ac:dyDescent="0.45">
      <c r="A53" s="108" t="s">
        <v>150</v>
      </c>
      <c r="B53" s="109">
        <v>5137.866</v>
      </c>
      <c r="C53" s="110">
        <v>26.844999999999999</v>
      </c>
      <c r="D53" s="110">
        <v>2168.1619999999998</v>
      </c>
      <c r="E53" s="110">
        <v>842.41099999999994</v>
      </c>
      <c r="F53" s="110">
        <v>1845.76</v>
      </c>
      <c r="G53" s="110">
        <v>0</v>
      </c>
      <c r="H53" s="110">
        <v>254.68799999999999</v>
      </c>
    </row>
    <row r="54" spans="1:8" x14ac:dyDescent="0.45">
      <c r="A54" s="108" t="s">
        <v>151</v>
      </c>
      <c r="B54" s="109">
        <v>37573.245000000003</v>
      </c>
      <c r="C54" s="110">
        <v>11516.778</v>
      </c>
      <c r="D54" s="110">
        <v>21534.642</v>
      </c>
      <c r="E54" s="110">
        <v>1075.184</v>
      </c>
      <c r="F54" s="110">
        <v>2449.6860000000001</v>
      </c>
      <c r="G54" s="110">
        <v>0</v>
      </c>
      <c r="H54" s="110">
        <v>996.95500000000004</v>
      </c>
    </row>
    <row r="55" spans="1:8" x14ac:dyDescent="0.45">
      <c r="A55" s="108" t="s">
        <v>152</v>
      </c>
      <c r="B55" s="109">
        <v>19129.53</v>
      </c>
      <c r="C55" s="110">
        <v>9254.6929999999993</v>
      </c>
      <c r="D55" s="110">
        <v>3477.0639999999999</v>
      </c>
      <c r="E55" s="110">
        <v>1509.809</v>
      </c>
      <c r="F55" s="110">
        <v>3852.759</v>
      </c>
      <c r="G55" s="110">
        <v>129.839</v>
      </c>
      <c r="H55" s="110">
        <v>905.36599999999999</v>
      </c>
    </row>
    <row r="56" spans="1:8" x14ac:dyDescent="0.45">
      <c r="A56" s="108" t="s">
        <v>153</v>
      </c>
      <c r="B56" s="109">
        <v>9109.56</v>
      </c>
      <c r="C56" s="110">
        <v>223.809</v>
      </c>
      <c r="D56" s="110">
        <v>3873.5889999999999</v>
      </c>
      <c r="E56" s="110">
        <v>1852.973</v>
      </c>
      <c r="F56" s="110">
        <v>2839.2849999999999</v>
      </c>
      <c r="G56" s="110">
        <v>46.677</v>
      </c>
      <c r="H56" s="110">
        <v>273.226</v>
      </c>
    </row>
    <row r="57" spans="1:8" x14ac:dyDescent="0.45">
      <c r="A57" s="108" t="s">
        <v>154</v>
      </c>
      <c r="B57" s="109">
        <v>1087.434</v>
      </c>
      <c r="C57" s="110">
        <v>0</v>
      </c>
      <c r="D57" s="110">
        <v>721.19</v>
      </c>
      <c r="E57" s="110">
        <v>12.824</v>
      </c>
      <c r="F57" s="110">
        <v>332.35899999999998</v>
      </c>
      <c r="G57" s="110">
        <v>0</v>
      </c>
      <c r="H57" s="110">
        <v>21.062000000000001</v>
      </c>
    </row>
    <row r="58" spans="1:8" x14ac:dyDescent="0.45">
      <c r="A58" s="103">
        <v>2013</v>
      </c>
      <c r="B58" s="104">
        <v>208376.296</v>
      </c>
      <c r="C58" s="105">
        <v>31602.736000000001</v>
      </c>
      <c r="D58" s="105">
        <v>101522.351</v>
      </c>
      <c r="E58" s="105">
        <v>25690.785</v>
      </c>
      <c r="F58" s="105">
        <v>40836.978000000003</v>
      </c>
      <c r="G58" s="105">
        <v>2069.7339999999999</v>
      </c>
      <c r="H58" s="105">
        <v>6653.7110000000002</v>
      </c>
    </row>
    <row r="59" spans="1:8" x14ac:dyDescent="0.45">
      <c r="A59" s="108" t="s">
        <v>140</v>
      </c>
      <c r="B59" s="100">
        <v>15014.134</v>
      </c>
      <c r="C59" s="101">
        <v>131.268</v>
      </c>
      <c r="D59" s="101">
        <v>5976.6270000000004</v>
      </c>
      <c r="E59" s="101">
        <v>4477.2470000000003</v>
      </c>
      <c r="F59" s="101">
        <v>4003.739</v>
      </c>
      <c r="G59" s="101">
        <v>216.648</v>
      </c>
      <c r="H59" s="101">
        <v>208.60499999999999</v>
      </c>
    </row>
    <row r="60" spans="1:8" x14ac:dyDescent="0.45">
      <c r="A60" s="108" t="s">
        <v>141</v>
      </c>
      <c r="B60" s="100">
        <v>6182.2910000000002</v>
      </c>
      <c r="C60" s="101">
        <v>63.191000000000003</v>
      </c>
      <c r="D60" s="101">
        <v>2902.1660000000002</v>
      </c>
      <c r="E60" s="101">
        <v>1338.239</v>
      </c>
      <c r="F60" s="101">
        <v>1751.365</v>
      </c>
      <c r="G60" s="101">
        <v>37.396000000000001</v>
      </c>
      <c r="H60" s="101">
        <v>89.935000000000002</v>
      </c>
    </row>
    <row r="61" spans="1:8" x14ac:dyDescent="0.45">
      <c r="A61" s="108" t="s">
        <v>142</v>
      </c>
      <c r="B61" s="100">
        <v>4377.5140000000001</v>
      </c>
      <c r="C61" s="101">
        <v>306.59800000000001</v>
      </c>
      <c r="D61" s="101">
        <v>1580.9090000000001</v>
      </c>
      <c r="E61" s="101">
        <v>975.25800000000004</v>
      </c>
      <c r="F61" s="101">
        <v>1296.885</v>
      </c>
      <c r="G61" s="101">
        <v>96.578000000000003</v>
      </c>
      <c r="H61" s="101">
        <v>121.286</v>
      </c>
    </row>
    <row r="62" spans="1:8" x14ac:dyDescent="0.45">
      <c r="A62" s="108" t="s">
        <v>143</v>
      </c>
      <c r="B62" s="100">
        <v>10479.311</v>
      </c>
      <c r="C62" s="101">
        <v>50.673999999999999</v>
      </c>
      <c r="D62" s="101">
        <v>6448.152</v>
      </c>
      <c r="E62" s="101">
        <v>1611.2809999999999</v>
      </c>
      <c r="F62" s="101">
        <v>1949.9159999999999</v>
      </c>
      <c r="G62" s="101">
        <v>234.084</v>
      </c>
      <c r="H62" s="101">
        <v>185.20500000000001</v>
      </c>
    </row>
    <row r="63" spans="1:8" x14ac:dyDescent="0.45">
      <c r="A63" s="108" t="s">
        <v>144</v>
      </c>
      <c r="B63" s="100">
        <v>2569.6729999999998</v>
      </c>
      <c r="C63" s="101">
        <v>34.421999999999997</v>
      </c>
      <c r="D63" s="101">
        <v>1109.405</v>
      </c>
      <c r="E63" s="101">
        <v>606.80399999999997</v>
      </c>
      <c r="F63" s="101">
        <v>711.57</v>
      </c>
      <c r="G63" s="101">
        <v>53.728000000000002</v>
      </c>
      <c r="H63" s="101">
        <v>53.744</v>
      </c>
    </row>
    <row r="64" spans="1:8" x14ac:dyDescent="0.45">
      <c r="A64" s="108" t="s">
        <v>145</v>
      </c>
      <c r="B64" s="100">
        <v>2676.451</v>
      </c>
      <c r="C64" s="101">
        <v>49.786000000000001</v>
      </c>
      <c r="D64" s="101">
        <v>1007.8440000000001</v>
      </c>
      <c r="E64" s="101">
        <v>766.28899999999999</v>
      </c>
      <c r="F64" s="101">
        <v>793.36199999999997</v>
      </c>
      <c r="G64" s="101">
        <v>11.801</v>
      </c>
      <c r="H64" s="101">
        <v>47.368000000000002</v>
      </c>
    </row>
    <row r="65" spans="1:8" x14ac:dyDescent="0.45">
      <c r="A65" s="108" t="s">
        <v>146</v>
      </c>
      <c r="B65" s="100">
        <v>25955.044999999998</v>
      </c>
      <c r="C65" s="101">
        <v>458.61799999999999</v>
      </c>
      <c r="D65" s="101">
        <v>18810.996999999999</v>
      </c>
      <c r="E65" s="101">
        <v>3002.22</v>
      </c>
      <c r="F65" s="101">
        <v>2579.395</v>
      </c>
      <c r="G65" s="101">
        <v>0</v>
      </c>
      <c r="H65" s="101">
        <v>1103.8150000000001</v>
      </c>
    </row>
    <row r="66" spans="1:8" x14ac:dyDescent="0.45">
      <c r="A66" s="108" t="s">
        <v>61</v>
      </c>
      <c r="B66" s="109">
        <v>397.14</v>
      </c>
      <c r="C66" s="110">
        <v>0</v>
      </c>
      <c r="D66" s="110">
        <v>0</v>
      </c>
      <c r="E66" s="110">
        <v>69.623000000000005</v>
      </c>
      <c r="F66" s="110">
        <v>201.715</v>
      </c>
      <c r="G66" s="110">
        <v>89.137</v>
      </c>
      <c r="H66" s="110">
        <v>36.664999999999999</v>
      </c>
    </row>
    <row r="67" spans="1:8" x14ac:dyDescent="0.45">
      <c r="A67" s="108" t="s">
        <v>147</v>
      </c>
      <c r="B67" s="109">
        <v>26248.478999999999</v>
      </c>
      <c r="C67" s="110">
        <v>354.26600000000002</v>
      </c>
      <c r="D67" s="110">
        <v>10020.803</v>
      </c>
      <c r="E67" s="110">
        <v>5104.7969999999996</v>
      </c>
      <c r="F67" s="110">
        <v>8791.5280000000002</v>
      </c>
      <c r="G67" s="110">
        <v>1052.104</v>
      </c>
      <c r="H67" s="110">
        <v>924.98099999999999</v>
      </c>
    </row>
    <row r="68" spans="1:8" x14ac:dyDescent="0.45">
      <c r="A68" s="108" t="s">
        <v>148</v>
      </c>
      <c r="B68" s="109">
        <v>6064.5</v>
      </c>
      <c r="C68" s="110">
        <v>1812.8109999999999</v>
      </c>
      <c r="D68" s="110">
        <v>1872.143</v>
      </c>
      <c r="E68" s="110">
        <v>322.255</v>
      </c>
      <c r="F68" s="110">
        <v>1358.348</v>
      </c>
      <c r="G68" s="110">
        <v>0</v>
      </c>
      <c r="H68" s="110">
        <v>698.94299999999998</v>
      </c>
    </row>
    <row r="69" spans="1:8" x14ac:dyDescent="0.45">
      <c r="A69" s="108" t="s">
        <v>149</v>
      </c>
      <c r="B69" s="109">
        <v>6407.991</v>
      </c>
      <c r="C69" s="110">
        <v>1322.165</v>
      </c>
      <c r="D69" s="110">
        <v>1970.1389999999999</v>
      </c>
      <c r="E69" s="110">
        <v>738.005</v>
      </c>
      <c r="F69" s="110">
        <v>1863.194</v>
      </c>
      <c r="G69" s="110">
        <v>69.019000000000005</v>
      </c>
      <c r="H69" s="110">
        <v>445.47</v>
      </c>
    </row>
    <row r="70" spans="1:8" x14ac:dyDescent="0.45">
      <c r="A70" s="108" t="s">
        <v>60</v>
      </c>
      <c r="B70" s="109">
        <v>29105.602999999999</v>
      </c>
      <c r="C70" s="110">
        <v>5952.826</v>
      </c>
      <c r="D70" s="110">
        <v>17351.391</v>
      </c>
      <c r="E70" s="110">
        <v>1670.808</v>
      </c>
      <c r="F70" s="110">
        <v>3910.1460000000002</v>
      </c>
      <c r="G70" s="110">
        <v>36.058</v>
      </c>
      <c r="H70" s="110">
        <v>184.374</v>
      </c>
    </row>
    <row r="71" spans="1:8" x14ac:dyDescent="0.45">
      <c r="A71" s="108" t="s">
        <v>150</v>
      </c>
      <c r="B71" s="109">
        <v>5320.808</v>
      </c>
      <c r="C71" s="110">
        <v>28.091000000000001</v>
      </c>
      <c r="D71" s="110">
        <v>2142.9270000000001</v>
      </c>
      <c r="E71" s="110">
        <v>853.26599999999996</v>
      </c>
      <c r="F71" s="110">
        <v>1866.944</v>
      </c>
      <c r="G71" s="110">
        <v>0</v>
      </c>
      <c r="H71" s="110">
        <v>429.58</v>
      </c>
    </row>
    <row r="72" spans="1:8" x14ac:dyDescent="0.45">
      <c r="A72" s="108" t="s">
        <v>151</v>
      </c>
      <c r="B72" s="109">
        <v>38009.32</v>
      </c>
      <c r="C72" s="110">
        <v>11337.776</v>
      </c>
      <c r="D72" s="110">
        <v>22272.602999999999</v>
      </c>
      <c r="E72" s="110">
        <v>955.274</v>
      </c>
      <c r="F72" s="110">
        <v>2605.9780000000001</v>
      </c>
      <c r="G72" s="110">
        <v>0</v>
      </c>
      <c r="H72" s="110">
        <v>837.68899999999996</v>
      </c>
    </row>
    <row r="73" spans="1:8" x14ac:dyDescent="0.45">
      <c r="A73" s="108" t="s">
        <v>152</v>
      </c>
      <c r="B73" s="109">
        <v>19406.05</v>
      </c>
      <c r="C73" s="110">
        <v>9470.0810000000001</v>
      </c>
      <c r="D73" s="110">
        <v>3408.1880000000001</v>
      </c>
      <c r="E73" s="110">
        <v>1475.431</v>
      </c>
      <c r="F73" s="110">
        <v>3908.2049999999999</v>
      </c>
      <c r="G73" s="110">
        <v>127.33</v>
      </c>
      <c r="H73" s="110">
        <v>1016.814</v>
      </c>
    </row>
    <row r="74" spans="1:8" x14ac:dyDescent="0.45">
      <c r="A74" s="108" t="s">
        <v>153</v>
      </c>
      <c r="B74" s="109">
        <v>8956.6489999999994</v>
      </c>
      <c r="C74" s="110">
        <v>230.16300000000001</v>
      </c>
      <c r="D74" s="110">
        <v>3855.7429999999999</v>
      </c>
      <c r="E74" s="110">
        <v>1711.414</v>
      </c>
      <c r="F74" s="110">
        <v>2883.6329999999998</v>
      </c>
      <c r="G74" s="110">
        <v>45.853000000000002</v>
      </c>
      <c r="H74" s="110">
        <v>229.84299999999999</v>
      </c>
    </row>
    <row r="75" spans="1:8" x14ac:dyDescent="0.45">
      <c r="A75" s="108" t="s">
        <v>154</v>
      </c>
      <c r="B75" s="109">
        <v>1181.3579999999999</v>
      </c>
      <c r="C75" s="110">
        <v>0</v>
      </c>
      <c r="D75" s="110">
        <v>791.52300000000002</v>
      </c>
      <c r="E75" s="110">
        <v>12.571999999999999</v>
      </c>
      <c r="F75" s="110">
        <v>352.161</v>
      </c>
      <c r="G75" s="110">
        <v>0</v>
      </c>
      <c r="H75" s="110">
        <v>25.102</v>
      </c>
    </row>
    <row r="76" spans="1:8" x14ac:dyDescent="0.45">
      <c r="A76" s="103">
        <v>2014</v>
      </c>
      <c r="B76" s="104">
        <v>210476.95300000001</v>
      </c>
      <c r="C76" s="105">
        <v>35197.705999999998</v>
      </c>
      <c r="D76" s="105">
        <v>102664.143</v>
      </c>
      <c r="E76" s="105">
        <v>23809.977999999999</v>
      </c>
      <c r="F76" s="105">
        <v>41072.887999999999</v>
      </c>
      <c r="G76" s="105">
        <v>1528.43</v>
      </c>
      <c r="H76" s="105">
        <v>6203.8090000000002</v>
      </c>
    </row>
    <row r="77" spans="1:8" x14ac:dyDescent="0.45">
      <c r="A77" s="108" t="s">
        <v>140</v>
      </c>
      <c r="B77" s="100">
        <v>14679.995000000001</v>
      </c>
      <c r="C77" s="101">
        <v>112.18600000000001</v>
      </c>
      <c r="D77" s="101">
        <v>6301.1229999999996</v>
      </c>
      <c r="E77" s="101">
        <v>4035.471</v>
      </c>
      <c r="F77" s="101">
        <v>3871.6219999999998</v>
      </c>
      <c r="G77" s="101">
        <v>207.76900000000001</v>
      </c>
      <c r="H77" s="101">
        <v>151.82300000000001</v>
      </c>
    </row>
    <row r="78" spans="1:8" x14ac:dyDescent="0.45">
      <c r="A78" s="108" t="s">
        <v>141</v>
      </c>
      <c r="B78" s="100">
        <v>5721.9359999999997</v>
      </c>
      <c r="C78" s="101">
        <v>59.631</v>
      </c>
      <c r="D78" s="101">
        <v>2516.8240000000001</v>
      </c>
      <c r="E78" s="101">
        <v>1311.2349999999999</v>
      </c>
      <c r="F78" s="101">
        <v>1718.357</v>
      </c>
      <c r="G78" s="101">
        <v>29.986999999999998</v>
      </c>
      <c r="H78" s="101">
        <v>85.903000000000006</v>
      </c>
    </row>
    <row r="79" spans="1:8" x14ac:dyDescent="0.45">
      <c r="A79" s="108" t="s">
        <v>142</v>
      </c>
      <c r="B79" s="100">
        <v>4321.6750000000002</v>
      </c>
      <c r="C79" s="101">
        <v>271.46600000000001</v>
      </c>
      <c r="D79" s="101">
        <v>1622.527</v>
      </c>
      <c r="E79" s="101">
        <v>935.46900000000005</v>
      </c>
      <c r="F79" s="101">
        <v>1277.856</v>
      </c>
      <c r="G79" s="101">
        <v>61.698</v>
      </c>
      <c r="H79" s="101">
        <v>152.65899999999999</v>
      </c>
    </row>
    <row r="80" spans="1:8" x14ac:dyDescent="0.45">
      <c r="A80" s="108" t="s">
        <v>143</v>
      </c>
      <c r="B80" s="100">
        <v>11211.715</v>
      </c>
      <c r="C80" s="101">
        <v>50.295999999999999</v>
      </c>
      <c r="D80" s="101">
        <v>7301.8729999999996</v>
      </c>
      <c r="E80" s="101">
        <v>1520.64</v>
      </c>
      <c r="F80" s="101">
        <v>1941.712</v>
      </c>
      <c r="G80" s="101">
        <v>116.45</v>
      </c>
      <c r="H80" s="101">
        <v>280.74400000000003</v>
      </c>
    </row>
    <row r="81" spans="1:8" x14ac:dyDescent="0.45">
      <c r="A81" s="108" t="s">
        <v>144</v>
      </c>
      <c r="B81" s="100">
        <v>2541.3000000000002</v>
      </c>
      <c r="C81" s="101">
        <v>26.83</v>
      </c>
      <c r="D81" s="101">
        <v>1136.845</v>
      </c>
      <c r="E81" s="101">
        <v>595.82299999999998</v>
      </c>
      <c r="F81" s="101">
        <v>704.96600000000001</v>
      </c>
      <c r="G81" s="101">
        <v>20.076000000000001</v>
      </c>
      <c r="H81" s="101">
        <v>56.761000000000003</v>
      </c>
    </row>
    <row r="82" spans="1:8" x14ac:dyDescent="0.45">
      <c r="A82" s="108" t="s">
        <v>145</v>
      </c>
      <c r="B82" s="100">
        <v>2630.6480000000001</v>
      </c>
      <c r="C82" s="101">
        <v>46.627000000000002</v>
      </c>
      <c r="D82" s="101">
        <v>1068.9079999999999</v>
      </c>
      <c r="E82" s="101">
        <v>664.85699999999997</v>
      </c>
      <c r="F82" s="101">
        <v>782.81700000000001</v>
      </c>
      <c r="G82" s="101">
        <v>19.157</v>
      </c>
      <c r="H82" s="101">
        <v>48.283000000000001</v>
      </c>
    </row>
    <row r="83" spans="1:8" x14ac:dyDescent="0.45">
      <c r="A83" s="108" t="s">
        <v>146</v>
      </c>
      <c r="B83" s="100">
        <v>25320.531999999999</v>
      </c>
      <c r="C83" s="101">
        <v>478.67</v>
      </c>
      <c r="D83" s="101">
        <v>19140.786</v>
      </c>
      <c r="E83" s="101">
        <v>2506.3139999999999</v>
      </c>
      <c r="F83" s="101">
        <v>2589.9009999999998</v>
      </c>
      <c r="G83" s="101">
        <v>0</v>
      </c>
      <c r="H83" s="101">
        <v>604.86199999999997</v>
      </c>
    </row>
    <row r="84" spans="1:8" x14ac:dyDescent="0.45">
      <c r="A84" s="108" t="s">
        <v>61</v>
      </c>
      <c r="B84" s="100">
        <v>472.2</v>
      </c>
      <c r="C84" s="101">
        <v>0</v>
      </c>
      <c r="D84" s="101">
        <v>144.66800000000001</v>
      </c>
      <c r="E84" s="101">
        <v>70.605999999999995</v>
      </c>
      <c r="F84" s="101">
        <v>209.584</v>
      </c>
      <c r="G84" s="101">
        <v>7.258</v>
      </c>
      <c r="H84" s="101">
        <v>40.082999999999998</v>
      </c>
    </row>
    <row r="85" spans="1:8" x14ac:dyDescent="0.45">
      <c r="A85" s="108" t="s">
        <v>147</v>
      </c>
      <c r="B85" s="100">
        <v>25355.411</v>
      </c>
      <c r="C85" s="101">
        <v>324.11799999999999</v>
      </c>
      <c r="D85" s="101">
        <v>9569.1239999999998</v>
      </c>
      <c r="E85" s="101">
        <v>4767.2889999999998</v>
      </c>
      <c r="F85" s="101">
        <v>8787.5409999999993</v>
      </c>
      <c r="G85" s="101">
        <v>978.428</v>
      </c>
      <c r="H85" s="101">
        <v>928.91200000000003</v>
      </c>
    </row>
    <row r="86" spans="1:8" x14ac:dyDescent="0.45">
      <c r="A86" s="108" t="s">
        <v>148</v>
      </c>
      <c r="B86" s="100">
        <v>5997.3680000000004</v>
      </c>
      <c r="C86" s="101">
        <v>1928.079</v>
      </c>
      <c r="D86" s="101">
        <v>1813.422</v>
      </c>
      <c r="E86" s="101">
        <v>304.12700000000001</v>
      </c>
      <c r="F86" s="101">
        <v>1356.921</v>
      </c>
      <c r="G86" s="101">
        <v>0</v>
      </c>
      <c r="H86" s="101">
        <v>594.82000000000005</v>
      </c>
    </row>
    <row r="87" spans="1:8" x14ac:dyDescent="0.45">
      <c r="A87" s="108" t="s">
        <v>149</v>
      </c>
      <c r="B87" s="100">
        <v>5970.8689999999997</v>
      </c>
      <c r="C87" s="101">
        <v>1339.0170000000001</v>
      </c>
      <c r="D87" s="101">
        <v>1843.3530000000001</v>
      </c>
      <c r="E87" s="101">
        <v>718.35299999999995</v>
      </c>
      <c r="F87" s="101">
        <v>1907.4159999999999</v>
      </c>
      <c r="G87" s="101">
        <v>42.082000000000001</v>
      </c>
      <c r="H87" s="101">
        <v>120.649</v>
      </c>
    </row>
    <row r="88" spans="1:8" x14ac:dyDescent="0.45">
      <c r="A88" s="108" t="s">
        <v>60</v>
      </c>
      <c r="B88" s="100">
        <v>32232.368999999999</v>
      </c>
      <c r="C88" s="101">
        <v>7428.1369999999997</v>
      </c>
      <c r="D88" s="101">
        <v>18783.532999999999</v>
      </c>
      <c r="E88" s="101">
        <v>1527.5170000000001</v>
      </c>
      <c r="F88" s="101">
        <v>4067.3670000000002</v>
      </c>
      <c r="G88" s="101">
        <v>11.323</v>
      </c>
      <c r="H88" s="101">
        <v>414.49299999999999</v>
      </c>
    </row>
    <row r="89" spans="1:8" x14ac:dyDescent="0.45">
      <c r="A89" s="108" t="s">
        <v>150</v>
      </c>
      <c r="B89" s="100">
        <v>5339</v>
      </c>
      <c r="C89" s="101">
        <v>24.106000000000002</v>
      </c>
      <c r="D89" s="101">
        <v>2234.9490000000001</v>
      </c>
      <c r="E89" s="101">
        <v>850.48900000000003</v>
      </c>
      <c r="F89" s="101">
        <v>1917.578</v>
      </c>
      <c r="G89" s="101">
        <v>0</v>
      </c>
      <c r="H89" s="101">
        <v>311.87799999999999</v>
      </c>
    </row>
    <row r="90" spans="1:8" x14ac:dyDescent="0.45">
      <c r="A90" s="108" t="s">
        <v>151</v>
      </c>
      <c r="B90" s="100">
        <v>37776.303999999996</v>
      </c>
      <c r="C90" s="101">
        <v>12352.723</v>
      </c>
      <c r="D90" s="101">
        <v>21429.794999999998</v>
      </c>
      <c r="E90" s="101">
        <v>909.42600000000004</v>
      </c>
      <c r="F90" s="101">
        <v>2728.1729999999998</v>
      </c>
      <c r="G90" s="101">
        <v>0</v>
      </c>
      <c r="H90" s="101">
        <v>356.18599999999998</v>
      </c>
    </row>
    <row r="91" spans="1:8" x14ac:dyDescent="0.45">
      <c r="A91" s="108" t="s">
        <v>152</v>
      </c>
      <c r="B91" s="100">
        <v>20975.192999999999</v>
      </c>
      <c r="C91" s="101">
        <v>10702.225</v>
      </c>
      <c r="D91" s="101">
        <v>3274.4589999999998</v>
      </c>
      <c r="E91" s="101">
        <v>1420.5909999999999</v>
      </c>
      <c r="F91" s="101">
        <v>3957.4070000000002</v>
      </c>
      <c r="G91" s="101">
        <v>7.4080000000000004</v>
      </c>
      <c r="H91" s="101">
        <v>1613.1030000000001</v>
      </c>
    </row>
    <row r="92" spans="1:8" x14ac:dyDescent="0.45">
      <c r="A92" s="108" t="s">
        <v>153</v>
      </c>
      <c r="B92" s="100">
        <v>8690.4500000000007</v>
      </c>
      <c r="C92" s="101">
        <v>53.594000000000001</v>
      </c>
      <c r="D92" s="101">
        <v>3711.8359999999998</v>
      </c>
      <c r="E92" s="101">
        <v>1657.0440000000001</v>
      </c>
      <c r="F92" s="101">
        <v>2875.424</v>
      </c>
      <c r="G92" s="101">
        <v>26.795999999999999</v>
      </c>
      <c r="H92" s="101">
        <v>365.75599999999997</v>
      </c>
    </row>
    <row r="93" spans="1:8" x14ac:dyDescent="0.45">
      <c r="A93" s="108" t="s">
        <v>154</v>
      </c>
      <c r="B93" s="106">
        <v>1194.6679999999999</v>
      </c>
      <c r="C93" s="107">
        <v>0</v>
      </c>
      <c r="D93" s="107">
        <v>769.28499999999997</v>
      </c>
      <c r="E93" s="107">
        <v>14.73</v>
      </c>
      <c r="F93" s="107">
        <v>362.928</v>
      </c>
      <c r="G93" s="107">
        <v>0</v>
      </c>
      <c r="H93" s="107">
        <v>47.725999999999999</v>
      </c>
    </row>
    <row r="94" spans="1:8" x14ac:dyDescent="0.45">
      <c r="A94" s="103">
        <v>2015</v>
      </c>
      <c r="B94" s="104">
        <v>215446.56099999999</v>
      </c>
      <c r="C94" s="105">
        <v>34849.156999999999</v>
      </c>
      <c r="D94" s="105">
        <v>106853.50599999999</v>
      </c>
      <c r="E94" s="105">
        <v>22529.701000000001</v>
      </c>
      <c r="F94" s="105">
        <v>41594.313000000002</v>
      </c>
      <c r="G94" s="105">
        <v>1967</v>
      </c>
      <c r="H94" s="105">
        <v>7652.884</v>
      </c>
    </row>
    <row r="95" spans="1:8" x14ac:dyDescent="0.45">
      <c r="A95" s="108" t="s">
        <v>140</v>
      </c>
      <c r="B95" s="100">
        <v>14966.249</v>
      </c>
      <c r="C95" s="101">
        <v>100.86499999999999</v>
      </c>
      <c r="D95" s="101">
        <v>6495.4759999999997</v>
      </c>
      <c r="E95" s="101">
        <v>3977.7370000000001</v>
      </c>
      <c r="F95" s="101">
        <v>3902.808</v>
      </c>
      <c r="G95" s="101">
        <v>222.37299999999999</v>
      </c>
      <c r="H95" s="101">
        <v>266.99</v>
      </c>
    </row>
    <row r="96" spans="1:8" x14ac:dyDescent="0.45">
      <c r="A96" s="108" t="s">
        <v>141</v>
      </c>
      <c r="B96" s="100">
        <v>5899.3649999999998</v>
      </c>
      <c r="C96" s="101">
        <v>57.796999999999997</v>
      </c>
      <c r="D96" s="101">
        <v>2664.3589999999999</v>
      </c>
      <c r="E96" s="101">
        <v>1322.203</v>
      </c>
      <c r="F96" s="101">
        <v>1720.1990000000001</v>
      </c>
      <c r="G96" s="101">
        <v>39.866</v>
      </c>
      <c r="H96" s="101">
        <v>94.941999999999993</v>
      </c>
    </row>
    <row r="97" spans="1:8" x14ac:dyDescent="0.45">
      <c r="A97" s="108" t="s">
        <v>142</v>
      </c>
      <c r="B97" s="100">
        <v>4305.942</v>
      </c>
      <c r="C97" s="101">
        <v>258.41399999999999</v>
      </c>
      <c r="D97" s="101">
        <v>1639.4369999999999</v>
      </c>
      <c r="E97" s="101">
        <v>935.83799999999997</v>
      </c>
      <c r="F97" s="101">
        <v>1285.5029999999999</v>
      </c>
      <c r="G97" s="101">
        <v>77.216999999999999</v>
      </c>
      <c r="H97" s="101">
        <v>109.533</v>
      </c>
    </row>
    <row r="98" spans="1:8" x14ac:dyDescent="0.45">
      <c r="A98" s="108" t="s">
        <v>143</v>
      </c>
      <c r="B98" s="100">
        <v>12369.892</v>
      </c>
      <c r="C98" s="101">
        <v>51.415999999999997</v>
      </c>
      <c r="D98" s="101">
        <v>8331.3850000000002</v>
      </c>
      <c r="E98" s="101">
        <v>1434.4490000000001</v>
      </c>
      <c r="F98" s="101">
        <v>1996.212</v>
      </c>
      <c r="G98" s="101">
        <v>155.64500000000001</v>
      </c>
      <c r="H98" s="101">
        <v>400.78399999999999</v>
      </c>
    </row>
    <row r="99" spans="1:8" x14ac:dyDescent="0.45">
      <c r="A99" s="108" t="s">
        <v>144</v>
      </c>
      <c r="B99" s="100">
        <v>2487.0729999999999</v>
      </c>
      <c r="C99" s="101">
        <v>24.411000000000001</v>
      </c>
      <c r="D99" s="101">
        <v>1083.442</v>
      </c>
      <c r="E99" s="101">
        <v>582.52499999999998</v>
      </c>
      <c r="F99" s="101">
        <v>716.71299999999997</v>
      </c>
      <c r="G99" s="101">
        <v>30.707999999999998</v>
      </c>
      <c r="H99" s="101">
        <v>49.273000000000003</v>
      </c>
    </row>
    <row r="100" spans="1:8" x14ac:dyDescent="0.45">
      <c r="A100" s="108" t="s">
        <v>145</v>
      </c>
      <c r="B100" s="100">
        <v>2659.605</v>
      </c>
      <c r="C100" s="101">
        <v>42.002000000000002</v>
      </c>
      <c r="D100" s="101">
        <v>1106.4090000000001</v>
      </c>
      <c r="E100" s="101">
        <v>631.33900000000006</v>
      </c>
      <c r="F100" s="101">
        <v>789.71500000000003</v>
      </c>
      <c r="G100" s="101">
        <v>28.074999999999999</v>
      </c>
      <c r="H100" s="101">
        <v>62.064</v>
      </c>
    </row>
    <row r="101" spans="1:8" x14ac:dyDescent="0.45">
      <c r="A101" s="108" t="s">
        <v>146</v>
      </c>
      <c r="B101" s="100">
        <v>23685.589</v>
      </c>
      <c r="C101" s="101">
        <v>544.596</v>
      </c>
      <c r="D101" s="101">
        <v>18224.598000000002</v>
      </c>
      <c r="E101" s="101">
        <v>1673.049</v>
      </c>
      <c r="F101" s="101">
        <v>2604.6080000000002</v>
      </c>
      <c r="G101" s="101">
        <v>0</v>
      </c>
      <c r="H101" s="101">
        <v>638.73800000000006</v>
      </c>
    </row>
    <row r="102" spans="1:8" x14ac:dyDescent="0.45">
      <c r="A102" s="108" t="s">
        <v>61</v>
      </c>
      <c r="B102" s="100">
        <v>550.80200000000002</v>
      </c>
      <c r="C102" s="101">
        <v>5.1999999999999998E-2</v>
      </c>
      <c r="D102" s="101">
        <v>170.11199999999999</v>
      </c>
      <c r="E102" s="101">
        <v>75.784000000000006</v>
      </c>
      <c r="F102" s="101">
        <v>227.13800000000001</v>
      </c>
      <c r="G102" s="101">
        <v>24.890999999999998</v>
      </c>
      <c r="H102" s="101">
        <v>52.825000000000003</v>
      </c>
    </row>
    <row r="103" spans="1:8" x14ac:dyDescent="0.45">
      <c r="A103" s="108" t="s">
        <v>147</v>
      </c>
      <c r="B103" s="100">
        <v>27052.083999999999</v>
      </c>
      <c r="C103" s="101">
        <v>312.74</v>
      </c>
      <c r="D103" s="101">
        <v>10745.496999999999</v>
      </c>
      <c r="E103" s="101">
        <v>4740.0540000000001</v>
      </c>
      <c r="F103" s="101">
        <v>9034.1280000000006</v>
      </c>
      <c r="G103" s="101">
        <v>1274.845</v>
      </c>
      <c r="H103" s="101">
        <v>944.81899999999996</v>
      </c>
    </row>
    <row r="104" spans="1:8" x14ac:dyDescent="0.45">
      <c r="A104" s="108" t="s">
        <v>148</v>
      </c>
      <c r="B104" s="100">
        <v>6154.3890000000001</v>
      </c>
      <c r="C104" s="101">
        <v>1699.569</v>
      </c>
      <c r="D104" s="101">
        <v>1952.3040000000001</v>
      </c>
      <c r="E104" s="101">
        <v>313.17500000000001</v>
      </c>
      <c r="F104" s="101">
        <v>1393.769</v>
      </c>
      <c r="G104" s="101">
        <v>0</v>
      </c>
      <c r="H104" s="101">
        <v>795.572</v>
      </c>
    </row>
    <row r="105" spans="1:8" x14ac:dyDescent="0.45">
      <c r="A105" s="108" t="s">
        <v>149</v>
      </c>
      <c r="B105" s="100">
        <v>6233.1949999999997</v>
      </c>
      <c r="C105" s="101">
        <v>1392.741</v>
      </c>
      <c r="D105" s="101">
        <v>1939.8720000000001</v>
      </c>
      <c r="E105" s="101">
        <v>725.34400000000005</v>
      </c>
      <c r="F105" s="101">
        <v>1973.617</v>
      </c>
      <c r="G105" s="101">
        <v>53.213999999999999</v>
      </c>
      <c r="H105" s="101">
        <v>148.40700000000001</v>
      </c>
    </row>
    <row r="106" spans="1:8" x14ac:dyDescent="0.45">
      <c r="A106" s="108" t="s">
        <v>60</v>
      </c>
      <c r="B106" s="100">
        <v>32642.510999999999</v>
      </c>
      <c r="C106" s="101">
        <v>7650.1379999999999</v>
      </c>
      <c r="D106" s="101">
        <v>19296.05</v>
      </c>
      <c r="E106" s="101">
        <v>1287.6300000000001</v>
      </c>
      <c r="F106" s="101">
        <v>4066.6010000000001</v>
      </c>
      <c r="G106" s="101">
        <v>16.012</v>
      </c>
      <c r="H106" s="101">
        <v>326.08</v>
      </c>
    </row>
    <row r="107" spans="1:8" x14ac:dyDescent="0.45">
      <c r="A107" s="108" t="s">
        <v>150</v>
      </c>
      <c r="B107" s="100">
        <v>5625.4530000000004</v>
      </c>
      <c r="C107" s="101">
        <v>22.247</v>
      </c>
      <c r="D107" s="101">
        <v>2571.8090000000002</v>
      </c>
      <c r="E107" s="101">
        <v>839.01199999999994</v>
      </c>
      <c r="F107" s="101">
        <v>1899.47</v>
      </c>
      <c r="G107" s="101">
        <v>0</v>
      </c>
      <c r="H107" s="101">
        <v>292.91500000000002</v>
      </c>
    </row>
    <row r="108" spans="1:8" x14ac:dyDescent="0.45">
      <c r="A108" s="108" t="s">
        <v>151</v>
      </c>
      <c r="B108" s="100">
        <v>39241.849000000002</v>
      </c>
      <c r="C108" s="101">
        <v>12383.223</v>
      </c>
      <c r="D108" s="101">
        <v>22516.170999999998</v>
      </c>
      <c r="E108" s="101">
        <v>908.07399999999996</v>
      </c>
      <c r="F108" s="101">
        <v>2806.8530000000001</v>
      </c>
      <c r="G108" s="101">
        <v>0</v>
      </c>
      <c r="H108" s="101">
        <v>627.52800000000002</v>
      </c>
    </row>
    <row r="109" spans="1:8" x14ac:dyDescent="0.45">
      <c r="A109" s="108" t="s">
        <v>152</v>
      </c>
      <c r="B109" s="100">
        <v>20184.984</v>
      </c>
      <c r="C109" s="101">
        <v>10253.304</v>
      </c>
      <c r="D109" s="101">
        <v>3438.152</v>
      </c>
      <c r="E109" s="101">
        <v>1357.7819999999999</v>
      </c>
      <c r="F109" s="101">
        <v>3866.288</v>
      </c>
      <c r="G109" s="101">
        <v>9.5370000000000008</v>
      </c>
      <c r="H109" s="101">
        <v>1259.921</v>
      </c>
    </row>
    <row r="110" spans="1:8" x14ac:dyDescent="0.45">
      <c r="A110" s="108" t="s">
        <v>153</v>
      </c>
      <c r="B110" s="100">
        <v>8830.6810000000005</v>
      </c>
      <c r="C110" s="101">
        <v>55.642000000000003</v>
      </c>
      <c r="D110" s="101">
        <v>3837.174</v>
      </c>
      <c r="E110" s="101">
        <v>1709.0820000000001</v>
      </c>
      <c r="F110" s="101">
        <v>2913.364</v>
      </c>
      <c r="G110" s="101">
        <v>34.616999999999997</v>
      </c>
      <c r="H110" s="101">
        <v>280.80200000000002</v>
      </c>
    </row>
    <row r="111" spans="1:8" x14ac:dyDescent="0.45">
      <c r="A111" s="108" t="s">
        <v>154</v>
      </c>
      <c r="B111" s="106">
        <v>1296.931</v>
      </c>
      <c r="C111" s="107">
        <v>0</v>
      </c>
      <c r="D111" s="107">
        <v>841.25800000000004</v>
      </c>
      <c r="E111" s="107">
        <v>16.623000000000001</v>
      </c>
      <c r="F111" s="107">
        <v>380.94200000000001</v>
      </c>
      <c r="G111" s="107">
        <v>0</v>
      </c>
      <c r="H111" s="107">
        <v>58.107999999999997</v>
      </c>
    </row>
    <row r="112" spans="1:8" x14ac:dyDescent="0.45">
      <c r="A112" s="103">
        <v>2016</v>
      </c>
      <c r="B112" s="104">
        <v>222026.84</v>
      </c>
      <c r="C112" s="105">
        <v>32341.593000000001</v>
      </c>
      <c r="D112" s="105">
        <v>114263.874</v>
      </c>
      <c r="E112" s="105">
        <v>23229.791000000001</v>
      </c>
      <c r="F112" s="105">
        <v>42745.345000000001</v>
      </c>
      <c r="G112" s="105">
        <v>2182.8969999999999</v>
      </c>
      <c r="H112" s="105">
        <v>7263.34</v>
      </c>
    </row>
    <row r="113" spans="1:8" x14ac:dyDescent="0.45">
      <c r="A113" s="108" t="s">
        <v>140</v>
      </c>
      <c r="B113" s="100">
        <v>15213.534</v>
      </c>
      <c r="C113" s="101">
        <v>86.998999999999995</v>
      </c>
      <c r="D113" s="101">
        <v>6501.5230000000001</v>
      </c>
      <c r="E113" s="101">
        <v>4088.607</v>
      </c>
      <c r="F113" s="101">
        <v>3998.4180000000001</v>
      </c>
      <c r="G113" s="101">
        <v>287.71699999999998</v>
      </c>
      <c r="H113" s="101">
        <v>250.27</v>
      </c>
    </row>
    <row r="114" spans="1:8" x14ac:dyDescent="0.45">
      <c r="A114" s="108" t="s">
        <v>141</v>
      </c>
      <c r="B114" s="100">
        <v>6311.0649999999996</v>
      </c>
      <c r="C114" s="101">
        <v>55.396999999999998</v>
      </c>
      <c r="D114" s="101">
        <v>2991.2829999999999</v>
      </c>
      <c r="E114" s="101">
        <v>1374.511</v>
      </c>
      <c r="F114" s="101">
        <v>1760.17</v>
      </c>
      <c r="G114" s="101">
        <v>43.753</v>
      </c>
      <c r="H114" s="101">
        <v>85.950999999999993</v>
      </c>
    </row>
    <row r="115" spans="1:8" x14ac:dyDescent="0.45">
      <c r="A115" s="108" t="s">
        <v>142</v>
      </c>
      <c r="B115" s="100">
        <v>4378.7129999999997</v>
      </c>
      <c r="C115" s="101">
        <v>248.56100000000001</v>
      </c>
      <c r="D115" s="101">
        <v>1689.394</v>
      </c>
      <c r="E115" s="101">
        <v>935.70100000000002</v>
      </c>
      <c r="F115" s="101">
        <v>1313.057</v>
      </c>
      <c r="G115" s="101">
        <v>83.891000000000005</v>
      </c>
      <c r="H115" s="101">
        <v>108.108</v>
      </c>
    </row>
    <row r="116" spans="1:8" x14ac:dyDescent="0.45">
      <c r="A116" s="108" t="s">
        <v>143</v>
      </c>
      <c r="B116" s="100">
        <v>12646.387000000001</v>
      </c>
      <c r="C116" s="101">
        <v>45.277999999999999</v>
      </c>
      <c r="D116" s="101">
        <v>8669.018</v>
      </c>
      <c r="E116" s="101">
        <v>1480.1130000000001</v>
      </c>
      <c r="F116" s="101">
        <v>2053.3240000000001</v>
      </c>
      <c r="G116" s="101">
        <v>177.649</v>
      </c>
      <c r="H116" s="101">
        <v>221.005</v>
      </c>
    </row>
    <row r="117" spans="1:8" x14ac:dyDescent="0.45">
      <c r="A117" s="108" t="s">
        <v>144</v>
      </c>
      <c r="B117" s="100">
        <v>2528.2469999999998</v>
      </c>
      <c r="C117" s="101">
        <v>18.795000000000002</v>
      </c>
      <c r="D117" s="101">
        <v>1080.5060000000001</v>
      </c>
      <c r="E117" s="101">
        <v>608.13400000000001</v>
      </c>
      <c r="F117" s="101">
        <v>736.02</v>
      </c>
      <c r="G117" s="101">
        <v>35.856000000000002</v>
      </c>
      <c r="H117" s="101">
        <v>48.936</v>
      </c>
    </row>
    <row r="118" spans="1:8" x14ac:dyDescent="0.45">
      <c r="A118" s="108" t="s">
        <v>145</v>
      </c>
      <c r="B118" s="100">
        <v>2729.2890000000002</v>
      </c>
      <c r="C118" s="101">
        <v>42.439</v>
      </c>
      <c r="D118" s="101">
        <v>1105.8900000000001</v>
      </c>
      <c r="E118" s="101">
        <v>662.90700000000004</v>
      </c>
      <c r="F118" s="101">
        <v>806.64800000000002</v>
      </c>
      <c r="G118" s="101">
        <v>28.292999999999999</v>
      </c>
      <c r="H118" s="101">
        <v>83.111999999999995</v>
      </c>
    </row>
    <row r="119" spans="1:8" x14ac:dyDescent="0.45">
      <c r="A119" s="108" t="s">
        <v>146</v>
      </c>
      <c r="B119" s="100">
        <v>26945.679</v>
      </c>
      <c r="C119" s="101">
        <v>471.89100000000002</v>
      </c>
      <c r="D119" s="101">
        <v>21090.769</v>
      </c>
      <c r="E119" s="101">
        <v>1567.4110000000001</v>
      </c>
      <c r="F119" s="101">
        <v>2760.1889999999999</v>
      </c>
      <c r="G119" s="101">
        <v>0</v>
      </c>
      <c r="H119" s="101">
        <v>1055.42</v>
      </c>
    </row>
    <row r="120" spans="1:8" x14ac:dyDescent="0.45">
      <c r="A120" s="108" t="s">
        <v>61</v>
      </c>
      <c r="B120" s="100">
        <v>558.44100000000003</v>
      </c>
      <c r="C120" s="101">
        <v>3.5999999999999997E-2</v>
      </c>
      <c r="D120" s="101">
        <v>176.416</v>
      </c>
      <c r="E120" s="101">
        <v>78.257999999999996</v>
      </c>
      <c r="F120" s="101">
        <v>240.96100000000001</v>
      </c>
      <c r="G120" s="101">
        <v>35.313000000000002</v>
      </c>
      <c r="H120" s="101">
        <v>27.457000000000001</v>
      </c>
    </row>
    <row r="121" spans="1:8" x14ac:dyDescent="0.45">
      <c r="A121" s="108" t="s">
        <v>147</v>
      </c>
      <c r="B121" s="100">
        <v>28645.407999999999</v>
      </c>
      <c r="C121" s="101">
        <v>317.64400000000001</v>
      </c>
      <c r="D121" s="101">
        <v>11618.998</v>
      </c>
      <c r="E121" s="101">
        <v>4912.4870000000001</v>
      </c>
      <c r="F121" s="101">
        <v>9408.7350000000006</v>
      </c>
      <c r="G121" s="101">
        <v>1364.347</v>
      </c>
      <c r="H121" s="101">
        <v>1023.196</v>
      </c>
    </row>
    <row r="122" spans="1:8" x14ac:dyDescent="0.45">
      <c r="A122" s="108" t="s">
        <v>148</v>
      </c>
      <c r="B122" s="100">
        <v>5975.4080000000004</v>
      </c>
      <c r="C122" s="101">
        <v>1634.9739999999999</v>
      </c>
      <c r="D122" s="101">
        <v>2070.2170000000001</v>
      </c>
      <c r="E122" s="101">
        <v>335.91699999999997</v>
      </c>
      <c r="F122" s="101">
        <v>1418.8889999999999</v>
      </c>
      <c r="G122" s="101">
        <v>0</v>
      </c>
      <c r="H122" s="101">
        <v>515.41200000000003</v>
      </c>
    </row>
    <row r="123" spans="1:8" x14ac:dyDescent="0.45">
      <c r="A123" s="108" t="s">
        <v>149</v>
      </c>
      <c r="B123" s="100">
        <v>6742.1809999999996</v>
      </c>
      <c r="C123" s="101">
        <v>1392.077</v>
      </c>
      <c r="D123" s="101">
        <v>2102.087</v>
      </c>
      <c r="E123" s="101">
        <v>759.197</v>
      </c>
      <c r="F123" s="101">
        <v>2064.7620000000002</v>
      </c>
      <c r="G123" s="101">
        <v>55.578000000000003</v>
      </c>
      <c r="H123" s="101">
        <v>368.48</v>
      </c>
    </row>
    <row r="124" spans="1:8" x14ac:dyDescent="0.45">
      <c r="A124" s="108" t="s">
        <v>60</v>
      </c>
      <c r="B124" s="100">
        <v>34139.182000000001</v>
      </c>
      <c r="C124" s="101">
        <v>5659.5889999999999</v>
      </c>
      <c r="D124" s="101">
        <v>22673.023000000001</v>
      </c>
      <c r="E124" s="101">
        <v>1317.021</v>
      </c>
      <c r="F124" s="101">
        <v>4167.0379999999996</v>
      </c>
      <c r="G124" s="101">
        <v>21.457999999999998</v>
      </c>
      <c r="H124" s="101">
        <v>301.053</v>
      </c>
    </row>
    <row r="125" spans="1:8" x14ac:dyDescent="0.45">
      <c r="A125" s="108" t="s">
        <v>150</v>
      </c>
      <c r="B125" s="100">
        <v>5800.7139999999999</v>
      </c>
      <c r="C125" s="101">
        <v>19.416</v>
      </c>
      <c r="D125" s="101">
        <v>2677.9349999999999</v>
      </c>
      <c r="E125" s="101">
        <v>845.61699999999996</v>
      </c>
      <c r="F125" s="101">
        <v>1955.08</v>
      </c>
      <c r="G125" s="101">
        <v>0</v>
      </c>
      <c r="H125" s="101">
        <v>302.666</v>
      </c>
    </row>
    <row r="126" spans="1:8" x14ac:dyDescent="0.45">
      <c r="A126" s="108" t="s">
        <v>151</v>
      </c>
      <c r="B126" s="100">
        <v>38862.014999999999</v>
      </c>
      <c r="C126" s="101">
        <v>11880.548000000001</v>
      </c>
      <c r="D126" s="101">
        <v>21193.620999999999</v>
      </c>
      <c r="E126" s="101">
        <v>1094.5229999999999</v>
      </c>
      <c r="F126" s="101">
        <v>2846.3330000000001</v>
      </c>
      <c r="G126" s="101">
        <v>0</v>
      </c>
      <c r="H126" s="101">
        <v>1846.991</v>
      </c>
    </row>
    <row r="127" spans="1:8" x14ac:dyDescent="0.45">
      <c r="A127" s="108" t="s">
        <v>152</v>
      </c>
      <c r="B127" s="100">
        <v>20676.522000000001</v>
      </c>
      <c r="C127" s="101">
        <v>10415.201999999999</v>
      </c>
      <c r="D127" s="101">
        <v>3683.5529999999999</v>
      </c>
      <c r="E127" s="101">
        <v>1374.9159999999999</v>
      </c>
      <c r="F127" s="101">
        <v>3839.6849999999999</v>
      </c>
      <c r="G127" s="101">
        <v>10.113</v>
      </c>
      <c r="H127" s="101">
        <v>1353.0530000000001</v>
      </c>
    </row>
    <row r="128" spans="1:8" x14ac:dyDescent="0.45">
      <c r="A128" s="108" t="s">
        <v>153</v>
      </c>
      <c r="B128" s="100">
        <v>9140.8430000000008</v>
      </c>
      <c r="C128" s="101">
        <v>52.747</v>
      </c>
      <c r="D128" s="101">
        <v>4024.3490000000002</v>
      </c>
      <c r="E128" s="101">
        <v>1774.4849999999999</v>
      </c>
      <c r="F128" s="101">
        <v>2966.7829999999999</v>
      </c>
      <c r="G128" s="101">
        <v>38.927</v>
      </c>
      <c r="H128" s="101">
        <v>283.55200000000002</v>
      </c>
    </row>
    <row r="129" spans="1:8" x14ac:dyDescent="0.45">
      <c r="A129" s="108" t="s">
        <v>154</v>
      </c>
      <c r="B129" s="106">
        <v>1399.3420000000001</v>
      </c>
      <c r="C129" s="107">
        <v>0</v>
      </c>
      <c r="D129" s="107">
        <v>915.29399999999998</v>
      </c>
      <c r="E129" s="107">
        <v>19.984999999999999</v>
      </c>
      <c r="F129" s="107">
        <v>407.48500000000001</v>
      </c>
      <c r="G129" s="107">
        <v>0</v>
      </c>
      <c r="H129" s="107">
        <v>56.576999999999998</v>
      </c>
    </row>
    <row r="130" spans="1:8" x14ac:dyDescent="0.45">
      <c r="A130" s="103">
        <v>2017</v>
      </c>
      <c r="B130" s="104">
        <v>231178.715</v>
      </c>
      <c r="C130" s="105">
        <v>33359.72</v>
      </c>
      <c r="D130" s="105">
        <v>118289.32399999999</v>
      </c>
      <c r="E130" s="105">
        <v>24627.984</v>
      </c>
      <c r="F130" s="105">
        <v>43666.188999999998</v>
      </c>
      <c r="G130" s="105">
        <v>2441.0279999999998</v>
      </c>
      <c r="H130" s="105">
        <v>8794.4709999999995</v>
      </c>
    </row>
    <row r="131" spans="1:8" x14ac:dyDescent="0.45">
      <c r="A131" s="108" t="s">
        <v>140</v>
      </c>
      <c r="B131" s="100">
        <v>15095.106</v>
      </c>
      <c r="C131" s="101">
        <v>83.65</v>
      </c>
      <c r="D131" s="101">
        <v>6255.7640000000001</v>
      </c>
      <c r="E131" s="101">
        <v>4205.3249999999998</v>
      </c>
      <c r="F131" s="101">
        <v>3981.6410000000001</v>
      </c>
      <c r="G131" s="101">
        <v>318.02199999999999</v>
      </c>
      <c r="H131" s="101">
        <v>250.70400000000001</v>
      </c>
    </row>
    <row r="132" spans="1:8" x14ac:dyDescent="0.45">
      <c r="A132" s="108" t="s">
        <v>141</v>
      </c>
      <c r="B132" s="100">
        <v>6274.835</v>
      </c>
      <c r="C132" s="101">
        <v>47.686999999999998</v>
      </c>
      <c r="D132" s="101">
        <v>2866.6030000000001</v>
      </c>
      <c r="E132" s="101">
        <v>1398.548</v>
      </c>
      <c r="F132" s="101">
        <v>1806.633</v>
      </c>
      <c r="G132" s="101">
        <v>47.334000000000003</v>
      </c>
      <c r="H132" s="101">
        <v>108.03100000000001</v>
      </c>
    </row>
    <row r="133" spans="1:8" x14ac:dyDescent="0.45">
      <c r="A133" s="108" t="s">
        <v>142</v>
      </c>
      <c r="B133" s="100">
        <v>4401.674</v>
      </c>
      <c r="C133" s="101">
        <v>223.44300000000001</v>
      </c>
      <c r="D133" s="101">
        <v>1705.097</v>
      </c>
      <c r="E133" s="101">
        <v>950.76700000000005</v>
      </c>
      <c r="F133" s="101">
        <v>1323.2280000000001</v>
      </c>
      <c r="G133" s="101">
        <v>89.165000000000006</v>
      </c>
      <c r="H133" s="101">
        <v>109.974</v>
      </c>
    </row>
    <row r="134" spans="1:8" x14ac:dyDescent="0.45">
      <c r="A134" s="108" t="s">
        <v>143</v>
      </c>
      <c r="B134" s="100">
        <v>13422.338</v>
      </c>
      <c r="C134" s="101">
        <v>24.751999999999999</v>
      </c>
      <c r="D134" s="101">
        <v>9356.3709999999992</v>
      </c>
      <c r="E134" s="101">
        <v>1509.8019999999999</v>
      </c>
      <c r="F134" s="101">
        <v>2108.3159999999998</v>
      </c>
      <c r="G134" s="101">
        <v>211.57300000000001</v>
      </c>
      <c r="H134" s="101">
        <v>211.524</v>
      </c>
    </row>
    <row r="135" spans="1:8" x14ac:dyDescent="0.45">
      <c r="A135" s="108" t="s">
        <v>144</v>
      </c>
      <c r="B135" s="100">
        <v>2555.4569999999999</v>
      </c>
      <c r="C135" s="101">
        <v>18.302</v>
      </c>
      <c r="D135" s="101">
        <v>1070.7239999999999</v>
      </c>
      <c r="E135" s="101">
        <v>635.553</v>
      </c>
      <c r="F135" s="101">
        <v>746.79399999999998</v>
      </c>
      <c r="G135" s="101">
        <v>38.819000000000003</v>
      </c>
      <c r="H135" s="101">
        <v>45.265999999999998</v>
      </c>
    </row>
    <row r="136" spans="1:8" x14ac:dyDescent="0.45">
      <c r="A136" s="108" t="s">
        <v>145</v>
      </c>
      <c r="B136" s="100">
        <v>2736.471</v>
      </c>
      <c r="C136" s="101">
        <v>32.08</v>
      </c>
      <c r="D136" s="101">
        <v>1053.652</v>
      </c>
      <c r="E136" s="101">
        <v>696.43200000000002</v>
      </c>
      <c r="F136" s="101">
        <v>810.447</v>
      </c>
      <c r="G136" s="101">
        <v>34.564999999999998</v>
      </c>
      <c r="H136" s="101">
        <v>109.294</v>
      </c>
    </row>
    <row r="137" spans="1:8" x14ac:dyDescent="0.45">
      <c r="A137" s="108" t="s">
        <v>146</v>
      </c>
      <c r="B137" s="100">
        <v>27987.809000000001</v>
      </c>
      <c r="C137" s="101">
        <v>455.83699999999999</v>
      </c>
      <c r="D137" s="101">
        <v>22083.519</v>
      </c>
      <c r="E137" s="101">
        <v>1958.7080000000001</v>
      </c>
      <c r="F137" s="101">
        <v>2718.4470000000001</v>
      </c>
      <c r="G137" s="101">
        <v>0</v>
      </c>
      <c r="H137" s="101">
        <v>771.298</v>
      </c>
    </row>
    <row r="138" spans="1:8" x14ac:dyDescent="0.45">
      <c r="A138" s="108" t="s">
        <v>61</v>
      </c>
      <c r="B138" s="100">
        <v>598.57600000000002</v>
      </c>
      <c r="C138" s="101">
        <v>1.2999999999999999E-2</v>
      </c>
      <c r="D138" s="101">
        <v>182.66200000000001</v>
      </c>
      <c r="E138" s="101">
        <v>79.837000000000003</v>
      </c>
      <c r="F138" s="101">
        <v>251.01300000000001</v>
      </c>
      <c r="G138" s="101">
        <v>46.716000000000001</v>
      </c>
      <c r="H138" s="101">
        <v>38.334000000000003</v>
      </c>
    </row>
    <row r="139" spans="1:8" x14ac:dyDescent="0.45">
      <c r="A139" s="108" t="s">
        <v>147</v>
      </c>
      <c r="B139" s="100">
        <v>29613.119999999999</v>
      </c>
      <c r="C139" s="101">
        <v>302.51</v>
      </c>
      <c r="D139" s="101">
        <v>11745.244000000001</v>
      </c>
      <c r="E139" s="101">
        <v>5039.6670000000004</v>
      </c>
      <c r="F139" s="101">
        <v>9876.9159999999993</v>
      </c>
      <c r="G139" s="101">
        <v>1513.5070000000001</v>
      </c>
      <c r="H139" s="101">
        <v>1135.2760000000001</v>
      </c>
    </row>
    <row r="140" spans="1:8" x14ac:dyDescent="0.45">
      <c r="A140" s="108" t="s">
        <v>148</v>
      </c>
      <c r="B140" s="100">
        <v>5870.41</v>
      </c>
      <c r="C140" s="101">
        <v>1354.9290000000001</v>
      </c>
      <c r="D140" s="101">
        <v>2077.0749999999998</v>
      </c>
      <c r="E140" s="101">
        <v>369.68</v>
      </c>
      <c r="F140" s="101">
        <v>1423.596</v>
      </c>
      <c r="G140" s="101">
        <v>3.4000000000000002E-2</v>
      </c>
      <c r="H140" s="101">
        <v>645.096</v>
      </c>
    </row>
    <row r="141" spans="1:8" x14ac:dyDescent="0.45">
      <c r="A141" s="108" t="s">
        <v>149</v>
      </c>
      <c r="B141" s="100">
        <v>6995.9279999999999</v>
      </c>
      <c r="C141" s="101">
        <v>1311.377</v>
      </c>
      <c r="D141" s="101">
        <v>2146.96</v>
      </c>
      <c r="E141" s="101">
        <v>799.24699999999996</v>
      </c>
      <c r="F141" s="101">
        <v>2136.5439999999999</v>
      </c>
      <c r="G141" s="101">
        <v>58.634</v>
      </c>
      <c r="H141" s="101">
        <v>543.16499999999996</v>
      </c>
    </row>
    <row r="142" spans="1:8" x14ac:dyDescent="0.45">
      <c r="A142" s="108" t="s">
        <v>60</v>
      </c>
      <c r="B142" s="100">
        <v>35967.603000000003</v>
      </c>
      <c r="C142" s="101">
        <v>7323.6080000000002</v>
      </c>
      <c r="D142" s="101">
        <v>22525.475999999999</v>
      </c>
      <c r="E142" s="101">
        <v>1390.5429999999999</v>
      </c>
      <c r="F142" s="101">
        <v>4315.4979999999996</v>
      </c>
      <c r="G142" s="101">
        <v>27.84</v>
      </c>
      <c r="H142" s="101">
        <v>384.63799999999998</v>
      </c>
    </row>
    <row r="143" spans="1:8" x14ac:dyDescent="0.45">
      <c r="A143" s="108" t="s">
        <v>150</v>
      </c>
      <c r="B143" s="100">
        <v>5893.7640000000001</v>
      </c>
      <c r="C143" s="101">
        <v>15.105</v>
      </c>
      <c r="D143" s="101">
        <v>2670.2469999999998</v>
      </c>
      <c r="E143" s="101">
        <v>873.15</v>
      </c>
      <c r="F143" s="101">
        <v>1960.77</v>
      </c>
      <c r="G143" s="101">
        <v>0</v>
      </c>
      <c r="H143" s="101">
        <v>374.49200000000002</v>
      </c>
    </row>
    <row r="144" spans="1:8" x14ac:dyDescent="0.45">
      <c r="A144" s="108" t="s">
        <v>151</v>
      </c>
      <c r="B144" s="100">
        <v>42019.544999999998</v>
      </c>
      <c r="C144" s="101">
        <v>12262.147999999999</v>
      </c>
      <c r="D144" s="101">
        <v>23557.404999999999</v>
      </c>
      <c r="E144" s="101">
        <v>1427.4549999999999</v>
      </c>
      <c r="F144" s="101">
        <v>2886.3389999999999</v>
      </c>
      <c r="G144" s="101">
        <v>0</v>
      </c>
      <c r="H144" s="101">
        <v>1886.1990000000001</v>
      </c>
    </row>
    <row r="145" spans="1:8" x14ac:dyDescent="0.45">
      <c r="A145" s="108" t="s">
        <v>152</v>
      </c>
      <c r="B145" s="100">
        <v>20539.179</v>
      </c>
      <c r="C145" s="101">
        <v>9854.9500000000007</v>
      </c>
      <c r="D145" s="101">
        <v>3688.9859999999999</v>
      </c>
      <c r="E145" s="101">
        <v>1459.3510000000001</v>
      </c>
      <c r="F145" s="101">
        <v>3909.183</v>
      </c>
      <c r="G145" s="101">
        <v>10.46</v>
      </c>
      <c r="H145" s="101">
        <v>1616.249</v>
      </c>
    </row>
    <row r="146" spans="1:8" x14ac:dyDescent="0.45">
      <c r="A146" s="108" t="s">
        <v>153</v>
      </c>
      <c r="B146" s="100">
        <v>9537.9830000000002</v>
      </c>
      <c r="C146" s="101">
        <v>49.33</v>
      </c>
      <c r="D146" s="101">
        <v>4308.6790000000001</v>
      </c>
      <c r="E146" s="101">
        <v>1812.0129999999999</v>
      </c>
      <c r="F146" s="101">
        <v>2979.7159999999999</v>
      </c>
      <c r="G146" s="101">
        <v>44.359000000000002</v>
      </c>
      <c r="H146" s="101">
        <v>343.88499999999999</v>
      </c>
    </row>
    <row r="147" spans="1:8" x14ac:dyDescent="0.45">
      <c r="A147" s="108" t="s">
        <v>154</v>
      </c>
      <c r="B147" s="106">
        <v>1512.8810000000001</v>
      </c>
      <c r="C147" s="107">
        <v>0</v>
      </c>
      <c r="D147" s="107">
        <v>994.86</v>
      </c>
      <c r="E147" s="107">
        <v>21.904</v>
      </c>
      <c r="F147" s="107">
        <v>431.16500000000002</v>
      </c>
      <c r="G147" s="107">
        <v>0</v>
      </c>
      <c r="H147" s="107">
        <v>64.951999999999998</v>
      </c>
    </row>
    <row r="148" spans="1:8" x14ac:dyDescent="0.45">
      <c r="A148" s="103">
        <v>2018</v>
      </c>
      <c r="B148" s="104">
        <v>233584.65599999999</v>
      </c>
      <c r="C148" s="105">
        <v>32480.248</v>
      </c>
      <c r="D148" s="105">
        <v>116830.63499999999</v>
      </c>
      <c r="E148" s="105">
        <v>27016.29</v>
      </c>
      <c r="F148" s="105">
        <v>45248.828000000001</v>
      </c>
      <c r="G148" s="105">
        <v>2682.11</v>
      </c>
      <c r="H148" s="105">
        <v>9326.5439999999999</v>
      </c>
    </row>
    <row r="149" spans="1:8" x14ac:dyDescent="0.45">
      <c r="A149" s="108" t="s">
        <v>140</v>
      </c>
      <c r="B149" s="100">
        <v>14746.074000000001</v>
      </c>
      <c r="C149" s="101">
        <v>67.867000000000004</v>
      </c>
      <c r="D149" s="101">
        <v>5594.1139999999996</v>
      </c>
      <c r="E149" s="101">
        <v>4352.8410000000003</v>
      </c>
      <c r="F149" s="101">
        <v>4111.6779999999999</v>
      </c>
      <c r="G149" s="101">
        <v>337.71300000000002</v>
      </c>
      <c r="H149" s="101">
        <v>281.863</v>
      </c>
    </row>
    <row r="150" spans="1:8" x14ac:dyDescent="0.45">
      <c r="A150" s="108" t="s">
        <v>141</v>
      </c>
      <c r="B150" s="100">
        <v>6374.9369999999999</v>
      </c>
      <c r="C150" s="101">
        <v>44.415999999999997</v>
      </c>
      <c r="D150" s="101">
        <v>2926.009</v>
      </c>
      <c r="E150" s="101">
        <v>1396.424</v>
      </c>
      <c r="F150" s="101">
        <v>1824.6279999999999</v>
      </c>
      <c r="G150" s="101">
        <v>52.465000000000003</v>
      </c>
      <c r="H150" s="101">
        <v>130.995</v>
      </c>
    </row>
    <row r="151" spans="1:8" x14ac:dyDescent="0.45">
      <c r="A151" s="108" t="s">
        <v>142</v>
      </c>
      <c r="B151" s="100">
        <v>4460.6670000000004</v>
      </c>
      <c r="C151" s="101">
        <v>204.58099999999999</v>
      </c>
      <c r="D151" s="101">
        <v>1699.471</v>
      </c>
      <c r="E151" s="101">
        <v>994.85900000000004</v>
      </c>
      <c r="F151" s="101">
        <v>1348.114</v>
      </c>
      <c r="G151" s="101">
        <v>94.114000000000004</v>
      </c>
      <c r="H151" s="101">
        <v>119.527</v>
      </c>
    </row>
    <row r="152" spans="1:8" x14ac:dyDescent="0.45">
      <c r="A152" s="108" t="s">
        <v>143</v>
      </c>
      <c r="B152" s="100">
        <v>13768.734</v>
      </c>
      <c r="C152" s="101">
        <v>1.9079999999999999</v>
      </c>
      <c r="D152" s="101">
        <v>9576.1740000000009</v>
      </c>
      <c r="E152" s="101">
        <v>1596.4929999999999</v>
      </c>
      <c r="F152" s="101">
        <v>2143.2860000000001</v>
      </c>
      <c r="G152" s="101">
        <v>241.035</v>
      </c>
      <c r="H152" s="101">
        <v>209.839</v>
      </c>
    </row>
    <row r="153" spans="1:8" x14ac:dyDescent="0.45">
      <c r="A153" s="108" t="s">
        <v>144</v>
      </c>
      <c r="B153" s="100">
        <v>2542.5450000000001</v>
      </c>
      <c r="C153" s="101">
        <v>15.545</v>
      </c>
      <c r="D153" s="101">
        <v>1045.961</v>
      </c>
      <c r="E153" s="101">
        <v>639.40599999999995</v>
      </c>
      <c r="F153" s="101">
        <v>754.548</v>
      </c>
      <c r="G153" s="101">
        <v>41.570999999999998</v>
      </c>
      <c r="H153" s="101">
        <v>45.514000000000003</v>
      </c>
    </row>
    <row r="154" spans="1:8" x14ac:dyDescent="0.45">
      <c r="A154" s="108" t="s">
        <v>145</v>
      </c>
      <c r="B154" s="100">
        <v>2760.1469999999999</v>
      </c>
      <c r="C154" s="101">
        <v>25.25</v>
      </c>
      <c r="D154" s="101">
        <v>1059.1980000000001</v>
      </c>
      <c r="E154" s="101">
        <v>701.38599999999997</v>
      </c>
      <c r="F154" s="101">
        <v>829.79899999999998</v>
      </c>
      <c r="G154" s="101">
        <v>37.674999999999997</v>
      </c>
      <c r="H154" s="101">
        <v>106.839</v>
      </c>
    </row>
    <row r="155" spans="1:8" x14ac:dyDescent="0.45">
      <c r="A155" s="108" t="s">
        <v>146</v>
      </c>
      <c r="B155" s="100">
        <v>29905.272000000001</v>
      </c>
      <c r="C155" s="101">
        <v>467.85199999999998</v>
      </c>
      <c r="D155" s="101">
        <v>22530.780999999999</v>
      </c>
      <c r="E155" s="101">
        <v>3181.2649999999999</v>
      </c>
      <c r="F155" s="101">
        <v>2902.3429999999998</v>
      </c>
      <c r="G155" s="101">
        <v>0</v>
      </c>
      <c r="H155" s="101">
        <v>823.03300000000002</v>
      </c>
    </row>
    <row r="156" spans="1:8" x14ac:dyDescent="0.45">
      <c r="A156" s="108" t="s">
        <v>61</v>
      </c>
      <c r="B156" s="100">
        <v>636.572</v>
      </c>
      <c r="C156" s="101">
        <v>0</v>
      </c>
      <c r="D156" s="101">
        <v>173.16499999999999</v>
      </c>
      <c r="E156" s="101">
        <v>89.534999999999997</v>
      </c>
      <c r="F156" s="101">
        <v>265.54199999999997</v>
      </c>
      <c r="G156" s="101">
        <v>61.131</v>
      </c>
      <c r="H156" s="101">
        <v>47.2</v>
      </c>
    </row>
    <row r="157" spans="1:8" x14ac:dyDescent="0.45">
      <c r="A157" s="108" t="s">
        <v>147</v>
      </c>
      <c r="B157" s="100">
        <v>30692.239000000001</v>
      </c>
      <c r="C157" s="101">
        <v>284.86</v>
      </c>
      <c r="D157" s="101">
        <v>11632.721</v>
      </c>
      <c r="E157" s="101">
        <v>5370.2280000000001</v>
      </c>
      <c r="F157" s="101">
        <v>10551.852000000001</v>
      </c>
      <c r="G157" s="101">
        <v>1660.1079999999999</v>
      </c>
      <c r="H157" s="101">
        <v>1192.471</v>
      </c>
    </row>
    <row r="158" spans="1:8" x14ac:dyDescent="0.45">
      <c r="A158" s="108" t="s">
        <v>148</v>
      </c>
      <c r="B158" s="100">
        <v>5882.424</v>
      </c>
      <c r="C158" s="101">
        <v>1280.0820000000001</v>
      </c>
      <c r="D158" s="101">
        <v>2091.06</v>
      </c>
      <c r="E158" s="101">
        <v>412.93400000000003</v>
      </c>
      <c r="F158" s="101">
        <v>1448.742</v>
      </c>
      <c r="G158" s="101">
        <v>0.33200000000000002</v>
      </c>
      <c r="H158" s="101">
        <v>649.274</v>
      </c>
    </row>
    <row r="159" spans="1:8" x14ac:dyDescent="0.45">
      <c r="A159" s="108" t="s">
        <v>149</v>
      </c>
      <c r="B159" s="100">
        <v>6970.3829999999998</v>
      </c>
      <c r="C159" s="101">
        <v>1107.26</v>
      </c>
      <c r="D159" s="101">
        <v>2161.9569999999999</v>
      </c>
      <c r="E159" s="101">
        <v>866.39800000000002</v>
      </c>
      <c r="F159" s="101">
        <v>2256.6309999999999</v>
      </c>
      <c r="G159" s="101">
        <v>60.808</v>
      </c>
      <c r="H159" s="101">
        <v>517.33000000000004</v>
      </c>
    </row>
    <row r="160" spans="1:8" x14ac:dyDescent="0.45">
      <c r="A160" s="108" t="s">
        <v>60</v>
      </c>
      <c r="B160" s="100">
        <v>37374.212</v>
      </c>
      <c r="C160" s="101">
        <v>7584.134</v>
      </c>
      <c r="D160" s="101">
        <v>23439.813999999998</v>
      </c>
      <c r="E160" s="101">
        <v>1437.7750000000001</v>
      </c>
      <c r="F160" s="101">
        <v>4473.0929999999998</v>
      </c>
      <c r="G160" s="101">
        <v>34.329000000000001</v>
      </c>
      <c r="H160" s="101">
        <v>405.06799999999998</v>
      </c>
    </row>
    <row r="161" spans="1:8" x14ac:dyDescent="0.45">
      <c r="A161" s="108" t="s">
        <v>150</v>
      </c>
      <c r="B161" s="100">
        <v>5806.4260000000004</v>
      </c>
      <c r="C161" s="101">
        <v>11.952999999999999</v>
      </c>
      <c r="D161" s="101">
        <v>2516.183</v>
      </c>
      <c r="E161" s="101">
        <v>931.21199999999999</v>
      </c>
      <c r="F161" s="101">
        <v>1974.7280000000001</v>
      </c>
      <c r="G161" s="101">
        <v>0</v>
      </c>
      <c r="H161" s="101">
        <v>372.34899999999999</v>
      </c>
    </row>
    <row r="162" spans="1:8" x14ac:dyDescent="0.45">
      <c r="A162" s="108" t="s">
        <v>151</v>
      </c>
      <c r="B162" s="100">
        <v>40012.851000000002</v>
      </c>
      <c r="C162" s="101">
        <v>11571.893</v>
      </c>
      <c r="D162" s="101">
        <v>21823.677</v>
      </c>
      <c r="E162" s="101">
        <v>1661.835</v>
      </c>
      <c r="F162" s="101">
        <v>2934.181</v>
      </c>
      <c r="G162" s="101">
        <v>0</v>
      </c>
      <c r="H162" s="101">
        <v>2021.2650000000001</v>
      </c>
    </row>
    <row r="163" spans="1:8" x14ac:dyDescent="0.45">
      <c r="A163" s="108" t="s">
        <v>152</v>
      </c>
      <c r="B163" s="100">
        <v>20492.620999999999</v>
      </c>
      <c r="C163" s="101">
        <v>9756.7070000000003</v>
      </c>
      <c r="D163" s="101">
        <v>3583.4839999999999</v>
      </c>
      <c r="E163" s="101">
        <v>1506.309</v>
      </c>
      <c r="F163" s="101">
        <v>3952.4580000000001</v>
      </c>
      <c r="G163" s="101">
        <v>11.025</v>
      </c>
      <c r="H163" s="101">
        <v>1682.6379999999999</v>
      </c>
    </row>
    <row r="164" spans="1:8" x14ac:dyDescent="0.45">
      <c r="A164" s="108" t="s">
        <v>153</v>
      </c>
      <c r="B164" s="100">
        <v>9394.4760000000006</v>
      </c>
      <c r="C164" s="101">
        <v>55.942</v>
      </c>
      <c r="D164" s="101">
        <v>3986.4549999999999</v>
      </c>
      <c r="E164" s="101">
        <v>1853.318</v>
      </c>
      <c r="F164" s="101">
        <v>3023.64</v>
      </c>
      <c r="G164" s="101">
        <v>49.804000000000002</v>
      </c>
      <c r="H164" s="101">
        <v>425.31700000000001</v>
      </c>
    </row>
    <row r="165" spans="1:8" x14ac:dyDescent="0.45">
      <c r="A165" s="108" t="s">
        <v>154</v>
      </c>
      <c r="B165" s="106">
        <v>1547.124</v>
      </c>
      <c r="C165" s="107">
        <v>0</v>
      </c>
      <c r="D165" s="107">
        <v>990.41200000000003</v>
      </c>
      <c r="E165" s="107">
        <v>24.073</v>
      </c>
      <c r="F165" s="107">
        <v>453.44400000000002</v>
      </c>
      <c r="G165" s="107">
        <v>0</v>
      </c>
      <c r="H165" s="107">
        <v>79.194000000000003</v>
      </c>
    </row>
    <row r="166" spans="1:8" x14ac:dyDescent="0.45">
      <c r="A166" s="103">
        <v>2019</v>
      </c>
      <c r="B166" s="104">
        <v>231620.70300000001</v>
      </c>
      <c r="C166" s="105">
        <v>32057.353999999999</v>
      </c>
      <c r="D166" s="105">
        <v>116125.179</v>
      </c>
      <c r="E166" s="105">
        <v>26851.813999999998</v>
      </c>
      <c r="F166" s="105">
        <v>44762.891000000003</v>
      </c>
      <c r="G166" s="105">
        <v>2646.5169999999998</v>
      </c>
      <c r="H166" s="105">
        <v>9176.9480000000003</v>
      </c>
    </row>
    <row r="167" spans="1:8" x14ac:dyDescent="0.45">
      <c r="A167" s="108" t="s">
        <v>140</v>
      </c>
      <c r="B167" s="100">
        <v>14462.554</v>
      </c>
      <c r="C167" s="101">
        <v>49.984999999999999</v>
      </c>
      <c r="D167" s="101">
        <v>5389.5249999999996</v>
      </c>
      <c r="E167" s="101">
        <v>4100.5540000000001</v>
      </c>
      <c r="F167" s="101">
        <v>4056.38</v>
      </c>
      <c r="G167" s="101">
        <v>570.77</v>
      </c>
      <c r="H167" s="101">
        <v>295.33999999999997</v>
      </c>
    </row>
    <row r="168" spans="1:8" x14ac:dyDescent="0.45">
      <c r="A168" s="108" t="s">
        <v>141</v>
      </c>
      <c r="B168" s="100">
        <v>6349.0129999999999</v>
      </c>
      <c r="C168" s="101">
        <v>39.323</v>
      </c>
      <c r="D168" s="101">
        <v>2962.2510000000002</v>
      </c>
      <c r="E168" s="101">
        <v>1370.556</v>
      </c>
      <c r="F168" s="101">
        <v>1789.0070000000001</v>
      </c>
      <c r="G168" s="101">
        <v>48.55</v>
      </c>
      <c r="H168" s="101">
        <v>139.32599999999999</v>
      </c>
    </row>
    <row r="169" spans="1:8" x14ac:dyDescent="0.45">
      <c r="A169" s="108" t="s">
        <v>142</v>
      </c>
      <c r="B169" s="100">
        <v>4391.6469999999999</v>
      </c>
      <c r="C169" s="101">
        <v>185.905</v>
      </c>
      <c r="D169" s="101">
        <v>1721.2170000000001</v>
      </c>
      <c r="E169" s="101">
        <v>962.74699999999996</v>
      </c>
      <c r="F169" s="101">
        <v>1312.84</v>
      </c>
      <c r="G169" s="101">
        <v>83.831000000000003</v>
      </c>
      <c r="H169" s="101">
        <v>125.107</v>
      </c>
    </row>
    <row r="170" spans="1:8" x14ac:dyDescent="0.45">
      <c r="A170" s="108" t="s">
        <v>143</v>
      </c>
      <c r="B170" s="100">
        <v>13424.805</v>
      </c>
      <c r="C170" s="101">
        <v>1.4279999999999999</v>
      </c>
      <c r="D170" s="101">
        <v>9260.9249999999993</v>
      </c>
      <c r="E170" s="101">
        <v>1523.4369999999999</v>
      </c>
      <c r="F170" s="101">
        <v>2088.1390000000001</v>
      </c>
      <c r="G170" s="101">
        <v>330.58600000000001</v>
      </c>
      <c r="H170" s="101">
        <v>220.29</v>
      </c>
    </row>
    <row r="171" spans="1:8" x14ac:dyDescent="0.45">
      <c r="A171" s="108" t="s">
        <v>144</v>
      </c>
      <c r="B171" s="100">
        <v>2492.4960000000001</v>
      </c>
      <c r="C171" s="101">
        <v>11.927</v>
      </c>
      <c r="D171" s="101">
        <v>1042.8789999999999</v>
      </c>
      <c r="E171" s="101">
        <v>626.19899999999996</v>
      </c>
      <c r="F171" s="101">
        <v>739.88400000000001</v>
      </c>
      <c r="G171" s="101">
        <v>28.542999999999999</v>
      </c>
      <c r="H171" s="101">
        <v>43.064</v>
      </c>
    </row>
    <row r="172" spans="1:8" x14ac:dyDescent="0.45">
      <c r="A172" s="108" t="s">
        <v>145</v>
      </c>
      <c r="B172" s="100">
        <v>2679.991</v>
      </c>
      <c r="C172" s="101">
        <v>13.502000000000001</v>
      </c>
      <c r="D172" s="101">
        <v>1029.231</v>
      </c>
      <c r="E172" s="101">
        <v>685.79300000000001</v>
      </c>
      <c r="F172" s="101">
        <v>809.75</v>
      </c>
      <c r="G172" s="101">
        <v>33.981000000000002</v>
      </c>
      <c r="H172" s="101">
        <v>107.735</v>
      </c>
    </row>
    <row r="173" spans="1:8" x14ac:dyDescent="0.45">
      <c r="A173" s="108" t="s">
        <v>146</v>
      </c>
      <c r="B173" s="100">
        <v>28616.106</v>
      </c>
      <c r="C173" s="101">
        <v>414.166</v>
      </c>
      <c r="D173" s="101">
        <v>21281.526000000002</v>
      </c>
      <c r="E173" s="101">
        <v>3221.6379999999999</v>
      </c>
      <c r="F173" s="101">
        <v>2935.9540000000002</v>
      </c>
      <c r="G173" s="101">
        <v>0</v>
      </c>
      <c r="H173" s="101">
        <v>762.822</v>
      </c>
    </row>
    <row r="174" spans="1:8" x14ac:dyDescent="0.45">
      <c r="A174" s="108" t="s">
        <v>61</v>
      </c>
      <c r="B174" s="100">
        <v>666.19</v>
      </c>
      <c r="C174" s="101">
        <v>0</v>
      </c>
      <c r="D174" s="101">
        <v>185.37799999999999</v>
      </c>
      <c r="E174" s="101">
        <v>93.753</v>
      </c>
      <c r="F174" s="101">
        <v>277.45100000000002</v>
      </c>
      <c r="G174" s="101">
        <v>63.332000000000001</v>
      </c>
      <c r="H174" s="101">
        <v>46.274999999999999</v>
      </c>
    </row>
    <row r="175" spans="1:8" x14ac:dyDescent="0.45">
      <c r="A175" s="108" t="s">
        <v>147</v>
      </c>
      <c r="B175" s="100">
        <v>30178.9</v>
      </c>
      <c r="C175" s="101">
        <v>263.572</v>
      </c>
      <c r="D175" s="101">
        <v>11610.371999999999</v>
      </c>
      <c r="E175" s="101">
        <v>5216.5029999999997</v>
      </c>
      <c r="F175" s="101">
        <v>10579.918</v>
      </c>
      <c r="G175" s="101">
        <v>1334.367</v>
      </c>
      <c r="H175" s="101">
        <v>1174.1679999999999</v>
      </c>
    </row>
    <row r="176" spans="1:8" x14ac:dyDescent="0.45">
      <c r="A176" s="108" t="s">
        <v>148</v>
      </c>
      <c r="B176" s="100">
        <v>5967.7820000000002</v>
      </c>
      <c r="C176" s="101">
        <v>1316.18</v>
      </c>
      <c r="D176" s="101">
        <v>2212.346</v>
      </c>
      <c r="E176" s="101">
        <v>416.96300000000002</v>
      </c>
      <c r="F176" s="101">
        <v>1407.672</v>
      </c>
      <c r="G176" s="101">
        <v>0.33800000000000002</v>
      </c>
      <c r="H176" s="101">
        <v>614.28300000000002</v>
      </c>
    </row>
    <row r="177" spans="1:8" x14ac:dyDescent="0.45">
      <c r="A177" s="108" t="s">
        <v>149</v>
      </c>
      <c r="B177" s="100">
        <v>7126.3010000000004</v>
      </c>
      <c r="C177" s="101">
        <v>1174.8789999999999</v>
      </c>
      <c r="D177" s="101">
        <v>2228.9659999999999</v>
      </c>
      <c r="E177" s="101">
        <v>897.17899999999997</v>
      </c>
      <c r="F177" s="101">
        <v>2298.9780000000001</v>
      </c>
      <c r="G177" s="101">
        <v>54.387999999999998</v>
      </c>
      <c r="H177" s="101">
        <v>471.91199999999998</v>
      </c>
    </row>
    <row r="178" spans="1:8" x14ac:dyDescent="0.45">
      <c r="A178" s="108" t="s">
        <v>60</v>
      </c>
      <c r="B178" s="100">
        <v>37243.874000000003</v>
      </c>
      <c r="C178" s="101">
        <v>7348.1030000000001</v>
      </c>
      <c r="D178" s="101">
        <v>23440.813999999998</v>
      </c>
      <c r="E178" s="101">
        <v>1503</v>
      </c>
      <c r="F178" s="101">
        <v>4527.4570000000003</v>
      </c>
      <c r="G178" s="101">
        <v>33.738999999999997</v>
      </c>
      <c r="H178" s="101">
        <v>390.76100000000002</v>
      </c>
    </row>
    <row r="179" spans="1:8" x14ac:dyDescent="0.45">
      <c r="A179" s="108" t="s">
        <v>150</v>
      </c>
      <c r="B179" s="100">
        <v>5551.3239999999996</v>
      </c>
      <c r="C179" s="101">
        <v>8.1649999999999991</v>
      </c>
      <c r="D179" s="101">
        <v>2385.5880000000002</v>
      </c>
      <c r="E179" s="101">
        <v>915.80600000000004</v>
      </c>
      <c r="F179" s="101">
        <v>1916.14</v>
      </c>
      <c r="G179" s="101">
        <v>0</v>
      </c>
      <c r="H179" s="101">
        <v>325.625</v>
      </c>
    </row>
    <row r="180" spans="1:8" x14ac:dyDescent="0.45">
      <c r="A180" s="108" t="s">
        <v>151</v>
      </c>
      <c r="B180" s="100">
        <v>41029.728000000003</v>
      </c>
      <c r="C180" s="101">
        <v>11339.672</v>
      </c>
      <c r="D180" s="101">
        <v>22777.578000000001</v>
      </c>
      <c r="E180" s="101">
        <v>2015.6559999999999</v>
      </c>
      <c r="F180" s="101">
        <v>2785.143</v>
      </c>
      <c r="G180" s="101">
        <v>9.5069999999999997</v>
      </c>
      <c r="H180" s="101">
        <v>2102.1709999999998</v>
      </c>
    </row>
    <row r="181" spans="1:8" x14ac:dyDescent="0.45">
      <c r="A181" s="108" t="s">
        <v>152</v>
      </c>
      <c r="B181" s="100">
        <v>21236.504000000001</v>
      </c>
      <c r="C181" s="101">
        <v>9849.9920000000002</v>
      </c>
      <c r="D181" s="101">
        <v>3639.7759999999998</v>
      </c>
      <c r="E181" s="101">
        <v>2028.3489999999999</v>
      </c>
      <c r="F181" s="101">
        <v>3811.07</v>
      </c>
      <c r="G181" s="101">
        <v>10.231</v>
      </c>
      <c r="H181" s="101">
        <v>1897.087</v>
      </c>
    </row>
    <row r="182" spans="1:8" x14ac:dyDescent="0.45">
      <c r="A182" s="108" t="s">
        <v>153</v>
      </c>
      <c r="B182" s="100">
        <v>8655.8209999999999</v>
      </c>
      <c r="C182" s="101">
        <v>40.51</v>
      </c>
      <c r="D182" s="101">
        <v>3988.6239999999998</v>
      </c>
      <c r="E182" s="101">
        <v>1248.883</v>
      </c>
      <c r="F182" s="101">
        <v>2964.5929999999998</v>
      </c>
      <c r="G182" s="101">
        <v>44.353999999999999</v>
      </c>
      <c r="H182" s="101">
        <v>368.85599999999999</v>
      </c>
    </row>
    <row r="183" spans="1:8" x14ac:dyDescent="0.45">
      <c r="A183" s="108" t="s">
        <v>154</v>
      </c>
      <c r="B183" s="106">
        <v>1547.297</v>
      </c>
      <c r="C183" s="107">
        <v>0</v>
      </c>
      <c r="D183" s="107">
        <v>968.18200000000002</v>
      </c>
      <c r="E183" s="107">
        <v>24.8</v>
      </c>
      <c r="F183" s="107">
        <v>462.18799999999999</v>
      </c>
      <c r="G183" s="107">
        <v>0</v>
      </c>
      <c r="H183" s="107">
        <v>92.126999999999995</v>
      </c>
    </row>
    <row r="184" spans="1:8" x14ac:dyDescent="0.45">
      <c r="A184" s="103">
        <v>2020</v>
      </c>
      <c r="B184" s="104">
        <v>222563.12899999999</v>
      </c>
      <c r="C184" s="105">
        <v>30457.441999999999</v>
      </c>
      <c r="D184" s="105">
        <v>109343.789</v>
      </c>
      <c r="E184" s="105">
        <v>26701.994999999999</v>
      </c>
      <c r="F184" s="105">
        <v>43797.195</v>
      </c>
      <c r="G184" s="105">
        <v>2769.6559999999999</v>
      </c>
      <c r="H184" s="105">
        <v>9493.0529999999999</v>
      </c>
    </row>
    <row r="185" spans="1:8" x14ac:dyDescent="0.45">
      <c r="A185" s="108" t="s">
        <v>140</v>
      </c>
      <c r="B185" s="100">
        <v>13315.628000000001</v>
      </c>
      <c r="C185" s="101">
        <v>41.552999999999997</v>
      </c>
      <c r="D185" s="101">
        <v>4561.0730000000003</v>
      </c>
      <c r="E185" s="101">
        <v>3993.02</v>
      </c>
      <c r="F185" s="101">
        <v>3937.7620000000002</v>
      </c>
      <c r="G185" s="101">
        <v>485.43299999999999</v>
      </c>
      <c r="H185" s="101">
        <v>296.78699999999998</v>
      </c>
    </row>
    <row r="186" spans="1:8" x14ac:dyDescent="0.45">
      <c r="A186" s="108" t="s">
        <v>141</v>
      </c>
      <c r="B186" s="100">
        <v>5909.6869999999999</v>
      </c>
      <c r="C186" s="101">
        <v>33.709000000000003</v>
      </c>
      <c r="D186" s="101">
        <v>2562.8440000000001</v>
      </c>
      <c r="E186" s="101">
        <v>1361.204</v>
      </c>
      <c r="F186" s="101">
        <v>1763.3409999999999</v>
      </c>
      <c r="G186" s="101">
        <v>53.134999999999998</v>
      </c>
      <c r="H186" s="101">
        <v>135.45400000000001</v>
      </c>
    </row>
    <row r="187" spans="1:8" x14ac:dyDescent="0.45">
      <c r="A187" s="108" t="s">
        <v>142</v>
      </c>
      <c r="B187" s="100">
        <v>4062.297</v>
      </c>
      <c r="C187" s="101">
        <v>161.565</v>
      </c>
      <c r="D187" s="101">
        <v>1463.374</v>
      </c>
      <c r="E187" s="101">
        <v>952.10699999999997</v>
      </c>
      <c r="F187" s="101">
        <v>1269.2370000000001</v>
      </c>
      <c r="G187" s="101">
        <v>88.593000000000004</v>
      </c>
      <c r="H187" s="101">
        <v>127.422</v>
      </c>
    </row>
    <row r="188" spans="1:8" x14ac:dyDescent="0.45">
      <c r="A188" s="108" t="s">
        <v>143</v>
      </c>
      <c r="B188" s="100">
        <v>11226.331</v>
      </c>
      <c r="C188" s="101">
        <v>1.333</v>
      </c>
      <c r="D188" s="101">
        <v>7304.7889999999998</v>
      </c>
      <c r="E188" s="101">
        <v>1405.046</v>
      </c>
      <c r="F188" s="101">
        <v>2032.9179999999999</v>
      </c>
      <c r="G188" s="101">
        <v>274.58600000000001</v>
      </c>
      <c r="H188" s="101">
        <v>207.65899999999999</v>
      </c>
    </row>
    <row r="189" spans="1:8" x14ac:dyDescent="0.45">
      <c r="A189" s="108" t="s">
        <v>144</v>
      </c>
      <c r="B189" s="100">
        <v>2419.732</v>
      </c>
      <c r="C189" s="101">
        <v>9.1430000000000007</v>
      </c>
      <c r="D189" s="101">
        <v>957.69600000000003</v>
      </c>
      <c r="E189" s="101">
        <v>634.28499999999997</v>
      </c>
      <c r="F189" s="101">
        <v>733.67499999999995</v>
      </c>
      <c r="G189" s="101">
        <v>40.651000000000003</v>
      </c>
      <c r="H189" s="101">
        <v>44.280999999999999</v>
      </c>
    </row>
    <row r="190" spans="1:8" x14ac:dyDescent="0.45">
      <c r="A190" s="108" t="s">
        <v>145</v>
      </c>
      <c r="B190" s="100">
        <v>2558.2930000000001</v>
      </c>
      <c r="C190" s="101">
        <v>7.8609999999999998</v>
      </c>
      <c r="D190" s="101">
        <v>946.69399999999996</v>
      </c>
      <c r="E190" s="101">
        <v>673.11699999999996</v>
      </c>
      <c r="F190" s="101">
        <v>808.84900000000005</v>
      </c>
      <c r="G190" s="101">
        <v>35.128999999999998</v>
      </c>
      <c r="H190" s="101">
        <v>86.641999999999996</v>
      </c>
    </row>
    <row r="191" spans="1:8" x14ac:dyDescent="0.45">
      <c r="A191" s="108" t="s">
        <v>146</v>
      </c>
      <c r="B191" s="100">
        <v>28684.252</v>
      </c>
      <c r="C191" s="101">
        <v>438.63499999999999</v>
      </c>
      <c r="D191" s="101">
        <v>21433.643</v>
      </c>
      <c r="E191" s="101">
        <v>3195.038</v>
      </c>
      <c r="F191" s="101">
        <v>2851.5740000000001</v>
      </c>
      <c r="G191" s="101">
        <v>0</v>
      </c>
      <c r="H191" s="101">
        <v>765.36199999999997</v>
      </c>
    </row>
    <row r="192" spans="1:8" x14ac:dyDescent="0.45">
      <c r="A192" s="108" t="s">
        <v>61</v>
      </c>
      <c r="B192" s="100">
        <v>727.61800000000005</v>
      </c>
      <c r="C192" s="101">
        <v>0</v>
      </c>
      <c r="D192" s="101">
        <v>219.268</v>
      </c>
      <c r="E192" s="101">
        <v>98.472999999999999</v>
      </c>
      <c r="F192" s="101">
        <v>291.81700000000001</v>
      </c>
      <c r="G192" s="101">
        <v>70.22</v>
      </c>
      <c r="H192" s="101">
        <v>47.84</v>
      </c>
    </row>
    <row r="193" spans="1:8" x14ac:dyDescent="0.45">
      <c r="A193" s="108" t="s">
        <v>147</v>
      </c>
      <c r="B193" s="100">
        <v>30176.092000000001</v>
      </c>
      <c r="C193" s="101">
        <v>226.42</v>
      </c>
      <c r="D193" s="101">
        <v>11288.066999999999</v>
      </c>
      <c r="E193" s="101">
        <v>5153.3990000000003</v>
      </c>
      <c r="F193" s="101">
        <v>10723.251</v>
      </c>
      <c r="G193" s="101">
        <v>1569.6479999999999</v>
      </c>
      <c r="H193" s="101">
        <v>1215.309</v>
      </c>
    </row>
    <row r="194" spans="1:8" x14ac:dyDescent="0.45">
      <c r="A194" s="108" t="s">
        <v>148</v>
      </c>
      <c r="B194" s="100">
        <v>5645.4610000000002</v>
      </c>
      <c r="C194" s="101">
        <v>1104.0920000000001</v>
      </c>
      <c r="D194" s="101">
        <v>2065.3919999999998</v>
      </c>
      <c r="E194" s="101">
        <v>414.65100000000001</v>
      </c>
      <c r="F194" s="101">
        <v>1386.326</v>
      </c>
      <c r="G194" s="101">
        <v>0.74099999999999999</v>
      </c>
      <c r="H194" s="101">
        <v>674.26</v>
      </c>
    </row>
    <row r="195" spans="1:8" x14ac:dyDescent="0.45">
      <c r="A195" s="108" t="s">
        <v>149</v>
      </c>
      <c r="B195" s="100">
        <v>6984.2</v>
      </c>
      <c r="C195" s="101">
        <v>1001.177</v>
      </c>
      <c r="D195" s="101">
        <v>2131.723</v>
      </c>
      <c r="E195" s="101">
        <v>917.875</v>
      </c>
      <c r="F195" s="101">
        <v>2313.5630000000001</v>
      </c>
      <c r="G195" s="101">
        <v>57.643000000000001</v>
      </c>
      <c r="H195" s="101">
        <v>562.22</v>
      </c>
    </row>
    <row r="196" spans="1:8" x14ac:dyDescent="0.45">
      <c r="A196" s="108" t="s">
        <v>60</v>
      </c>
      <c r="B196" s="100">
        <v>37166.578000000001</v>
      </c>
      <c r="C196" s="101">
        <v>7052.0360000000001</v>
      </c>
      <c r="D196" s="101">
        <v>23878.541000000001</v>
      </c>
      <c r="E196" s="101">
        <v>1422.6089999999999</v>
      </c>
      <c r="F196" s="101">
        <v>4336.3549999999996</v>
      </c>
      <c r="G196" s="101">
        <v>35.061999999999998</v>
      </c>
      <c r="H196" s="101">
        <v>441.97500000000002</v>
      </c>
    </row>
    <row r="197" spans="1:8" x14ac:dyDescent="0.45">
      <c r="A197" s="108" t="s">
        <v>150</v>
      </c>
      <c r="B197" s="100">
        <v>5308.8040000000001</v>
      </c>
      <c r="C197" s="101">
        <v>6.1959999999999997</v>
      </c>
      <c r="D197" s="101">
        <v>2290.9119999999998</v>
      </c>
      <c r="E197" s="101">
        <v>891.32299999999998</v>
      </c>
      <c r="F197" s="101">
        <v>1766.346</v>
      </c>
      <c r="G197" s="101">
        <v>0</v>
      </c>
      <c r="H197" s="101">
        <v>354.02600000000001</v>
      </c>
    </row>
    <row r="198" spans="1:8" x14ac:dyDescent="0.45">
      <c r="A198" s="108" t="s">
        <v>151</v>
      </c>
      <c r="B198" s="100">
        <v>37540.353999999999</v>
      </c>
      <c r="C198" s="101">
        <v>10713.433999999999</v>
      </c>
      <c r="D198" s="101">
        <v>19944.990000000002</v>
      </c>
      <c r="E198" s="101">
        <v>2231.9380000000001</v>
      </c>
      <c r="F198" s="101">
        <v>2663.7620000000002</v>
      </c>
      <c r="G198" s="101">
        <v>0</v>
      </c>
      <c r="H198" s="101">
        <v>1986.231</v>
      </c>
    </row>
    <row r="199" spans="1:8" x14ac:dyDescent="0.45">
      <c r="A199" s="108" t="s">
        <v>152</v>
      </c>
      <c r="B199" s="100">
        <v>20941.867999999999</v>
      </c>
      <c r="C199" s="101">
        <v>9625.81</v>
      </c>
      <c r="D199" s="101">
        <v>3545.9609999999998</v>
      </c>
      <c r="E199" s="101">
        <v>2118.3539999999998</v>
      </c>
      <c r="F199" s="101">
        <v>3526.14</v>
      </c>
      <c r="G199" s="101">
        <v>9.5350000000000001</v>
      </c>
      <c r="H199" s="101">
        <v>2116.0680000000002</v>
      </c>
    </row>
    <row r="200" spans="1:8" x14ac:dyDescent="0.45">
      <c r="A200" s="108" t="s">
        <v>153</v>
      </c>
      <c r="B200" s="100">
        <v>8451.2379999999994</v>
      </c>
      <c r="C200" s="101">
        <v>34.476999999999997</v>
      </c>
      <c r="D200" s="101">
        <v>3871.9</v>
      </c>
      <c r="E200" s="101">
        <v>1213.683</v>
      </c>
      <c r="F200" s="101">
        <v>2930.018</v>
      </c>
      <c r="G200" s="101">
        <v>49.28</v>
      </c>
      <c r="H200" s="101">
        <v>351.88</v>
      </c>
    </row>
    <row r="201" spans="1:8" x14ac:dyDescent="0.45">
      <c r="A201" s="108" t="s">
        <v>154</v>
      </c>
      <c r="B201" s="106">
        <v>1444.537</v>
      </c>
      <c r="C201" s="107">
        <v>0</v>
      </c>
      <c r="D201" s="107">
        <v>876.923</v>
      </c>
      <c r="E201" s="107">
        <v>25.873999999999999</v>
      </c>
      <c r="F201" s="107">
        <v>462.10300000000001</v>
      </c>
      <c r="G201" s="107">
        <v>0</v>
      </c>
      <c r="H201" s="107">
        <v>79.638000000000005</v>
      </c>
    </row>
    <row r="202" spans="1:8" x14ac:dyDescent="0.45">
      <c r="A202" s="103">
        <v>2021</v>
      </c>
      <c r="B202" s="104">
        <v>236030.16800000001</v>
      </c>
      <c r="C202" s="105">
        <v>31809.727999999999</v>
      </c>
      <c r="D202" s="105">
        <v>116936.323</v>
      </c>
      <c r="E202" s="105">
        <v>27836.205999999998</v>
      </c>
      <c r="F202" s="105">
        <v>45875.05</v>
      </c>
      <c r="G202" s="105">
        <v>2900.489</v>
      </c>
      <c r="H202" s="105">
        <v>10672.371999999999</v>
      </c>
    </row>
    <row r="203" spans="1:8" x14ac:dyDescent="0.45">
      <c r="A203" s="108" t="s">
        <v>140</v>
      </c>
      <c r="B203" s="100">
        <v>13388.04</v>
      </c>
      <c r="C203" s="101">
        <v>33.406999999999996</v>
      </c>
      <c r="D203" s="101">
        <v>4538.3909999999996</v>
      </c>
      <c r="E203" s="101">
        <v>3974.6570000000002</v>
      </c>
      <c r="F203" s="101">
        <v>4067.4389999999999</v>
      </c>
      <c r="G203" s="101">
        <v>477.70600000000002</v>
      </c>
      <c r="H203" s="101">
        <v>296.43900000000002</v>
      </c>
    </row>
    <row r="204" spans="1:8" x14ac:dyDescent="0.45">
      <c r="A204" s="108" t="s">
        <v>141</v>
      </c>
      <c r="B204" s="100">
        <v>5808.0690000000004</v>
      </c>
      <c r="C204" s="101">
        <v>35.597000000000001</v>
      </c>
      <c r="D204" s="101">
        <v>2405.346</v>
      </c>
      <c r="E204" s="101">
        <v>1368.902</v>
      </c>
      <c r="F204" s="101">
        <v>1811.8340000000001</v>
      </c>
      <c r="G204" s="101">
        <v>54.639000000000003</v>
      </c>
      <c r="H204" s="101">
        <v>131.75200000000001</v>
      </c>
    </row>
    <row r="205" spans="1:8" x14ac:dyDescent="0.45">
      <c r="A205" s="108" t="s">
        <v>142</v>
      </c>
      <c r="B205" s="100">
        <v>4308.5259999999998</v>
      </c>
      <c r="C205" s="101">
        <v>178.92699999999999</v>
      </c>
      <c r="D205" s="101">
        <v>1545.8530000000001</v>
      </c>
      <c r="E205" s="101">
        <v>1003.936</v>
      </c>
      <c r="F205" s="101">
        <v>1328.18</v>
      </c>
      <c r="G205" s="101">
        <v>89.271000000000001</v>
      </c>
      <c r="H205" s="101">
        <v>162.35900000000001</v>
      </c>
    </row>
    <row r="206" spans="1:8" x14ac:dyDescent="0.45">
      <c r="A206" s="108" t="s">
        <v>143</v>
      </c>
      <c r="B206" s="100">
        <v>10731.661</v>
      </c>
      <c r="C206" s="101">
        <v>1.3959999999999999</v>
      </c>
      <c r="D206" s="101">
        <v>6655.1450000000004</v>
      </c>
      <c r="E206" s="101">
        <v>1421.982</v>
      </c>
      <c r="F206" s="101">
        <v>2141.5030000000002</v>
      </c>
      <c r="G206" s="101">
        <v>308.98500000000001</v>
      </c>
      <c r="H206" s="101">
        <v>202.65100000000001</v>
      </c>
    </row>
    <row r="207" spans="1:8" x14ac:dyDescent="0.45">
      <c r="A207" s="108" t="s">
        <v>144</v>
      </c>
      <c r="B207" s="100">
        <v>2458.4259999999999</v>
      </c>
      <c r="C207" s="101">
        <v>7.4</v>
      </c>
      <c r="D207" s="101">
        <v>951.35599999999999</v>
      </c>
      <c r="E207" s="101">
        <v>644.92399999999998</v>
      </c>
      <c r="F207" s="101">
        <v>771.71600000000001</v>
      </c>
      <c r="G207" s="101">
        <v>41.481999999999999</v>
      </c>
      <c r="H207" s="101">
        <v>41.546999999999997</v>
      </c>
    </row>
    <row r="208" spans="1:8" x14ac:dyDescent="0.45">
      <c r="A208" s="108" t="s">
        <v>145</v>
      </c>
      <c r="B208" s="100">
        <v>2568.9250000000002</v>
      </c>
      <c r="C208" s="101">
        <v>7.8040000000000003</v>
      </c>
      <c r="D208" s="101">
        <v>927.11800000000005</v>
      </c>
      <c r="E208" s="101">
        <v>671.33699999999999</v>
      </c>
      <c r="F208" s="101">
        <v>838.38099999999997</v>
      </c>
      <c r="G208" s="101">
        <v>35.581000000000003</v>
      </c>
      <c r="H208" s="101">
        <v>88.703999999999994</v>
      </c>
    </row>
    <row r="209" spans="1:10" x14ac:dyDescent="0.45">
      <c r="A209" s="108" t="s">
        <v>146</v>
      </c>
      <c r="B209" s="100">
        <v>29928.203000000001</v>
      </c>
      <c r="C209" s="101">
        <v>454.79199999999997</v>
      </c>
      <c r="D209" s="101">
        <v>21996.341</v>
      </c>
      <c r="E209" s="101">
        <v>3774.1959999999999</v>
      </c>
      <c r="F209" s="101">
        <v>2889.009</v>
      </c>
      <c r="G209" s="101">
        <v>0</v>
      </c>
      <c r="H209" s="101">
        <v>813.86599999999999</v>
      </c>
    </row>
    <row r="210" spans="1:10" x14ac:dyDescent="0.45">
      <c r="A210" s="108" t="s">
        <v>61</v>
      </c>
      <c r="B210" s="100">
        <v>788.75599999999997</v>
      </c>
      <c r="C210" s="101">
        <v>0</v>
      </c>
      <c r="D210" s="101">
        <v>237.18799999999999</v>
      </c>
      <c r="E210" s="101">
        <v>100.92700000000001</v>
      </c>
      <c r="F210" s="101">
        <v>369.40100000000001</v>
      </c>
      <c r="G210" s="101">
        <v>4.92</v>
      </c>
      <c r="H210" s="101">
        <v>76.319999999999993</v>
      </c>
    </row>
    <row r="211" spans="1:10" x14ac:dyDescent="0.45">
      <c r="A211" s="108" t="s">
        <v>147</v>
      </c>
      <c r="B211" s="100">
        <v>31478.517</v>
      </c>
      <c r="C211" s="101">
        <v>244.23099999999999</v>
      </c>
      <c r="D211" s="101">
        <v>11500.352000000001</v>
      </c>
      <c r="E211" s="101">
        <v>5323.482</v>
      </c>
      <c r="F211" s="101">
        <v>11476.352000000001</v>
      </c>
      <c r="G211" s="101">
        <v>1730.3019999999999</v>
      </c>
      <c r="H211" s="101">
        <v>1203.799</v>
      </c>
    </row>
    <row r="212" spans="1:10" x14ac:dyDescent="0.45">
      <c r="A212" s="108" t="s">
        <v>148</v>
      </c>
      <c r="B212" s="100">
        <v>6015.558</v>
      </c>
      <c r="C212" s="101">
        <v>1216.6590000000001</v>
      </c>
      <c r="D212" s="101">
        <v>2129.6779999999999</v>
      </c>
      <c r="E212" s="101">
        <v>444.08199999999999</v>
      </c>
      <c r="F212" s="101">
        <v>1445.489</v>
      </c>
      <c r="G212" s="101">
        <v>1.153</v>
      </c>
      <c r="H212" s="101">
        <v>778.49900000000002</v>
      </c>
    </row>
    <row r="213" spans="1:10" x14ac:dyDescent="0.45">
      <c r="A213" s="108" t="s">
        <v>149</v>
      </c>
      <c r="B213" s="100">
        <v>7207.7520000000004</v>
      </c>
      <c r="C213" s="101">
        <v>1014.481</v>
      </c>
      <c r="D213" s="101">
        <v>2183.7939999999999</v>
      </c>
      <c r="E213" s="101">
        <v>971.29499999999996</v>
      </c>
      <c r="F213" s="101">
        <v>2442.5770000000002</v>
      </c>
      <c r="G213" s="101">
        <v>59.738</v>
      </c>
      <c r="H213" s="101">
        <v>535.86800000000005</v>
      </c>
    </row>
    <row r="214" spans="1:10" x14ac:dyDescent="0.45">
      <c r="A214" s="108" t="s">
        <v>60</v>
      </c>
      <c r="B214" s="100">
        <v>37223.624000000003</v>
      </c>
      <c r="C214" s="101">
        <v>7247.8850000000002</v>
      </c>
      <c r="D214" s="101">
        <v>23446.132000000001</v>
      </c>
      <c r="E214" s="101">
        <v>1604.35</v>
      </c>
      <c r="F214" s="101">
        <v>4196.9399999999996</v>
      </c>
      <c r="G214" s="101">
        <v>37.1</v>
      </c>
      <c r="H214" s="101">
        <v>691.21699999999998</v>
      </c>
    </row>
    <row r="215" spans="1:10" x14ac:dyDescent="0.45">
      <c r="A215" s="108" t="s">
        <v>150</v>
      </c>
      <c r="B215" s="100">
        <v>5514.3710000000001</v>
      </c>
      <c r="C215" s="101">
        <v>6.0339999999999998</v>
      </c>
      <c r="D215" s="101">
        <v>2239.2109999999998</v>
      </c>
      <c r="E215" s="101">
        <v>948.27099999999996</v>
      </c>
      <c r="F215" s="101">
        <v>1847.87</v>
      </c>
      <c r="G215" s="101">
        <v>0</v>
      </c>
      <c r="H215" s="101">
        <v>472.98500000000001</v>
      </c>
    </row>
    <row r="216" spans="1:10" x14ac:dyDescent="0.45">
      <c r="A216" s="108" t="s">
        <v>151</v>
      </c>
      <c r="B216" s="100">
        <v>46305.985999999997</v>
      </c>
      <c r="C216" s="101">
        <v>11310.406999999999</v>
      </c>
      <c r="D216" s="101">
        <v>27619.151999999998</v>
      </c>
      <c r="E216" s="101">
        <v>2122.1219999999998</v>
      </c>
      <c r="F216" s="101">
        <v>2879.8719999999998</v>
      </c>
      <c r="G216" s="101">
        <v>0</v>
      </c>
      <c r="H216" s="101">
        <v>2374.433</v>
      </c>
    </row>
    <row r="217" spans="1:10" x14ac:dyDescent="0.45">
      <c r="A217" s="108" t="s">
        <v>152</v>
      </c>
      <c r="B217" s="100">
        <v>22025.606</v>
      </c>
      <c r="C217" s="101">
        <v>10019.075000000001</v>
      </c>
      <c r="D217" s="101">
        <v>3687.37</v>
      </c>
      <c r="E217" s="101">
        <v>2176.4029999999998</v>
      </c>
      <c r="F217" s="101">
        <v>3806.2139999999999</v>
      </c>
      <c r="G217" s="101">
        <v>9.9160000000000004</v>
      </c>
      <c r="H217" s="101">
        <v>2326.6289999999999</v>
      </c>
    </row>
    <row r="218" spans="1:10" x14ac:dyDescent="0.45">
      <c r="A218" s="108" t="s">
        <v>153</v>
      </c>
      <c r="B218" s="100">
        <v>8724.2389999999996</v>
      </c>
      <c r="C218" s="101">
        <v>31.635000000000002</v>
      </c>
      <c r="D218" s="101">
        <v>3928.2240000000002</v>
      </c>
      <c r="E218" s="101">
        <v>1254.973</v>
      </c>
      <c r="F218" s="101">
        <v>3073.1289999999999</v>
      </c>
      <c r="G218" s="101">
        <v>49.697000000000003</v>
      </c>
      <c r="H218" s="101">
        <v>386.58</v>
      </c>
    </row>
    <row r="219" spans="1:10" x14ac:dyDescent="0.45">
      <c r="A219" s="108" t="s">
        <v>154</v>
      </c>
      <c r="B219" s="106">
        <v>1553.9079999999999</v>
      </c>
      <c r="C219" s="107">
        <v>0</v>
      </c>
      <c r="D219" s="107">
        <v>945.67</v>
      </c>
      <c r="E219" s="107">
        <v>30.369</v>
      </c>
      <c r="F219" s="107">
        <v>489.14499999999998</v>
      </c>
      <c r="G219" s="107">
        <v>0</v>
      </c>
      <c r="H219" s="107">
        <v>88.724000000000004</v>
      </c>
    </row>
    <row r="220" spans="1:10" x14ac:dyDescent="0.45">
      <c r="A220" s="103">
        <v>2022</v>
      </c>
      <c r="B220" s="104">
        <v>234666.59899999999</v>
      </c>
      <c r="C220" s="105">
        <v>29222.350999999999</v>
      </c>
      <c r="D220" s="105">
        <v>117279.35799999999</v>
      </c>
      <c r="E220" s="105">
        <v>27838.147000000001</v>
      </c>
      <c r="F220" s="105">
        <v>47122.216</v>
      </c>
      <c r="G220" s="105">
        <v>3068.4810000000002</v>
      </c>
      <c r="H220" s="105">
        <v>10136.046</v>
      </c>
    </row>
    <row r="221" spans="1:10" x14ac:dyDescent="0.45">
      <c r="A221" s="108" t="s">
        <v>140</v>
      </c>
      <c r="B221" s="100">
        <v>13226.898999999999</v>
      </c>
      <c r="C221" s="101">
        <v>28.062999999999999</v>
      </c>
      <c r="D221" s="101">
        <v>4118.893</v>
      </c>
      <c r="E221" s="101">
        <v>4094.1410000000001</v>
      </c>
      <c r="F221" s="101">
        <v>4195.826</v>
      </c>
      <c r="G221" s="101">
        <v>513.904</v>
      </c>
      <c r="H221" s="101">
        <v>276.072</v>
      </c>
      <c r="J221" s="87">
        <f>RANK(B221,$B$221:$B$237)</f>
        <v>6</v>
      </c>
    </row>
    <row r="222" spans="1:10" x14ac:dyDescent="0.45">
      <c r="A222" s="108" t="s">
        <v>141</v>
      </c>
      <c r="B222" s="100">
        <v>6021.3530000000001</v>
      </c>
      <c r="C222" s="101">
        <v>35.994999999999997</v>
      </c>
      <c r="D222" s="101">
        <v>2508.7660000000001</v>
      </c>
      <c r="E222" s="101">
        <v>1398.5029999999999</v>
      </c>
      <c r="F222" s="101">
        <v>1848.454</v>
      </c>
      <c r="G222" s="101">
        <v>57.843000000000004</v>
      </c>
      <c r="H222" s="101">
        <v>171.791</v>
      </c>
      <c r="J222" s="87">
        <f t="shared" ref="J222:J237" si="0">RANK(B222,$B$221:$B$237)</f>
        <v>11</v>
      </c>
    </row>
    <row r="223" spans="1:10" x14ac:dyDescent="0.45">
      <c r="A223" s="108" t="s">
        <v>142</v>
      </c>
      <c r="B223" s="100">
        <v>4547.6729999999998</v>
      </c>
      <c r="C223" s="101">
        <v>166.27600000000001</v>
      </c>
      <c r="D223" s="101">
        <v>1771.931</v>
      </c>
      <c r="E223" s="101">
        <v>977.67100000000005</v>
      </c>
      <c r="F223" s="101">
        <v>1379.376</v>
      </c>
      <c r="G223" s="101">
        <v>89.135999999999996</v>
      </c>
      <c r="H223" s="101">
        <v>163.28299999999999</v>
      </c>
      <c r="J223" s="87">
        <f t="shared" si="0"/>
        <v>13</v>
      </c>
    </row>
    <row r="224" spans="1:10" x14ac:dyDescent="0.45">
      <c r="A224" s="108" t="s">
        <v>143</v>
      </c>
      <c r="B224" s="100">
        <v>10654.259</v>
      </c>
      <c r="C224" s="101">
        <v>1.2370000000000001</v>
      </c>
      <c r="D224" s="101">
        <v>6527.24</v>
      </c>
      <c r="E224" s="101">
        <v>1482.5419999999999</v>
      </c>
      <c r="F224" s="101">
        <v>2193.59</v>
      </c>
      <c r="G224" s="101">
        <v>297.38299999999998</v>
      </c>
      <c r="H224" s="101">
        <v>152.26599999999999</v>
      </c>
      <c r="J224" s="87">
        <f t="shared" si="0"/>
        <v>7</v>
      </c>
    </row>
    <row r="225" spans="1:10" x14ac:dyDescent="0.45">
      <c r="A225" s="108" t="s">
        <v>144</v>
      </c>
      <c r="B225" s="100">
        <v>2476.4520000000002</v>
      </c>
      <c r="C225" s="101">
        <v>6.73</v>
      </c>
      <c r="D225" s="101">
        <v>932.66700000000003</v>
      </c>
      <c r="E225" s="101">
        <v>661.05100000000004</v>
      </c>
      <c r="F225" s="101">
        <v>784.05100000000004</v>
      </c>
      <c r="G225" s="101">
        <v>43.750999999999998</v>
      </c>
      <c r="H225" s="101">
        <v>48.201999999999998</v>
      </c>
      <c r="J225" s="87">
        <f t="shared" si="0"/>
        <v>15</v>
      </c>
    </row>
    <row r="226" spans="1:10" x14ac:dyDescent="0.45">
      <c r="A226" s="108" t="s">
        <v>145</v>
      </c>
      <c r="B226" s="100">
        <v>2640.43</v>
      </c>
      <c r="C226" s="101">
        <v>10.821</v>
      </c>
      <c r="D226" s="101">
        <v>888.32600000000002</v>
      </c>
      <c r="E226" s="101">
        <v>684.053</v>
      </c>
      <c r="F226" s="101">
        <v>861.45100000000002</v>
      </c>
      <c r="G226" s="101">
        <v>38.755000000000003</v>
      </c>
      <c r="H226" s="101">
        <v>157.023</v>
      </c>
      <c r="J226" s="87">
        <f t="shared" si="0"/>
        <v>14</v>
      </c>
    </row>
    <row r="227" spans="1:10" x14ac:dyDescent="0.45">
      <c r="A227" s="108" t="s">
        <v>146</v>
      </c>
      <c r="B227" s="100">
        <v>30019.593000000001</v>
      </c>
      <c r="C227" s="101">
        <v>410.74</v>
      </c>
      <c r="D227" s="101">
        <v>22498.377</v>
      </c>
      <c r="E227" s="101">
        <v>3541.05</v>
      </c>
      <c r="F227" s="101">
        <v>2831.05</v>
      </c>
      <c r="G227" s="101">
        <v>0</v>
      </c>
      <c r="H227" s="101">
        <v>738.37599999999998</v>
      </c>
      <c r="J227" s="87">
        <f t="shared" si="0"/>
        <v>4</v>
      </c>
    </row>
    <row r="228" spans="1:10" x14ac:dyDescent="0.45">
      <c r="A228" s="108" t="s">
        <v>61</v>
      </c>
      <c r="B228" s="100">
        <v>748.279</v>
      </c>
      <c r="C228" s="101">
        <v>0</v>
      </c>
      <c r="D228" s="101">
        <v>241.023</v>
      </c>
      <c r="E228" s="101">
        <v>102.599</v>
      </c>
      <c r="F228" s="101">
        <v>273.65899999999999</v>
      </c>
      <c r="G228" s="101">
        <v>84.286000000000001</v>
      </c>
      <c r="H228" s="101">
        <v>46.712000000000003</v>
      </c>
      <c r="J228" s="87">
        <f t="shared" si="0"/>
        <v>17</v>
      </c>
    </row>
    <row r="229" spans="1:10" s="120" customFormat="1" x14ac:dyDescent="0.45">
      <c r="A229" s="117" t="s">
        <v>147</v>
      </c>
      <c r="B229" s="118">
        <v>32144.955000000002</v>
      </c>
      <c r="C229" s="119">
        <v>235.05799999999999</v>
      </c>
      <c r="D229" s="119">
        <v>11440.7</v>
      </c>
      <c r="E229" s="119">
        <v>5481.9409999999998</v>
      </c>
      <c r="F229" s="119">
        <v>12085.666999999999</v>
      </c>
      <c r="G229" s="119">
        <v>1771.864</v>
      </c>
      <c r="H229" s="119">
        <v>1129.7249999999999</v>
      </c>
      <c r="I229" s="289">
        <f>B229/B220</f>
        <v>0.13698138182843825</v>
      </c>
      <c r="J229" s="87">
        <f t="shared" si="0"/>
        <v>3</v>
      </c>
    </row>
    <row r="230" spans="1:10" x14ac:dyDescent="0.45">
      <c r="A230" s="108" t="s">
        <v>148</v>
      </c>
      <c r="B230" s="100">
        <v>6110.4359999999997</v>
      </c>
      <c r="C230" s="101">
        <v>1137.316</v>
      </c>
      <c r="D230" s="101">
        <v>2103.1179999999999</v>
      </c>
      <c r="E230" s="101">
        <v>470.49200000000002</v>
      </c>
      <c r="F230" s="101">
        <v>1489.9949999999999</v>
      </c>
      <c r="G230" s="101">
        <v>2.5840000000000001</v>
      </c>
      <c r="H230" s="101">
        <v>906.93200000000002</v>
      </c>
      <c r="J230" s="87">
        <f t="shared" si="0"/>
        <v>10</v>
      </c>
    </row>
    <row r="231" spans="1:10" x14ac:dyDescent="0.45">
      <c r="A231" s="108" t="s">
        <v>149</v>
      </c>
      <c r="B231" s="100">
        <v>7392.55</v>
      </c>
      <c r="C231" s="101">
        <v>1066.808</v>
      </c>
      <c r="D231" s="101">
        <v>2149.9459999999999</v>
      </c>
      <c r="E231" s="101">
        <v>1001.975</v>
      </c>
      <c r="F231" s="101">
        <v>2529.451</v>
      </c>
      <c r="G231" s="101">
        <v>64.12</v>
      </c>
      <c r="H231" s="101">
        <v>580.25</v>
      </c>
      <c r="J231" s="87">
        <f t="shared" si="0"/>
        <v>9</v>
      </c>
    </row>
    <row r="232" spans="1:10" x14ac:dyDescent="0.45">
      <c r="A232" s="108" t="s">
        <v>60</v>
      </c>
      <c r="B232" s="100">
        <v>39527.811000000002</v>
      </c>
      <c r="C232" s="101">
        <v>6919.7969999999996</v>
      </c>
      <c r="D232" s="101">
        <v>25967.955999999998</v>
      </c>
      <c r="E232" s="101">
        <v>1790.848</v>
      </c>
      <c r="F232" s="101">
        <v>4322.3289999999997</v>
      </c>
      <c r="G232" s="101">
        <v>42.09</v>
      </c>
      <c r="H232" s="101">
        <v>484.79</v>
      </c>
      <c r="J232" s="87">
        <f t="shared" si="0"/>
        <v>2</v>
      </c>
    </row>
    <row r="233" spans="1:10" x14ac:dyDescent="0.45">
      <c r="A233" s="108" t="s">
        <v>150</v>
      </c>
      <c r="B233" s="100">
        <v>5978.1040000000003</v>
      </c>
      <c r="C233" s="101">
        <v>5.1879999999999997</v>
      </c>
      <c r="D233" s="101">
        <v>2224.9270000000001</v>
      </c>
      <c r="E233" s="101">
        <v>1001.462</v>
      </c>
      <c r="F233" s="101">
        <v>1878.1089999999999</v>
      </c>
      <c r="G233" s="101">
        <v>0</v>
      </c>
      <c r="H233" s="101">
        <v>868.41800000000001</v>
      </c>
      <c r="J233" s="87">
        <f t="shared" si="0"/>
        <v>12</v>
      </c>
    </row>
    <row r="234" spans="1:10" x14ac:dyDescent="0.45">
      <c r="A234" s="108" t="s">
        <v>151</v>
      </c>
      <c r="B234" s="100">
        <v>42968.714</v>
      </c>
      <c r="C234" s="101">
        <v>10476.331</v>
      </c>
      <c r="D234" s="101">
        <v>25563.001</v>
      </c>
      <c r="E234" s="101">
        <v>1861.347</v>
      </c>
      <c r="F234" s="101">
        <v>2981.1990000000001</v>
      </c>
      <c r="G234" s="101">
        <v>0</v>
      </c>
      <c r="H234" s="101">
        <v>2086.8339999999998</v>
      </c>
      <c r="J234" s="87">
        <f t="shared" si="0"/>
        <v>1</v>
      </c>
    </row>
    <row r="235" spans="1:10" x14ac:dyDescent="0.45">
      <c r="A235" s="108" t="s">
        <v>152</v>
      </c>
      <c r="B235" s="100">
        <v>19915.566999999999</v>
      </c>
      <c r="C235" s="101">
        <v>8695.6049999999996</v>
      </c>
      <c r="D235" s="101">
        <v>3522.366</v>
      </c>
      <c r="E235" s="101">
        <v>1975.604</v>
      </c>
      <c r="F235" s="101">
        <v>3835.6889999999999</v>
      </c>
      <c r="G235" s="101">
        <v>10.188000000000001</v>
      </c>
      <c r="H235" s="101">
        <v>1876.114</v>
      </c>
      <c r="J235" s="87">
        <f t="shared" si="0"/>
        <v>5</v>
      </c>
    </row>
    <row r="236" spans="1:10" x14ac:dyDescent="0.45">
      <c r="A236" s="108" t="s">
        <v>153</v>
      </c>
      <c r="B236" s="100">
        <v>8722.0490000000009</v>
      </c>
      <c r="C236" s="101">
        <v>26.385999999999999</v>
      </c>
      <c r="D236" s="101">
        <v>3880.5770000000002</v>
      </c>
      <c r="E236" s="101">
        <v>1277.748</v>
      </c>
      <c r="F236" s="101">
        <v>3112.4189999999999</v>
      </c>
      <c r="G236" s="101">
        <v>52.575000000000003</v>
      </c>
      <c r="H236" s="101">
        <v>372.34399999999999</v>
      </c>
      <c r="J236" s="87">
        <f t="shared" si="0"/>
        <v>8</v>
      </c>
    </row>
    <row r="237" spans="1:10" ht="13.5" thickBot="1" x14ac:dyDescent="0.5">
      <c r="A237" s="111" t="s">
        <v>154</v>
      </c>
      <c r="B237" s="112">
        <v>1571.4760000000001</v>
      </c>
      <c r="C237" s="113">
        <v>0</v>
      </c>
      <c r="D237" s="113">
        <v>939.54300000000001</v>
      </c>
      <c r="E237" s="113">
        <v>35.118000000000002</v>
      </c>
      <c r="F237" s="113">
        <v>519.90099999999995</v>
      </c>
      <c r="G237" s="113">
        <v>0</v>
      </c>
      <c r="H237" s="113">
        <v>76.912999999999997</v>
      </c>
      <c r="J237" s="87">
        <f t="shared" si="0"/>
        <v>16</v>
      </c>
    </row>
    <row r="238" spans="1:10" x14ac:dyDescent="0.45">
      <c r="A238" s="114" t="s">
        <v>155</v>
      </c>
    </row>
    <row r="239" spans="1:10" x14ac:dyDescent="0.45">
      <c r="A239" s="114" t="s">
        <v>156</v>
      </c>
    </row>
    <row r="240" spans="1:10" x14ac:dyDescent="0.45">
      <c r="A240" s="114" t="s">
        <v>157</v>
      </c>
    </row>
    <row r="241" spans="1:1" x14ac:dyDescent="0.45">
      <c r="A241" s="114" t="s">
        <v>73</v>
      </c>
    </row>
    <row r="242" spans="1:1" x14ac:dyDescent="0.45">
      <c r="A242" s="115" t="s">
        <v>158</v>
      </c>
    </row>
    <row r="243" spans="1:1" x14ac:dyDescent="0.45">
      <c r="A243" s="116" t="s">
        <v>159</v>
      </c>
    </row>
    <row r="244" spans="1:1" x14ac:dyDescent="0.45">
      <c r="A244" s="116" t="s">
        <v>160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1D41-FC08-47FB-A455-81F16EE124EA}">
  <dimension ref="A1:Z84"/>
  <sheetViews>
    <sheetView zoomScale="85" zoomScaleNormal="85" workbookViewId="0">
      <selection activeCell="H18" sqref="H18"/>
    </sheetView>
  </sheetViews>
  <sheetFormatPr defaultRowHeight="17" x14ac:dyDescent="0.45"/>
  <cols>
    <col min="1" max="1" width="4.08203125" customWidth="1"/>
    <col min="3" max="3" width="20" bestFit="1" customWidth="1"/>
    <col min="5" max="22" width="11.58203125" customWidth="1"/>
    <col min="24" max="24" width="19.25" bestFit="1" customWidth="1"/>
    <col min="26" max="26" width="4.08203125" customWidth="1"/>
  </cols>
  <sheetData>
    <row r="1" spans="1:26" ht="21" x14ac:dyDescent="0.45">
      <c r="B1" s="171" t="s">
        <v>248</v>
      </c>
      <c r="Z1" s="172"/>
    </row>
    <row r="2" spans="1:26" ht="21" x14ac:dyDescent="0.45">
      <c r="B2" s="171"/>
      <c r="Z2" s="172"/>
    </row>
    <row r="3" spans="1:26" ht="21" x14ac:dyDescent="0.45">
      <c r="B3" s="171"/>
      <c r="Z3" s="172"/>
    </row>
    <row r="4" spans="1:26" ht="21.5" thickBot="1" x14ac:dyDescent="0.5">
      <c r="B4" s="171"/>
      <c r="Y4" s="173"/>
      <c r="Z4" s="172" t="s">
        <v>249</v>
      </c>
    </row>
    <row r="5" spans="1:26" x14ac:dyDescent="0.45">
      <c r="A5" s="284" t="s">
        <v>250</v>
      </c>
      <c r="B5" s="284"/>
      <c r="C5" s="284"/>
      <c r="D5" s="284"/>
      <c r="E5" s="174" t="s">
        <v>75</v>
      </c>
      <c r="F5" s="175" t="s">
        <v>140</v>
      </c>
      <c r="G5" s="175" t="s">
        <v>141</v>
      </c>
      <c r="H5" s="175" t="s">
        <v>142</v>
      </c>
      <c r="I5" s="175" t="s">
        <v>143</v>
      </c>
      <c r="J5" s="175" t="s">
        <v>144</v>
      </c>
      <c r="K5" s="175" t="s">
        <v>145</v>
      </c>
      <c r="L5" s="175" t="s">
        <v>146</v>
      </c>
      <c r="M5" s="175" t="s">
        <v>61</v>
      </c>
      <c r="N5" s="175" t="s">
        <v>147</v>
      </c>
      <c r="O5" s="175" t="s">
        <v>148</v>
      </c>
      <c r="P5" s="175" t="s">
        <v>149</v>
      </c>
      <c r="Q5" s="175" t="s">
        <v>60</v>
      </c>
      <c r="R5" s="175" t="s">
        <v>150</v>
      </c>
      <c r="S5" s="175" t="s">
        <v>151</v>
      </c>
      <c r="T5" s="175" t="s">
        <v>152</v>
      </c>
      <c r="U5" s="175" t="s">
        <v>153</v>
      </c>
      <c r="V5" s="176" t="s">
        <v>154</v>
      </c>
      <c r="W5" s="284" t="s">
        <v>250</v>
      </c>
      <c r="X5" s="284"/>
      <c r="Y5" s="284"/>
      <c r="Z5" s="284"/>
    </row>
    <row r="6" spans="1:26" x14ac:dyDescent="0.45">
      <c r="A6" s="285"/>
      <c r="B6" s="285"/>
      <c r="C6" s="285"/>
      <c r="D6" s="285"/>
      <c r="E6" s="177" t="s">
        <v>134</v>
      </c>
      <c r="F6" s="178" t="s">
        <v>211</v>
      </c>
      <c r="G6" s="178" t="s">
        <v>212</v>
      </c>
      <c r="H6" s="178" t="s">
        <v>213</v>
      </c>
      <c r="I6" s="178" t="s">
        <v>214</v>
      </c>
      <c r="J6" s="178" t="s">
        <v>215</v>
      </c>
      <c r="K6" s="178" t="s">
        <v>216</v>
      </c>
      <c r="L6" s="178" t="s">
        <v>217</v>
      </c>
      <c r="M6" s="178" t="s">
        <v>218</v>
      </c>
      <c r="N6" s="178" t="s">
        <v>219</v>
      </c>
      <c r="O6" s="178" t="s">
        <v>220</v>
      </c>
      <c r="P6" s="178" t="s">
        <v>221</v>
      </c>
      <c r="Q6" s="178" t="s">
        <v>222</v>
      </c>
      <c r="R6" s="178" t="s">
        <v>223</v>
      </c>
      <c r="S6" s="178" t="s">
        <v>224</v>
      </c>
      <c r="T6" s="178" t="s">
        <v>225</v>
      </c>
      <c r="U6" s="178" t="s">
        <v>226</v>
      </c>
      <c r="V6" s="179" t="s">
        <v>227</v>
      </c>
      <c r="W6" s="285"/>
      <c r="X6" s="285"/>
      <c r="Y6" s="285"/>
      <c r="Z6" s="285"/>
    </row>
    <row r="7" spans="1:26" x14ac:dyDescent="0.45">
      <c r="A7" s="180"/>
      <c r="B7" s="180" t="s">
        <v>251</v>
      </c>
      <c r="C7" s="180"/>
      <c r="D7" s="180"/>
      <c r="E7" s="181">
        <f>E8+E9</f>
        <v>26882190.217499699</v>
      </c>
      <c r="F7" s="182">
        <f t="shared" ref="F7:V7" si="0">F8+F9</f>
        <v>256390.58137405023</v>
      </c>
      <c r="G7" s="182">
        <f t="shared" si="0"/>
        <v>216238.63533295019</v>
      </c>
      <c r="H7" s="182">
        <f t="shared" si="0"/>
        <v>107527.42199674997</v>
      </c>
      <c r="I7" s="182">
        <f t="shared" si="0"/>
        <v>932944.86850455008</v>
      </c>
      <c r="J7" s="182">
        <f t="shared" si="0"/>
        <v>61458.895907149927</v>
      </c>
      <c r="K7" s="182">
        <f t="shared" si="0"/>
        <v>23510.942524250124</v>
      </c>
      <c r="L7" s="182">
        <f t="shared" si="0"/>
        <v>584412.63184815017</v>
      </c>
      <c r="M7" s="182">
        <f t="shared" si="0"/>
        <v>30371.270147999996</v>
      </c>
      <c r="N7" s="182">
        <f t="shared" si="0"/>
        <v>1897064.5948954518</v>
      </c>
      <c r="O7" s="182">
        <f t="shared" si="0"/>
        <v>1606492.59161335</v>
      </c>
      <c r="P7" s="182">
        <f t="shared" si="0"/>
        <v>760553.83480794868</v>
      </c>
      <c r="Q7" s="182">
        <f t="shared" si="0"/>
        <v>6060662.4431613507</v>
      </c>
      <c r="R7" s="182">
        <f t="shared" si="0"/>
        <v>981229.98275954917</v>
      </c>
      <c r="S7" s="182">
        <f t="shared" si="0"/>
        <v>3656259.8973737489</v>
      </c>
      <c r="T7" s="182">
        <f t="shared" si="0"/>
        <v>7075101.8547665505</v>
      </c>
      <c r="U7" s="182">
        <f t="shared" si="0"/>
        <v>1821131.7169917519</v>
      </c>
      <c r="V7" s="183">
        <f t="shared" si="0"/>
        <v>810838.05349415017</v>
      </c>
      <c r="W7" s="180" t="s">
        <v>251</v>
      </c>
      <c r="X7" s="180"/>
      <c r="Y7" s="180"/>
      <c r="Z7" s="180"/>
    </row>
    <row r="8" spans="1:26" x14ac:dyDescent="0.45">
      <c r="D8" t="s">
        <v>228</v>
      </c>
      <c r="E8" s="184">
        <f>E12+E16</f>
        <v>20910665.458999995</v>
      </c>
      <c r="F8" s="185">
        <f t="shared" ref="F8:V9" si="1">F12+F16</f>
        <v>155994.51055899999</v>
      </c>
      <c r="G8" s="185">
        <f t="shared" si="1"/>
        <v>192650.38936400006</v>
      </c>
      <c r="H8" s="185">
        <f t="shared" si="1"/>
        <v>81790.673206000007</v>
      </c>
      <c r="I8" s="185">
        <f t="shared" si="1"/>
        <v>908133.90020700009</v>
      </c>
      <c r="J8" s="185">
        <f t="shared" si="1"/>
        <v>42804.655827999981</v>
      </c>
      <c r="K8" s="185">
        <f t="shared" si="1"/>
        <v>10424.840107999999</v>
      </c>
      <c r="L8" s="185">
        <f t="shared" si="1"/>
        <v>64285.016107000003</v>
      </c>
      <c r="M8" s="185">
        <f t="shared" si="1"/>
        <v>16156.444999999998</v>
      </c>
      <c r="N8" s="185">
        <f t="shared" si="1"/>
        <v>1784752.9319539999</v>
      </c>
      <c r="O8" s="185">
        <f t="shared" si="1"/>
        <v>1547350.604176</v>
      </c>
      <c r="P8" s="185">
        <f t="shared" si="1"/>
        <v>698171.46768600005</v>
      </c>
      <c r="Q8" s="185">
        <f t="shared" si="1"/>
        <v>6030145.743059</v>
      </c>
      <c r="R8" s="185">
        <f t="shared" si="1"/>
        <v>852951.43852999911</v>
      </c>
      <c r="S8" s="185">
        <f t="shared" si="1"/>
        <v>3597566.3980559981</v>
      </c>
      <c r="T8" s="185">
        <f t="shared" si="1"/>
        <v>2444871.1531239999</v>
      </c>
      <c r="U8" s="185">
        <f t="shared" si="1"/>
        <v>1700049.5512769998</v>
      </c>
      <c r="V8" s="186">
        <f t="shared" si="1"/>
        <v>782565.74075899995</v>
      </c>
      <c r="Y8" t="s">
        <v>228</v>
      </c>
    </row>
    <row r="9" spans="1:26" x14ac:dyDescent="0.45">
      <c r="D9" t="s">
        <v>229</v>
      </c>
      <c r="E9" s="184">
        <f>E13+E17</f>
        <v>5971524.7584997052</v>
      </c>
      <c r="F9" s="185">
        <f t="shared" si="1"/>
        <v>100396.07081505025</v>
      </c>
      <c r="G9" s="185">
        <f t="shared" si="1"/>
        <v>23588.245968950123</v>
      </c>
      <c r="H9" s="185">
        <f t="shared" si="1"/>
        <v>25736.748790749964</v>
      </c>
      <c r="I9" s="185">
        <f t="shared" si="1"/>
        <v>24810.968297550025</v>
      </c>
      <c r="J9" s="185">
        <f t="shared" si="1"/>
        <v>18654.240079149942</v>
      </c>
      <c r="K9" s="185">
        <f t="shared" si="1"/>
        <v>13086.102416250127</v>
      </c>
      <c r="L9" s="185">
        <f t="shared" si="1"/>
        <v>520127.61574115016</v>
      </c>
      <c r="M9" s="185">
        <f t="shared" si="1"/>
        <v>14214.825148</v>
      </c>
      <c r="N9" s="185">
        <f t="shared" si="1"/>
        <v>112311.6629414519</v>
      </c>
      <c r="O9" s="185">
        <f t="shared" si="1"/>
        <v>59141.987437349992</v>
      </c>
      <c r="P9" s="185">
        <f t="shared" si="1"/>
        <v>62382.367121948664</v>
      </c>
      <c r="Q9" s="185">
        <f t="shared" si="1"/>
        <v>30516.700102350409</v>
      </c>
      <c r="R9" s="185">
        <f t="shared" si="1"/>
        <v>128278.5442295501</v>
      </c>
      <c r="S9" s="185">
        <f t="shared" si="1"/>
        <v>58693.499317750866</v>
      </c>
      <c r="T9" s="185">
        <f t="shared" si="1"/>
        <v>4630230.7016425505</v>
      </c>
      <c r="U9" s="185">
        <f t="shared" si="1"/>
        <v>121082.16571475206</v>
      </c>
      <c r="V9" s="186">
        <f t="shared" si="1"/>
        <v>28272.312735150241</v>
      </c>
      <c r="Y9" t="s">
        <v>229</v>
      </c>
    </row>
    <row r="10" spans="1:26" x14ac:dyDescent="0.45">
      <c r="E10" s="184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6"/>
    </row>
    <row r="11" spans="1:26" x14ac:dyDescent="0.45">
      <c r="A11" s="180"/>
      <c r="B11" s="180"/>
      <c r="C11" s="180" t="s">
        <v>252</v>
      </c>
      <c r="D11" s="180" t="s">
        <v>253</v>
      </c>
      <c r="E11" s="181">
        <f>E12+E13</f>
        <v>25939134.436766703</v>
      </c>
      <c r="F11" s="182">
        <f t="shared" ref="F11:V11" si="2">F12+F13</f>
        <v>200238.5585440502</v>
      </c>
      <c r="G11" s="182">
        <f t="shared" si="2"/>
        <v>178316.00593295018</v>
      </c>
      <c r="H11" s="182">
        <f t="shared" si="2"/>
        <v>75338.31471674997</v>
      </c>
      <c r="I11" s="182">
        <f t="shared" si="2"/>
        <v>899875.69588055008</v>
      </c>
      <c r="J11" s="182">
        <f t="shared" si="2"/>
        <v>58679.347907149917</v>
      </c>
      <c r="K11" s="182">
        <f t="shared" si="2"/>
        <v>23294.570524250128</v>
      </c>
      <c r="L11" s="182">
        <f t="shared" si="2"/>
        <v>559964.76634815009</v>
      </c>
      <c r="M11" s="182">
        <f t="shared" si="2"/>
        <v>30371.270147999996</v>
      </c>
      <c r="N11" s="182">
        <f t="shared" si="2"/>
        <v>1294111.5325824518</v>
      </c>
      <c r="O11" s="182">
        <f t="shared" si="2"/>
        <v>1606251.25361335</v>
      </c>
      <c r="P11" s="182">
        <f t="shared" si="2"/>
        <v>760528.86880794866</v>
      </c>
      <c r="Q11" s="182">
        <f t="shared" si="2"/>
        <v>6045947.92919135</v>
      </c>
      <c r="R11" s="182">
        <f t="shared" si="2"/>
        <v>965631.21131954913</v>
      </c>
      <c r="S11" s="182">
        <f t="shared" si="2"/>
        <v>3585700.0038237493</v>
      </c>
      <c r="T11" s="182">
        <f t="shared" si="2"/>
        <v>7022973.5909405509</v>
      </c>
      <c r="U11" s="182">
        <f t="shared" si="2"/>
        <v>1821073.4629917517</v>
      </c>
      <c r="V11" s="183">
        <f t="shared" si="2"/>
        <v>810838.05349415017</v>
      </c>
      <c r="W11" s="180"/>
      <c r="X11" s="180"/>
      <c r="Y11" s="180"/>
      <c r="Z11" s="180"/>
    </row>
    <row r="12" spans="1:26" x14ac:dyDescent="0.45">
      <c r="D12" t="s">
        <v>228</v>
      </c>
      <c r="E12" s="184">
        <f t="shared" ref="E12:V12" si="3">E21+E24+E27+E30+E32+E59</f>
        <v>19987848.782266997</v>
      </c>
      <c r="F12" s="185">
        <f t="shared" si="3"/>
        <v>105164.40672899998</v>
      </c>
      <c r="G12" s="185">
        <f t="shared" si="3"/>
        <v>154969.09796400004</v>
      </c>
      <c r="H12" s="185">
        <f t="shared" si="3"/>
        <v>49817.937925999999</v>
      </c>
      <c r="I12" s="185">
        <f t="shared" si="3"/>
        <v>875618.14058300003</v>
      </c>
      <c r="J12" s="185">
        <f t="shared" si="3"/>
        <v>42804.655827999981</v>
      </c>
      <c r="K12" s="185">
        <f t="shared" si="3"/>
        <v>10424.840107999999</v>
      </c>
      <c r="L12" s="185">
        <f t="shared" si="3"/>
        <v>42142.344606999999</v>
      </c>
      <c r="M12" s="185">
        <f t="shared" si="3"/>
        <v>16156.444999999998</v>
      </c>
      <c r="N12" s="185">
        <f t="shared" si="3"/>
        <v>1184616.8666409999</v>
      </c>
      <c r="O12" s="185">
        <f t="shared" si="3"/>
        <v>1547350.604176</v>
      </c>
      <c r="P12" s="185">
        <f t="shared" si="3"/>
        <v>698171.46768600005</v>
      </c>
      <c r="Q12" s="185">
        <f t="shared" si="3"/>
        <v>6015489.483089</v>
      </c>
      <c r="R12" s="185">
        <f t="shared" si="3"/>
        <v>837394.27708999906</v>
      </c>
      <c r="S12" s="185">
        <f t="shared" si="3"/>
        <v>3527480.8585059983</v>
      </c>
      <c r="T12" s="185">
        <f t="shared" si="3"/>
        <v>2397632.0642980002</v>
      </c>
      <c r="U12" s="185">
        <f t="shared" si="3"/>
        <v>1700049.5512769998</v>
      </c>
      <c r="V12" s="186">
        <f t="shared" si="3"/>
        <v>782565.74075899995</v>
      </c>
      <c r="X12" t="s">
        <v>252</v>
      </c>
      <c r="Y12" t="s">
        <v>228</v>
      </c>
    </row>
    <row r="13" spans="1:26" x14ac:dyDescent="0.45">
      <c r="D13" t="s">
        <v>229</v>
      </c>
      <c r="E13" s="184">
        <f t="shared" ref="E13:V13" si="4">E22+E25+E28+E33+E60</f>
        <v>5951285.6544997049</v>
      </c>
      <c r="F13" s="185">
        <f t="shared" si="4"/>
        <v>95074.151815050223</v>
      </c>
      <c r="G13" s="185">
        <f t="shared" si="4"/>
        <v>23346.907968950123</v>
      </c>
      <c r="H13" s="185">
        <f t="shared" si="4"/>
        <v>25520.376790749964</v>
      </c>
      <c r="I13" s="185">
        <f t="shared" si="4"/>
        <v>24257.555297550025</v>
      </c>
      <c r="J13" s="185">
        <f t="shared" si="4"/>
        <v>15874.69207914994</v>
      </c>
      <c r="K13" s="185">
        <f t="shared" si="4"/>
        <v>12869.730416250128</v>
      </c>
      <c r="L13" s="185">
        <f t="shared" si="4"/>
        <v>517822.42174115014</v>
      </c>
      <c r="M13" s="185">
        <f t="shared" si="4"/>
        <v>14214.825148</v>
      </c>
      <c r="N13" s="185">
        <f t="shared" si="4"/>
        <v>109494.66594145189</v>
      </c>
      <c r="O13" s="185">
        <f t="shared" si="4"/>
        <v>58900.649437349988</v>
      </c>
      <c r="P13" s="185">
        <f t="shared" si="4"/>
        <v>62357.401121948664</v>
      </c>
      <c r="Q13" s="185">
        <f t="shared" si="4"/>
        <v>30458.446102350408</v>
      </c>
      <c r="R13" s="185">
        <f t="shared" si="4"/>
        <v>128236.9342295501</v>
      </c>
      <c r="S13" s="185">
        <f t="shared" si="4"/>
        <v>58219.145317750867</v>
      </c>
      <c r="T13" s="185">
        <f t="shared" si="4"/>
        <v>4625341.5266425507</v>
      </c>
      <c r="U13" s="185">
        <f t="shared" si="4"/>
        <v>121023.91171475206</v>
      </c>
      <c r="V13" s="186">
        <f t="shared" si="4"/>
        <v>28272.312735150241</v>
      </c>
      <c r="Y13" t="s">
        <v>229</v>
      </c>
    </row>
    <row r="14" spans="1:26" x14ac:dyDescent="0.45">
      <c r="E14" s="184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6"/>
    </row>
    <row r="15" spans="1:26" x14ac:dyDescent="0.45">
      <c r="A15" s="180"/>
      <c r="B15" s="180"/>
      <c r="C15" s="180" t="s">
        <v>254</v>
      </c>
      <c r="D15" s="180" t="s">
        <v>253</v>
      </c>
      <c r="E15" s="181">
        <f>E16+E17</f>
        <v>943055.78073300002</v>
      </c>
      <c r="F15" s="182">
        <f t="shared" ref="F15:V15" si="5">F16+F17</f>
        <v>56152.022830000024</v>
      </c>
      <c r="G15" s="182">
        <f t="shared" si="5"/>
        <v>37922.629400000005</v>
      </c>
      <c r="H15" s="182">
        <f t="shared" si="5"/>
        <v>32189.10728</v>
      </c>
      <c r="I15" s="182">
        <f t="shared" si="5"/>
        <v>33069.172623999999</v>
      </c>
      <c r="J15" s="182">
        <f t="shared" si="5"/>
        <v>2779.548000000003</v>
      </c>
      <c r="K15" s="182">
        <f t="shared" si="5"/>
        <v>216.37200000000004</v>
      </c>
      <c r="L15" s="182">
        <f t="shared" si="5"/>
        <v>24447.8655</v>
      </c>
      <c r="M15" s="182">
        <f t="shared" si="5"/>
        <v>0</v>
      </c>
      <c r="N15" s="182">
        <f t="shared" si="5"/>
        <v>602953.06231299997</v>
      </c>
      <c r="O15" s="182">
        <f t="shared" si="5"/>
        <v>241.33800000000005</v>
      </c>
      <c r="P15" s="182">
        <f t="shared" si="5"/>
        <v>24.965999999999998</v>
      </c>
      <c r="Q15" s="182">
        <f t="shared" si="5"/>
        <v>14714.513970000002</v>
      </c>
      <c r="R15" s="182">
        <f t="shared" si="5"/>
        <v>15598.77144</v>
      </c>
      <c r="S15" s="182">
        <f t="shared" si="5"/>
        <v>70559.893550000008</v>
      </c>
      <c r="T15" s="182">
        <f t="shared" si="5"/>
        <v>52128.263825999995</v>
      </c>
      <c r="U15" s="182">
        <f t="shared" si="5"/>
        <v>58.253999999999998</v>
      </c>
      <c r="V15" s="183">
        <f t="shared" si="5"/>
        <v>0</v>
      </c>
      <c r="W15" s="180"/>
      <c r="X15" s="180"/>
      <c r="Y15" s="180"/>
      <c r="Z15" s="180"/>
    </row>
    <row r="16" spans="1:26" x14ac:dyDescent="0.45">
      <c r="D16" t="s">
        <v>228</v>
      </c>
      <c r="E16" s="184">
        <f>E76</f>
        <v>922816.67673299997</v>
      </c>
      <c r="F16" s="185">
        <f t="shared" ref="F16:V17" si="6">F76</f>
        <v>50830.10383</v>
      </c>
      <c r="G16" s="185">
        <f t="shared" si="6"/>
        <v>37681.291400000002</v>
      </c>
      <c r="H16" s="185">
        <f t="shared" si="6"/>
        <v>31972.735280000001</v>
      </c>
      <c r="I16" s="185">
        <f t="shared" si="6"/>
        <v>32515.759624000002</v>
      </c>
      <c r="J16" s="185">
        <f t="shared" si="6"/>
        <v>0</v>
      </c>
      <c r="K16" s="185">
        <f t="shared" si="6"/>
        <v>0</v>
      </c>
      <c r="L16" s="185">
        <f t="shared" si="6"/>
        <v>22142.6715</v>
      </c>
      <c r="M16" s="185">
        <f t="shared" si="6"/>
        <v>0</v>
      </c>
      <c r="N16" s="185">
        <f t="shared" si="6"/>
        <v>600136.065313</v>
      </c>
      <c r="O16" s="185">
        <f t="shared" si="6"/>
        <v>0</v>
      </c>
      <c r="P16" s="185">
        <f t="shared" si="6"/>
        <v>0</v>
      </c>
      <c r="Q16" s="185">
        <f t="shared" si="6"/>
        <v>14656.259970000001</v>
      </c>
      <c r="R16" s="185">
        <f t="shared" si="6"/>
        <v>15557.16144</v>
      </c>
      <c r="S16" s="185">
        <f t="shared" si="6"/>
        <v>70085.539550000001</v>
      </c>
      <c r="T16" s="185">
        <f t="shared" si="6"/>
        <v>47239.088825999992</v>
      </c>
      <c r="U16" s="185">
        <f t="shared" si="6"/>
        <v>0</v>
      </c>
      <c r="V16" s="186">
        <f t="shared" si="6"/>
        <v>0</v>
      </c>
      <c r="X16" t="s">
        <v>254</v>
      </c>
      <c r="Y16" t="s">
        <v>228</v>
      </c>
    </row>
    <row r="17" spans="1:26" x14ac:dyDescent="0.45">
      <c r="D17" t="s">
        <v>229</v>
      </c>
      <c r="E17" s="184">
        <f>E77</f>
        <v>20239.104000000028</v>
      </c>
      <c r="F17" s="185">
        <f t="shared" si="6"/>
        <v>5321.9190000000244</v>
      </c>
      <c r="G17" s="185">
        <f t="shared" si="6"/>
        <v>241.33800000000002</v>
      </c>
      <c r="H17" s="185">
        <f t="shared" si="6"/>
        <v>216.37200000000001</v>
      </c>
      <c r="I17" s="185">
        <f t="shared" si="6"/>
        <v>553.41300000000001</v>
      </c>
      <c r="J17" s="185">
        <f t="shared" si="6"/>
        <v>2779.548000000003</v>
      </c>
      <c r="K17" s="185">
        <f t="shared" si="6"/>
        <v>216.37200000000004</v>
      </c>
      <c r="L17" s="185">
        <f t="shared" si="6"/>
        <v>2305.1939999999995</v>
      </c>
      <c r="M17" s="185">
        <f t="shared" si="6"/>
        <v>0</v>
      </c>
      <c r="N17" s="185">
        <f t="shared" si="6"/>
        <v>2816.9969999999962</v>
      </c>
      <c r="O17" s="185">
        <f t="shared" si="6"/>
        <v>241.33800000000005</v>
      </c>
      <c r="P17" s="185">
        <f t="shared" si="6"/>
        <v>24.965999999999998</v>
      </c>
      <c r="Q17" s="185">
        <f t="shared" si="6"/>
        <v>58.253999999999998</v>
      </c>
      <c r="R17" s="185">
        <f t="shared" si="6"/>
        <v>41.61</v>
      </c>
      <c r="S17" s="185">
        <f t="shared" si="6"/>
        <v>474.35400000000004</v>
      </c>
      <c r="T17" s="185">
        <f t="shared" si="6"/>
        <v>4889.1750000000029</v>
      </c>
      <c r="U17" s="185">
        <f t="shared" si="6"/>
        <v>58.253999999999998</v>
      </c>
      <c r="V17" s="186">
        <f t="shared" si="6"/>
        <v>0</v>
      </c>
      <c r="Y17" t="s">
        <v>229</v>
      </c>
    </row>
    <row r="18" spans="1:26" x14ac:dyDescent="0.45">
      <c r="A18" s="180"/>
      <c r="B18" s="180" t="s">
        <v>255</v>
      </c>
      <c r="C18" s="180"/>
      <c r="D18" s="180"/>
      <c r="E18" s="187">
        <v>100</v>
      </c>
      <c r="F18" s="188">
        <f>F7/$E$7*100</f>
        <v>0.95375629477967816</v>
      </c>
      <c r="G18" s="188">
        <f t="shared" ref="G18:V18" si="7">G7/$E$7*100</f>
        <v>0.80439366578168059</v>
      </c>
      <c r="H18" s="188">
        <f t="shared" si="7"/>
        <v>0.39999501947855443</v>
      </c>
      <c r="I18" s="188">
        <f t="shared" si="7"/>
        <v>3.4704942601634592</v>
      </c>
      <c r="J18" s="188">
        <f t="shared" si="7"/>
        <v>0.22862309733654654</v>
      </c>
      <c r="K18" s="188">
        <f t="shared" si="7"/>
        <v>8.7459177745662364E-2</v>
      </c>
      <c r="L18" s="188">
        <f t="shared" si="7"/>
        <v>2.1739769978552963</v>
      </c>
      <c r="M18" s="188">
        <f t="shared" si="7"/>
        <v>0.1129791505166457</v>
      </c>
      <c r="N18" s="188">
        <f t="shared" si="7"/>
        <v>7.0569569649890553</v>
      </c>
      <c r="O18" s="188">
        <f t="shared" si="7"/>
        <v>5.9760480028430107</v>
      </c>
      <c r="P18" s="188">
        <f t="shared" si="7"/>
        <v>2.8292108219398182</v>
      </c>
      <c r="Q18" s="188">
        <f t="shared" si="7"/>
        <v>22.545270285365348</v>
      </c>
      <c r="R18" s="188">
        <f t="shared" si="7"/>
        <v>3.6501117461805275</v>
      </c>
      <c r="S18" s="188">
        <f t="shared" si="7"/>
        <v>13.601049125058292</v>
      </c>
      <c r="T18" s="188">
        <f t="shared" si="7"/>
        <v>26.31891894790931</v>
      </c>
      <c r="U18" s="188">
        <f t="shared" si="7"/>
        <v>6.77449159557779</v>
      </c>
      <c r="V18" s="189">
        <f t="shared" si="7"/>
        <v>3.0162648464793351</v>
      </c>
      <c r="W18" s="180" t="s">
        <v>255</v>
      </c>
      <c r="X18" s="180"/>
      <c r="Y18" s="180"/>
      <c r="Z18" s="180"/>
    </row>
    <row r="19" spans="1:26" x14ac:dyDescent="0.45">
      <c r="B19" t="s">
        <v>231</v>
      </c>
      <c r="E19" s="190" t="s">
        <v>231</v>
      </c>
      <c r="F19" s="191" t="s">
        <v>231</v>
      </c>
      <c r="G19" s="191" t="s">
        <v>231</v>
      </c>
      <c r="H19" s="191" t="s">
        <v>231</v>
      </c>
      <c r="I19" s="191" t="s">
        <v>231</v>
      </c>
      <c r="J19" s="191" t="s">
        <v>231</v>
      </c>
      <c r="K19" s="191" t="s">
        <v>231</v>
      </c>
      <c r="L19" s="191" t="s">
        <v>231</v>
      </c>
      <c r="M19" s="191" t="s">
        <v>231</v>
      </c>
      <c r="N19" s="191"/>
      <c r="O19" s="191" t="s">
        <v>231</v>
      </c>
      <c r="P19" s="191" t="s">
        <v>231</v>
      </c>
      <c r="Q19" s="191"/>
      <c r="R19" s="191"/>
      <c r="S19" s="191"/>
      <c r="T19" s="191"/>
      <c r="U19" s="191"/>
      <c r="V19" s="192"/>
      <c r="W19" t="s">
        <v>231</v>
      </c>
    </row>
    <row r="20" spans="1:26" x14ac:dyDescent="0.45">
      <c r="A20" s="286" t="s">
        <v>252</v>
      </c>
      <c r="B20" s="180" t="s">
        <v>232</v>
      </c>
      <c r="C20" s="180"/>
      <c r="D20" s="180"/>
      <c r="E20" s="181">
        <f>E21+E22</f>
        <v>2556299.3449037024</v>
      </c>
      <c r="F20" s="182">
        <f t="shared" ref="F20:V20" si="8">SUM(F21:F22)</f>
        <v>53021.436544050215</v>
      </c>
      <c r="G20" s="182">
        <f t="shared" si="8"/>
        <v>68826.171156950179</v>
      </c>
      <c r="H20" s="182">
        <f t="shared" si="8"/>
        <v>34870.950100749957</v>
      </c>
      <c r="I20" s="182">
        <f t="shared" si="8"/>
        <v>38192.605629550031</v>
      </c>
      <c r="J20" s="182">
        <f t="shared" si="8"/>
        <v>39231.962659149925</v>
      </c>
      <c r="K20" s="182">
        <f t="shared" si="8"/>
        <v>22237.367524250127</v>
      </c>
      <c r="L20" s="182">
        <f t="shared" si="8"/>
        <v>14005.808653150129</v>
      </c>
      <c r="M20" s="182">
        <f t="shared" si="8"/>
        <v>7812.1159079999979</v>
      </c>
      <c r="N20" s="182">
        <f t="shared" si="8"/>
        <v>157574.05353745178</v>
      </c>
      <c r="O20" s="182">
        <f t="shared" si="8"/>
        <v>137015.73433334997</v>
      </c>
      <c r="P20" s="182">
        <f t="shared" si="8"/>
        <v>105490.51509594859</v>
      </c>
      <c r="Q20" s="182">
        <f t="shared" si="8"/>
        <v>183928.02270235066</v>
      </c>
      <c r="R20" s="182">
        <f t="shared" si="8"/>
        <v>448669.59528154915</v>
      </c>
      <c r="S20" s="182">
        <f t="shared" si="8"/>
        <v>669188.34783074923</v>
      </c>
      <c r="T20" s="182">
        <f t="shared" si="8"/>
        <v>293313.62713355047</v>
      </c>
      <c r="U20" s="182">
        <f t="shared" si="8"/>
        <v>234819.02147775187</v>
      </c>
      <c r="V20" s="183">
        <f t="shared" si="8"/>
        <v>48102.009335150229</v>
      </c>
      <c r="W20" s="180" t="s">
        <v>232</v>
      </c>
      <c r="X20" s="180"/>
      <c r="Y20" s="180"/>
      <c r="Z20" s="286" t="s">
        <v>252</v>
      </c>
    </row>
    <row r="21" spans="1:26" x14ac:dyDescent="0.45">
      <c r="A21" s="286"/>
      <c r="B21" t="s">
        <v>231</v>
      </c>
      <c r="D21" t="s">
        <v>228</v>
      </c>
      <c r="E21" s="184">
        <f>SUM(F21:V21)</f>
        <v>2132581.6475239974</v>
      </c>
      <c r="F21" s="185">
        <v>20116.236728999986</v>
      </c>
      <c r="G21" s="185">
        <v>57412.39878800005</v>
      </c>
      <c r="H21" s="185">
        <v>20340.373629999995</v>
      </c>
      <c r="I21" s="185">
        <v>20266.706332000009</v>
      </c>
      <c r="J21" s="185">
        <v>24095.022579999983</v>
      </c>
      <c r="K21" s="185">
        <v>10265.840107999999</v>
      </c>
      <c r="L21" s="185">
        <v>4351.9501120000014</v>
      </c>
      <c r="M21" s="185">
        <v>6039.290759999998</v>
      </c>
      <c r="N21" s="185">
        <v>95796.746595999895</v>
      </c>
      <c r="O21" s="185">
        <v>115123.441896</v>
      </c>
      <c r="P21" s="185">
        <v>64700.216973999923</v>
      </c>
      <c r="Q21" s="185">
        <v>153592.35280000026</v>
      </c>
      <c r="R21" s="185">
        <v>422816.94105199905</v>
      </c>
      <c r="S21" s="185">
        <v>630638.81211299833</v>
      </c>
      <c r="T21" s="185">
        <v>265976.78209100012</v>
      </c>
      <c r="U21" s="185">
        <v>185254.51656299981</v>
      </c>
      <c r="V21" s="186">
        <v>35794.018399999994</v>
      </c>
      <c r="W21" t="s">
        <v>231</v>
      </c>
      <c r="Y21" t="s">
        <v>228</v>
      </c>
      <c r="Z21" s="286"/>
    </row>
    <row r="22" spans="1:26" x14ac:dyDescent="0.45">
      <c r="A22" s="286"/>
      <c r="B22" t="s">
        <v>231</v>
      </c>
      <c r="D22" t="s">
        <v>229</v>
      </c>
      <c r="E22" s="184">
        <f>SUM(F22:V22)</f>
        <v>423717.69737970509</v>
      </c>
      <c r="F22" s="185">
        <v>32905.199815050226</v>
      </c>
      <c r="G22" s="185">
        <v>11413.772368950124</v>
      </c>
      <c r="H22" s="185">
        <v>14530.576470749964</v>
      </c>
      <c r="I22" s="185">
        <v>17925.899297550026</v>
      </c>
      <c r="J22" s="185">
        <v>15136.940079149939</v>
      </c>
      <c r="K22" s="185">
        <v>11971.527416250128</v>
      </c>
      <c r="L22" s="185">
        <v>9653.8585411501281</v>
      </c>
      <c r="M22" s="185">
        <v>1772.8251479999994</v>
      </c>
      <c r="N22" s="185">
        <v>61777.30694145189</v>
      </c>
      <c r="O22" s="185">
        <v>21892.292437349985</v>
      </c>
      <c r="P22" s="185">
        <v>40790.298121948661</v>
      </c>
      <c r="Q22" s="185">
        <v>30335.669902350408</v>
      </c>
      <c r="R22" s="185">
        <v>25852.654229550099</v>
      </c>
      <c r="S22" s="185">
        <v>38549.535717750863</v>
      </c>
      <c r="T22" s="185">
        <v>27336.845042550332</v>
      </c>
      <c r="U22" s="185">
        <v>49564.504914752062</v>
      </c>
      <c r="V22" s="186">
        <v>12307.990935150239</v>
      </c>
      <c r="W22" t="s">
        <v>231</v>
      </c>
      <c r="Y22" t="s">
        <v>229</v>
      </c>
      <c r="Z22" s="286"/>
    </row>
    <row r="23" spans="1:26" x14ac:dyDescent="0.45">
      <c r="A23" s="286"/>
      <c r="B23" s="180" t="s">
        <v>233</v>
      </c>
      <c r="C23" s="180"/>
      <c r="D23" s="180"/>
      <c r="E23" s="181">
        <f>SUM(E24:E25)</f>
        <v>1145556.332125</v>
      </c>
      <c r="F23" s="182">
        <f t="shared" ref="F23:V23" si="9">SUM(F24:F25)</f>
        <v>176.952</v>
      </c>
      <c r="G23" s="182">
        <f t="shared" si="9"/>
        <v>526.39677599999993</v>
      </c>
      <c r="H23" s="182">
        <f t="shared" si="9"/>
        <v>17.800320000000003</v>
      </c>
      <c r="I23" s="182">
        <f t="shared" si="9"/>
        <v>47869.378195999998</v>
      </c>
      <c r="J23" s="182">
        <f t="shared" si="9"/>
        <v>1.752</v>
      </c>
      <c r="K23" s="182">
        <f t="shared" si="9"/>
        <v>350.4</v>
      </c>
      <c r="L23" s="182">
        <f t="shared" si="9"/>
        <v>2644.9791599999999</v>
      </c>
      <c r="M23" s="182">
        <f t="shared" si="9"/>
        <v>0</v>
      </c>
      <c r="N23" s="182">
        <f t="shared" si="9"/>
        <v>5336.5003230000002</v>
      </c>
      <c r="O23" s="182">
        <f t="shared" si="9"/>
        <v>395136.71953799995</v>
      </c>
      <c r="P23" s="182">
        <f t="shared" si="9"/>
        <v>14.016</v>
      </c>
      <c r="Q23" s="182">
        <f t="shared" si="9"/>
        <v>22.075200000000002</v>
      </c>
      <c r="R23" s="182">
        <f t="shared" si="9"/>
        <v>11427.699951000001</v>
      </c>
      <c r="S23" s="182">
        <f t="shared" si="9"/>
        <v>117351.99875999999</v>
      </c>
      <c r="T23" s="182">
        <f t="shared" si="9"/>
        <v>292020.86392199999</v>
      </c>
      <c r="U23" s="182">
        <f t="shared" si="9"/>
        <v>25514.892599999999</v>
      </c>
      <c r="V23" s="183">
        <f t="shared" si="9"/>
        <v>247143.90737899998</v>
      </c>
      <c r="W23" s="180" t="s">
        <v>256</v>
      </c>
      <c r="X23" s="193"/>
      <c r="Y23" s="193"/>
      <c r="Z23" s="286"/>
    </row>
    <row r="24" spans="1:26" x14ac:dyDescent="0.45">
      <c r="A24" s="286"/>
      <c r="B24" t="s">
        <v>231</v>
      </c>
      <c r="D24" t="s">
        <v>228</v>
      </c>
      <c r="E24" s="184">
        <f>SUM(F24:V24)</f>
        <v>1138495.6670049999</v>
      </c>
      <c r="F24" s="185">
        <v>0</v>
      </c>
      <c r="G24" s="185">
        <v>489.07917599999996</v>
      </c>
      <c r="H24" s="185">
        <v>0</v>
      </c>
      <c r="I24" s="185">
        <v>47865.874195999997</v>
      </c>
      <c r="J24" s="185">
        <v>0</v>
      </c>
      <c r="K24" s="185">
        <v>0</v>
      </c>
      <c r="L24" s="185">
        <v>2633.4159599999998</v>
      </c>
      <c r="M24" s="185">
        <v>0</v>
      </c>
      <c r="N24" s="185">
        <v>5290.9483230000005</v>
      </c>
      <c r="O24" s="185">
        <v>393589.70353799994</v>
      </c>
      <c r="P24" s="185">
        <v>0</v>
      </c>
      <c r="Q24" s="185">
        <v>0</v>
      </c>
      <c r="R24" s="185">
        <v>11401.419951</v>
      </c>
      <c r="S24" s="185">
        <v>115197.38915999999</v>
      </c>
      <c r="T24" s="185">
        <v>291336.18232199998</v>
      </c>
      <c r="U24" s="185">
        <v>24079.303799999998</v>
      </c>
      <c r="V24" s="186">
        <v>246612.35057899999</v>
      </c>
      <c r="W24" s="194" t="s">
        <v>231</v>
      </c>
      <c r="X24" s="194"/>
      <c r="Y24" t="s">
        <v>228</v>
      </c>
      <c r="Z24" s="286"/>
    </row>
    <row r="25" spans="1:26" x14ac:dyDescent="0.45">
      <c r="A25" s="286"/>
      <c r="B25" t="s">
        <v>231</v>
      </c>
      <c r="D25" t="s">
        <v>229</v>
      </c>
      <c r="E25" s="184">
        <f>SUM(F25:V25)</f>
        <v>7060.6651200000015</v>
      </c>
      <c r="F25" s="185">
        <v>176.952</v>
      </c>
      <c r="G25" s="185">
        <v>37.317599999999999</v>
      </c>
      <c r="H25" s="185">
        <v>17.800320000000003</v>
      </c>
      <c r="I25" s="185">
        <v>3.504</v>
      </c>
      <c r="J25" s="185">
        <v>1.752</v>
      </c>
      <c r="K25" s="185">
        <v>350.4</v>
      </c>
      <c r="L25" s="185">
        <v>11.563200000000002</v>
      </c>
      <c r="M25" s="185">
        <v>0</v>
      </c>
      <c r="N25" s="185">
        <v>45.552000000000007</v>
      </c>
      <c r="O25" s="185">
        <v>1547.0159999999996</v>
      </c>
      <c r="P25" s="185">
        <v>14.016</v>
      </c>
      <c r="Q25" s="185">
        <v>22.075200000000002</v>
      </c>
      <c r="R25" s="185">
        <v>26.28</v>
      </c>
      <c r="S25" s="185">
        <v>2154.6096000000016</v>
      </c>
      <c r="T25" s="185">
        <v>684.6816</v>
      </c>
      <c r="U25" s="185">
        <v>1435.5887999999998</v>
      </c>
      <c r="V25" s="186">
        <v>531.55679999999984</v>
      </c>
      <c r="W25" s="194" t="s">
        <v>231</v>
      </c>
      <c r="X25" s="194"/>
      <c r="Y25" t="s">
        <v>229</v>
      </c>
      <c r="Z25" s="286"/>
    </row>
    <row r="26" spans="1:26" x14ac:dyDescent="0.45">
      <c r="A26" s="286"/>
      <c r="B26" s="180" t="s">
        <v>234</v>
      </c>
      <c r="C26" s="180"/>
      <c r="D26" s="180"/>
      <c r="E26" s="181">
        <f>SUM(E27:E28)</f>
        <v>2753924.6814779998</v>
      </c>
      <c r="F26" s="182">
        <f t="shared" ref="F26:V26" si="10">SUM(F27:F28)</f>
        <v>1136.17</v>
      </c>
      <c r="G26" s="182">
        <f t="shared" si="10"/>
        <v>178.43800000000002</v>
      </c>
      <c r="H26" s="182">
        <f t="shared" si="10"/>
        <v>17207.564296</v>
      </c>
      <c r="I26" s="182">
        <f t="shared" si="10"/>
        <v>35138.712055000004</v>
      </c>
      <c r="J26" s="182">
        <f t="shared" si="10"/>
        <v>4415.6332480000001</v>
      </c>
      <c r="K26" s="182">
        <f t="shared" si="10"/>
        <v>547.803</v>
      </c>
      <c r="L26" s="182">
        <f t="shared" si="10"/>
        <v>489.97853499999997</v>
      </c>
      <c r="M26" s="182">
        <f t="shared" si="10"/>
        <v>10117.15424</v>
      </c>
      <c r="N26" s="182">
        <f t="shared" si="10"/>
        <v>529405.90046199993</v>
      </c>
      <c r="O26" s="182">
        <f t="shared" si="10"/>
        <v>612573.79974200006</v>
      </c>
      <c r="P26" s="182">
        <f t="shared" si="10"/>
        <v>592308.33771200012</v>
      </c>
      <c r="Q26" s="182">
        <f t="shared" si="10"/>
        <v>89438.831289000009</v>
      </c>
      <c r="R26" s="182">
        <f t="shared" si="10"/>
        <v>238529.91608699999</v>
      </c>
      <c r="S26" s="182">
        <f t="shared" si="10"/>
        <v>133238.65723300001</v>
      </c>
      <c r="T26" s="182">
        <f t="shared" si="10"/>
        <v>226892.09988500003</v>
      </c>
      <c r="U26" s="182">
        <f t="shared" si="10"/>
        <v>260972.54891400001</v>
      </c>
      <c r="V26" s="183">
        <f t="shared" si="10"/>
        <v>1333.13678</v>
      </c>
      <c r="W26" s="180" t="s">
        <v>234</v>
      </c>
      <c r="X26" s="180"/>
      <c r="Y26" s="180"/>
      <c r="Z26" s="286"/>
    </row>
    <row r="27" spans="1:26" x14ac:dyDescent="0.45">
      <c r="A27" s="286"/>
      <c r="D27" t="s">
        <v>228</v>
      </c>
      <c r="E27" s="184">
        <f>SUM(F27:V27)</f>
        <v>2748254.3894779999</v>
      </c>
      <c r="F27" s="185">
        <v>1136.17</v>
      </c>
      <c r="G27" s="185">
        <v>24.62</v>
      </c>
      <c r="H27" s="185">
        <v>17207.564296</v>
      </c>
      <c r="I27" s="185">
        <v>34207.560055000002</v>
      </c>
      <c r="J27" s="185">
        <v>4415.6332480000001</v>
      </c>
      <c r="K27" s="185">
        <v>0</v>
      </c>
      <c r="L27" s="185">
        <v>489.97853499999997</v>
      </c>
      <c r="M27" s="185">
        <v>10117.15424</v>
      </c>
      <c r="N27" s="185">
        <v>527482.0934619999</v>
      </c>
      <c r="O27" s="185">
        <v>611053.45874200005</v>
      </c>
      <c r="P27" s="185">
        <v>592291.25071200007</v>
      </c>
      <c r="Q27" s="185">
        <v>89338.130289000008</v>
      </c>
      <c r="R27" s="185">
        <v>238529.91608699999</v>
      </c>
      <c r="S27" s="185">
        <v>133238.65723300001</v>
      </c>
      <c r="T27" s="185">
        <v>226892.09988500003</v>
      </c>
      <c r="U27" s="185">
        <v>260967.73091400001</v>
      </c>
      <c r="V27" s="186">
        <v>862.37178000000006</v>
      </c>
      <c r="Y27" t="s">
        <v>228</v>
      </c>
      <c r="Z27" s="286"/>
    </row>
    <row r="28" spans="1:26" x14ac:dyDescent="0.45">
      <c r="A28" s="286"/>
      <c r="B28" t="s">
        <v>231</v>
      </c>
      <c r="D28" t="s">
        <v>229</v>
      </c>
      <c r="E28" s="184">
        <f>SUM(F28:V28)</f>
        <v>5670.2920000000013</v>
      </c>
      <c r="F28" s="185">
        <v>0</v>
      </c>
      <c r="G28" s="185">
        <v>153.81800000000001</v>
      </c>
      <c r="H28" s="185">
        <v>0</v>
      </c>
      <c r="I28" s="185">
        <v>931.15200000000004</v>
      </c>
      <c r="J28" s="185">
        <v>0</v>
      </c>
      <c r="K28" s="185">
        <v>547.803</v>
      </c>
      <c r="L28" s="185">
        <v>0</v>
      </c>
      <c r="M28" s="185">
        <v>0</v>
      </c>
      <c r="N28" s="185">
        <v>1923.807</v>
      </c>
      <c r="O28" s="185">
        <v>1520.3409999999999</v>
      </c>
      <c r="P28" s="185">
        <v>17.087</v>
      </c>
      <c r="Q28" s="185">
        <v>100.70099999999999</v>
      </c>
      <c r="R28" s="185">
        <v>0</v>
      </c>
      <c r="S28" s="185">
        <v>0</v>
      </c>
      <c r="T28" s="185">
        <v>0</v>
      </c>
      <c r="U28" s="185">
        <v>4.8179999999999996</v>
      </c>
      <c r="V28" s="186">
        <v>470.76499999999999</v>
      </c>
      <c r="W28" t="s">
        <v>231</v>
      </c>
      <c r="Y28" t="s">
        <v>229</v>
      </c>
      <c r="Z28" s="286"/>
    </row>
    <row r="29" spans="1:26" x14ac:dyDescent="0.45">
      <c r="A29" s="286"/>
      <c r="B29" s="180" t="s">
        <v>257</v>
      </c>
      <c r="C29" s="193"/>
      <c r="D29" s="193"/>
      <c r="E29" s="181">
        <f>E30</f>
        <v>492172.07825999998</v>
      </c>
      <c r="F29" s="182">
        <v>0</v>
      </c>
      <c r="G29" s="182">
        <v>0</v>
      </c>
      <c r="H29" s="182">
        <v>0</v>
      </c>
      <c r="I29" s="182">
        <v>0</v>
      </c>
      <c r="J29" s="182">
        <v>0</v>
      </c>
      <c r="K29" s="182">
        <v>0</v>
      </c>
      <c r="L29" s="182">
        <v>0</v>
      </c>
      <c r="M29" s="182">
        <v>0</v>
      </c>
      <c r="N29" s="182">
        <f>N30</f>
        <v>492172.07825999998</v>
      </c>
      <c r="O29" s="182">
        <v>0</v>
      </c>
      <c r="P29" s="182">
        <v>0</v>
      </c>
      <c r="Q29" s="182">
        <v>0</v>
      </c>
      <c r="R29" s="182">
        <v>0</v>
      </c>
      <c r="S29" s="182">
        <v>0</v>
      </c>
      <c r="T29" s="182">
        <v>0</v>
      </c>
      <c r="U29" s="182">
        <v>0</v>
      </c>
      <c r="V29" s="183">
        <v>0</v>
      </c>
      <c r="W29" s="180" t="s">
        <v>257</v>
      </c>
      <c r="X29" s="193"/>
      <c r="Y29" s="193"/>
      <c r="Z29" s="286"/>
    </row>
    <row r="30" spans="1:26" x14ac:dyDescent="0.45">
      <c r="A30" s="286"/>
      <c r="B30" s="194" t="s">
        <v>231</v>
      </c>
      <c r="C30" s="194"/>
      <c r="D30" t="s">
        <v>228</v>
      </c>
      <c r="E30" s="184">
        <f>SUM(F30:V30)</f>
        <v>492172.07825999998</v>
      </c>
      <c r="F30" s="185">
        <v>0</v>
      </c>
      <c r="G30" s="185">
        <v>0</v>
      </c>
      <c r="H30" s="185">
        <v>0</v>
      </c>
      <c r="I30" s="185">
        <v>0</v>
      </c>
      <c r="J30" s="185">
        <v>0</v>
      </c>
      <c r="K30" s="185">
        <v>0</v>
      </c>
      <c r="L30" s="185">
        <v>0</v>
      </c>
      <c r="M30" s="185">
        <v>0</v>
      </c>
      <c r="N30" s="185">
        <v>492172.07825999998</v>
      </c>
      <c r="O30" s="185">
        <v>0</v>
      </c>
      <c r="P30" s="185">
        <v>0</v>
      </c>
      <c r="Q30" s="185">
        <v>0</v>
      </c>
      <c r="R30" s="185">
        <v>0</v>
      </c>
      <c r="S30" s="185">
        <v>0</v>
      </c>
      <c r="T30" s="185">
        <v>0</v>
      </c>
      <c r="U30" s="185">
        <v>0</v>
      </c>
      <c r="V30" s="186">
        <v>0</v>
      </c>
      <c r="W30" s="194" t="s">
        <v>231</v>
      </c>
      <c r="X30" s="194"/>
      <c r="Y30" t="s">
        <v>228</v>
      </c>
      <c r="Z30" s="286"/>
    </row>
    <row r="31" spans="1:26" x14ac:dyDescent="0.45">
      <c r="A31" s="286"/>
      <c r="B31" s="180" t="s">
        <v>235</v>
      </c>
      <c r="C31" s="180"/>
      <c r="D31" s="180"/>
      <c r="E31" s="181">
        <f>E32+E33</f>
        <v>4656238</v>
      </c>
      <c r="F31" s="182">
        <f t="shared" ref="F31:V31" si="11">F32+F33</f>
        <v>17281</v>
      </c>
      <c r="G31" s="182">
        <f t="shared" si="11"/>
        <v>16862</v>
      </c>
      <c r="H31" s="182">
        <f t="shared" si="11"/>
        <v>20268</v>
      </c>
      <c r="I31" s="182">
        <f t="shared" si="11"/>
        <v>763705</v>
      </c>
      <c r="J31" s="182">
        <f t="shared" si="11"/>
        <v>5949</v>
      </c>
      <c r="K31" s="182">
        <f t="shared" si="11"/>
        <v>159</v>
      </c>
      <c r="L31" s="182">
        <f t="shared" si="11"/>
        <v>308915</v>
      </c>
      <c r="M31" s="182">
        <f t="shared" si="11"/>
        <v>0</v>
      </c>
      <c r="N31" s="182">
        <f t="shared" si="11"/>
        <v>28148</v>
      </c>
      <c r="O31" s="182">
        <f t="shared" si="11"/>
        <v>431328</v>
      </c>
      <c r="P31" s="182">
        <f t="shared" si="11"/>
        <v>6793</v>
      </c>
      <c r="Q31" s="182">
        <f t="shared" si="11"/>
        <v>941454</v>
      </c>
      <c r="R31" s="182">
        <f t="shared" si="11"/>
        <v>206537</v>
      </c>
      <c r="S31" s="182">
        <f t="shared" si="11"/>
        <v>165008</v>
      </c>
      <c r="T31" s="182">
        <f t="shared" si="11"/>
        <v>235</v>
      </c>
      <c r="U31" s="182">
        <f t="shared" si="11"/>
        <v>1242699</v>
      </c>
      <c r="V31" s="183">
        <f t="shared" si="11"/>
        <v>500897</v>
      </c>
      <c r="W31" s="180" t="s">
        <v>235</v>
      </c>
      <c r="X31" s="180"/>
      <c r="Y31" s="180"/>
      <c r="Z31" s="286"/>
    </row>
    <row r="32" spans="1:26" x14ac:dyDescent="0.45">
      <c r="A32" s="286"/>
      <c r="B32" t="s">
        <v>231</v>
      </c>
      <c r="D32" t="s">
        <v>228</v>
      </c>
      <c r="E32" s="184">
        <f t="shared" ref="E32:V32" si="12">E35+E38+E41+E44+E47+E52+E54+E57</f>
        <v>4225476</v>
      </c>
      <c r="F32" s="185">
        <f t="shared" si="12"/>
        <v>1642</v>
      </c>
      <c r="G32" s="185">
        <f t="shared" si="12"/>
        <v>16862</v>
      </c>
      <c r="H32" s="185">
        <f t="shared" si="12"/>
        <v>12270</v>
      </c>
      <c r="I32" s="185">
        <f t="shared" si="12"/>
        <v>763500</v>
      </c>
      <c r="J32" s="185">
        <f t="shared" si="12"/>
        <v>5213</v>
      </c>
      <c r="K32" s="185">
        <f t="shared" si="12"/>
        <v>159</v>
      </c>
      <c r="L32" s="185">
        <f t="shared" si="12"/>
        <v>34667</v>
      </c>
      <c r="M32" s="185">
        <f t="shared" si="12"/>
        <v>0</v>
      </c>
      <c r="N32" s="185">
        <f t="shared" si="12"/>
        <v>27167</v>
      </c>
      <c r="O32" s="185">
        <f t="shared" si="12"/>
        <v>427584</v>
      </c>
      <c r="P32" s="185">
        <f t="shared" si="12"/>
        <v>4196</v>
      </c>
      <c r="Q32" s="185">
        <f t="shared" si="12"/>
        <v>941454</v>
      </c>
      <c r="R32" s="185">
        <f t="shared" si="12"/>
        <v>104179</v>
      </c>
      <c r="S32" s="185">
        <f t="shared" si="12"/>
        <v>157679</v>
      </c>
      <c r="T32" s="185">
        <f t="shared" si="12"/>
        <v>235</v>
      </c>
      <c r="U32" s="185">
        <f t="shared" si="12"/>
        <v>1229372</v>
      </c>
      <c r="V32" s="186">
        <f t="shared" si="12"/>
        <v>499297</v>
      </c>
      <c r="W32" t="s">
        <v>231</v>
      </c>
      <c r="Y32" t="s">
        <v>228</v>
      </c>
      <c r="Z32" s="286"/>
    </row>
    <row r="33" spans="1:26" x14ac:dyDescent="0.45">
      <c r="A33" s="286"/>
      <c r="B33" t="s">
        <v>231</v>
      </c>
      <c r="D33" t="s">
        <v>229</v>
      </c>
      <c r="E33" s="184">
        <f t="shared" ref="E33:V33" si="13">E36+E39+E42+E45+E48+E50+E55</f>
        <v>430762</v>
      </c>
      <c r="F33" s="185">
        <f t="shared" si="13"/>
        <v>15639</v>
      </c>
      <c r="G33" s="185">
        <f t="shared" si="13"/>
        <v>0</v>
      </c>
      <c r="H33" s="185">
        <f t="shared" si="13"/>
        <v>7998</v>
      </c>
      <c r="I33" s="185">
        <f t="shared" si="13"/>
        <v>205</v>
      </c>
      <c r="J33" s="185">
        <f t="shared" si="13"/>
        <v>736</v>
      </c>
      <c r="K33" s="185">
        <f t="shared" si="13"/>
        <v>0</v>
      </c>
      <c r="L33" s="185">
        <f t="shared" si="13"/>
        <v>274248</v>
      </c>
      <c r="M33" s="185">
        <f t="shared" si="13"/>
        <v>0</v>
      </c>
      <c r="N33" s="185">
        <f t="shared" si="13"/>
        <v>981</v>
      </c>
      <c r="O33" s="185">
        <f t="shared" si="13"/>
        <v>3744</v>
      </c>
      <c r="P33" s="185">
        <f t="shared" si="13"/>
        <v>2597</v>
      </c>
      <c r="Q33" s="185">
        <f t="shared" si="13"/>
        <v>0</v>
      </c>
      <c r="R33" s="185">
        <f t="shared" si="13"/>
        <v>102358</v>
      </c>
      <c r="S33" s="185">
        <f t="shared" si="13"/>
        <v>7329</v>
      </c>
      <c r="T33" s="185">
        <f t="shared" si="13"/>
        <v>0</v>
      </c>
      <c r="U33" s="185">
        <f t="shared" si="13"/>
        <v>13327</v>
      </c>
      <c r="V33" s="186">
        <f t="shared" si="13"/>
        <v>1600</v>
      </c>
      <c r="W33" t="s">
        <v>231</v>
      </c>
      <c r="Y33" t="s">
        <v>229</v>
      </c>
      <c r="Z33" s="286"/>
    </row>
    <row r="34" spans="1:26" x14ac:dyDescent="0.45">
      <c r="A34" s="286"/>
      <c r="B34" s="195" t="s">
        <v>231</v>
      </c>
      <c r="C34" s="195" t="s">
        <v>236</v>
      </c>
      <c r="D34" s="195"/>
      <c r="E34" s="196">
        <f>SUM(E35:E36)</f>
        <v>94931</v>
      </c>
      <c r="F34" s="197">
        <f t="shared" ref="F34:V34" si="14">SUM(F35:F36)</f>
        <v>17281</v>
      </c>
      <c r="G34" s="197">
        <f t="shared" si="14"/>
        <v>1601</v>
      </c>
      <c r="H34" s="197">
        <f t="shared" si="14"/>
        <v>7998</v>
      </c>
      <c r="I34" s="197">
        <f t="shared" si="14"/>
        <v>935</v>
      </c>
      <c r="J34" s="197">
        <f t="shared" si="14"/>
        <v>5</v>
      </c>
      <c r="K34" s="197">
        <f t="shared" si="14"/>
        <v>0</v>
      </c>
      <c r="L34" s="197">
        <f t="shared" si="14"/>
        <v>0</v>
      </c>
      <c r="M34" s="197">
        <f t="shared" si="14"/>
        <v>0</v>
      </c>
      <c r="N34" s="197">
        <f t="shared" si="14"/>
        <v>22466</v>
      </c>
      <c r="O34" s="197">
        <f t="shared" si="14"/>
        <v>5546</v>
      </c>
      <c r="P34" s="197">
        <f t="shared" si="14"/>
        <v>3571</v>
      </c>
      <c r="Q34" s="197">
        <f t="shared" si="14"/>
        <v>309</v>
      </c>
      <c r="R34" s="197">
        <f t="shared" si="14"/>
        <v>12822</v>
      </c>
      <c r="S34" s="197">
        <f t="shared" si="14"/>
        <v>2770</v>
      </c>
      <c r="T34" s="197">
        <f t="shared" si="14"/>
        <v>0</v>
      </c>
      <c r="U34" s="197">
        <f t="shared" si="14"/>
        <v>17714</v>
      </c>
      <c r="V34" s="198">
        <f t="shared" si="14"/>
        <v>1913</v>
      </c>
      <c r="W34" s="195" t="s">
        <v>231</v>
      </c>
      <c r="X34" s="195" t="s">
        <v>236</v>
      </c>
      <c r="Y34" s="195"/>
      <c r="Z34" s="286"/>
    </row>
    <row r="35" spans="1:26" x14ac:dyDescent="0.45">
      <c r="A35" s="286"/>
      <c r="B35" t="s">
        <v>231</v>
      </c>
      <c r="D35" t="s">
        <v>228</v>
      </c>
      <c r="E35" s="184">
        <f>SUM(F35:V35)</f>
        <v>47507</v>
      </c>
      <c r="F35" s="185">
        <v>1642</v>
      </c>
      <c r="G35" s="185">
        <v>1601</v>
      </c>
      <c r="H35" s="185">
        <v>0</v>
      </c>
      <c r="I35" s="185">
        <v>935</v>
      </c>
      <c r="J35" s="185">
        <v>5</v>
      </c>
      <c r="K35" s="185">
        <v>0</v>
      </c>
      <c r="L35" s="185">
        <v>0</v>
      </c>
      <c r="M35" s="185">
        <v>0</v>
      </c>
      <c r="N35" s="185">
        <v>21485</v>
      </c>
      <c r="O35" s="185">
        <v>1802</v>
      </c>
      <c r="P35" s="185">
        <v>1679</v>
      </c>
      <c r="Q35" s="185">
        <v>309</v>
      </c>
      <c r="R35" s="185">
        <v>11903</v>
      </c>
      <c r="S35" s="185">
        <v>1430</v>
      </c>
      <c r="T35" s="185">
        <v>0</v>
      </c>
      <c r="U35" s="185">
        <v>4403</v>
      </c>
      <c r="V35" s="186">
        <v>313</v>
      </c>
      <c r="W35" t="s">
        <v>231</v>
      </c>
      <c r="Y35" t="s">
        <v>228</v>
      </c>
      <c r="Z35" s="286"/>
    </row>
    <row r="36" spans="1:26" x14ac:dyDescent="0.45">
      <c r="A36" s="286"/>
      <c r="B36" t="s">
        <v>231</v>
      </c>
      <c r="D36" t="s">
        <v>229</v>
      </c>
      <c r="E36" s="184">
        <f>SUM(F36:V36)</f>
        <v>47424</v>
      </c>
      <c r="F36" s="185">
        <v>15639</v>
      </c>
      <c r="G36" s="185">
        <v>0</v>
      </c>
      <c r="H36" s="185">
        <v>7998</v>
      </c>
      <c r="I36" s="185">
        <v>0</v>
      </c>
      <c r="J36" s="185">
        <v>0</v>
      </c>
      <c r="K36" s="185">
        <v>0</v>
      </c>
      <c r="L36" s="185">
        <v>0</v>
      </c>
      <c r="M36" s="185">
        <v>0</v>
      </c>
      <c r="N36" s="185">
        <v>981</v>
      </c>
      <c r="O36" s="185">
        <v>3744</v>
      </c>
      <c r="P36" s="185">
        <v>1892</v>
      </c>
      <c r="Q36" s="185">
        <v>0</v>
      </c>
      <c r="R36" s="185">
        <v>919</v>
      </c>
      <c r="S36" s="185">
        <v>1340</v>
      </c>
      <c r="T36" s="185">
        <v>0</v>
      </c>
      <c r="U36" s="185">
        <v>13311</v>
      </c>
      <c r="V36" s="186">
        <v>1600</v>
      </c>
      <c r="W36" t="s">
        <v>231</v>
      </c>
      <c r="Y36" t="s">
        <v>229</v>
      </c>
      <c r="Z36" s="286"/>
    </row>
    <row r="37" spans="1:26" x14ac:dyDescent="0.45">
      <c r="A37" s="286"/>
      <c r="B37" s="195"/>
      <c r="C37" s="195" t="s">
        <v>237</v>
      </c>
      <c r="D37" s="195"/>
      <c r="E37" s="196">
        <f>SUM(E38:E39)</f>
        <v>253024</v>
      </c>
      <c r="F37" s="197">
        <f t="shared" ref="F37:V37" si="15">SUM(F38:F39)</f>
        <v>0</v>
      </c>
      <c r="G37" s="197">
        <f t="shared" si="15"/>
        <v>15261</v>
      </c>
      <c r="H37" s="197">
        <f t="shared" si="15"/>
        <v>0</v>
      </c>
      <c r="I37" s="197">
        <f t="shared" si="15"/>
        <v>205961</v>
      </c>
      <c r="J37" s="197">
        <f t="shared" si="15"/>
        <v>5944</v>
      </c>
      <c r="K37" s="197">
        <f t="shared" si="15"/>
        <v>159</v>
      </c>
      <c r="L37" s="197">
        <f t="shared" si="15"/>
        <v>0</v>
      </c>
      <c r="M37" s="197">
        <f t="shared" si="15"/>
        <v>0</v>
      </c>
      <c r="N37" s="197">
        <f t="shared" si="15"/>
        <v>0</v>
      </c>
      <c r="O37" s="197">
        <f t="shared" si="15"/>
        <v>0</v>
      </c>
      <c r="P37" s="197">
        <f t="shared" si="15"/>
        <v>2517</v>
      </c>
      <c r="Q37" s="197">
        <f t="shared" si="15"/>
        <v>0</v>
      </c>
      <c r="R37" s="197">
        <f t="shared" si="15"/>
        <v>2184</v>
      </c>
      <c r="S37" s="197">
        <f t="shared" si="15"/>
        <v>16173</v>
      </c>
      <c r="T37" s="197">
        <f t="shared" si="15"/>
        <v>235</v>
      </c>
      <c r="U37" s="197">
        <f t="shared" si="15"/>
        <v>3169</v>
      </c>
      <c r="V37" s="198">
        <f t="shared" si="15"/>
        <v>1421</v>
      </c>
      <c r="W37" s="195"/>
      <c r="X37" s="195" t="s">
        <v>237</v>
      </c>
      <c r="Y37" s="195"/>
      <c r="Z37" s="286"/>
    </row>
    <row r="38" spans="1:26" x14ac:dyDescent="0.45">
      <c r="A38" s="286"/>
      <c r="D38" t="s">
        <v>228</v>
      </c>
      <c r="E38" s="184">
        <f>SUM(F38:V38)</f>
        <v>246543</v>
      </c>
      <c r="F38" s="185">
        <v>0</v>
      </c>
      <c r="G38" s="185">
        <v>15261</v>
      </c>
      <c r="H38" s="185">
        <v>0</v>
      </c>
      <c r="I38" s="185">
        <v>205961</v>
      </c>
      <c r="J38" s="185">
        <v>5208</v>
      </c>
      <c r="K38" s="185">
        <v>159</v>
      </c>
      <c r="L38" s="185">
        <v>0</v>
      </c>
      <c r="M38" s="185">
        <v>0</v>
      </c>
      <c r="N38" s="185">
        <v>0</v>
      </c>
      <c r="O38" s="185">
        <v>0</v>
      </c>
      <c r="P38" s="185">
        <v>2517</v>
      </c>
      <c r="Q38" s="185">
        <v>0</v>
      </c>
      <c r="R38" s="185">
        <v>2184</v>
      </c>
      <c r="S38" s="185">
        <v>10444</v>
      </c>
      <c r="T38" s="185">
        <v>235</v>
      </c>
      <c r="U38" s="185">
        <v>3153</v>
      </c>
      <c r="V38" s="186">
        <v>1421</v>
      </c>
      <c r="Y38" t="s">
        <v>228</v>
      </c>
      <c r="Z38" s="286"/>
    </row>
    <row r="39" spans="1:26" x14ac:dyDescent="0.45">
      <c r="A39" s="286"/>
      <c r="D39" t="s">
        <v>229</v>
      </c>
      <c r="E39" s="184">
        <f>SUM(F39:V39)</f>
        <v>6481</v>
      </c>
      <c r="F39" s="185">
        <v>0</v>
      </c>
      <c r="G39" s="185">
        <v>0</v>
      </c>
      <c r="H39" s="185">
        <v>0</v>
      </c>
      <c r="I39" s="185">
        <v>0</v>
      </c>
      <c r="J39" s="185">
        <v>736</v>
      </c>
      <c r="K39" s="185">
        <v>0</v>
      </c>
      <c r="L39" s="185">
        <v>0</v>
      </c>
      <c r="M39" s="185">
        <v>0</v>
      </c>
      <c r="N39" s="185">
        <v>0</v>
      </c>
      <c r="O39" s="185">
        <v>0</v>
      </c>
      <c r="P39" s="185">
        <v>0</v>
      </c>
      <c r="Q39" s="185">
        <v>0</v>
      </c>
      <c r="R39" s="185">
        <v>0</v>
      </c>
      <c r="S39" s="185">
        <v>5729</v>
      </c>
      <c r="T39" s="185">
        <v>0</v>
      </c>
      <c r="U39" s="185">
        <v>16</v>
      </c>
      <c r="V39" s="186">
        <v>0</v>
      </c>
      <c r="Y39" t="s">
        <v>229</v>
      </c>
      <c r="Z39" s="286"/>
    </row>
    <row r="40" spans="1:26" x14ac:dyDescent="0.45">
      <c r="A40" s="286"/>
      <c r="B40" s="195"/>
      <c r="C40" s="195" t="s">
        <v>238</v>
      </c>
      <c r="D40" s="195"/>
      <c r="E40" s="196">
        <f>E41+E42</f>
        <v>106168</v>
      </c>
      <c r="F40" s="197">
        <f t="shared" ref="F40:V40" si="16">F41+F42</f>
        <v>0</v>
      </c>
      <c r="G40" s="197">
        <f t="shared" si="16"/>
        <v>0</v>
      </c>
      <c r="H40" s="197">
        <f t="shared" si="16"/>
        <v>11792</v>
      </c>
      <c r="I40" s="197">
        <f t="shared" si="16"/>
        <v>13140</v>
      </c>
      <c r="J40" s="197">
        <f t="shared" si="16"/>
        <v>0</v>
      </c>
      <c r="K40" s="197">
        <f t="shared" si="16"/>
        <v>0</v>
      </c>
      <c r="L40" s="197">
        <f t="shared" si="16"/>
        <v>0</v>
      </c>
      <c r="M40" s="197">
        <f t="shared" si="16"/>
        <v>0</v>
      </c>
      <c r="N40" s="197">
        <f t="shared" si="16"/>
        <v>0</v>
      </c>
      <c r="O40" s="197">
        <f t="shared" si="16"/>
        <v>0</v>
      </c>
      <c r="P40" s="197">
        <f t="shared" si="16"/>
        <v>0</v>
      </c>
      <c r="Q40" s="197">
        <f t="shared" si="16"/>
        <v>0</v>
      </c>
      <c r="R40" s="197">
        <f t="shared" si="16"/>
        <v>80976</v>
      </c>
      <c r="S40" s="197">
        <f t="shared" si="16"/>
        <v>260</v>
      </c>
      <c r="T40" s="197">
        <f t="shared" si="16"/>
        <v>0</v>
      </c>
      <c r="U40" s="197">
        <f t="shared" si="16"/>
        <v>0</v>
      </c>
      <c r="V40" s="198">
        <f t="shared" si="16"/>
        <v>0</v>
      </c>
      <c r="W40" s="195"/>
      <c r="X40" s="195" t="s">
        <v>238</v>
      </c>
      <c r="Y40" s="195"/>
      <c r="Z40" s="286"/>
    </row>
    <row r="41" spans="1:26" x14ac:dyDescent="0.45">
      <c r="A41" s="286"/>
      <c r="D41" t="s">
        <v>228</v>
      </c>
      <c r="E41" s="184">
        <f>SUM(F41:V41)</f>
        <v>105908</v>
      </c>
      <c r="F41" s="185">
        <v>0</v>
      </c>
      <c r="G41" s="185">
        <v>0</v>
      </c>
      <c r="H41" s="185">
        <v>11792</v>
      </c>
      <c r="I41" s="185">
        <v>13140</v>
      </c>
      <c r="J41" s="185">
        <v>0</v>
      </c>
      <c r="K41" s="185">
        <v>0</v>
      </c>
      <c r="L41" s="185">
        <v>0</v>
      </c>
      <c r="M41" s="185">
        <v>0</v>
      </c>
      <c r="N41" s="185">
        <v>0</v>
      </c>
      <c r="O41" s="185">
        <v>0</v>
      </c>
      <c r="P41" s="185">
        <v>0</v>
      </c>
      <c r="Q41" s="185">
        <v>0</v>
      </c>
      <c r="R41" s="185">
        <v>80976</v>
      </c>
      <c r="S41" s="185">
        <v>0</v>
      </c>
      <c r="T41" s="185">
        <v>0</v>
      </c>
      <c r="U41" s="185">
        <v>0</v>
      </c>
      <c r="V41" s="186">
        <v>0</v>
      </c>
      <c r="Y41" t="s">
        <v>228</v>
      </c>
      <c r="Z41" s="286"/>
    </row>
    <row r="42" spans="1:26" x14ac:dyDescent="0.45">
      <c r="A42" s="286"/>
      <c r="D42" t="s">
        <v>229</v>
      </c>
      <c r="E42" s="184">
        <f>SUM(F42:V42)</f>
        <v>260</v>
      </c>
      <c r="F42" s="185">
        <v>0</v>
      </c>
      <c r="G42" s="185">
        <v>0</v>
      </c>
      <c r="H42" s="185">
        <v>0</v>
      </c>
      <c r="I42" s="185">
        <v>0</v>
      </c>
      <c r="J42" s="185">
        <v>0</v>
      </c>
      <c r="K42" s="185">
        <v>0</v>
      </c>
      <c r="L42" s="185">
        <v>0</v>
      </c>
      <c r="M42" s="185">
        <v>0</v>
      </c>
      <c r="N42" s="185">
        <v>0</v>
      </c>
      <c r="O42" s="185">
        <v>0</v>
      </c>
      <c r="P42" s="185">
        <v>0</v>
      </c>
      <c r="Q42" s="185">
        <v>0</v>
      </c>
      <c r="R42" s="185">
        <v>0</v>
      </c>
      <c r="S42" s="185">
        <v>260</v>
      </c>
      <c r="T42" s="185">
        <v>0</v>
      </c>
      <c r="U42" s="185">
        <v>0</v>
      </c>
      <c r="V42" s="186">
        <v>0</v>
      </c>
      <c r="Y42" t="s">
        <v>229</v>
      </c>
      <c r="Z42" s="286"/>
    </row>
    <row r="43" spans="1:26" x14ac:dyDescent="0.45">
      <c r="A43" s="286"/>
      <c r="B43" s="195"/>
      <c r="C43" s="195" t="s">
        <v>239</v>
      </c>
      <c r="D43" s="195"/>
      <c r="E43" s="196">
        <f>SUM(E44:E45)</f>
        <v>2764069</v>
      </c>
      <c r="F43" s="197">
        <f t="shared" ref="F43:V43" si="17">F44+F45</f>
        <v>0</v>
      </c>
      <c r="G43" s="197">
        <f t="shared" si="17"/>
        <v>0</v>
      </c>
      <c r="H43" s="197">
        <f t="shared" si="17"/>
        <v>0</v>
      </c>
      <c r="I43" s="197">
        <f t="shared" si="17"/>
        <v>543464</v>
      </c>
      <c r="J43" s="197">
        <f t="shared" si="17"/>
        <v>0</v>
      </c>
      <c r="K43" s="197">
        <f t="shared" si="17"/>
        <v>0</v>
      </c>
      <c r="L43" s="197">
        <f t="shared" si="17"/>
        <v>0</v>
      </c>
      <c r="M43" s="197">
        <f t="shared" si="17"/>
        <v>0</v>
      </c>
      <c r="N43" s="197">
        <f t="shared" si="17"/>
        <v>0</v>
      </c>
      <c r="O43" s="197">
        <f t="shared" si="17"/>
        <v>106053</v>
      </c>
      <c r="P43" s="197">
        <f t="shared" si="17"/>
        <v>0</v>
      </c>
      <c r="Q43" s="197">
        <f t="shared" si="17"/>
        <v>822619</v>
      </c>
      <c r="R43" s="197">
        <f t="shared" si="17"/>
        <v>1093</v>
      </c>
      <c r="S43" s="197">
        <f t="shared" si="17"/>
        <v>145805</v>
      </c>
      <c r="T43" s="197">
        <f t="shared" si="17"/>
        <v>0</v>
      </c>
      <c r="U43" s="197">
        <f t="shared" si="17"/>
        <v>1145035</v>
      </c>
      <c r="V43" s="198">
        <f t="shared" si="17"/>
        <v>0</v>
      </c>
      <c r="W43" s="195"/>
      <c r="X43" s="195" t="s">
        <v>239</v>
      </c>
      <c r="Y43" s="195"/>
      <c r="Z43" s="286"/>
    </row>
    <row r="44" spans="1:26" x14ac:dyDescent="0.45">
      <c r="A44" s="286"/>
      <c r="D44" t="s">
        <v>228</v>
      </c>
      <c r="E44" s="184">
        <f>SUM(F44:V44)</f>
        <v>2764069</v>
      </c>
      <c r="F44" s="185">
        <v>0</v>
      </c>
      <c r="G44" s="185">
        <v>0</v>
      </c>
      <c r="H44" s="185">
        <v>0</v>
      </c>
      <c r="I44" s="185">
        <v>543464</v>
      </c>
      <c r="J44" s="185">
        <v>0</v>
      </c>
      <c r="K44" s="185">
        <v>0</v>
      </c>
      <c r="L44" s="185">
        <v>0</v>
      </c>
      <c r="M44" s="185">
        <v>0</v>
      </c>
      <c r="N44" s="185">
        <v>0</v>
      </c>
      <c r="O44" s="185">
        <v>106053</v>
      </c>
      <c r="P44" s="185">
        <v>0</v>
      </c>
      <c r="Q44" s="185">
        <v>822619</v>
      </c>
      <c r="R44" s="185">
        <v>1093</v>
      </c>
      <c r="S44" s="185">
        <v>145805</v>
      </c>
      <c r="T44" s="185">
        <v>0</v>
      </c>
      <c r="U44" s="185">
        <v>1145035</v>
      </c>
      <c r="V44" s="186">
        <v>0</v>
      </c>
      <c r="Y44" t="s">
        <v>228</v>
      </c>
      <c r="Z44" s="286"/>
    </row>
    <row r="45" spans="1:26" x14ac:dyDescent="0.45">
      <c r="A45" s="286"/>
      <c r="D45" t="s">
        <v>229</v>
      </c>
      <c r="E45" s="184">
        <f>SUM(F45:V45)</f>
        <v>0</v>
      </c>
      <c r="F45" s="185">
        <v>0</v>
      </c>
      <c r="G45" s="185">
        <v>0</v>
      </c>
      <c r="H45" s="185">
        <v>0</v>
      </c>
      <c r="I45" s="185">
        <v>0</v>
      </c>
      <c r="J45" s="185">
        <v>0</v>
      </c>
      <c r="K45" s="185">
        <v>0</v>
      </c>
      <c r="L45" s="185">
        <v>0</v>
      </c>
      <c r="M45" s="185">
        <v>0</v>
      </c>
      <c r="N45" s="185">
        <v>0</v>
      </c>
      <c r="O45" s="185">
        <v>0</v>
      </c>
      <c r="P45" s="185">
        <v>0</v>
      </c>
      <c r="Q45" s="185">
        <v>0</v>
      </c>
      <c r="R45" s="185">
        <v>0</v>
      </c>
      <c r="S45" s="185">
        <v>0</v>
      </c>
      <c r="T45" s="185">
        <v>0</v>
      </c>
      <c r="U45" s="185">
        <v>0</v>
      </c>
      <c r="V45" s="186">
        <v>0</v>
      </c>
      <c r="Y45" t="s">
        <v>229</v>
      </c>
      <c r="Z45" s="286"/>
    </row>
    <row r="46" spans="1:26" x14ac:dyDescent="0.45">
      <c r="A46" s="286"/>
      <c r="B46" s="199"/>
      <c r="C46" s="195" t="s">
        <v>258</v>
      </c>
      <c r="D46" s="199"/>
      <c r="E46" s="196">
        <f>E47+E48</f>
        <v>90472</v>
      </c>
      <c r="F46" s="197">
        <f t="shared" ref="F46:V46" si="18">SUM(F47:F48)</f>
        <v>0</v>
      </c>
      <c r="G46" s="197">
        <f t="shared" si="18"/>
        <v>0</v>
      </c>
      <c r="H46" s="197">
        <f t="shared" si="18"/>
        <v>0</v>
      </c>
      <c r="I46" s="197">
        <f t="shared" si="18"/>
        <v>205</v>
      </c>
      <c r="J46" s="197">
        <f t="shared" si="18"/>
        <v>0</v>
      </c>
      <c r="K46" s="197">
        <f t="shared" si="18"/>
        <v>0</v>
      </c>
      <c r="L46" s="197">
        <f t="shared" si="18"/>
        <v>0</v>
      </c>
      <c r="M46" s="197">
        <f t="shared" si="18"/>
        <v>0</v>
      </c>
      <c r="N46" s="197">
        <f t="shared" si="18"/>
        <v>0</v>
      </c>
      <c r="O46" s="197">
        <f t="shared" si="18"/>
        <v>0</v>
      </c>
      <c r="P46" s="197">
        <f t="shared" si="18"/>
        <v>0</v>
      </c>
      <c r="Q46" s="197">
        <f t="shared" si="18"/>
        <v>0</v>
      </c>
      <c r="R46" s="197">
        <f t="shared" si="18"/>
        <v>90267</v>
      </c>
      <c r="S46" s="197">
        <f t="shared" si="18"/>
        <v>0</v>
      </c>
      <c r="T46" s="197">
        <f t="shared" si="18"/>
        <v>0</v>
      </c>
      <c r="U46" s="197">
        <f t="shared" si="18"/>
        <v>0</v>
      </c>
      <c r="V46" s="198">
        <f t="shared" si="18"/>
        <v>0</v>
      </c>
      <c r="W46" s="199"/>
      <c r="X46" s="195" t="s">
        <v>258</v>
      </c>
      <c r="Y46" s="199"/>
      <c r="Z46" s="286"/>
    </row>
    <row r="47" spans="1:26" x14ac:dyDescent="0.45">
      <c r="A47" s="286"/>
      <c r="B47" t="s">
        <v>231</v>
      </c>
      <c r="D47" t="s">
        <v>228</v>
      </c>
      <c r="E47" s="184">
        <f>SUM(F47:V47)</f>
        <v>0</v>
      </c>
      <c r="F47" s="185">
        <v>0</v>
      </c>
      <c r="G47" s="185">
        <v>0</v>
      </c>
      <c r="H47" s="185">
        <v>0</v>
      </c>
      <c r="I47" s="185">
        <v>0</v>
      </c>
      <c r="J47" s="185">
        <v>0</v>
      </c>
      <c r="K47" s="185">
        <v>0</v>
      </c>
      <c r="L47" s="185">
        <v>0</v>
      </c>
      <c r="M47" s="185">
        <v>0</v>
      </c>
      <c r="N47" s="185">
        <v>0</v>
      </c>
      <c r="O47" s="185">
        <v>0</v>
      </c>
      <c r="P47" s="185">
        <v>0</v>
      </c>
      <c r="Q47" s="185">
        <v>0</v>
      </c>
      <c r="R47" s="185">
        <v>0</v>
      </c>
      <c r="S47" s="185">
        <v>0</v>
      </c>
      <c r="T47" s="185">
        <v>0</v>
      </c>
      <c r="U47" s="185">
        <v>0</v>
      </c>
      <c r="V47" s="186">
        <v>0</v>
      </c>
      <c r="W47" t="s">
        <v>231</v>
      </c>
      <c r="Y47" t="s">
        <v>228</v>
      </c>
      <c r="Z47" s="286"/>
    </row>
    <row r="48" spans="1:26" x14ac:dyDescent="0.45">
      <c r="A48" s="286"/>
      <c r="D48" t="s">
        <v>229</v>
      </c>
      <c r="E48" s="184">
        <f>SUM(F48:V48)</f>
        <v>90472</v>
      </c>
      <c r="F48" s="185">
        <v>0</v>
      </c>
      <c r="G48" s="185">
        <v>0</v>
      </c>
      <c r="H48" s="185">
        <v>0</v>
      </c>
      <c r="I48" s="185">
        <v>205</v>
      </c>
      <c r="J48" s="185">
        <v>0</v>
      </c>
      <c r="K48" s="185">
        <v>0</v>
      </c>
      <c r="L48" s="185">
        <v>0</v>
      </c>
      <c r="M48" s="185">
        <v>0</v>
      </c>
      <c r="N48" s="185">
        <v>0</v>
      </c>
      <c r="O48" s="185">
        <v>0</v>
      </c>
      <c r="P48" s="185">
        <v>0</v>
      </c>
      <c r="Q48" s="185">
        <v>0</v>
      </c>
      <c r="R48" s="185">
        <v>90267</v>
      </c>
      <c r="S48" s="185">
        <v>0</v>
      </c>
      <c r="T48" s="185">
        <v>0</v>
      </c>
      <c r="U48" s="185">
        <v>0</v>
      </c>
      <c r="V48" s="186">
        <v>0</v>
      </c>
      <c r="Y48" t="s">
        <v>229</v>
      </c>
      <c r="Z48" s="286"/>
    </row>
    <row r="49" spans="1:26" x14ac:dyDescent="0.45">
      <c r="A49" s="286"/>
      <c r="B49" s="195"/>
      <c r="C49" s="195" t="s">
        <v>240</v>
      </c>
      <c r="D49" s="195"/>
      <c r="E49" s="196">
        <f>E50</f>
        <v>274248</v>
      </c>
      <c r="F49" s="197">
        <f t="shared" ref="F49:V49" si="19">F50</f>
        <v>0</v>
      </c>
      <c r="G49" s="197">
        <f t="shared" si="19"/>
        <v>0</v>
      </c>
      <c r="H49" s="197">
        <f t="shared" si="19"/>
        <v>0</v>
      </c>
      <c r="I49" s="197">
        <f t="shared" si="19"/>
        <v>0</v>
      </c>
      <c r="J49" s="197">
        <f t="shared" si="19"/>
        <v>0</v>
      </c>
      <c r="K49" s="197">
        <f t="shared" si="19"/>
        <v>0</v>
      </c>
      <c r="L49" s="197">
        <f t="shared" si="19"/>
        <v>274248</v>
      </c>
      <c r="M49" s="197">
        <f t="shared" si="19"/>
        <v>0</v>
      </c>
      <c r="N49" s="197">
        <f t="shared" si="19"/>
        <v>0</v>
      </c>
      <c r="O49" s="197">
        <f t="shared" si="19"/>
        <v>0</v>
      </c>
      <c r="P49" s="197">
        <f t="shared" si="19"/>
        <v>0</v>
      </c>
      <c r="Q49" s="197">
        <f t="shared" si="19"/>
        <v>0</v>
      </c>
      <c r="R49" s="197">
        <f t="shared" si="19"/>
        <v>0</v>
      </c>
      <c r="S49" s="197">
        <f t="shared" si="19"/>
        <v>0</v>
      </c>
      <c r="T49" s="197">
        <f t="shared" si="19"/>
        <v>0</v>
      </c>
      <c r="U49" s="197">
        <f t="shared" si="19"/>
        <v>0</v>
      </c>
      <c r="V49" s="198">
        <f t="shared" si="19"/>
        <v>0</v>
      </c>
      <c r="W49" s="199"/>
      <c r="X49" s="195" t="s">
        <v>240</v>
      </c>
      <c r="Y49" s="195"/>
      <c r="Z49" s="286"/>
    </row>
    <row r="50" spans="1:26" x14ac:dyDescent="0.45">
      <c r="A50" s="286"/>
      <c r="B50" t="s">
        <v>231</v>
      </c>
      <c r="D50" t="s">
        <v>229</v>
      </c>
      <c r="E50" s="184">
        <f>SUM(F50:V50)</f>
        <v>274248</v>
      </c>
      <c r="F50" s="185">
        <v>0</v>
      </c>
      <c r="G50" s="185">
        <v>0</v>
      </c>
      <c r="H50" s="185">
        <v>0</v>
      </c>
      <c r="I50" s="185">
        <v>0</v>
      </c>
      <c r="J50" s="185">
        <v>0</v>
      </c>
      <c r="K50" s="185">
        <v>0</v>
      </c>
      <c r="L50" s="185">
        <v>274248</v>
      </c>
      <c r="M50" s="185">
        <v>0</v>
      </c>
      <c r="N50" s="185">
        <v>0</v>
      </c>
      <c r="O50" s="185">
        <v>0</v>
      </c>
      <c r="P50" s="185">
        <v>0</v>
      </c>
      <c r="Q50" s="185">
        <v>0</v>
      </c>
      <c r="R50" s="185">
        <v>0</v>
      </c>
      <c r="S50" s="185">
        <v>0</v>
      </c>
      <c r="T50" s="185">
        <v>0</v>
      </c>
      <c r="U50" s="185">
        <v>0</v>
      </c>
      <c r="V50" s="186">
        <v>0</v>
      </c>
      <c r="W50" s="194" t="s">
        <v>231</v>
      </c>
      <c r="Y50" t="s">
        <v>229</v>
      </c>
      <c r="Z50" s="286"/>
    </row>
    <row r="51" spans="1:26" x14ac:dyDescent="0.45">
      <c r="A51" s="286"/>
      <c r="B51" s="195" t="s">
        <v>231</v>
      </c>
      <c r="C51" s="195" t="s">
        <v>259</v>
      </c>
      <c r="D51" s="195"/>
      <c r="E51" s="196">
        <f>E52</f>
        <v>195307</v>
      </c>
      <c r="F51" s="197">
        <f t="shared" ref="F51:V51" si="20">F52</f>
        <v>0</v>
      </c>
      <c r="G51" s="197">
        <f t="shared" si="20"/>
        <v>0</v>
      </c>
      <c r="H51" s="197">
        <f t="shared" si="20"/>
        <v>0</v>
      </c>
      <c r="I51" s="197">
        <f t="shared" si="20"/>
        <v>0</v>
      </c>
      <c r="J51" s="197">
        <f t="shared" si="20"/>
        <v>0</v>
      </c>
      <c r="K51" s="197">
        <f t="shared" si="20"/>
        <v>0</v>
      </c>
      <c r="L51" s="197">
        <f t="shared" si="20"/>
        <v>0</v>
      </c>
      <c r="M51" s="197">
        <f t="shared" si="20"/>
        <v>0</v>
      </c>
      <c r="N51" s="197">
        <f t="shared" si="20"/>
        <v>0</v>
      </c>
      <c r="O51" s="197">
        <f t="shared" si="20"/>
        <v>0</v>
      </c>
      <c r="P51" s="197">
        <f t="shared" si="20"/>
        <v>0</v>
      </c>
      <c r="Q51" s="197">
        <f t="shared" si="20"/>
        <v>118526</v>
      </c>
      <c r="R51" s="197">
        <f t="shared" si="20"/>
        <v>0</v>
      </c>
      <c r="S51" s="197">
        <f t="shared" si="20"/>
        <v>0</v>
      </c>
      <c r="T51" s="197">
        <f t="shared" si="20"/>
        <v>0</v>
      </c>
      <c r="U51" s="197">
        <f t="shared" si="20"/>
        <v>76781</v>
      </c>
      <c r="V51" s="198">
        <f t="shared" si="20"/>
        <v>0</v>
      </c>
      <c r="W51" s="199" t="s">
        <v>231</v>
      </c>
      <c r="X51" s="195" t="s">
        <v>260</v>
      </c>
      <c r="Y51" s="195"/>
      <c r="Z51" s="286"/>
    </row>
    <row r="52" spans="1:26" x14ac:dyDescent="0.45">
      <c r="A52" s="286"/>
      <c r="D52" t="s">
        <v>228</v>
      </c>
      <c r="E52" s="184">
        <f>SUM(F52:V52)</f>
        <v>195307</v>
      </c>
      <c r="F52" s="185">
        <v>0</v>
      </c>
      <c r="G52" s="185">
        <v>0</v>
      </c>
      <c r="H52" s="185">
        <v>0</v>
      </c>
      <c r="I52" s="185">
        <v>0</v>
      </c>
      <c r="J52" s="185">
        <v>0</v>
      </c>
      <c r="K52" s="185">
        <v>0</v>
      </c>
      <c r="L52" s="185">
        <v>0</v>
      </c>
      <c r="M52" s="185">
        <v>0</v>
      </c>
      <c r="N52" s="185">
        <v>0</v>
      </c>
      <c r="O52" s="185">
        <v>0</v>
      </c>
      <c r="P52" s="185">
        <v>0</v>
      </c>
      <c r="Q52" s="185">
        <v>118526</v>
      </c>
      <c r="R52" s="185">
        <v>0</v>
      </c>
      <c r="S52" s="185">
        <v>0</v>
      </c>
      <c r="T52" s="185">
        <v>0</v>
      </c>
      <c r="U52" s="185">
        <v>76781</v>
      </c>
      <c r="V52" s="186">
        <v>0</v>
      </c>
      <c r="W52" s="194"/>
      <c r="Y52" t="s">
        <v>228</v>
      </c>
      <c r="Z52" s="286"/>
    </row>
    <row r="53" spans="1:26" x14ac:dyDescent="0.45">
      <c r="A53" s="286"/>
      <c r="B53" s="195"/>
      <c r="C53" s="195" t="s">
        <v>261</v>
      </c>
      <c r="D53" s="195"/>
      <c r="E53" s="196">
        <f>E54+E55</f>
        <v>341254</v>
      </c>
      <c r="F53" s="197">
        <f t="shared" ref="F53:V53" si="21">SUM(F54:F55)</f>
        <v>0</v>
      </c>
      <c r="G53" s="197">
        <f t="shared" si="21"/>
        <v>0</v>
      </c>
      <c r="H53" s="197">
        <f t="shared" si="21"/>
        <v>478</v>
      </c>
      <c r="I53" s="197">
        <f t="shared" si="21"/>
        <v>0</v>
      </c>
      <c r="J53" s="197">
        <f t="shared" si="21"/>
        <v>0</v>
      </c>
      <c r="K53" s="197">
        <f t="shared" si="21"/>
        <v>0</v>
      </c>
      <c r="L53" s="197">
        <f t="shared" si="21"/>
        <v>0</v>
      </c>
      <c r="M53" s="197">
        <f t="shared" si="21"/>
        <v>0</v>
      </c>
      <c r="N53" s="197">
        <f t="shared" si="21"/>
        <v>1147</v>
      </c>
      <c r="O53" s="197">
        <f t="shared" si="21"/>
        <v>319729</v>
      </c>
      <c r="P53" s="197">
        <f t="shared" si="21"/>
        <v>705</v>
      </c>
      <c r="Q53" s="197">
        <f t="shared" si="21"/>
        <v>0</v>
      </c>
      <c r="R53" s="197">
        <f t="shared" si="21"/>
        <v>19195</v>
      </c>
      <c r="S53" s="197">
        <f t="shared" si="21"/>
        <v>0</v>
      </c>
      <c r="T53" s="197">
        <f t="shared" si="21"/>
        <v>0</v>
      </c>
      <c r="U53" s="197">
        <f t="shared" si="21"/>
        <v>0</v>
      </c>
      <c r="V53" s="198">
        <f t="shared" si="21"/>
        <v>0</v>
      </c>
      <c r="W53" s="195"/>
      <c r="X53" s="195" t="s">
        <v>261</v>
      </c>
      <c r="Y53" s="195"/>
      <c r="Z53" s="286"/>
    </row>
    <row r="54" spans="1:26" x14ac:dyDescent="0.45">
      <c r="A54" s="286"/>
      <c r="D54" t="s">
        <v>228</v>
      </c>
      <c r="E54" s="184">
        <f>SUM(F54:V54)</f>
        <v>329377</v>
      </c>
      <c r="F54" s="185">
        <v>0</v>
      </c>
      <c r="G54" s="185">
        <v>0</v>
      </c>
      <c r="H54" s="185">
        <v>478</v>
      </c>
      <c r="I54" s="185">
        <v>0</v>
      </c>
      <c r="J54" s="185">
        <v>0</v>
      </c>
      <c r="K54" s="185">
        <v>0</v>
      </c>
      <c r="L54" s="185">
        <v>0</v>
      </c>
      <c r="M54" s="185">
        <v>0</v>
      </c>
      <c r="N54" s="185">
        <v>1147</v>
      </c>
      <c r="O54" s="185">
        <v>319729</v>
      </c>
      <c r="P54" s="185">
        <v>0</v>
      </c>
      <c r="Q54" s="185">
        <v>0</v>
      </c>
      <c r="R54" s="185">
        <v>8023</v>
      </c>
      <c r="S54" s="185">
        <v>0</v>
      </c>
      <c r="T54" s="185">
        <v>0</v>
      </c>
      <c r="U54" s="185">
        <v>0</v>
      </c>
      <c r="V54" s="186">
        <v>0</v>
      </c>
      <c r="Y54" t="s">
        <v>228</v>
      </c>
      <c r="Z54" s="286"/>
    </row>
    <row r="55" spans="1:26" x14ac:dyDescent="0.45">
      <c r="A55" s="286"/>
      <c r="D55" t="s">
        <v>229</v>
      </c>
      <c r="E55" s="184">
        <f>SUM(F55:V55)</f>
        <v>11877</v>
      </c>
      <c r="F55" s="185">
        <v>0</v>
      </c>
      <c r="G55" s="185">
        <v>0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>
        <v>0</v>
      </c>
      <c r="N55" s="185">
        <v>0</v>
      </c>
      <c r="O55" s="185">
        <v>0</v>
      </c>
      <c r="P55" s="185">
        <v>705</v>
      </c>
      <c r="Q55" s="185">
        <v>0</v>
      </c>
      <c r="R55" s="185">
        <v>11172</v>
      </c>
      <c r="S55" s="185">
        <v>0</v>
      </c>
      <c r="T55" s="185">
        <v>0</v>
      </c>
      <c r="U55" s="185">
        <v>0</v>
      </c>
      <c r="V55" s="186">
        <v>0</v>
      </c>
      <c r="Y55" t="s">
        <v>229</v>
      </c>
      <c r="Z55" s="286"/>
    </row>
    <row r="56" spans="1:26" x14ac:dyDescent="0.45">
      <c r="A56" s="286"/>
      <c r="B56" s="195"/>
      <c r="C56" s="195" t="s">
        <v>241</v>
      </c>
      <c r="D56" s="195"/>
      <c r="E56" s="196">
        <f>E57</f>
        <v>536765</v>
      </c>
      <c r="F56" s="197">
        <f t="shared" ref="F56:V56" si="22">F57</f>
        <v>0</v>
      </c>
      <c r="G56" s="197">
        <f t="shared" si="22"/>
        <v>0</v>
      </c>
      <c r="H56" s="197">
        <f t="shared" si="22"/>
        <v>0</v>
      </c>
      <c r="I56" s="197">
        <f t="shared" si="22"/>
        <v>0</v>
      </c>
      <c r="J56" s="197">
        <f t="shared" si="22"/>
        <v>0</v>
      </c>
      <c r="K56" s="197">
        <f t="shared" si="22"/>
        <v>0</v>
      </c>
      <c r="L56" s="197">
        <f t="shared" si="22"/>
        <v>34667</v>
      </c>
      <c r="M56" s="197">
        <f t="shared" si="22"/>
        <v>0</v>
      </c>
      <c r="N56" s="197">
        <f t="shared" si="22"/>
        <v>4535</v>
      </c>
      <c r="O56" s="197">
        <f t="shared" si="22"/>
        <v>0</v>
      </c>
      <c r="P56" s="197">
        <f t="shared" si="22"/>
        <v>0</v>
      </c>
      <c r="Q56" s="197">
        <f t="shared" si="22"/>
        <v>0</v>
      </c>
      <c r="R56" s="197">
        <f t="shared" si="22"/>
        <v>0</v>
      </c>
      <c r="S56" s="197">
        <f t="shared" si="22"/>
        <v>0</v>
      </c>
      <c r="T56" s="197">
        <f t="shared" si="22"/>
        <v>0</v>
      </c>
      <c r="U56" s="197">
        <f t="shared" si="22"/>
        <v>0</v>
      </c>
      <c r="V56" s="198">
        <f t="shared" si="22"/>
        <v>497563</v>
      </c>
      <c r="W56" s="195"/>
      <c r="X56" s="195" t="s">
        <v>241</v>
      </c>
      <c r="Y56" s="195"/>
      <c r="Z56" s="286"/>
    </row>
    <row r="57" spans="1:26" x14ac:dyDescent="0.45">
      <c r="A57" s="286"/>
      <c r="D57" t="s">
        <v>228</v>
      </c>
      <c r="E57" s="184">
        <f>SUM(F57:V57)</f>
        <v>536765</v>
      </c>
      <c r="F57" s="185">
        <v>0</v>
      </c>
      <c r="G57" s="185">
        <v>0</v>
      </c>
      <c r="H57" s="185">
        <v>0</v>
      </c>
      <c r="I57" s="185">
        <v>0</v>
      </c>
      <c r="J57" s="185">
        <v>0</v>
      </c>
      <c r="K57" s="185">
        <v>0</v>
      </c>
      <c r="L57" s="185">
        <v>34667</v>
      </c>
      <c r="M57" s="185">
        <v>0</v>
      </c>
      <c r="N57" s="185">
        <v>4535</v>
      </c>
      <c r="O57" s="185">
        <v>0</v>
      </c>
      <c r="P57" s="185">
        <v>0</v>
      </c>
      <c r="Q57" s="185">
        <v>0</v>
      </c>
      <c r="R57" s="185">
        <v>0</v>
      </c>
      <c r="S57" s="185">
        <v>0</v>
      </c>
      <c r="T57" s="185">
        <v>0</v>
      </c>
      <c r="U57" s="185">
        <v>0</v>
      </c>
      <c r="V57" s="186">
        <v>497563</v>
      </c>
      <c r="Y57" t="s">
        <v>228</v>
      </c>
      <c r="Z57" s="286"/>
    </row>
    <row r="58" spans="1:26" x14ac:dyDescent="0.45">
      <c r="A58" s="286"/>
      <c r="B58" s="180" t="s">
        <v>242</v>
      </c>
      <c r="C58" s="180"/>
      <c r="D58" s="180"/>
      <c r="E58" s="181">
        <f t="shared" ref="E58:V58" si="23">E59+E60</f>
        <v>14334944</v>
      </c>
      <c r="F58" s="182">
        <f t="shared" si="23"/>
        <v>128623</v>
      </c>
      <c r="G58" s="182">
        <f t="shared" si="23"/>
        <v>91923</v>
      </c>
      <c r="H58" s="182">
        <f t="shared" si="23"/>
        <v>2974</v>
      </c>
      <c r="I58" s="182">
        <f t="shared" si="23"/>
        <v>14970</v>
      </c>
      <c r="J58" s="182">
        <f t="shared" si="23"/>
        <v>9081</v>
      </c>
      <c r="K58" s="182">
        <f t="shared" si="23"/>
        <v>0</v>
      </c>
      <c r="L58" s="182">
        <f t="shared" si="23"/>
        <v>233909</v>
      </c>
      <c r="M58" s="182">
        <f t="shared" si="23"/>
        <v>12442</v>
      </c>
      <c r="N58" s="182">
        <f t="shared" si="23"/>
        <v>81475</v>
      </c>
      <c r="O58" s="182">
        <f t="shared" si="23"/>
        <v>30197</v>
      </c>
      <c r="P58" s="182">
        <f t="shared" si="23"/>
        <v>55923</v>
      </c>
      <c r="Q58" s="182">
        <f t="shared" si="23"/>
        <v>4831105</v>
      </c>
      <c r="R58" s="182">
        <f t="shared" si="23"/>
        <v>60467</v>
      </c>
      <c r="S58" s="182">
        <f t="shared" si="23"/>
        <v>2500913</v>
      </c>
      <c r="T58" s="182">
        <f t="shared" si="23"/>
        <v>6210512</v>
      </c>
      <c r="U58" s="182">
        <f t="shared" si="23"/>
        <v>57068</v>
      </c>
      <c r="V58" s="183">
        <f t="shared" si="23"/>
        <v>13362</v>
      </c>
      <c r="W58" s="180" t="s">
        <v>242</v>
      </c>
      <c r="X58" s="180"/>
      <c r="Y58" s="180"/>
      <c r="Z58" s="286"/>
    </row>
    <row r="59" spans="1:26" x14ac:dyDescent="0.45">
      <c r="A59" s="286"/>
      <c r="B59" t="s">
        <v>231</v>
      </c>
      <c r="D59" t="s">
        <v>228</v>
      </c>
      <c r="E59" s="184">
        <f>E62+E65+E68+E74+E71</f>
        <v>9250869</v>
      </c>
      <c r="F59" s="185">
        <f t="shared" ref="F59:V59" si="24">F62+F65+F68+F74+F71</f>
        <v>82270</v>
      </c>
      <c r="G59" s="185">
        <f t="shared" si="24"/>
        <v>80181</v>
      </c>
      <c r="H59" s="185">
        <f t="shared" si="24"/>
        <v>0</v>
      </c>
      <c r="I59" s="185">
        <f t="shared" si="24"/>
        <v>9778</v>
      </c>
      <c r="J59" s="185">
        <f t="shared" si="24"/>
        <v>9081</v>
      </c>
      <c r="K59" s="185">
        <f t="shared" si="24"/>
        <v>0</v>
      </c>
      <c r="L59" s="185">
        <f t="shared" si="24"/>
        <v>0</v>
      </c>
      <c r="M59" s="185">
        <f t="shared" si="24"/>
        <v>0</v>
      </c>
      <c r="N59" s="185">
        <f t="shared" si="24"/>
        <v>36708</v>
      </c>
      <c r="O59" s="185">
        <f t="shared" si="24"/>
        <v>0</v>
      </c>
      <c r="P59" s="185">
        <f t="shared" si="24"/>
        <v>36984</v>
      </c>
      <c r="Q59" s="185">
        <f t="shared" si="24"/>
        <v>4831105</v>
      </c>
      <c r="R59" s="185">
        <f t="shared" si="24"/>
        <v>60467</v>
      </c>
      <c r="S59" s="185">
        <f t="shared" si="24"/>
        <v>2490727</v>
      </c>
      <c r="T59" s="185">
        <f t="shared" si="24"/>
        <v>1613192</v>
      </c>
      <c r="U59" s="185">
        <f t="shared" si="24"/>
        <v>376</v>
      </c>
      <c r="V59" s="186">
        <f t="shared" si="24"/>
        <v>0</v>
      </c>
      <c r="W59" t="s">
        <v>231</v>
      </c>
      <c r="Y59" t="s">
        <v>228</v>
      </c>
      <c r="Z59" s="286"/>
    </row>
    <row r="60" spans="1:26" x14ac:dyDescent="0.45">
      <c r="A60" s="286"/>
      <c r="B60" t="s">
        <v>231</v>
      </c>
      <c r="D60" t="s">
        <v>229</v>
      </c>
      <c r="E60" s="184">
        <f>E63+E66+E69+E72</f>
        <v>5084075</v>
      </c>
      <c r="F60" s="185">
        <f t="shared" ref="F60:V60" si="25">F63+F66+F69+F72</f>
        <v>46353</v>
      </c>
      <c r="G60" s="185">
        <f t="shared" si="25"/>
        <v>11742</v>
      </c>
      <c r="H60" s="185">
        <f t="shared" si="25"/>
        <v>2974</v>
      </c>
      <c r="I60" s="185">
        <f t="shared" si="25"/>
        <v>5192</v>
      </c>
      <c r="J60" s="185">
        <f t="shared" si="25"/>
        <v>0</v>
      </c>
      <c r="K60" s="185">
        <f t="shared" si="25"/>
        <v>0</v>
      </c>
      <c r="L60" s="185">
        <f t="shared" si="25"/>
        <v>233909</v>
      </c>
      <c r="M60" s="185">
        <f t="shared" si="25"/>
        <v>12442</v>
      </c>
      <c r="N60" s="185">
        <f t="shared" si="25"/>
        <v>44767</v>
      </c>
      <c r="O60" s="185">
        <f t="shared" si="25"/>
        <v>30197</v>
      </c>
      <c r="P60" s="185">
        <f t="shared" si="25"/>
        <v>18939</v>
      </c>
      <c r="Q60" s="185">
        <f t="shared" si="25"/>
        <v>0</v>
      </c>
      <c r="R60" s="185">
        <f t="shared" si="25"/>
        <v>0</v>
      </c>
      <c r="S60" s="185">
        <f t="shared" si="25"/>
        <v>10186</v>
      </c>
      <c r="T60" s="185">
        <f t="shared" si="25"/>
        <v>4597320</v>
      </c>
      <c r="U60" s="185">
        <f t="shared" si="25"/>
        <v>56692</v>
      </c>
      <c r="V60" s="186">
        <f t="shared" si="25"/>
        <v>13362</v>
      </c>
      <c r="W60" t="s">
        <v>231</v>
      </c>
      <c r="Y60" t="s">
        <v>229</v>
      </c>
      <c r="Z60" s="286"/>
    </row>
    <row r="61" spans="1:26" x14ac:dyDescent="0.45">
      <c r="A61" s="286"/>
      <c r="B61" s="195" t="s">
        <v>231</v>
      </c>
      <c r="C61" s="195" t="s">
        <v>243</v>
      </c>
      <c r="D61" s="195"/>
      <c r="E61" s="196">
        <f>E62+E63</f>
        <v>13737290</v>
      </c>
      <c r="F61" s="197">
        <f t="shared" ref="F61:V61" si="26">F62+F63</f>
        <v>0</v>
      </c>
      <c r="G61" s="197">
        <f t="shared" si="26"/>
        <v>0</v>
      </c>
      <c r="H61" s="197">
        <f t="shared" si="26"/>
        <v>0</v>
      </c>
      <c r="I61" s="197">
        <f t="shared" si="26"/>
        <v>0</v>
      </c>
      <c r="J61" s="197">
        <f t="shared" si="26"/>
        <v>0</v>
      </c>
      <c r="K61" s="197">
        <f t="shared" si="26"/>
        <v>0</v>
      </c>
      <c r="L61" s="197">
        <f t="shared" si="26"/>
        <v>231265</v>
      </c>
      <c r="M61" s="197">
        <f t="shared" si="26"/>
        <v>0</v>
      </c>
      <c r="N61" s="197">
        <f t="shared" si="26"/>
        <v>0</v>
      </c>
      <c r="O61" s="197">
        <f t="shared" si="26"/>
        <v>0</v>
      </c>
      <c r="P61" s="197">
        <f t="shared" si="26"/>
        <v>0</v>
      </c>
      <c r="Q61" s="197">
        <f t="shared" si="26"/>
        <v>4831105</v>
      </c>
      <c r="R61" s="197">
        <f t="shared" si="26"/>
        <v>0</v>
      </c>
      <c r="S61" s="197">
        <f t="shared" si="26"/>
        <v>2488128</v>
      </c>
      <c r="T61" s="197">
        <f t="shared" si="26"/>
        <v>6186792</v>
      </c>
      <c r="U61" s="197">
        <f t="shared" si="26"/>
        <v>0</v>
      </c>
      <c r="V61" s="198">
        <f t="shared" si="26"/>
        <v>0</v>
      </c>
      <c r="W61" s="195" t="s">
        <v>231</v>
      </c>
      <c r="X61" s="195" t="s">
        <v>243</v>
      </c>
      <c r="Y61" s="195"/>
      <c r="Z61" s="286"/>
    </row>
    <row r="62" spans="1:26" x14ac:dyDescent="0.45">
      <c r="A62" s="286"/>
      <c r="B62" t="s">
        <v>231</v>
      </c>
      <c r="D62" t="s">
        <v>228</v>
      </c>
      <c r="E62" s="184">
        <f t="shared" ref="E62:E74" si="27">SUM(F62:V62)</f>
        <v>8924777</v>
      </c>
      <c r="F62" s="185">
        <v>0</v>
      </c>
      <c r="G62" s="185">
        <v>0</v>
      </c>
      <c r="H62" s="185">
        <v>0</v>
      </c>
      <c r="I62" s="185">
        <v>0</v>
      </c>
      <c r="J62" s="185">
        <v>0</v>
      </c>
      <c r="K62" s="185">
        <v>0</v>
      </c>
      <c r="L62" s="185">
        <v>0</v>
      </c>
      <c r="M62" s="185">
        <v>0</v>
      </c>
      <c r="N62" s="185">
        <v>0</v>
      </c>
      <c r="O62" s="185">
        <v>0</v>
      </c>
      <c r="P62" s="185"/>
      <c r="Q62" s="185">
        <v>4831105</v>
      </c>
      <c r="R62" s="185">
        <v>0</v>
      </c>
      <c r="S62" s="185">
        <v>2488128</v>
      </c>
      <c r="T62" s="185">
        <v>1605544</v>
      </c>
      <c r="U62" s="185">
        <v>0</v>
      </c>
      <c r="V62" s="186">
        <v>0</v>
      </c>
      <c r="W62" t="s">
        <v>231</v>
      </c>
      <c r="Y62" t="s">
        <v>228</v>
      </c>
      <c r="Z62" s="286"/>
    </row>
    <row r="63" spans="1:26" x14ac:dyDescent="0.45">
      <c r="A63" s="286"/>
      <c r="B63" t="s">
        <v>231</v>
      </c>
      <c r="D63" t="s">
        <v>229</v>
      </c>
      <c r="E63" s="184">
        <f t="shared" si="27"/>
        <v>4812513</v>
      </c>
      <c r="F63" s="185">
        <v>0</v>
      </c>
      <c r="G63" s="185">
        <v>0</v>
      </c>
      <c r="H63" s="185">
        <v>0</v>
      </c>
      <c r="I63" s="185">
        <v>0</v>
      </c>
      <c r="J63" s="185">
        <v>0</v>
      </c>
      <c r="K63" s="185">
        <v>0</v>
      </c>
      <c r="L63" s="185">
        <v>231265</v>
      </c>
      <c r="M63" s="185">
        <v>0</v>
      </c>
      <c r="N63" s="185">
        <v>0</v>
      </c>
      <c r="O63" s="185">
        <v>0</v>
      </c>
      <c r="P63" s="185">
        <v>0</v>
      </c>
      <c r="Q63" s="185">
        <v>0</v>
      </c>
      <c r="R63" s="185">
        <v>0</v>
      </c>
      <c r="S63" s="185">
        <v>0</v>
      </c>
      <c r="T63" s="185">
        <v>4581248</v>
      </c>
      <c r="U63" s="185">
        <v>0</v>
      </c>
      <c r="V63" s="186">
        <v>0</v>
      </c>
      <c r="W63" t="s">
        <v>231</v>
      </c>
      <c r="Y63" t="s">
        <v>229</v>
      </c>
      <c r="Z63" s="286"/>
    </row>
    <row r="64" spans="1:26" x14ac:dyDescent="0.45">
      <c r="A64" s="286"/>
      <c r="B64" s="195" t="s">
        <v>231</v>
      </c>
      <c r="C64" s="195" t="s">
        <v>244</v>
      </c>
      <c r="D64" s="195"/>
      <c r="E64" s="196">
        <f t="shared" ref="E64:V64" si="28">E65+E66</f>
        <v>66381</v>
      </c>
      <c r="F64" s="197">
        <f t="shared" si="28"/>
        <v>0</v>
      </c>
      <c r="G64" s="197">
        <f t="shared" si="28"/>
        <v>10903</v>
      </c>
      <c r="H64" s="197">
        <f t="shared" si="28"/>
        <v>0</v>
      </c>
      <c r="I64" s="197">
        <f t="shared" si="28"/>
        <v>0</v>
      </c>
      <c r="J64" s="197">
        <f t="shared" si="28"/>
        <v>5349</v>
      </c>
      <c r="K64" s="197">
        <f t="shared" si="28"/>
        <v>0</v>
      </c>
      <c r="L64" s="197">
        <f t="shared" si="28"/>
        <v>0</v>
      </c>
      <c r="M64" s="197">
        <f t="shared" si="28"/>
        <v>0</v>
      </c>
      <c r="N64" s="197">
        <f t="shared" si="28"/>
        <v>1791</v>
      </c>
      <c r="O64" s="197">
        <f t="shared" si="28"/>
        <v>0</v>
      </c>
      <c r="P64" s="197">
        <f t="shared" si="28"/>
        <v>29695</v>
      </c>
      <c r="Q64" s="197">
        <f t="shared" si="28"/>
        <v>0</v>
      </c>
      <c r="R64" s="197">
        <f t="shared" si="28"/>
        <v>13025</v>
      </c>
      <c r="S64" s="197">
        <f t="shared" si="28"/>
        <v>1298</v>
      </c>
      <c r="T64" s="197">
        <f t="shared" si="28"/>
        <v>4320</v>
      </c>
      <c r="U64" s="197">
        <f t="shared" si="28"/>
        <v>0</v>
      </c>
      <c r="V64" s="198">
        <f t="shared" si="28"/>
        <v>0</v>
      </c>
      <c r="W64" s="195" t="s">
        <v>231</v>
      </c>
      <c r="X64" s="195" t="s">
        <v>244</v>
      </c>
      <c r="Y64" s="195"/>
      <c r="Z64" s="286"/>
    </row>
    <row r="65" spans="1:26" x14ac:dyDescent="0.45">
      <c r="A65" s="286"/>
      <c r="B65" t="s">
        <v>231</v>
      </c>
      <c r="D65" t="s">
        <v>228</v>
      </c>
      <c r="E65" s="184">
        <f t="shared" si="27"/>
        <v>51158</v>
      </c>
      <c r="F65" s="185">
        <v>0</v>
      </c>
      <c r="G65" s="185">
        <v>0</v>
      </c>
      <c r="H65" s="185">
        <v>0</v>
      </c>
      <c r="I65" s="185">
        <v>0</v>
      </c>
      <c r="J65" s="185">
        <v>5349</v>
      </c>
      <c r="K65" s="185">
        <v>0</v>
      </c>
      <c r="L65" s="185">
        <v>0</v>
      </c>
      <c r="M65" s="185">
        <v>0</v>
      </c>
      <c r="N65" s="185">
        <v>1791</v>
      </c>
      <c r="O65" s="185">
        <v>0</v>
      </c>
      <c r="P65" s="185">
        <v>29695</v>
      </c>
      <c r="Q65" s="185">
        <v>0</v>
      </c>
      <c r="R65" s="185">
        <v>13025</v>
      </c>
      <c r="S65" s="185">
        <v>1298</v>
      </c>
      <c r="T65" s="185">
        <v>0</v>
      </c>
      <c r="U65" s="185">
        <v>0</v>
      </c>
      <c r="V65" s="186">
        <v>0</v>
      </c>
      <c r="W65" t="s">
        <v>231</v>
      </c>
      <c r="Y65" t="s">
        <v>228</v>
      </c>
      <c r="Z65" s="286"/>
    </row>
    <row r="66" spans="1:26" x14ac:dyDescent="0.45">
      <c r="A66" s="286"/>
      <c r="B66" t="s">
        <v>231</v>
      </c>
      <c r="D66" t="s">
        <v>229</v>
      </c>
      <c r="E66" s="184">
        <f t="shared" si="27"/>
        <v>15223</v>
      </c>
      <c r="F66" s="185">
        <v>0</v>
      </c>
      <c r="G66" s="185">
        <v>10903</v>
      </c>
      <c r="H66" s="185">
        <v>0</v>
      </c>
      <c r="I66" s="185">
        <v>0</v>
      </c>
      <c r="J66" s="185">
        <v>0</v>
      </c>
      <c r="K66" s="185">
        <v>0</v>
      </c>
      <c r="L66" s="185">
        <v>0</v>
      </c>
      <c r="M66" s="185">
        <v>0</v>
      </c>
      <c r="N66" s="185">
        <v>0</v>
      </c>
      <c r="O66" s="185">
        <v>0</v>
      </c>
      <c r="P66" s="185">
        <v>0</v>
      </c>
      <c r="Q66" s="185">
        <v>0</v>
      </c>
      <c r="R66" s="185">
        <v>0</v>
      </c>
      <c r="S66" s="185">
        <v>0</v>
      </c>
      <c r="T66" s="185">
        <v>4320</v>
      </c>
      <c r="U66" s="185">
        <v>0</v>
      </c>
      <c r="V66" s="186">
        <v>0</v>
      </c>
      <c r="W66" t="s">
        <v>231</v>
      </c>
      <c r="Y66" t="s">
        <v>229</v>
      </c>
      <c r="Z66" s="286"/>
    </row>
    <row r="67" spans="1:26" x14ac:dyDescent="0.45">
      <c r="A67" s="286"/>
      <c r="B67" s="195" t="s">
        <v>231</v>
      </c>
      <c r="C67" s="195" t="s">
        <v>245</v>
      </c>
      <c r="D67" s="195"/>
      <c r="E67" s="196">
        <f t="shared" ref="E67:V67" si="29">E68+E69</f>
        <v>234470</v>
      </c>
      <c r="F67" s="197">
        <f t="shared" si="29"/>
        <v>82270</v>
      </c>
      <c r="G67" s="197">
        <f t="shared" si="29"/>
        <v>0</v>
      </c>
      <c r="H67" s="197">
        <f t="shared" si="29"/>
        <v>0</v>
      </c>
      <c r="I67" s="197">
        <f t="shared" si="29"/>
        <v>9778</v>
      </c>
      <c r="J67" s="197">
        <f t="shared" si="29"/>
        <v>0</v>
      </c>
      <c r="K67" s="197">
        <f t="shared" si="29"/>
        <v>0</v>
      </c>
      <c r="L67" s="197">
        <f t="shared" si="29"/>
        <v>0</v>
      </c>
      <c r="M67" s="197">
        <f t="shared" si="29"/>
        <v>12442</v>
      </c>
      <c r="N67" s="197">
        <f t="shared" si="29"/>
        <v>22712</v>
      </c>
      <c r="O67" s="197">
        <f t="shared" si="29"/>
        <v>17154</v>
      </c>
      <c r="P67" s="197">
        <f t="shared" si="29"/>
        <v>18939</v>
      </c>
      <c r="Q67" s="197">
        <f t="shared" si="29"/>
        <v>0</v>
      </c>
      <c r="R67" s="197">
        <f t="shared" si="29"/>
        <v>0</v>
      </c>
      <c r="S67" s="197">
        <f t="shared" si="29"/>
        <v>11487</v>
      </c>
      <c r="T67" s="197">
        <f t="shared" si="29"/>
        <v>19400</v>
      </c>
      <c r="U67" s="197">
        <f t="shared" si="29"/>
        <v>34031</v>
      </c>
      <c r="V67" s="198">
        <f t="shared" si="29"/>
        <v>6257</v>
      </c>
      <c r="W67" s="195" t="s">
        <v>231</v>
      </c>
      <c r="X67" s="195" t="s">
        <v>245</v>
      </c>
      <c r="Y67" s="195"/>
      <c r="Z67" s="286"/>
    </row>
    <row r="68" spans="1:26" x14ac:dyDescent="0.45">
      <c r="A68" s="286"/>
      <c r="B68" t="s">
        <v>231</v>
      </c>
      <c r="D68" t="s">
        <v>228</v>
      </c>
      <c r="E68" s="184">
        <f t="shared" si="27"/>
        <v>102301</v>
      </c>
      <c r="F68" s="185">
        <v>82270</v>
      </c>
      <c r="G68" s="185">
        <v>0</v>
      </c>
      <c r="H68" s="185">
        <v>0</v>
      </c>
      <c r="I68" s="185">
        <v>9778</v>
      </c>
      <c r="J68" s="185">
        <v>0</v>
      </c>
      <c r="K68" s="185">
        <v>0</v>
      </c>
      <c r="L68" s="185">
        <v>0</v>
      </c>
      <c r="M68" s="185">
        <v>0</v>
      </c>
      <c r="N68" s="185">
        <v>928</v>
      </c>
      <c r="O68" s="185">
        <v>0</v>
      </c>
      <c r="P68" s="185">
        <v>0</v>
      </c>
      <c r="Q68" s="185">
        <v>0</v>
      </c>
      <c r="R68" s="185">
        <v>0</v>
      </c>
      <c r="S68" s="185">
        <v>1301</v>
      </c>
      <c r="T68" s="185">
        <v>7648</v>
      </c>
      <c r="U68" s="185">
        <v>376</v>
      </c>
      <c r="V68" s="186">
        <v>0</v>
      </c>
      <c r="W68" t="s">
        <v>231</v>
      </c>
      <c r="Y68" t="s">
        <v>228</v>
      </c>
      <c r="Z68" s="286"/>
    </row>
    <row r="69" spans="1:26" x14ac:dyDescent="0.45">
      <c r="A69" s="286"/>
      <c r="B69" t="s">
        <v>231</v>
      </c>
      <c r="D69" t="s">
        <v>229</v>
      </c>
      <c r="E69" s="184">
        <f t="shared" si="27"/>
        <v>132169</v>
      </c>
      <c r="F69" s="185">
        <v>0</v>
      </c>
      <c r="G69" s="185">
        <v>0</v>
      </c>
      <c r="H69" s="185">
        <v>0</v>
      </c>
      <c r="I69" s="185">
        <v>0</v>
      </c>
      <c r="J69" s="185">
        <v>0</v>
      </c>
      <c r="K69" s="185">
        <v>0</v>
      </c>
      <c r="L69" s="185">
        <v>0</v>
      </c>
      <c r="M69" s="185">
        <v>12442</v>
      </c>
      <c r="N69" s="185">
        <v>21784</v>
      </c>
      <c r="O69" s="185">
        <v>17154</v>
      </c>
      <c r="P69" s="185">
        <v>18939</v>
      </c>
      <c r="Q69" s="185">
        <v>0</v>
      </c>
      <c r="R69" s="185">
        <v>0</v>
      </c>
      <c r="S69" s="185">
        <v>10186</v>
      </c>
      <c r="T69" s="185">
        <v>11752</v>
      </c>
      <c r="U69" s="185">
        <v>33655</v>
      </c>
      <c r="V69" s="186">
        <v>6257</v>
      </c>
      <c r="W69" t="s">
        <v>231</v>
      </c>
      <c r="Y69" t="s">
        <v>229</v>
      </c>
      <c r="Z69" s="286"/>
    </row>
    <row r="70" spans="1:26" x14ac:dyDescent="0.45">
      <c r="A70" s="286"/>
      <c r="B70" s="195" t="s">
        <v>231</v>
      </c>
      <c r="C70" s="195" t="s">
        <v>262</v>
      </c>
      <c r="D70" s="195"/>
      <c r="E70" s="196">
        <f t="shared" ref="E70:V70" si="30">E71+E72</f>
        <v>185228</v>
      </c>
      <c r="F70" s="197">
        <f t="shared" si="30"/>
        <v>46353</v>
      </c>
      <c r="G70" s="197">
        <f t="shared" si="30"/>
        <v>865</v>
      </c>
      <c r="H70" s="197">
        <f t="shared" si="30"/>
        <v>2974</v>
      </c>
      <c r="I70" s="197">
        <f t="shared" si="30"/>
        <v>5192</v>
      </c>
      <c r="J70" s="197">
        <f t="shared" si="30"/>
        <v>3732</v>
      </c>
      <c r="K70" s="197">
        <f t="shared" si="30"/>
        <v>0</v>
      </c>
      <c r="L70" s="197">
        <f t="shared" si="30"/>
        <v>2644</v>
      </c>
      <c r="M70" s="197">
        <f t="shared" si="30"/>
        <v>0</v>
      </c>
      <c r="N70" s="197">
        <f t="shared" si="30"/>
        <v>56972</v>
      </c>
      <c r="O70" s="197">
        <f t="shared" si="30"/>
        <v>13043</v>
      </c>
      <c r="P70" s="197">
        <f t="shared" si="30"/>
        <v>7289</v>
      </c>
      <c r="Q70" s="197">
        <f t="shared" si="30"/>
        <v>0</v>
      </c>
      <c r="R70" s="197">
        <f t="shared" si="30"/>
        <v>16022</v>
      </c>
      <c r="S70" s="197">
        <f t="shared" si="30"/>
        <v>0</v>
      </c>
      <c r="T70" s="197">
        <f t="shared" si="30"/>
        <v>0</v>
      </c>
      <c r="U70" s="197">
        <f t="shared" si="30"/>
        <v>23037</v>
      </c>
      <c r="V70" s="198">
        <f t="shared" si="30"/>
        <v>7105</v>
      </c>
      <c r="W70" s="195" t="s">
        <v>231</v>
      </c>
      <c r="X70" s="195" t="s">
        <v>262</v>
      </c>
      <c r="Y70" s="195"/>
      <c r="Z70" s="286"/>
    </row>
    <row r="71" spans="1:26" x14ac:dyDescent="0.45">
      <c r="A71" s="286"/>
      <c r="B71" t="s">
        <v>231</v>
      </c>
      <c r="D71" t="s">
        <v>228</v>
      </c>
      <c r="E71" s="184">
        <f t="shared" ref="E71:E72" si="31">SUM(F71:V71)</f>
        <v>61058</v>
      </c>
      <c r="F71" s="185">
        <v>0</v>
      </c>
      <c r="G71" s="185">
        <v>26</v>
      </c>
      <c r="H71" s="185">
        <v>0</v>
      </c>
      <c r="I71" s="185">
        <v>0</v>
      </c>
      <c r="J71" s="185">
        <v>3732</v>
      </c>
      <c r="K71" s="185">
        <v>0</v>
      </c>
      <c r="L71" s="185">
        <v>0</v>
      </c>
      <c r="M71" s="185">
        <v>0</v>
      </c>
      <c r="N71" s="185">
        <v>33989</v>
      </c>
      <c r="O71" s="185">
        <v>0</v>
      </c>
      <c r="P71" s="185">
        <v>7289</v>
      </c>
      <c r="Q71" s="185">
        <v>0</v>
      </c>
      <c r="R71" s="185">
        <v>16022</v>
      </c>
      <c r="S71" s="185">
        <v>0</v>
      </c>
      <c r="T71" s="185">
        <v>0</v>
      </c>
      <c r="U71" s="185">
        <v>0</v>
      </c>
      <c r="V71" s="186">
        <v>0</v>
      </c>
      <c r="W71" t="s">
        <v>231</v>
      </c>
      <c r="Y71" t="s">
        <v>228</v>
      </c>
      <c r="Z71" s="286"/>
    </row>
    <row r="72" spans="1:26" x14ac:dyDescent="0.45">
      <c r="A72" s="286"/>
      <c r="B72" t="s">
        <v>231</v>
      </c>
      <c r="D72" t="s">
        <v>229</v>
      </c>
      <c r="E72" s="184">
        <f t="shared" si="31"/>
        <v>124170</v>
      </c>
      <c r="F72" s="185">
        <v>46353</v>
      </c>
      <c r="G72" s="185">
        <v>839</v>
      </c>
      <c r="H72" s="185">
        <v>2974</v>
      </c>
      <c r="I72" s="185">
        <v>5192</v>
      </c>
      <c r="J72" s="185">
        <v>0</v>
      </c>
      <c r="K72" s="185">
        <v>0</v>
      </c>
      <c r="L72" s="185">
        <v>2644</v>
      </c>
      <c r="M72" s="185">
        <v>0</v>
      </c>
      <c r="N72" s="185">
        <v>22983</v>
      </c>
      <c r="O72" s="185">
        <v>13043</v>
      </c>
      <c r="P72" s="185">
        <v>0</v>
      </c>
      <c r="Q72" s="185">
        <v>0</v>
      </c>
      <c r="R72" s="185">
        <v>0</v>
      </c>
      <c r="S72" s="185">
        <v>0</v>
      </c>
      <c r="T72" s="185">
        <v>0</v>
      </c>
      <c r="U72" s="185">
        <v>23037</v>
      </c>
      <c r="V72" s="186">
        <v>7105</v>
      </c>
      <c r="W72" t="s">
        <v>231</v>
      </c>
      <c r="Y72" t="s">
        <v>229</v>
      </c>
      <c r="Z72" s="286"/>
    </row>
    <row r="73" spans="1:26" x14ac:dyDescent="0.45">
      <c r="A73" s="286"/>
      <c r="B73" s="195"/>
      <c r="C73" s="195" t="s">
        <v>246</v>
      </c>
      <c r="D73" s="195"/>
      <c r="E73" s="196">
        <f>E74</f>
        <v>111575</v>
      </c>
      <c r="F73" s="197">
        <f t="shared" ref="F73:V73" si="32">F74</f>
        <v>0</v>
      </c>
      <c r="G73" s="197">
        <f t="shared" si="32"/>
        <v>80155</v>
      </c>
      <c r="H73" s="197">
        <f t="shared" si="32"/>
        <v>0</v>
      </c>
      <c r="I73" s="197">
        <f t="shared" si="32"/>
        <v>0</v>
      </c>
      <c r="J73" s="197">
        <f t="shared" si="32"/>
        <v>0</v>
      </c>
      <c r="K73" s="197">
        <f t="shared" si="32"/>
        <v>0</v>
      </c>
      <c r="L73" s="197">
        <f t="shared" si="32"/>
        <v>0</v>
      </c>
      <c r="M73" s="197">
        <f t="shared" si="32"/>
        <v>0</v>
      </c>
      <c r="N73" s="197">
        <f t="shared" si="32"/>
        <v>0</v>
      </c>
      <c r="O73" s="197">
        <f t="shared" si="32"/>
        <v>0</v>
      </c>
      <c r="P73" s="197">
        <f t="shared" si="32"/>
        <v>0</v>
      </c>
      <c r="Q73" s="197">
        <f t="shared" si="32"/>
        <v>0</v>
      </c>
      <c r="R73" s="197">
        <f t="shared" si="32"/>
        <v>31420</v>
      </c>
      <c r="S73" s="197">
        <f t="shared" si="32"/>
        <v>0</v>
      </c>
      <c r="T73" s="197">
        <f t="shared" si="32"/>
        <v>0</v>
      </c>
      <c r="U73" s="197">
        <f t="shared" si="32"/>
        <v>0</v>
      </c>
      <c r="V73" s="198">
        <f t="shared" si="32"/>
        <v>0</v>
      </c>
      <c r="W73" s="195"/>
      <c r="X73" s="195" t="s">
        <v>246</v>
      </c>
      <c r="Y73" s="195"/>
      <c r="Z73" s="286"/>
    </row>
    <row r="74" spans="1:26" x14ac:dyDescent="0.45">
      <c r="A74" s="286"/>
      <c r="D74" t="s">
        <v>228</v>
      </c>
      <c r="E74" s="184">
        <f t="shared" si="27"/>
        <v>111575</v>
      </c>
      <c r="F74" s="185">
        <v>0</v>
      </c>
      <c r="G74" s="185">
        <v>80155</v>
      </c>
      <c r="H74" s="185">
        <v>0</v>
      </c>
      <c r="I74" s="185">
        <v>0</v>
      </c>
      <c r="J74" s="185">
        <v>0</v>
      </c>
      <c r="K74" s="185">
        <v>0</v>
      </c>
      <c r="L74" s="185">
        <v>0</v>
      </c>
      <c r="M74" s="185">
        <v>0</v>
      </c>
      <c r="N74" s="185">
        <v>0</v>
      </c>
      <c r="O74" s="185">
        <v>0</v>
      </c>
      <c r="P74" s="185">
        <v>0</v>
      </c>
      <c r="Q74" s="185">
        <v>0</v>
      </c>
      <c r="R74" s="185">
        <v>31420</v>
      </c>
      <c r="S74" s="185">
        <v>0</v>
      </c>
      <c r="T74" s="185">
        <v>0</v>
      </c>
      <c r="U74" s="185">
        <v>0</v>
      </c>
      <c r="V74" s="186">
        <v>0</v>
      </c>
      <c r="Y74" t="s">
        <v>228</v>
      </c>
      <c r="Z74" s="286"/>
    </row>
    <row r="75" spans="1:26" x14ac:dyDescent="0.45">
      <c r="A75" s="287" t="s">
        <v>263</v>
      </c>
      <c r="B75" s="200" t="s">
        <v>247</v>
      </c>
      <c r="C75" s="200"/>
      <c r="D75" s="200"/>
      <c r="E75" s="201">
        <f>E76+E77</f>
        <v>943055.78073300002</v>
      </c>
      <c r="F75" s="202">
        <f t="shared" ref="F75:V75" si="33">F76+F77</f>
        <v>56152.022830000024</v>
      </c>
      <c r="G75" s="202">
        <f t="shared" si="33"/>
        <v>37922.629400000005</v>
      </c>
      <c r="H75" s="202">
        <f t="shared" si="33"/>
        <v>32189.10728</v>
      </c>
      <c r="I75" s="202">
        <f t="shared" si="33"/>
        <v>33069.172623999999</v>
      </c>
      <c r="J75" s="202">
        <f t="shared" si="33"/>
        <v>2779.548000000003</v>
      </c>
      <c r="K75" s="202">
        <f t="shared" si="33"/>
        <v>216.37200000000004</v>
      </c>
      <c r="L75" s="202">
        <f t="shared" si="33"/>
        <v>24447.8655</v>
      </c>
      <c r="M75" s="202">
        <f t="shared" si="33"/>
        <v>0</v>
      </c>
      <c r="N75" s="202">
        <f t="shared" si="33"/>
        <v>602953.06231299997</v>
      </c>
      <c r="O75" s="202">
        <f t="shared" si="33"/>
        <v>241.33800000000005</v>
      </c>
      <c r="P75" s="202">
        <f t="shared" si="33"/>
        <v>24.965999999999998</v>
      </c>
      <c r="Q75" s="202">
        <f t="shared" si="33"/>
        <v>14714.513970000002</v>
      </c>
      <c r="R75" s="202">
        <f t="shared" si="33"/>
        <v>15598.77144</v>
      </c>
      <c r="S75" s="202">
        <f t="shared" si="33"/>
        <v>70559.893550000008</v>
      </c>
      <c r="T75" s="202">
        <f t="shared" si="33"/>
        <v>52128.263825999995</v>
      </c>
      <c r="U75" s="202">
        <f t="shared" si="33"/>
        <v>58.253999999999998</v>
      </c>
      <c r="V75" s="203">
        <f t="shared" si="33"/>
        <v>0</v>
      </c>
      <c r="W75" s="200" t="s">
        <v>247</v>
      </c>
      <c r="X75" s="200"/>
      <c r="Y75" s="200"/>
      <c r="Z75" s="287" t="s">
        <v>263</v>
      </c>
    </row>
    <row r="76" spans="1:26" x14ac:dyDescent="0.45">
      <c r="A76" s="286"/>
      <c r="B76" t="s">
        <v>231</v>
      </c>
      <c r="D76" t="s">
        <v>228</v>
      </c>
      <c r="E76" s="184">
        <f>SUM(F76:V76)</f>
        <v>922816.67673299997</v>
      </c>
      <c r="F76" s="185">
        <v>50830.10383</v>
      </c>
      <c r="G76" s="185">
        <v>37681.291400000002</v>
      </c>
      <c r="H76" s="185">
        <v>31972.735280000001</v>
      </c>
      <c r="I76" s="185">
        <v>32515.759624000002</v>
      </c>
      <c r="J76" s="185">
        <v>0</v>
      </c>
      <c r="K76" s="185">
        <v>0</v>
      </c>
      <c r="L76" s="185">
        <v>22142.6715</v>
      </c>
      <c r="M76" s="185">
        <v>0</v>
      </c>
      <c r="N76" s="185">
        <v>600136.065313</v>
      </c>
      <c r="O76" s="185">
        <v>0</v>
      </c>
      <c r="P76" s="185">
        <v>0</v>
      </c>
      <c r="Q76" s="185">
        <v>14656.259970000001</v>
      </c>
      <c r="R76" s="185">
        <v>15557.16144</v>
      </c>
      <c r="S76" s="185">
        <v>70085.539550000001</v>
      </c>
      <c r="T76" s="185">
        <v>47239.088825999992</v>
      </c>
      <c r="U76" s="185">
        <v>0</v>
      </c>
      <c r="V76" s="186">
        <v>0</v>
      </c>
      <c r="W76" t="s">
        <v>231</v>
      </c>
      <c r="Y76" t="s">
        <v>228</v>
      </c>
      <c r="Z76" s="286"/>
    </row>
    <row r="77" spans="1:26" ht="17.5" thickBot="1" x14ac:dyDescent="0.5">
      <c r="A77" s="288"/>
      <c r="B77" s="204" t="s">
        <v>231</v>
      </c>
      <c r="C77" s="204"/>
      <c r="D77" s="204" t="s">
        <v>229</v>
      </c>
      <c r="E77" s="205">
        <f>SUM(F77:V77)</f>
        <v>20239.104000000028</v>
      </c>
      <c r="F77" s="206">
        <v>5321.9190000000244</v>
      </c>
      <c r="G77" s="206">
        <v>241.33800000000002</v>
      </c>
      <c r="H77" s="206">
        <v>216.37200000000001</v>
      </c>
      <c r="I77" s="206">
        <v>553.41300000000001</v>
      </c>
      <c r="J77" s="206">
        <v>2779.548000000003</v>
      </c>
      <c r="K77" s="206">
        <v>216.37200000000004</v>
      </c>
      <c r="L77" s="206">
        <v>2305.1939999999995</v>
      </c>
      <c r="M77" s="206">
        <v>0</v>
      </c>
      <c r="N77" s="206">
        <v>2816.9969999999962</v>
      </c>
      <c r="O77" s="206">
        <v>241.33800000000005</v>
      </c>
      <c r="P77" s="206">
        <v>24.965999999999998</v>
      </c>
      <c r="Q77" s="206">
        <v>58.253999999999998</v>
      </c>
      <c r="R77" s="206">
        <v>41.61</v>
      </c>
      <c r="S77" s="206">
        <v>474.35400000000004</v>
      </c>
      <c r="T77" s="206">
        <v>4889.1750000000029</v>
      </c>
      <c r="U77" s="206">
        <v>58.253999999999998</v>
      </c>
      <c r="V77" s="207">
        <v>0</v>
      </c>
      <c r="W77" s="204" t="s">
        <v>231</v>
      </c>
      <c r="X77" s="204"/>
      <c r="Y77" s="204" t="s">
        <v>229</v>
      </c>
      <c r="Z77" s="288"/>
    </row>
    <row r="78" spans="1:26" x14ac:dyDescent="0.45">
      <c r="A78" s="173" t="s">
        <v>264</v>
      </c>
    </row>
    <row r="79" spans="1:26" x14ac:dyDescent="0.45">
      <c r="A79" s="173" t="s">
        <v>265</v>
      </c>
    </row>
    <row r="80" spans="1:26" x14ac:dyDescent="0.45">
      <c r="A80" s="173" t="s">
        <v>266</v>
      </c>
    </row>
    <row r="81" spans="1:1" x14ac:dyDescent="0.45">
      <c r="A81" s="173" t="s">
        <v>267</v>
      </c>
    </row>
    <row r="82" spans="1:1" x14ac:dyDescent="0.45">
      <c r="A82" s="173" t="s">
        <v>268</v>
      </c>
    </row>
    <row r="83" spans="1:1" x14ac:dyDescent="0.45">
      <c r="A83" s="173" t="s">
        <v>269</v>
      </c>
    </row>
    <row r="84" spans="1:1" x14ac:dyDescent="0.45">
      <c r="A84" s="173" t="s">
        <v>270</v>
      </c>
    </row>
  </sheetData>
  <mergeCells count="6">
    <mergeCell ref="A5:D6"/>
    <mergeCell ref="W5:Z6"/>
    <mergeCell ref="A20:A74"/>
    <mergeCell ref="Z20:Z74"/>
    <mergeCell ref="A75:A77"/>
    <mergeCell ref="Z75:Z7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27A6-4D0F-4148-9EB9-B13614EEC93D}">
  <dimension ref="A1:AA91"/>
  <sheetViews>
    <sheetView workbookViewId="0">
      <selection activeCell="K27" sqref="K27"/>
    </sheetView>
  </sheetViews>
  <sheetFormatPr defaultColWidth="9" defaultRowHeight="17" x14ac:dyDescent="0.45"/>
  <cols>
    <col min="1" max="1" width="4.08203125" customWidth="1"/>
    <col min="3" max="3" width="20" bestFit="1" customWidth="1"/>
    <col min="5" max="5" width="13.58203125" style="209" bestFit="1" customWidth="1"/>
    <col min="6" max="18" width="11.58203125" style="209" customWidth="1"/>
    <col min="19" max="19" width="13.58203125" style="209" bestFit="1" customWidth="1"/>
    <col min="20" max="22" width="11.58203125" style="209" customWidth="1"/>
    <col min="24" max="24" width="19.25" bestFit="1" customWidth="1"/>
    <col min="26" max="26" width="4.08203125" customWidth="1"/>
  </cols>
  <sheetData>
    <row r="1" spans="1:26" ht="21" x14ac:dyDescent="0.45">
      <c r="A1" s="171" t="s">
        <v>271</v>
      </c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</row>
    <row r="3" spans="1:26" ht="21" x14ac:dyDescent="0.45">
      <c r="B3" s="171" t="s">
        <v>272</v>
      </c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Z3" s="172"/>
    </row>
    <row r="4" spans="1:26" ht="21.5" thickBot="1" x14ac:dyDescent="0.5">
      <c r="B4" s="171"/>
      <c r="Y4" s="173"/>
      <c r="Z4" s="172" t="s">
        <v>249</v>
      </c>
    </row>
    <row r="5" spans="1:26" x14ac:dyDescent="0.45">
      <c r="A5" s="284" t="s">
        <v>273</v>
      </c>
      <c r="B5" s="284"/>
      <c r="C5" s="284"/>
      <c r="D5" s="284"/>
      <c r="E5" s="210" t="s">
        <v>75</v>
      </c>
      <c r="F5" s="211" t="s">
        <v>140</v>
      </c>
      <c r="G5" s="211" t="s">
        <v>141</v>
      </c>
      <c r="H5" s="211" t="s">
        <v>142</v>
      </c>
      <c r="I5" s="211" t="s">
        <v>143</v>
      </c>
      <c r="J5" s="211" t="s">
        <v>144</v>
      </c>
      <c r="K5" s="211" t="s">
        <v>145</v>
      </c>
      <c r="L5" s="211" t="s">
        <v>146</v>
      </c>
      <c r="M5" s="211" t="s">
        <v>61</v>
      </c>
      <c r="N5" s="211" t="s">
        <v>147</v>
      </c>
      <c r="O5" s="211" t="s">
        <v>148</v>
      </c>
      <c r="P5" s="211" t="s">
        <v>149</v>
      </c>
      <c r="Q5" s="211" t="s">
        <v>60</v>
      </c>
      <c r="R5" s="211" t="s">
        <v>150</v>
      </c>
      <c r="S5" s="211" t="s">
        <v>151</v>
      </c>
      <c r="T5" s="211" t="s">
        <v>152</v>
      </c>
      <c r="U5" s="211" t="s">
        <v>153</v>
      </c>
      <c r="V5" s="212" t="s">
        <v>154</v>
      </c>
      <c r="W5" s="284" t="s">
        <v>273</v>
      </c>
      <c r="X5" s="284"/>
      <c r="Y5" s="284"/>
      <c r="Z5" s="284"/>
    </row>
    <row r="6" spans="1:26" x14ac:dyDescent="0.45">
      <c r="A6" s="285"/>
      <c r="B6" s="285"/>
      <c r="C6" s="285"/>
      <c r="D6" s="285"/>
      <c r="E6" s="213" t="s">
        <v>134</v>
      </c>
      <c r="F6" s="214" t="s">
        <v>211</v>
      </c>
      <c r="G6" s="214" t="s">
        <v>212</v>
      </c>
      <c r="H6" s="214" t="s">
        <v>213</v>
      </c>
      <c r="I6" s="214" t="s">
        <v>214</v>
      </c>
      <c r="J6" s="214" t="s">
        <v>215</v>
      </c>
      <c r="K6" s="214" t="s">
        <v>216</v>
      </c>
      <c r="L6" s="214" t="s">
        <v>217</v>
      </c>
      <c r="M6" s="214" t="s">
        <v>218</v>
      </c>
      <c r="N6" s="214" t="s">
        <v>219</v>
      </c>
      <c r="O6" s="214" t="s">
        <v>220</v>
      </c>
      <c r="P6" s="214" t="s">
        <v>221</v>
      </c>
      <c r="Q6" s="214" t="s">
        <v>222</v>
      </c>
      <c r="R6" s="214" t="s">
        <v>223</v>
      </c>
      <c r="S6" s="214" t="s">
        <v>224</v>
      </c>
      <c r="T6" s="214" t="s">
        <v>225</v>
      </c>
      <c r="U6" s="214" t="s">
        <v>226</v>
      </c>
      <c r="V6" s="215" t="s">
        <v>227</v>
      </c>
      <c r="W6" s="285"/>
      <c r="X6" s="285"/>
      <c r="Y6" s="285"/>
      <c r="Z6" s="285"/>
    </row>
    <row r="7" spans="1:26" x14ac:dyDescent="0.45">
      <c r="A7" s="180"/>
      <c r="B7" s="180" t="s">
        <v>251</v>
      </c>
      <c r="C7" s="180"/>
      <c r="D7" s="180"/>
      <c r="E7" s="216">
        <v>57779999.489337377</v>
      </c>
      <c r="F7" s="217">
        <v>723176.14752219128</v>
      </c>
      <c r="G7" s="217">
        <v>693589.7962981707</v>
      </c>
      <c r="H7" s="217">
        <v>293355.70860172022</v>
      </c>
      <c r="I7" s="217">
        <v>1911643.3971798064</v>
      </c>
      <c r="J7" s="217">
        <v>471271.49511680973</v>
      </c>
      <c r="K7" s="217">
        <v>224281.06037730305</v>
      </c>
      <c r="L7" s="217">
        <v>689744.12487918627</v>
      </c>
      <c r="M7" s="217">
        <v>169374.79869024854</v>
      </c>
      <c r="N7" s="217">
        <v>5269024.9525346281</v>
      </c>
      <c r="O7" s="217">
        <v>6479492.7158004995</v>
      </c>
      <c r="P7" s="217">
        <v>2785853.6942927432</v>
      </c>
      <c r="Q7" s="217">
        <v>9023827.1198858619</v>
      </c>
      <c r="R7" s="217">
        <v>10385213.490696384</v>
      </c>
      <c r="S7" s="217">
        <v>7481402.0975101385</v>
      </c>
      <c r="T7" s="217">
        <v>5315056.8692562841</v>
      </c>
      <c r="U7" s="217">
        <v>2867619.5351747614</v>
      </c>
      <c r="V7" s="218">
        <v>2996072.4855206381</v>
      </c>
      <c r="W7" s="180" t="s">
        <v>251</v>
      </c>
      <c r="X7" s="180"/>
      <c r="Y7" s="180"/>
      <c r="Z7" s="180"/>
    </row>
    <row r="8" spans="1:26" x14ac:dyDescent="0.45">
      <c r="D8" t="s">
        <v>228</v>
      </c>
      <c r="E8" s="219">
        <v>53154365.964380115</v>
      </c>
      <c r="F8" s="220">
        <v>464243.613316476</v>
      </c>
      <c r="G8" s="220">
        <v>564692.66432565451</v>
      </c>
      <c r="H8" s="220">
        <v>185954.3408637286</v>
      </c>
      <c r="I8" s="220">
        <v>1770371.3334785744</v>
      </c>
      <c r="J8" s="220">
        <v>376701.19934977195</v>
      </c>
      <c r="K8" s="220">
        <v>112075.462096</v>
      </c>
      <c r="L8" s="220">
        <v>383255.66690954054</v>
      </c>
      <c r="M8" s="220">
        <v>129899.53665296867</v>
      </c>
      <c r="N8" s="220">
        <v>4593271.6554460321</v>
      </c>
      <c r="O8" s="220">
        <v>6226301.6186742876</v>
      </c>
      <c r="P8" s="220">
        <v>2458114.8820273522</v>
      </c>
      <c r="Q8" s="220">
        <v>8500371.0039053373</v>
      </c>
      <c r="R8" s="220">
        <v>10060734.697329206</v>
      </c>
      <c r="S8" s="220">
        <v>7091287.6741177747</v>
      </c>
      <c r="T8" s="220">
        <v>4943686.5851040985</v>
      </c>
      <c r="U8" s="220">
        <v>2409540.7873722888</v>
      </c>
      <c r="V8" s="221">
        <v>2883863.2434110185</v>
      </c>
      <c r="Y8" t="s">
        <v>228</v>
      </c>
    </row>
    <row r="9" spans="1:26" x14ac:dyDescent="0.45">
      <c r="D9" t="s">
        <v>229</v>
      </c>
      <c r="E9" s="219">
        <v>4625633.524957262</v>
      </c>
      <c r="F9" s="220">
        <v>258932.53420571532</v>
      </c>
      <c r="G9" s="220">
        <v>128897.13197251617</v>
      </c>
      <c r="H9" s="220">
        <v>107401.36773799162</v>
      </c>
      <c r="I9" s="220">
        <v>141272.06370123188</v>
      </c>
      <c r="J9" s="220">
        <v>94570.295767037795</v>
      </c>
      <c r="K9" s="220">
        <v>112205.59828130303</v>
      </c>
      <c r="L9" s="220">
        <v>306488.45796964568</v>
      </c>
      <c r="M9" s="220">
        <v>39475.262037279877</v>
      </c>
      <c r="N9" s="220">
        <v>675753.29708859627</v>
      </c>
      <c r="O9" s="220">
        <v>253191.09712621168</v>
      </c>
      <c r="P9" s="220">
        <v>327738.81226539088</v>
      </c>
      <c r="Q9" s="220">
        <v>523456.11598052375</v>
      </c>
      <c r="R9" s="220">
        <v>324478.79336717661</v>
      </c>
      <c r="S9" s="220">
        <v>390114.42339236336</v>
      </c>
      <c r="T9" s="220">
        <v>371370.28415218531</v>
      </c>
      <c r="U9" s="220">
        <v>458078.74780247262</v>
      </c>
      <c r="V9" s="221">
        <v>112209.24210961949</v>
      </c>
      <c r="Y9" t="s">
        <v>229</v>
      </c>
    </row>
    <row r="10" spans="1:26" x14ac:dyDescent="0.45">
      <c r="E10" s="219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1"/>
    </row>
    <row r="11" spans="1:26" x14ac:dyDescent="0.45">
      <c r="A11" s="180"/>
      <c r="B11" s="180"/>
      <c r="C11" s="180" t="s">
        <v>252</v>
      </c>
      <c r="D11" s="180" t="s">
        <v>253</v>
      </c>
      <c r="E11" s="216">
        <v>50405547.156776235</v>
      </c>
      <c r="F11" s="217">
        <v>388180.15503060597</v>
      </c>
      <c r="G11" s="217">
        <v>365616.71755806694</v>
      </c>
      <c r="H11" s="217">
        <v>278408.72773063648</v>
      </c>
      <c r="I11" s="217">
        <v>564400.46304650465</v>
      </c>
      <c r="J11" s="217">
        <v>406331.91330822901</v>
      </c>
      <c r="K11" s="217">
        <v>139649.99925331189</v>
      </c>
      <c r="L11" s="217">
        <v>472943.83650011069</v>
      </c>
      <c r="M11" s="217">
        <v>128981.04554123557</v>
      </c>
      <c r="N11" s="217">
        <v>3723947.7248881231</v>
      </c>
      <c r="O11" s="217">
        <v>6203412.004569022</v>
      </c>
      <c r="P11" s="217">
        <v>2579629.6047132849</v>
      </c>
      <c r="Q11" s="217">
        <v>6570279.3247190062</v>
      </c>
      <c r="R11" s="217">
        <v>10274015.227091013</v>
      </c>
      <c r="S11" s="217">
        <v>7189210.8538662698</v>
      </c>
      <c r="T11" s="217">
        <v>5285823.8328041648</v>
      </c>
      <c r="U11" s="217">
        <v>2839026.2856815327</v>
      </c>
      <c r="V11" s="218">
        <v>2995689.4404751128</v>
      </c>
      <c r="W11" s="180"/>
      <c r="X11" s="180" t="s">
        <v>252</v>
      </c>
      <c r="Y11" s="180"/>
      <c r="Z11" s="180"/>
    </row>
    <row r="12" spans="1:26" x14ac:dyDescent="0.45">
      <c r="D12" t="s">
        <v>228</v>
      </c>
      <c r="E12" s="219">
        <v>45859855.132820114</v>
      </c>
      <c r="F12" s="220">
        <v>137329.87128547602</v>
      </c>
      <c r="G12" s="220">
        <v>239985.04459865455</v>
      </c>
      <c r="H12" s="220">
        <v>174410.07681372861</v>
      </c>
      <c r="I12" s="220">
        <v>427586.08606257429</v>
      </c>
      <c r="J12" s="220">
        <v>316377.31033977197</v>
      </c>
      <c r="K12" s="220">
        <v>52470.010613000013</v>
      </c>
      <c r="L12" s="220">
        <v>167847.10886254054</v>
      </c>
      <c r="M12" s="220">
        <v>89576.008428968664</v>
      </c>
      <c r="N12" s="220">
        <v>3060638.6037160326</v>
      </c>
      <c r="O12" s="220">
        <v>5951085.9508372881</v>
      </c>
      <c r="P12" s="220">
        <v>2252893.0936503522</v>
      </c>
      <c r="Q12" s="220">
        <v>6049239.5845673382</v>
      </c>
      <c r="R12" s="220">
        <v>9951295.2488912065</v>
      </c>
      <c r="S12" s="220">
        <v>6801583.0312277749</v>
      </c>
      <c r="T12" s="220">
        <v>4919522.5114210984</v>
      </c>
      <c r="U12" s="220">
        <v>2384152.348093289</v>
      </c>
      <c r="V12" s="221">
        <v>2883863.2434110185</v>
      </c>
      <c r="Y12" t="s">
        <v>228</v>
      </c>
    </row>
    <row r="13" spans="1:26" x14ac:dyDescent="0.45">
      <c r="D13" t="s">
        <v>229</v>
      </c>
      <c r="E13" s="219">
        <v>4545692.0239561163</v>
      </c>
      <c r="F13" s="220">
        <v>250850.28374512991</v>
      </c>
      <c r="G13" s="220">
        <v>125631.67295941236</v>
      </c>
      <c r="H13" s="220">
        <v>103998.65091690788</v>
      </c>
      <c r="I13" s="220">
        <v>136814.37698393033</v>
      </c>
      <c r="J13" s="220">
        <v>89954.602968457024</v>
      </c>
      <c r="K13" s="220">
        <v>87179.988640311873</v>
      </c>
      <c r="L13" s="220">
        <v>305096.72763757018</v>
      </c>
      <c r="M13" s="220">
        <v>39405.037112266895</v>
      </c>
      <c r="N13" s="220">
        <v>663309.12117209064</v>
      </c>
      <c r="O13" s="220">
        <v>252326.05373173355</v>
      </c>
      <c r="P13" s="220">
        <v>326736.51106293284</v>
      </c>
      <c r="Q13" s="220">
        <v>521039.74015166785</v>
      </c>
      <c r="R13" s="220">
        <v>322719.97819980595</v>
      </c>
      <c r="S13" s="220">
        <v>387627.82263849449</v>
      </c>
      <c r="T13" s="220">
        <v>366301.32138306618</v>
      </c>
      <c r="U13" s="220">
        <v>454873.93758824363</v>
      </c>
      <c r="V13" s="221">
        <v>111826.19706409411</v>
      </c>
      <c r="Y13" t="s">
        <v>229</v>
      </c>
    </row>
    <row r="14" spans="1:26" x14ac:dyDescent="0.45">
      <c r="E14" s="219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1"/>
    </row>
    <row r="15" spans="1:26" x14ac:dyDescent="0.45">
      <c r="A15" s="180"/>
      <c r="B15" s="180"/>
      <c r="C15" s="180" t="s">
        <v>254</v>
      </c>
      <c r="D15" s="180" t="s">
        <v>253</v>
      </c>
      <c r="E15" s="216">
        <v>7374452.3325611455</v>
      </c>
      <c r="F15" s="217">
        <v>334995.99249158538</v>
      </c>
      <c r="G15" s="217">
        <v>327973.07874010381</v>
      </c>
      <c r="H15" s="217">
        <v>14946.980871083744</v>
      </c>
      <c r="I15" s="217">
        <v>1347242.9341333017</v>
      </c>
      <c r="J15" s="217">
        <v>64939.581808580762</v>
      </c>
      <c r="K15" s="217">
        <v>84631.061123991152</v>
      </c>
      <c r="L15" s="217">
        <v>216800.28837907553</v>
      </c>
      <c r="M15" s="217">
        <v>40393.753149012984</v>
      </c>
      <c r="N15" s="217">
        <v>1545077.2276465055</v>
      </c>
      <c r="O15" s="217">
        <v>276080.71123147814</v>
      </c>
      <c r="P15" s="217">
        <v>206224.08957945806</v>
      </c>
      <c r="Q15" s="217">
        <v>2453547.7951668561</v>
      </c>
      <c r="R15" s="217">
        <v>111198.26360537068</v>
      </c>
      <c r="S15" s="217">
        <v>292191.24364386889</v>
      </c>
      <c r="T15" s="217">
        <v>29233.036452119122</v>
      </c>
      <c r="U15" s="217">
        <v>28593.249493228966</v>
      </c>
      <c r="V15" s="218">
        <v>383.04504552537469</v>
      </c>
      <c r="W15" s="180"/>
      <c r="X15" s="180" t="s">
        <v>254</v>
      </c>
      <c r="Y15" s="180"/>
      <c r="Z15" s="180"/>
    </row>
    <row r="16" spans="1:26" x14ac:dyDescent="0.45">
      <c r="D16" t="s">
        <v>228</v>
      </c>
      <c r="E16" s="219">
        <v>7294510.8315599998</v>
      </c>
      <c r="F16" s="220">
        <v>326913.74203099997</v>
      </c>
      <c r="G16" s="220">
        <v>324707.61972700001</v>
      </c>
      <c r="H16" s="220">
        <v>11544.26405</v>
      </c>
      <c r="I16" s="220">
        <v>1342785.2474160001</v>
      </c>
      <c r="J16" s="220">
        <v>60323.889009999999</v>
      </c>
      <c r="K16" s="220">
        <v>59605.451482999997</v>
      </c>
      <c r="L16" s="220">
        <v>215408.558047</v>
      </c>
      <c r="M16" s="220">
        <v>40323.528224000002</v>
      </c>
      <c r="N16" s="220">
        <v>1532633.0517299999</v>
      </c>
      <c r="O16" s="220">
        <v>275215.66783699999</v>
      </c>
      <c r="P16" s="220">
        <v>205221.78837699999</v>
      </c>
      <c r="Q16" s="220">
        <v>2451131.419338</v>
      </c>
      <c r="R16" s="220">
        <v>109439.44843800001</v>
      </c>
      <c r="S16" s="220">
        <v>289704.64289000002</v>
      </c>
      <c r="T16" s="220">
        <v>24164.073682999999</v>
      </c>
      <c r="U16" s="220">
        <v>25388.439278999998</v>
      </c>
      <c r="V16" s="221">
        <v>0</v>
      </c>
      <c r="Y16" t="s">
        <v>228</v>
      </c>
    </row>
    <row r="17" spans="1:26" x14ac:dyDescent="0.45">
      <c r="D17" t="s">
        <v>229</v>
      </c>
      <c r="E17" s="219">
        <v>79941.501001145705</v>
      </c>
      <c r="F17" s="220">
        <v>8082.2504605854056</v>
      </c>
      <c r="G17" s="220">
        <v>3265.459013103819</v>
      </c>
      <c r="H17" s="220">
        <v>3402.7168210837449</v>
      </c>
      <c r="I17" s="220">
        <v>4457.686717301548</v>
      </c>
      <c r="J17" s="220">
        <v>4615.6927985807652</v>
      </c>
      <c r="K17" s="220">
        <v>25025.609640991152</v>
      </c>
      <c r="L17" s="220">
        <v>1391.7303320755279</v>
      </c>
      <c r="M17" s="220">
        <v>70.224925012985352</v>
      </c>
      <c r="N17" s="220">
        <v>12444.17591650561</v>
      </c>
      <c r="O17" s="220">
        <v>865.04339447813777</v>
      </c>
      <c r="P17" s="220">
        <v>1002.301202458064</v>
      </c>
      <c r="Q17" s="220">
        <v>2416.3758288559052</v>
      </c>
      <c r="R17" s="220">
        <v>1758.8151673706791</v>
      </c>
      <c r="S17" s="220">
        <v>2486.6007538688909</v>
      </c>
      <c r="T17" s="220">
        <v>5068.9627691191254</v>
      </c>
      <c r="U17" s="220">
        <v>3204.810214228969</v>
      </c>
      <c r="V17" s="221">
        <v>383.04504552537469</v>
      </c>
      <c r="Y17" t="s">
        <v>229</v>
      </c>
    </row>
    <row r="18" spans="1:26" x14ac:dyDescent="0.45">
      <c r="A18" s="180"/>
      <c r="B18" s="180" t="s">
        <v>255</v>
      </c>
      <c r="C18" s="180"/>
      <c r="D18" s="180"/>
      <c r="E18" s="222">
        <v>1</v>
      </c>
      <c r="F18" s="223">
        <v>1.2516028970468319E-2</v>
      </c>
      <c r="G18" s="223">
        <v>1.200397719674893E-2</v>
      </c>
      <c r="H18" s="223">
        <v>5.0771151123989817E-3</v>
      </c>
      <c r="I18" s="223">
        <v>3.3084863518086011E-2</v>
      </c>
      <c r="J18" s="223">
        <v>8.1563083987873236E-3</v>
      </c>
      <c r="K18" s="223">
        <v>3.8816383239790699E-3</v>
      </c>
      <c r="L18" s="223">
        <v>1.1937420058414338E-2</v>
      </c>
      <c r="M18" s="223">
        <v>2.931374181155967E-3</v>
      </c>
      <c r="N18" s="223">
        <v>9.1191156093848091E-2</v>
      </c>
      <c r="O18" s="223">
        <v>0.11214075412022484</v>
      </c>
      <c r="P18" s="223">
        <v>4.8214844564109766E-2</v>
      </c>
      <c r="Q18" s="223">
        <v>0.15617561785460216</v>
      </c>
      <c r="R18" s="223">
        <v>0.17973716826724537</v>
      </c>
      <c r="S18" s="223">
        <v>0.12948082664643748</v>
      </c>
      <c r="T18" s="223">
        <v>9.1987831710471299E-2</v>
      </c>
      <c r="U18" s="223">
        <v>4.9629968164052116E-2</v>
      </c>
      <c r="V18" s="224">
        <v>5.1853106818969916E-2</v>
      </c>
      <c r="W18" s="180" t="s">
        <v>255</v>
      </c>
      <c r="X18" s="180"/>
      <c r="Y18" s="180"/>
      <c r="Z18" s="180"/>
    </row>
    <row r="19" spans="1:26" x14ac:dyDescent="0.45">
      <c r="B19" t="s">
        <v>231</v>
      </c>
      <c r="E19" s="225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7"/>
      <c r="W19" t="s">
        <v>231</v>
      </c>
    </row>
    <row r="20" spans="1:26" x14ac:dyDescent="0.45">
      <c r="A20" s="286" t="s">
        <v>252</v>
      </c>
      <c r="B20" s="180" t="s">
        <v>232</v>
      </c>
      <c r="C20" s="180"/>
      <c r="D20" s="180"/>
      <c r="E20" s="216">
        <v>30726259.595053568</v>
      </c>
      <c r="F20" s="217">
        <v>290528.13518692879</v>
      </c>
      <c r="G20" s="217">
        <v>324351.16958282993</v>
      </c>
      <c r="H20" s="217">
        <v>253577.21547016781</v>
      </c>
      <c r="I20" s="217">
        <v>258249.34692871859</v>
      </c>
      <c r="J20" s="217">
        <v>390494.05223761877</v>
      </c>
      <c r="K20" s="217">
        <v>135264.6094631663</v>
      </c>
      <c r="L20" s="217">
        <v>177457.73468284649</v>
      </c>
      <c r="M20" s="217">
        <v>112269.9740658192</v>
      </c>
      <c r="N20" s="217">
        <v>2133592.3777825548</v>
      </c>
      <c r="O20" s="217">
        <v>2181577.9820139608</v>
      </c>
      <c r="P20" s="217">
        <v>1711676.1541134701</v>
      </c>
      <c r="Q20" s="217">
        <v>3693682.4199093711</v>
      </c>
      <c r="R20" s="217">
        <v>5534008.9281228334</v>
      </c>
      <c r="S20" s="217">
        <v>6376157.5349347694</v>
      </c>
      <c r="T20" s="217">
        <v>4085779.7022377402</v>
      </c>
      <c r="U20" s="217">
        <v>2279852.964014519</v>
      </c>
      <c r="V20" s="218">
        <v>787739.29430625471</v>
      </c>
      <c r="W20" s="180" t="s">
        <v>232</v>
      </c>
      <c r="X20" s="180"/>
      <c r="Y20" s="180"/>
      <c r="Z20" s="286" t="s">
        <v>252</v>
      </c>
    </row>
    <row r="21" spans="1:26" x14ac:dyDescent="0.45">
      <c r="A21" s="286"/>
      <c r="B21" t="s">
        <v>231</v>
      </c>
      <c r="D21" t="s">
        <v>228</v>
      </c>
      <c r="E21" s="219">
        <v>26682923.661719002</v>
      </c>
      <c r="F21" s="220">
        <v>52124.15481700001</v>
      </c>
      <c r="G21" s="220">
        <v>203829.84477699999</v>
      </c>
      <c r="H21" s="220">
        <v>154257.26170199999</v>
      </c>
      <c r="I21" s="220">
        <v>125697.164829</v>
      </c>
      <c r="J21" s="220">
        <v>300547.16930200002</v>
      </c>
      <c r="K21" s="220">
        <v>52470.010613000013</v>
      </c>
      <c r="L21" s="220">
        <v>108421.172294</v>
      </c>
      <c r="M21" s="220">
        <v>73232.134065999999</v>
      </c>
      <c r="N21" s="220">
        <v>1492491.0437469999</v>
      </c>
      <c r="O21" s="220">
        <v>1931527.3063469999</v>
      </c>
      <c r="P21" s="220">
        <v>1389815.533239</v>
      </c>
      <c r="Q21" s="220">
        <v>3345851.020333</v>
      </c>
      <c r="R21" s="220">
        <v>5211343.9551570006</v>
      </c>
      <c r="S21" s="220">
        <v>5991772.0543930009</v>
      </c>
      <c r="T21" s="220">
        <v>3732453.617137</v>
      </c>
      <c r="U21" s="220">
        <v>1837387.129251</v>
      </c>
      <c r="V21" s="221">
        <v>679703.08971500001</v>
      </c>
      <c r="W21" t="s">
        <v>231</v>
      </c>
      <c r="Y21" t="s">
        <v>228</v>
      </c>
      <c r="Z21" s="286"/>
    </row>
    <row r="22" spans="1:26" x14ac:dyDescent="0.45">
      <c r="A22" s="286"/>
      <c r="B22" t="s">
        <v>231</v>
      </c>
      <c r="D22" t="s">
        <v>229</v>
      </c>
      <c r="E22" s="219">
        <v>4043335.933334568</v>
      </c>
      <c r="F22" s="220">
        <v>238403.98036992879</v>
      </c>
      <c r="G22" s="220">
        <v>120521.32480582991</v>
      </c>
      <c r="H22" s="220">
        <v>99319.953768167776</v>
      </c>
      <c r="I22" s="220">
        <v>132552.1820997186</v>
      </c>
      <c r="J22" s="220">
        <v>89946.882935618749</v>
      </c>
      <c r="K22" s="220">
        <v>82794.598850166294</v>
      </c>
      <c r="L22" s="220">
        <v>69036.562388846462</v>
      </c>
      <c r="M22" s="220">
        <v>39037.839999819211</v>
      </c>
      <c r="N22" s="220">
        <v>641101.33403555478</v>
      </c>
      <c r="O22" s="220">
        <v>250050.6756669615</v>
      </c>
      <c r="P22" s="220">
        <v>321860.62087447027</v>
      </c>
      <c r="Q22" s="220">
        <v>347831.39957637049</v>
      </c>
      <c r="R22" s="220">
        <v>322664.97296583321</v>
      </c>
      <c r="S22" s="220">
        <v>384385.48054176877</v>
      </c>
      <c r="T22" s="220">
        <v>353326.08510073979</v>
      </c>
      <c r="U22" s="220">
        <v>442465.83476351842</v>
      </c>
      <c r="V22" s="221">
        <v>108036.2045912547</v>
      </c>
      <c r="W22" t="s">
        <v>231</v>
      </c>
      <c r="Y22" t="s">
        <v>229</v>
      </c>
      <c r="Z22" s="286"/>
    </row>
    <row r="23" spans="1:26" x14ac:dyDescent="0.45">
      <c r="A23" s="286"/>
      <c r="B23" s="180" t="s">
        <v>233</v>
      </c>
      <c r="C23" s="180"/>
      <c r="D23" s="180"/>
      <c r="E23" s="216">
        <v>3369457.624838409</v>
      </c>
      <c r="F23" s="217">
        <v>202.2648603628484</v>
      </c>
      <c r="G23" s="217">
        <v>68.823270094825489</v>
      </c>
      <c r="H23" s="217">
        <v>25.707709351461268</v>
      </c>
      <c r="I23" s="217">
        <v>38773.948697606189</v>
      </c>
      <c r="J23" s="217">
        <v>7.7200328382766568</v>
      </c>
      <c r="K23" s="217">
        <v>386.00164191383288</v>
      </c>
      <c r="L23" s="217">
        <v>250.03687881186389</v>
      </c>
      <c r="M23" s="217">
        <v>0</v>
      </c>
      <c r="N23" s="217">
        <v>4494.5952721810336</v>
      </c>
      <c r="O23" s="217">
        <v>954664.16193807055</v>
      </c>
      <c r="P23" s="217">
        <v>73.340311963628238</v>
      </c>
      <c r="Q23" s="217">
        <v>2132.806848242476</v>
      </c>
      <c r="R23" s="217">
        <v>161685.9662159727</v>
      </c>
      <c r="S23" s="217">
        <v>585571.33063672564</v>
      </c>
      <c r="T23" s="217">
        <v>913760.4846589712</v>
      </c>
      <c r="U23" s="217">
        <v>133380.00422516931</v>
      </c>
      <c r="V23" s="218">
        <v>573980.43164013384</v>
      </c>
      <c r="W23" s="193" t="s">
        <v>233</v>
      </c>
      <c r="X23" s="193"/>
      <c r="Y23" s="193"/>
      <c r="Z23" s="286"/>
    </row>
    <row r="24" spans="1:26" x14ac:dyDescent="0.45">
      <c r="A24" s="286"/>
      <c r="B24" t="s">
        <v>231</v>
      </c>
      <c r="D24" t="s">
        <v>228</v>
      </c>
      <c r="E24" s="219">
        <v>3358849.6488430002</v>
      </c>
      <c r="F24" s="220">
        <v>0</v>
      </c>
      <c r="G24" s="220">
        <v>5.3259999999999996</v>
      </c>
      <c r="H24" s="220">
        <v>0</v>
      </c>
      <c r="I24" s="220">
        <v>38510.502576999999</v>
      </c>
      <c r="J24" s="220">
        <v>0</v>
      </c>
      <c r="K24" s="220">
        <v>0</v>
      </c>
      <c r="L24" s="220">
        <v>231.50880000000001</v>
      </c>
      <c r="M24" s="220">
        <v>0</v>
      </c>
      <c r="N24" s="220">
        <v>4418.1476469999998</v>
      </c>
      <c r="O24" s="220">
        <v>952471.67261200002</v>
      </c>
      <c r="P24" s="220">
        <v>0</v>
      </c>
      <c r="Q24" s="220">
        <v>2021.0454</v>
      </c>
      <c r="R24" s="220">
        <v>161630.96098199999</v>
      </c>
      <c r="S24" s="220">
        <v>582492.38853999996</v>
      </c>
      <c r="T24" s="220">
        <v>912959.53125200002</v>
      </c>
      <c r="U24" s="220">
        <v>131768.64037099999</v>
      </c>
      <c r="V24" s="221">
        <v>572339.92466200003</v>
      </c>
      <c r="W24" s="194" t="s">
        <v>231</v>
      </c>
      <c r="X24" s="194"/>
      <c r="Y24" t="s">
        <v>228</v>
      </c>
      <c r="Z24" s="286"/>
    </row>
    <row r="25" spans="1:26" x14ac:dyDescent="0.45">
      <c r="A25" s="286"/>
      <c r="B25" t="s">
        <v>231</v>
      </c>
      <c r="D25" t="s">
        <v>229</v>
      </c>
      <c r="E25" s="219">
        <v>10607.97599540971</v>
      </c>
      <c r="F25" s="220">
        <v>202.2648603628484</v>
      </c>
      <c r="G25" s="220">
        <v>63.497270094825502</v>
      </c>
      <c r="H25" s="220">
        <v>25.707709351461268</v>
      </c>
      <c r="I25" s="220">
        <v>263.4461206061909</v>
      </c>
      <c r="J25" s="220">
        <v>7.7200328382766568</v>
      </c>
      <c r="K25" s="220">
        <v>386.00164191383288</v>
      </c>
      <c r="L25" s="220">
        <v>18.528078811863971</v>
      </c>
      <c r="M25" s="220">
        <v>0</v>
      </c>
      <c r="N25" s="220">
        <v>76.447625181034596</v>
      </c>
      <c r="O25" s="220">
        <v>2192.4893260705699</v>
      </c>
      <c r="P25" s="220">
        <v>73.340311963628238</v>
      </c>
      <c r="Q25" s="220">
        <v>111.76144824247631</v>
      </c>
      <c r="R25" s="220">
        <v>55.005233972721179</v>
      </c>
      <c r="S25" s="220">
        <v>3078.9420967256879</v>
      </c>
      <c r="T25" s="220">
        <v>800.95340697120309</v>
      </c>
      <c r="U25" s="220">
        <v>1611.3638541692951</v>
      </c>
      <c r="V25" s="221">
        <v>1640.50697813379</v>
      </c>
      <c r="W25" s="194" t="s">
        <v>231</v>
      </c>
      <c r="X25" s="194"/>
      <c r="Y25" t="s">
        <v>229</v>
      </c>
      <c r="Z25" s="286"/>
    </row>
    <row r="26" spans="1:26" x14ac:dyDescent="0.45">
      <c r="A26" s="286"/>
      <c r="B26" s="180" t="s">
        <v>234</v>
      </c>
      <c r="C26" s="180"/>
      <c r="D26" s="180"/>
      <c r="E26" s="216">
        <v>3544865.910705999</v>
      </c>
      <c r="F26" s="217">
        <v>378.92700000000002</v>
      </c>
      <c r="G26" s="217">
        <v>243.96199999999999</v>
      </c>
      <c r="H26" s="217">
        <v>14965.960104</v>
      </c>
      <c r="I26" s="217">
        <v>30287.599128000002</v>
      </c>
      <c r="J26" s="217">
        <v>6269.3791440000005</v>
      </c>
      <c r="K26" s="217">
        <v>121.611</v>
      </c>
      <c r="L26" s="217">
        <v>437.35020100000003</v>
      </c>
      <c r="M26" s="217">
        <v>0</v>
      </c>
      <c r="N26" s="217">
        <v>717533.35703500011</v>
      </c>
      <c r="O26" s="217">
        <v>1169315.0344529999</v>
      </c>
      <c r="P26" s="217">
        <v>824420.59832699993</v>
      </c>
      <c r="Q26" s="217">
        <v>52379.43304399999</v>
      </c>
      <c r="R26" s="217">
        <v>212887.53889299999</v>
      </c>
      <c r="S26" s="217">
        <v>56038.624615999986</v>
      </c>
      <c r="T26" s="217">
        <v>238519.932023</v>
      </c>
      <c r="U26" s="217">
        <v>218237.80171199999</v>
      </c>
      <c r="V26" s="218">
        <v>2828.8020259999998</v>
      </c>
      <c r="W26" s="180" t="s">
        <v>234</v>
      </c>
      <c r="X26" s="180"/>
      <c r="Y26" s="180"/>
      <c r="Z26" s="286"/>
    </row>
    <row r="27" spans="1:26" x14ac:dyDescent="0.45">
      <c r="A27" s="286"/>
      <c r="D27" t="s">
        <v>228</v>
      </c>
      <c r="E27" s="219">
        <v>3541073.2027059998</v>
      </c>
      <c r="F27" s="220">
        <v>378.92700000000002</v>
      </c>
      <c r="G27" s="220">
        <v>32.429000000000002</v>
      </c>
      <c r="H27" s="220">
        <v>14965.960104</v>
      </c>
      <c r="I27" s="220">
        <v>28437.936128000001</v>
      </c>
      <c r="J27" s="220">
        <v>6269.3791440000005</v>
      </c>
      <c r="K27" s="220">
        <v>0</v>
      </c>
      <c r="L27" s="220">
        <v>437.35020100000003</v>
      </c>
      <c r="M27" s="220">
        <v>0</v>
      </c>
      <c r="N27" s="220">
        <v>716125.83603500016</v>
      </c>
      <c r="O27" s="220">
        <v>1169315.0344529999</v>
      </c>
      <c r="P27" s="220">
        <v>824420.59832699993</v>
      </c>
      <c r="Q27" s="220">
        <v>52367.430043999993</v>
      </c>
      <c r="R27" s="220">
        <v>212887.53889299999</v>
      </c>
      <c r="S27" s="220">
        <v>56038.624615999986</v>
      </c>
      <c r="T27" s="220">
        <v>238519.932023</v>
      </c>
      <c r="U27" s="220">
        <v>218237.80171199999</v>
      </c>
      <c r="V27" s="221">
        <v>2638.4250259999999</v>
      </c>
      <c r="Y27" t="s">
        <v>228</v>
      </c>
      <c r="Z27" s="286"/>
    </row>
    <row r="28" spans="1:26" x14ac:dyDescent="0.45">
      <c r="A28" s="286"/>
      <c r="B28" t="s">
        <v>231</v>
      </c>
      <c r="D28" t="s">
        <v>229</v>
      </c>
      <c r="E28" s="219">
        <v>3792.7080000000001</v>
      </c>
      <c r="F28" s="220">
        <v>0</v>
      </c>
      <c r="G28" s="220">
        <v>211.53299999999999</v>
      </c>
      <c r="H28" s="220">
        <v>0</v>
      </c>
      <c r="I28" s="220">
        <v>1849.663</v>
      </c>
      <c r="J28" s="220">
        <v>0</v>
      </c>
      <c r="K28" s="220">
        <v>121.611</v>
      </c>
      <c r="L28" s="220">
        <v>0</v>
      </c>
      <c r="M28" s="220">
        <v>0</v>
      </c>
      <c r="N28" s="220">
        <v>1407.521</v>
      </c>
      <c r="O28" s="220">
        <v>0</v>
      </c>
      <c r="P28" s="220">
        <v>0</v>
      </c>
      <c r="Q28" s="220">
        <v>12.003</v>
      </c>
      <c r="R28" s="220">
        <v>0</v>
      </c>
      <c r="S28" s="220">
        <v>0</v>
      </c>
      <c r="T28" s="220">
        <v>0</v>
      </c>
      <c r="U28" s="220">
        <v>0</v>
      </c>
      <c r="V28" s="221">
        <v>190.37700000000001</v>
      </c>
      <c r="W28" t="s">
        <v>231</v>
      </c>
      <c r="Y28" t="s">
        <v>229</v>
      </c>
      <c r="Z28" s="286"/>
    </row>
    <row r="29" spans="1:26" x14ac:dyDescent="0.45">
      <c r="A29" s="286"/>
      <c r="B29" s="180" t="s">
        <v>257</v>
      </c>
      <c r="C29" s="193"/>
      <c r="D29" s="193"/>
      <c r="E29" s="216">
        <v>423843.07770999998</v>
      </c>
      <c r="F29" s="217">
        <v>0</v>
      </c>
      <c r="G29" s="217">
        <v>0</v>
      </c>
      <c r="H29" s="217">
        <v>0</v>
      </c>
      <c r="I29" s="217">
        <v>0</v>
      </c>
      <c r="J29" s="217">
        <v>0</v>
      </c>
      <c r="K29" s="217">
        <v>0</v>
      </c>
      <c r="L29" s="217">
        <v>0</v>
      </c>
      <c r="M29" s="217">
        <v>0</v>
      </c>
      <c r="N29" s="217">
        <v>423839.29810999997</v>
      </c>
      <c r="O29" s="217">
        <v>0</v>
      </c>
      <c r="P29" s="217">
        <v>0</v>
      </c>
      <c r="Q29" s="217">
        <v>0</v>
      </c>
      <c r="R29" s="217">
        <v>0</v>
      </c>
      <c r="S29" s="217">
        <v>2.84</v>
      </c>
      <c r="T29" s="217">
        <v>0</v>
      </c>
      <c r="U29" s="217">
        <v>0</v>
      </c>
      <c r="V29" s="228">
        <v>0.93959999999999999</v>
      </c>
      <c r="W29" s="180" t="s">
        <v>257</v>
      </c>
      <c r="X29" s="193"/>
      <c r="Y29" s="193"/>
      <c r="Z29" s="286"/>
    </row>
    <row r="30" spans="1:26" x14ac:dyDescent="0.45">
      <c r="A30" s="286"/>
      <c r="B30" s="194" t="s">
        <v>231</v>
      </c>
      <c r="C30" s="194"/>
      <c r="D30" s="194" t="s">
        <v>228</v>
      </c>
      <c r="E30" s="219">
        <v>423843.07770999998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423839.29810999997</v>
      </c>
      <c r="O30" s="220">
        <v>0</v>
      </c>
      <c r="P30" s="220">
        <v>0</v>
      </c>
      <c r="Q30" s="220">
        <v>0</v>
      </c>
      <c r="R30" s="220">
        <v>0</v>
      </c>
      <c r="S30" s="220">
        <v>2.84</v>
      </c>
      <c r="T30" s="220">
        <v>0</v>
      </c>
      <c r="U30" s="220">
        <v>0</v>
      </c>
      <c r="V30" s="229">
        <v>0.93959999999999999</v>
      </c>
      <c r="W30" s="194" t="s">
        <v>231</v>
      </c>
      <c r="X30" s="194"/>
      <c r="Y30" s="194" t="s">
        <v>228</v>
      </c>
      <c r="Z30" s="286"/>
    </row>
    <row r="31" spans="1:26" x14ac:dyDescent="0.45">
      <c r="A31" s="286"/>
      <c r="B31" s="180" t="s">
        <v>235</v>
      </c>
      <c r="C31" s="180"/>
      <c r="D31" s="180"/>
      <c r="E31" s="216">
        <v>11927592.377524991</v>
      </c>
      <c r="F31" s="217">
        <v>27782.851200000001</v>
      </c>
      <c r="G31" s="217">
        <v>12533.571545999999</v>
      </c>
      <c r="H31" s="217">
        <v>6071.8550077286291</v>
      </c>
      <c r="I31" s="217">
        <v>228231.24220099999</v>
      </c>
      <c r="J31" s="217">
        <v>3050.5247629999999</v>
      </c>
      <c r="K31" s="217">
        <v>0</v>
      </c>
      <c r="L31" s="217">
        <v>290266.98100000003</v>
      </c>
      <c r="M31" s="217">
        <v>12460.199739045011</v>
      </c>
      <c r="N31" s="217">
        <v>379897.43138748372</v>
      </c>
      <c r="O31" s="217">
        <v>1883770.925851055</v>
      </c>
      <c r="P31" s="217">
        <v>8210.745719999999</v>
      </c>
      <c r="Q31" s="217">
        <v>2810616.0051088212</v>
      </c>
      <c r="R31" s="217">
        <v>4347686.2348023206</v>
      </c>
      <c r="S31" s="217">
        <v>93968.913751999993</v>
      </c>
      <c r="T31" s="217">
        <v>19547.4598612558</v>
      </c>
      <c r="U31" s="217">
        <v>191844.649389</v>
      </c>
      <c r="V31" s="218">
        <v>1611652.78619628</v>
      </c>
      <c r="W31" s="180" t="s">
        <v>235</v>
      </c>
      <c r="X31" s="180"/>
      <c r="Y31" s="180"/>
      <c r="Z31" s="286"/>
    </row>
    <row r="32" spans="1:26" x14ac:dyDescent="0.45">
      <c r="A32" s="286"/>
      <c r="B32" t="s">
        <v>231</v>
      </c>
      <c r="D32" t="s">
        <v>228</v>
      </c>
      <c r="E32" s="219">
        <v>11503337.472304991</v>
      </c>
      <c r="F32" s="220">
        <v>27782.851200000001</v>
      </c>
      <c r="G32" s="220">
        <v>10614.051546000001</v>
      </c>
      <c r="H32" s="220">
        <v>5186.8550077286291</v>
      </c>
      <c r="I32" s="220">
        <v>228231.24220099999</v>
      </c>
      <c r="J32" s="220">
        <v>3050.5247629999999</v>
      </c>
      <c r="K32" s="220">
        <v>0</v>
      </c>
      <c r="L32" s="220">
        <v>55474.531000000003</v>
      </c>
      <c r="M32" s="220">
        <v>12460.199739045011</v>
      </c>
      <c r="N32" s="220">
        <v>374028.23138748371</v>
      </c>
      <c r="O32" s="220">
        <v>1883770.925851055</v>
      </c>
      <c r="P32" s="220">
        <v>6230.745719999999</v>
      </c>
      <c r="Q32" s="220">
        <v>2638367.0398888211</v>
      </c>
      <c r="R32" s="220">
        <v>4347686.2348023206</v>
      </c>
      <c r="S32" s="220">
        <v>93805.513751999999</v>
      </c>
      <c r="T32" s="220">
        <v>13151.089861255799</v>
      </c>
      <c r="U32" s="220">
        <v>191844.649389</v>
      </c>
      <c r="V32" s="221">
        <v>1611652.78619628</v>
      </c>
      <c r="W32" t="s">
        <v>231</v>
      </c>
      <c r="Y32" t="s">
        <v>228</v>
      </c>
      <c r="Z32" s="286"/>
    </row>
    <row r="33" spans="1:26" x14ac:dyDescent="0.45">
      <c r="A33" s="286"/>
      <c r="B33" t="s">
        <v>231</v>
      </c>
      <c r="D33" t="s">
        <v>229</v>
      </c>
      <c r="E33" s="219">
        <v>424254.90522000002</v>
      </c>
      <c r="F33" s="220">
        <v>0</v>
      </c>
      <c r="G33" s="220">
        <v>1919.52</v>
      </c>
      <c r="H33" s="220">
        <v>885</v>
      </c>
      <c r="I33" s="220">
        <v>0</v>
      </c>
      <c r="J33" s="220">
        <v>0</v>
      </c>
      <c r="K33" s="220">
        <v>0</v>
      </c>
      <c r="L33" s="220">
        <v>234792.45</v>
      </c>
      <c r="M33" s="220">
        <v>0</v>
      </c>
      <c r="N33" s="220">
        <v>5869.2000000000007</v>
      </c>
      <c r="O33" s="220">
        <v>0</v>
      </c>
      <c r="P33" s="220">
        <v>1980</v>
      </c>
      <c r="Q33" s="220">
        <v>172248.96522000001</v>
      </c>
      <c r="R33" s="220">
        <v>0</v>
      </c>
      <c r="S33" s="220">
        <v>163.4</v>
      </c>
      <c r="T33" s="220">
        <v>6396.37</v>
      </c>
      <c r="U33" s="220">
        <v>0</v>
      </c>
      <c r="V33" s="221">
        <v>0</v>
      </c>
      <c r="W33" t="s">
        <v>231</v>
      </c>
      <c r="Y33" t="s">
        <v>229</v>
      </c>
      <c r="Z33" s="286"/>
    </row>
    <row r="34" spans="1:26" x14ac:dyDescent="0.45">
      <c r="A34" s="286"/>
      <c r="B34" s="195" t="s">
        <v>231</v>
      </c>
      <c r="C34" s="195" t="s">
        <v>236</v>
      </c>
      <c r="D34" s="195"/>
      <c r="E34" s="230">
        <v>152741.78631056519</v>
      </c>
      <c r="F34" s="231">
        <v>27782.851200000001</v>
      </c>
      <c r="G34" s="231">
        <v>6050.7765060000002</v>
      </c>
      <c r="H34" s="231">
        <v>885</v>
      </c>
      <c r="I34" s="231">
        <v>18424.627919999999</v>
      </c>
      <c r="J34" s="231">
        <v>0</v>
      </c>
      <c r="K34" s="231">
        <v>0</v>
      </c>
      <c r="L34" s="231">
        <v>0</v>
      </c>
      <c r="M34" s="231">
        <v>0</v>
      </c>
      <c r="N34" s="231">
        <v>32676.423187483739</v>
      </c>
      <c r="O34" s="231">
        <v>11306.182332</v>
      </c>
      <c r="P34" s="231">
        <v>7702.8432479999992</v>
      </c>
      <c r="Q34" s="231">
        <v>12051.47621627023</v>
      </c>
      <c r="R34" s="231">
        <v>16313.74044257815</v>
      </c>
      <c r="S34" s="231">
        <v>1477.1415199999999</v>
      </c>
      <c r="T34" s="231">
        <v>8135.5058612557959</v>
      </c>
      <c r="U34" s="231">
        <v>7217.4997329999997</v>
      </c>
      <c r="V34" s="232">
        <v>2717.7181439772871</v>
      </c>
      <c r="W34" s="195" t="s">
        <v>231</v>
      </c>
      <c r="X34" s="195" t="s">
        <v>236</v>
      </c>
      <c r="Y34" s="195"/>
      <c r="Z34" s="286"/>
    </row>
    <row r="35" spans="1:26" x14ac:dyDescent="0.45">
      <c r="A35" s="286"/>
      <c r="B35" t="s">
        <v>231</v>
      </c>
      <c r="D35" t="s">
        <v>228</v>
      </c>
      <c r="E35" s="219">
        <v>135429.43631056519</v>
      </c>
      <c r="F35" s="220">
        <v>27782.851200000001</v>
      </c>
      <c r="G35" s="220">
        <v>4131.2565059999997</v>
      </c>
      <c r="H35" s="220">
        <v>0</v>
      </c>
      <c r="I35" s="220">
        <v>18424.627919999999</v>
      </c>
      <c r="J35" s="220">
        <v>0</v>
      </c>
      <c r="K35" s="220">
        <v>0</v>
      </c>
      <c r="L35" s="220">
        <v>0</v>
      </c>
      <c r="M35" s="220">
        <v>0</v>
      </c>
      <c r="N35" s="220">
        <v>26807.223187483742</v>
      </c>
      <c r="O35" s="220">
        <v>11306.182332</v>
      </c>
      <c r="P35" s="220">
        <v>5722.8432479999992</v>
      </c>
      <c r="Q35" s="220">
        <v>11952.616216270229</v>
      </c>
      <c r="R35" s="220">
        <v>16313.74044257815</v>
      </c>
      <c r="S35" s="220">
        <v>1313.74152</v>
      </c>
      <c r="T35" s="220">
        <v>1739.135861255796</v>
      </c>
      <c r="U35" s="220">
        <v>7217.4997329999997</v>
      </c>
      <c r="V35" s="221">
        <v>2717.7181439772871</v>
      </c>
      <c r="W35" t="s">
        <v>231</v>
      </c>
      <c r="Y35" t="s">
        <v>228</v>
      </c>
      <c r="Z35" s="286"/>
    </row>
    <row r="36" spans="1:26" x14ac:dyDescent="0.45">
      <c r="A36" s="286"/>
      <c r="B36" t="s">
        <v>231</v>
      </c>
      <c r="D36" t="s">
        <v>229</v>
      </c>
      <c r="E36" s="219">
        <v>17312.349999999999</v>
      </c>
      <c r="F36" s="220">
        <v>0</v>
      </c>
      <c r="G36" s="220">
        <v>1919.52</v>
      </c>
      <c r="H36" s="220">
        <v>885</v>
      </c>
      <c r="I36" s="220">
        <v>0</v>
      </c>
      <c r="J36" s="220">
        <v>0</v>
      </c>
      <c r="K36" s="220">
        <v>0</v>
      </c>
      <c r="L36" s="220">
        <v>0</v>
      </c>
      <c r="M36" s="220">
        <v>0</v>
      </c>
      <c r="N36" s="220">
        <v>5869.2000000000007</v>
      </c>
      <c r="O36" s="220">
        <v>0</v>
      </c>
      <c r="P36" s="220">
        <v>1980</v>
      </c>
      <c r="Q36" s="220">
        <v>98.86</v>
      </c>
      <c r="R36" s="220">
        <v>0</v>
      </c>
      <c r="S36" s="220">
        <v>163.4</v>
      </c>
      <c r="T36" s="220">
        <v>6396.37</v>
      </c>
      <c r="U36" s="220">
        <v>0</v>
      </c>
      <c r="V36" s="221">
        <v>0</v>
      </c>
      <c r="W36" t="s">
        <v>231</v>
      </c>
      <c r="Y36" t="s">
        <v>229</v>
      </c>
      <c r="Z36" s="286"/>
    </row>
    <row r="37" spans="1:26" x14ac:dyDescent="0.45">
      <c r="A37" s="286"/>
      <c r="B37" s="195"/>
      <c r="C37" s="195" t="s">
        <v>237</v>
      </c>
      <c r="D37" s="195"/>
      <c r="E37" s="230">
        <v>206760.335857</v>
      </c>
      <c r="F37" s="231">
        <v>0</v>
      </c>
      <c r="G37" s="231">
        <v>6482.79504</v>
      </c>
      <c r="H37" s="231">
        <v>0</v>
      </c>
      <c r="I37" s="231">
        <v>188583.75408000001</v>
      </c>
      <c r="J37" s="231">
        <v>3050.5247629999999</v>
      </c>
      <c r="K37" s="231">
        <v>0</v>
      </c>
      <c r="L37" s="231">
        <v>0</v>
      </c>
      <c r="M37" s="231">
        <v>0</v>
      </c>
      <c r="N37" s="231">
        <v>0</v>
      </c>
      <c r="O37" s="231">
        <v>1251.1220000000001</v>
      </c>
      <c r="P37" s="231">
        <v>507.90247199999999</v>
      </c>
      <c r="Q37" s="231">
        <v>0</v>
      </c>
      <c r="R37" s="231">
        <v>0</v>
      </c>
      <c r="S37" s="231">
        <v>5106.2730320000001</v>
      </c>
      <c r="T37" s="231">
        <v>0</v>
      </c>
      <c r="U37" s="231">
        <v>0</v>
      </c>
      <c r="V37" s="232">
        <v>1777.9644699999999</v>
      </c>
      <c r="W37" s="195"/>
      <c r="X37" s="195" t="s">
        <v>237</v>
      </c>
      <c r="Y37" s="195"/>
      <c r="Z37" s="286"/>
    </row>
    <row r="38" spans="1:26" x14ac:dyDescent="0.45">
      <c r="A38" s="286"/>
      <c r="D38" t="s">
        <v>228</v>
      </c>
      <c r="E38" s="219">
        <v>206760.335857</v>
      </c>
      <c r="F38" s="220">
        <v>0</v>
      </c>
      <c r="G38" s="220">
        <v>6482.79504</v>
      </c>
      <c r="H38" s="220">
        <v>0</v>
      </c>
      <c r="I38" s="220">
        <v>188583.75408000001</v>
      </c>
      <c r="J38" s="220">
        <v>3050.5247629999999</v>
      </c>
      <c r="K38" s="220">
        <v>0</v>
      </c>
      <c r="L38" s="220">
        <v>0</v>
      </c>
      <c r="M38" s="220">
        <v>0</v>
      </c>
      <c r="N38" s="220">
        <v>0</v>
      </c>
      <c r="O38" s="220">
        <v>1251.1220000000001</v>
      </c>
      <c r="P38" s="220">
        <v>507.90247199999999</v>
      </c>
      <c r="Q38" s="220">
        <v>0</v>
      </c>
      <c r="R38" s="220">
        <v>0</v>
      </c>
      <c r="S38" s="220">
        <v>5106.2730320000001</v>
      </c>
      <c r="T38" s="220">
        <v>0</v>
      </c>
      <c r="U38" s="220">
        <v>0</v>
      </c>
      <c r="V38" s="221">
        <v>1777.9644699999999</v>
      </c>
      <c r="Y38" t="s">
        <v>228</v>
      </c>
      <c r="Z38" s="286"/>
    </row>
    <row r="39" spans="1:26" x14ac:dyDescent="0.45">
      <c r="A39" s="286"/>
      <c r="D39" t="s">
        <v>229</v>
      </c>
      <c r="E39" s="219">
        <v>0</v>
      </c>
      <c r="F39" s="220">
        <v>0</v>
      </c>
      <c r="G39" s="220">
        <v>0</v>
      </c>
      <c r="H39" s="220">
        <v>0</v>
      </c>
      <c r="I39" s="220">
        <v>0</v>
      </c>
      <c r="J39" s="220">
        <v>0</v>
      </c>
      <c r="K39" s="220">
        <v>0</v>
      </c>
      <c r="L39" s="220">
        <v>0</v>
      </c>
      <c r="M39" s="220">
        <v>0</v>
      </c>
      <c r="N39" s="220">
        <v>0</v>
      </c>
      <c r="O39" s="220">
        <v>0</v>
      </c>
      <c r="P39" s="220">
        <v>0</v>
      </c>
      <c r="Q39" s="220">
        <v>0</v>
      </c>
      <c r="R39" s="220">
        <v>0</v>
      </c>
      <c r="S39" s="220">
        <v>0</v>
      </c>
      <c r="T39" s="220">
        <v>0</v>
      </c>
      <c r="U39" s="220">
        <v>0</v>
      </c>
      <c r="V39" s="221">
        <v>0</v>
      </c>
      <c r="Y39" t="s">
        <v>229</v>
      </c>
      <c r="Z39" s="286"/>
    </row>
    <row r="40" spans="1:26" x14ac:dyDescent="0.45">
      <c r="A40" s="286"/>
      <c r="B40" s="195"/>
      <c r="C40" s="195" t="s">
        <v>238</v>
      </c>
      <c r="D40" s="195"/>
      <c r="E40" s="230">
        <v>319427.86889841332</v>
      </c>
      <c r="F40" s="231">
        <v>0</v>
      </c>
      <c r="G40" s="231">
        <v>0</v>
      </c>
      <c r="H40" s="231">
        <v>5186.8550077286291</v>
      </c>
      <c r="I40" s="231">
        <v>1277.7192</v>
      </c>
      <c r="J40" s="231">
        <v>0</v>
      </c>
      <c r="K40" s="231">
        <v>0</v>
      </c>
      <c r="L40" s="231">
        <v>0</v>
      </c>
      <c r="M40" s="231">
        <v>0</v>
      </c>
      <c r="N40" s="231">
        <v>0</v>
      </c>
      <c r="O40" s="231">
        <v>0</v>
      </c>
      <c r="P40" s="231">
        <v>0</v>
      </c>
      <c r="Q40" s="231">
        <v>219746.15381600001</v>
      </c>
      <c r="R40" s="231">
        <v>32047.291434684608</v>
      </c>
      <c r="S40" s="231">
        <v>61169.849440000013</v>
      </c>
      <c r="T40" s="231">
        <v>0</v>
      </c>
      <c r="U40" s="231">
        <v>0</v>
      </c>
      <c r="V40" s="232">
        <v>0</v>
      </c>
      <c r="W40" s="195"/>
      <c r="X40" s="195" t="s">
        <v>238</v>
      </c>
      <c r="Y40" s="195"/>
      <c r="Z40" s="286"/>
    </row>
    <row r="41" spans="1:26" x14ac:dyDescent="0.45">
      <c r="A41" s="286"/>
      <c r="D41" t="s">
        <v>228</v>
      </c>
      <c r="E41" s="219">
        <v>319427.86889841332</v>
      </c>
      <c r="F41" s="220">
        <v>0</v>
      </c>
      <c r="G41" s="220">
        <v>0</v>
      </c>
      <c r="H41" s="220">
        <v>5186.8550077286291</v>
      </c>
      <c r="I41" s="220">
        <v>1277.7192</v>
      </c>
      <c r="J41" s="220">
        <v>0</v>
      </c>
      <c r="K41" s="220">
        <v>0</v>
      </c>
      <c r="L41" s="220">
        <v>0</v>
      </c>
      <c r="M41" s="220">
        <v>0</v>
      </c>
      <c r="N41" s="220">
        <v>0</v>
      </c>
      <c r="O41" s="220">
        <v>0</v>
      </c>
      <c r="P41" s="220">
        <v>0</v>
      </c>
      <c r="Q41" s="220">
        <v>219746.15381600001</v>
      </c>
      <c r="R41" s="220">
        <v>32047.291434684608</v>
      </c>
      <c r="S41" s="220">
        <v>61169.849440000013</v>
      </c>
      <c r="T41" s="220">
        <v>0</v>
      </c>
      <c r="U41" s="220">
        <v>0</v>
      </c>
      <c r="V41" s="221">
        <v>0</v>
      </c>
      <c r="Y41" t="s">
        <v>228</v>
      </c>
      <c r="Z41" s="286"/>
    </row>
    <row r="42" spans="1:26" x14ac:dyDescent="0.45">
      <c r="A42" s="286"/>
      <c r="D42" t="s">
        <v>229</v>
      </c>
      <c r="E42" s="219">
        <v>0</v>
      </c>
      <c r="F42" s="220">
        <v>0</v>
      </c>
      <c r="G42" s="220">
        <v>0</v>
      </c>
      <c r="H42" s="220">
        <v>0</v>
      </c>
      <c r="I42" s="220">
        <v>0</v>
      </c>
      <c r="J42" s="220">
        <v>0</v>
      </c>
      <c r="K42" s="220">
        <v>0</v>
      </c>
      <c r="L42" s="220">
        <v>0</v>
      </c>
      <c r="M42" s="220">
        <v>0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220">
        <v>0</v>
      </c>
      <c r="T42" s="220">
        <v>0</v>
      </c>
      <c r="U42" s="220">
        <v>0</v>
      </c>
      <c r="V42" s="221">
        <v>0</v>
      </c>
      <c r="Y42" t="s">
        <v>229</v>
      </c>
      <c r="Z42" s="286"/>
    </row>
    <row r="43" spans="1:26" x14ac:dyDescent="0.45">
      <c r="A43" s="286"/>
      <c r="B43" s="195"/>
      <c r="C43" s="195" t="s">
        <v>239</v>
      </c>
      <c r="D43" s="195"/>
      <c r="E43" s="230">
        <v>7393419.4757045805</v>
      </c>
      <c r="F43" s="231">
        <v>0</v>
      </c>
      <c r="G43" s="231">
        <v>0</v>
      </c>
      <c r="H43" s="231">
        <v>0</v>
      </c>
      <c r="I43" s="231">
        <v>0</v>
      </c>
      <c r="J43" s="231">
        <v>0</v>
      </c>
      <c r="K43" s="231">
        <v>0</v>
      </c>
      <c r="L43" s="231">
        <v>0</v>
      </c>
      <c r="M43" s="231">
        <v>0</v>
      </c>
      <c r="N43" s="231">
        <v>0</v>
      </c>
      <c r="O43" s="231">
        <v>1667245.0387213889</v>
      </c>
      <c r="P43" s="231">
        <v>0</v>
      </c>
      <c r="Q43" s="231">
        <v>1627133.86669655</v>
      </c>
      <c r="R43" s="231">
        <v>3967655.0672866418</v>
      </c>
      <c r="S43" s="231">
        <v>0</v>
      </c>
      <c r="T43" s="231">
        <v>0</v>
      </c>
      <c r="U43" s="231">
        <v>131385.503</v>
      </c>
      <c r="V43" s="232">
        <v>0</v>
      </c>
      <c r="W43" s="195"/>
      <c r="X43" s="195" t="s">
        <v>239</v>
      </c>
      <c r="Y43" s="195"/>
      <c r="Z43" s="286"/>
    </row>
    <row r="44" spans="1:26" x14ac:dyDescent="0.45">
      <c r="A44" s="286"/>
      <c r="D44" t="s">
        <v>228</v>
      </c>
      <c r="E44" s="219">
        <v>7393419.4757045805</v>
      </c>
      <c r="F44" s="220">
        <v>0</v>
      </c>
      <c r="G44" s="220">
        <v>0</v>
      </c>
      <c r="H44" s="220">
        <v>0</v>
      </c>
      <c r="I44" s="220">
        <v>0</v>
      </c>
      <c r="J44" s="220">
        <v>0</v>
      </c>
      <c r="K44" s="220">
        <v>0</v>
      </c>
      <c r="L44" s="220">
        <v>0</v>
      </c>
      <c r="M44" s="220">
        <v>0</v>
      </c>
      <c r="N44" s="220">
        <v>0</v>
      </c>
      <c r="O44" s="220">
        <v>1667245.0387213889</v>
      </c>
      <c r="P44" s="220">
        <v>0</v>
      </c>
      <c r="Q44" s="220">
        <v>1627133.86669655</v>
      </c>
      <c r="R44" s="220">
        <v>3967655.0672866418</v>
      </c>
      <c r="S44" s="220">
        <v>0</v>
      </c>
      <c r="T44" s="220">
        <v>0</v>
      </c>
      <c r="U44" s="220">
        <v>131385.503</v>
      </c>
      <c r="V44" s="221">
        <v>0</v>
      </c>
      <c r="W44" s="233"/>
      <c r="Y44" t="s">
        <v>228</v>
      </c>
      <c r="Z44" s="286"/>
    </row>
    <row r="45" spans="1:26" x14ac:dyDescent="0.45">
      <c r="A45" s="286"/>
      <c r="D45" t="s">
        <v>229</v>
      </c>
      <c r="E45" s="219">
        <v>0</v>
      </c>
      <c r="F45" s="220">
        <v>0</v>
      </c>
      <c r="G45" s="220">
        <v>0</v>
      </c>
      <c r="H45" s="220">
        <v>0</v>
      </c>
      <c r="I45" s="220">
        <v>0</v>
      </c>
      <c r="J45" s="220">
        <v>0</v>
      </c>
      <c r="K45" s="220">
        <v>0</v>
      </c>
      <c r="L45" s="220">
        <v>0</v>
      </c>
      <c r="M45" s="220">
        <v>0</v>
      </c>
      <c r="N45" s="220">
        <v>0</v>
      </c>
      <c r="O45" s="220">
        <v>0</v>
      </c>
      <c r="P45" s="220">
        <v>0</v>
      </c>
      <c r="Q45" s="220">
        <v>0</v>
      </c>
      <c r="R45" s="220">
        <v>0</v>
      </c>
      <c r="S45" s="220">
        <v>0</v>
      </c>
      <c r="T45" s="220">
        <v>0</v>
      </c>
      <c r="U45" s="220">
        <v>0</v>
      </c>
      <c r="V45" s="221">
        <v>0</v>
      </c>
      <c r="Y45" t="s">
        <v>229</v>
      </c>
      <c r="Z45" s="286"/>
    </row>
    <row r="46" spans="1:26" x14ac:dyDescent="0.45">
      <c r="A46" s="286"/>
      <c r="B46" s="199"/>
      <c r="C46" s="195" t="s">
        <v>258</v>
      </c>
      <c r="D46" s="199"/>
      <c r="E46" s="230">
        <v>0</v>
      </c>
      <c r="F46" s="231">
        <v>0</v>
      </c>
      <c r="G46" s="231">
        <v>0</v>
      </c>
      <c r="H46" s="231">
        <v>0</v>
      </c>
      <c r="I46" s="231">
        <v>0</v>
      </c>
      <c r="J46" s="231">
        <v>0</v>
      </c>
      <c r="K46" s="231">
        <v>0</v>
      </c>
      <c r="L46" s="231">
        <v>0</v>
      </c>
      <c r="M46" s="231">
        <v>0</v>
      </c>
      <c r="N46" s="231">
        <v>0</v>
      </c>
      <c r="O46" s="231">
        <v>0</v>
      </c>
      <c r="P46" s="231">
        <v>0</v>
      </c>
      <c r="Q46" s="231">
        <v>0</v>
      </c>
      <c r="R46" s="231">
        <v>0</v>
      </c>
      <c r="S46" s="231">
        <v>0</v>
      </c>
      <c r="T46" s="231">
        <v>0</v>
      </c>
      <c r="U46" s="231">
        <v>0</v>
      </c>
      <c r="V46" s="232">
        <v>0</v>
      </c>
      <c r="W46" s="199"/>
      <c r="X46" s="195" t="s">
        <v>258</v>
      </c>
      <c r="Y46" s="199"/>
      <c r="Z46" s="286"/>
    </row>
    <row r="47" spans="1:26" x14ac:dyDescent="0.45">
      <c r="A47" s="286"/>
      <c r="B47" t="s">
        <v>231</v>
      </c>
      <c r="D47" t="s">
        <v>228</v>
      </c>
      <c r="E47" s="219">
        <v>0</v>
      </c>
      <c r="F47" s="220">
        <v>0</v>
      </c>
      <c r="G47" s="220">
        <v>0</v>
      </c>
      <c r="H47" s="220">
        <v>0</v>
      </c>
      <c r="I47" s="220">
        <v>0</v>
      </c>
      <c r="J47" s="220">
        <v>0</v>
      </c>
      <c r="K47" s="220">
        <v>0</v>
      </c>
      <c r="L47" s="220">
        <v>0</v>
      </c>
      <c r="M47" s="220">
        <v>0</v>
      </c>
      <c r="N47" s="220">
        <v>0</v>
      </c>
      <c r="O47" s="220">
        <v>0</v>
      </c>
      <c r="P47" s="220">
        <v>0</v>
      </c>
      <c r="Q47" s="220">
        <v>0</v>
      </c>
      <c r="R47" s="220">
        <v>0</v>
      </c>
      <c r="S47" s="220">
        <v>0</v>
      </c>
      <c r="T47" s="220">
        <v>0</v>
      </c>
      <c r="U47" s="220">
        <v>0</v>
      </c>
      <c r="V47" s="221">
        <v>0</v>
      </c>
      <c r="W47" t="s">
        <v>231</v>
      </c>
      <c r="Y47" t="s">
        <v>228</v>
      </c>
      <c r="Z47" s="286"/>
    </row>
    <row r="48" spans="1:26" x14ac:dyDescent="0.45">
      <c r="A48" s="286"/>
      <c r="D48" t="s">
        <v>229</v>
      </c>
      <c r="E48" s="219">
        <v>0</v>
      </c>
      <c r="F48" s="220">
        <v>0</v>
      </c>
      <c r="G48" s="220">
        <v>0</v>
      </c>
      <c r="H48" s="220">
        <v>0</v>
      </c>
      <c r="I48" s="220">
        <v>0</v>
      </c>
      <c r="J48" s="220">
        <v>0</v>
      </c>
      <c r="K48" s="220">
        <v>0</v>
      </c>
      <c r="L48" s="220">
        <v>0</v>
      </c>
      <c r="M48" s="220">
        <v>0</v>
      </c>
      <c r="N48" s="220">
        <v>0</v>
      </c>
      <c r="O48" s="220">
        <v>0</v>
      </c>
      <c r="P48" s="220">
        <v>0</v>
      </c>
      <c r="Q48" s="220">
        <v>0</v>
      </c>
      <c r="R48" s="220">
        <v>0</v>
      </c>
      <c r="S48" s="220">
        <v>0</v>
      </c>
      <c r="T48" s="220">
        <v>0</v>
      </c>
      <c r="U48" s="220">
        <v>0</v>
      </c>
      <c r="V48" s="221">
        <v>0</v>
      </c>
      <c r="Y48" t="s">
        <v>229</v>
      </c>
      <c r="Z48" s="286"/>
    </row>
    <row r="49" spans="1:26" x14ac:dyDescent="0.45">
      <c r="A49" s="286"/>
      <c r="B49" s="195"/>
      <c r="C49" s="195" t="s">
        <v>240</v>
      </c>
      <c r="D49" s="195"/>
      <c r="E49" s="230">
        <v>234792.45</v>
      </c>
      <c r="F49" s="231">
        <v>0</v>
      </c>
      <c r="G49" s="231">
        <v>0</v>
      </c>
      <c r="H49" s="231">
        <v>0</v>
      </c>
      <c r="I49" s="231">
        <v>0</v>
      </c>
      <c r="J49" s="231">
        <v>0</v>
      </c>
      <c r="K49" s="231">
        <v>0</v>
      </c>
      <c r="L49" s="231">
        <v>234792.45</v>
      </c>
      <c r="M49" s="231">
        <v>0</v>
      </c>
      <c r="N49" s="231">
        <v>0</v>
      </c>
      <c r="O49" s="231">
        <v>0</v>
      </c>
      <c r="P49" s="231">
        <v>0</v>
      </c>
      <c r="Q49" s="231">
        <v>0</v>
      </c>
      <c r="R49" s="231">
        <v>0</v>
      </c>
      <c r="S49" s="231">
        <v>0</v>
      </c>
      <c r="T49" s="231">
        <v>0</v>
      </c>
      <c r="U49" s="231">
        <v>0</v>
      </c>
      <c r="V49" s="232">
        <v>0</v>
      </c>
      <c r="W49" s="199"/>
      <c r="X49" s="195" t="s">
        <v>240</v>
      </c>
      <c r="Y49" s="195"/>
      <c r="Z49" s="286"/>
    </row>
    <row r="50" spans="1:26" x14ac:dyDescent="0.45">
      <c r="A50" s="286"/>
      <c r="B50" t="s">
        <v>231</v>
      </c>
      <c r="D50" t="s">
        <v>229</v>
      </c>
      <c r="E50" s="219">
        <v>234792.45</v>
      </c>
      <c r="F50" s="220">
        <v>0</v>
      </c>
      <c r="G50" s="220">
        <v>0</v>
      </c>
      <c r="H50" s="220">
        <v>0</v>
      </c>
      <c r="I50" s="220">
        <v>0</v>
      </c>
      <c r="J50" s="220">
        <v>0</v>
      </c>
      <c r="K50" s="220">
        <v>0</v>
      </c>
      <c r="L50" s="220">
        <v>234792.45</v>
      </c>
      <c r="M50" s="220">
        <v>0</v>
      </c>
      <c r="N50" s="220">
        <v>0</v>
      </c>
      <c r="O50" s="220">
        <v>0</v>
      </c>
      <c r="P50" s="220">
        <v>0</v>
      </c>
      <c r="Q50" s="220">
        <v>0</v>
      </c>
      <c r="R50" s="220">
        <v>0</v>
      </c>
      <c r="S50" s="220">
        <v>0</v>
      </c>
      <c r="T50" s="220">
        <v>0</v>
      </c>
      <c r="U50" s="220">
        <v>0</v>
      </c>
      <c r="V50" s="221">
        <v>0</v>
      </c>
      <c r="W50" s="194"/>
      <c r="Y50" t="s">
        <v>229</v>
      </c>
      <c r="Z50" s="286"/>
    </row>
    <row r="51" spans="1:26" x14ac:dyDescent="0.45">
      <c r="A51" s="286"/>
      <c r="B51" s="195" t="s">
        <v>231</v>
      </c>
      <c r="C51" s="195" t="s">
        <v>259</v>
      </c>
      <c r="D51" s="195"/>
      <c r="E51" s="230">
        <v>73784.489000000001</v>
      </c>
      <c r="F51" s="231">
        <v>0</v>
      </c>
      <c r="G51" s="231">
        <v>0</v>
      </c>
      <c r="H51" s="231">
        <v>0</v>
      </c>
      <c r="I51" s="231">
        <v>0</v>
      </c>
      <c r="J51" s="231">
        <v>0</v>
      </c>
      <c r="K51" s="231">
        <v>0</v>
      </c>
      <c r="L51" s="231">
        <v>0</v>
      </c>
      <c r="M51" s="231">
        <v>0</v>
      </c>
      <c r="N51" s="231">
        <v>0</v>
      </c>
      <c r="O51" s="231">
        <v>0</v>
      </c>
      <c r="P51" s="231">
        <v>0</v>
      </c>
      <c r="Q51" s="231">
        <v>62372.535000000003</v>
      </c>
      <c r="R51" s="231">
        <v>0</v>
      </c>
      <c r="S51" s="231">
        <v>0</v>
      </c>
      <c r="T51" s="231">
        <v>11411.954</v>
      </c>
      <c r="U51" s="231">
        <v>0</v>
      </c>
      <c r="V51" s="232">
        <v>0</v>
      </c>
      <c r="W51" s="199" t="s">
        <v>231</v>
      </c>
      <c r="X51" s="195" t="s">
        <v>260</v>
      </c>
      <c r="Y51" s="195"/>
      <c r="Z51" s="286"/>
    </row>
    <row r="52" spans="1:26" x14ac:dyDescent="0.45">
      <c r="A52" s="286"/>
      <c r="D52" t="s">
        <v>228</v>
      </c>
      <c r="E52" s="219">
        <v>73784.489000000001</v>
      </c>
      <c r="F52" s="220">
        <v>0</v>
      </c>
      <c r="G52" s="220">
        <v>0</v>
      </c>
      <c r="H52" s="220">
        <v>0</v>
      </c>
      <c r="I52" s="220">
        <v>0</v>
      </c>
      <c r="J52" s="220">
        <v>0</v>
      </c>
      <c r="K52" s="220">
        <v>0</v>
      </c>
      <c r="L52" s="220">
        <v>0</v>
      </c>
      <c r="M52" s="220">
        <v>0</v>
      </c>
      <c r="N52" s="220">
        <v>0</v>
      </c>
      <c r="O52" s="220">
        <v>0</v>
      </c>
      <c r="P52" s="220">
        <v>0</v>
      </c>
      <c r="Q52" s="220">
        <v>62372.535000000003</v>
      </c>
      <c r="R52" s="220">
        <v>0</v>
      </c>
      <c r="S52" s="220">
        <v>0</v>
      </c>
      <c r="T52" s="220">
        <v>11411.954</v>
      </c>
      <c r="U52" s="220">
        <v>0</v>
      </c>
      <c r="V52" s="221">
        <v>0</v>
      </c>
      <c r="W52" s="194"/>
      <c r="Y52" t="s">
        <v>228</v>
      </c>
      <c r="Z52" s="286"/>
    </row>
    <row r="53" spans="1:26" x14ac:dyDescent="0.45">
      <c r="A53" s="286"/>
      <c r="B53" s="195"/>
      <c r="C53" s="195" t="s">
        <v>261</v>
      </c>
      <c r="D53" s="195"/>
      <c r="E53" s="230">
        <v>1892486.56672613</v>
      </c>
      <c r="F53" s="231">
        <v>0</v>
      </c>
      <c r="G53" s="231">
        <v>0</v>
      </c>
      <c r="H53" s="231">
        <v>0</v>
      </c>
      <c r="I53" s="231">
        <v>19945.141001</v>
      </c>
      <c r="J53" s="231">
        <v>0</v>
      </c>
      <c r="K53" s="231">
        <v>0</v>
      </c>
      <c r="L53" s="231">
        <v>0</v>
      </c>
      <c r="M53" s="231">
        <v>12460.199739045011</v>
      </c>
      <c r="N53" s="231">
        <v>347221.00819999998</v>
      </c>
      <c r="O53" s="231">
        <v>203968.58279766611</v>
      </c>
      <c r="P53" s="231">
        <v>0</v>
      </c>
      <c r="Q53" s="231">
        <v>889311.9733800001</v>
      </c>
      <c r="R53" s="231">
        <v>331670.13563841628</v>
      </c>
      <c r="S53" s="231">
        <v>26215.64976</v>
      </c>
      <c r="T53" s="231">
        <v>0</v>
      </c>
      <c r="U53" s="231">
        <v>53241.646655999997</v>
      </c>
      <c r="V53" s="232">
        <v>8452.2295540021387</v>
      </c>
      <c r="W53" s="195"/>
      <c r="X53" s="195" t="s">
        <v>261</v>
      </c>
      <c r="Y53" s="195"/>
      <c r="Z53" s="286"/>
    </row>
    <row r="54" spans="1:26" x14ac:dyDescent="0.45">
      <c r="A54" s="286"/>
      <c r="D54" t="s">
        <v>228</v>
      </c>
      <c r="E54" s="219">
        <v>1720336.4615061299</v>
      </c>
      <c r="F54" s="220">
        <v>0</v>
      </c>
      <c r="G54" s="220">
        <v>0</v>
      </c>
      <c r="H54" s="220">
        <v>0</v>
      </c>
      <c r="I54" s="220">
        <v>19945.141001</v>
      </c>
      <c r="J54" s="220">
        <v>0</v>
      </c>
      <c r="K54" s="220">
        <v>0</v>
      </c>
      <c r="L54" s="220">
        <v>0</v>
      </c>
      <c r="M54" s="220">
        <v>12460.199739045011</v>
      </c>
      <c r="N54" s="220">
        <v>347221.00819999998</v>
      </c>
      <c r="O54" s="220">
        <v>203968.58279766611</v>
      </c>
      <c r="P54" s="220">
        <v>0</v>
      </c>
      <c r="Q54" s="220">
        <v>717161.86816000007</v>
      </c>
      <c r="R54" s="220">
        <v>331670.13563841628</v>
      </c>
      <c r="S54" s="220">
        <v>26215.64976</v>
      </c>
      <c r="T54" s="220">
        <v>0</v>
      </c>
      <c r="U54" s="220">
        <v>53241.646655999997</v>
      </c>
      <c r="V54" s="221">
        <v>8452.2295540021387</v>
      </c>
      <c r="Y54" t="s">
        <v>228</v>
      </c>
      <c r="Z54" s="286"/>
    </row>
    <row r="55" spans="1:26" x14ac:dyDescent="0.45">
      <c r="A55" s="286"/>
      <c r="D55" t="s">
        <v>229</v>
      </c>
      <c r="E55" s="219">
        <v>172150.10522</v>
      </c>
      <c r="F55" s="220">
        <v>0</v>
      </c>
      <c r="G55" s="220">
        <v>0</v>
      </c>
      <c r="H55" s="220">
        <v>0</v>
      </c>
      <c r="I55" s="220">
        <v>0</v>
      </c>
      <c r="J55" s="220">
        <v>0</v>
      </c>
      <c r="K55" s="220">
        <v>0</v>
      </c>
      <c r="L55" s="220">
        <v>0</v>
      </c>
      <c r="M55" s="220">
        <v>0</v>
      </c>
      <c r="N55" s="220">
        <v>0</v>
      </c>
      <c r="O55" s="220">
        <v>0</v>
      </c>
      <c r="P55" s="220">
        <v>0</v>
      </c>
      <c r="Q55" s="220">
        <v>172150.10522</v>
      </c>
      <c r="R55" s="220">
        <v>0</v>
      </c>
      <c r="S55" s="220">
        <v>0</v>
      </c>
      <c r="T55" s="220">
        <v>0</v>
      </c>
      <c r="U55" s="220">
        <v>0</v>
      </c>
      <c r="V55" s="221">
        <v>0</v>
      </c>
      <c r="Y55" t="s">
        <v>229</v>
      </c>
      <c r="Z55" s="286"/>
    </row>
    <row r="56" spans="1:26" x14ac:dyDescent="0.45">
      <c r="A56" s="286"/>
      <c r="B56" s="195"/>
      <c r="C56" s="195" t="s">
        <v>241</v>
      </c>
      <c r="D56" s="195"/>
      <c r="E56" s="230">
        <v>1654179.4050282999</v>
      </c>
      <c r="F56" s="231">
        <v>0</v>
      </c>
      <c r="G56" s="231">
        <v>0</v>
      </c>
      <c r="H56" s="231">
        <v>0</v>
      </c>
      <c r="I56" s="231">
        <v>0</v>
      </c>
      <c r="J56" s="231">
        <v>0</v>
      </c>
      <c r="K56" s="231">
        <v>0</v>
      </c>
      <c r="L56" s="231">
        <v>55474.531000000003</v>
      </c>
      <c r="M56" s="231">
        <v>0</v>
      </c>
      <c r="N56" s="231">
        <v>0</v>
      </c>
      <c r="O56" s="231">
        <v>0</v>
      </c>
      <c r="P56" s="231">
        <v>0</v>
      </c>
      <c r="Q56" s="231">
        <v>0</v>
      </c>
      <c r="R56" s="231">
        <v>0</v>
      </c>
      <c r="S56" s="231">
        <v>0</v>
      </c>
      <c r="T56" s="231">
        <v>0</v>
      </c>
      <c r="U56" s="231">
        <v>0</v>
      </c>
      <c r="V56" s="232">
        <v>1598704.8740282999</v>
      </c>
      <c r="W56" s="195"/>
      <c r="X56" s="195" t="s">
        <v>241</v>
      </c>
      <c r="Y56" s="195"/>
      <c r="Z56" s="286"/>
    </row>
    <row r="57" spans="1:26" x14ac:dyDescent="0.45">
      <c r="A57" s="286"/>
      <c r="D57" t="s">
        <v>228</v>
      </c>
      <c r="E57" s="219">
        <v>1654179.4050282999</v>
      </c>
      <c r="F57" s="220">
        <v>0</v>
      </c>
      <c r="G57" s="220">
        <v>0</v>
      </c>
      <c r="H57" s="220">
        <v>0</v>
      </c>
      <c r="I57" s="220">
        <v>0</v>
      </c>
      <c r="J57" s="220">
        <v>0</v>
      </c>
      <c r="K57" s="220">
        <v>0</v>
      </c>
      <c r="L57" s="220">
        <v>55474.531000000003</v>
      </c>
      <c r="M57" s="220">
        <v>0</v>
      </c>
      <c r="N57" s="220">
        <v>0</v>
      </c>
      <c r="O57" s="220">
        <v>0</v>
      </c>
      <c r="P57" s="220">
        <v>0</v>
      </c>
      <c r="Q57" s="220">
        <v>0</v>
      </c>
      <c r="R57" s="220">
        <v>0</v>
      </c>
      <c r="S57" s="220">
        <v>0</v>
      </c>
      <c r="T57" s="220">
        <v>0</v>
      </c>
      <c r="U57" s="220">
        <v>0</v>
      </c>
      <c r="V57" s="221">
        <v>1598704.8740282999</v>
      </c>
      <c r="Y57" t="s">
        <v>228</v>
      </c>
      <c r="Z57" s="286"/>
    </row>
    <row r="58" spans="1:26" x14ac:dyDescent="0.45">
      <c r="A58" s="286"/>
      <c r="B58" s="180" t="s">
        <v>242</v>
      </c>
      <c r="C58" s="180"/>
      <c r="D58" s="180"/>
      <c r="E58" s="216">
        <v>413528.57094325771</v>
      </c>
      <c r="F58" s="217">
        <v>69287.976783314298</v>
      </c>
      <c r="G58" s="217">
        <v>28419.19115914217</v>
      </c>
      <c r="H58" s="217">
        <v>3767.9894393886411</v>
      </c>
      <c r="I58" s="217">
        <v>8858.3260911798243</v>
      </c>
      <c r="J58" s="217">
        <v>6510.2371307718968</v>
      </c>
      <c r="K58" s="217">
        <v>3877.7771482317421</v>
      </c>
      <c r="L58" s="217">
        <v>4531.7337374524059</v>
      </c>
      <c r="M58" s="217">
        <v>4250.8717363713286</v>
      </c>
      <c r="N58" s="217">
        <v>64590.665300903929</v>
      </c>
      <c r="O58" s="217">
        <v>14083.900312934191</v>
      </c>
      <c r="P58" s="217">
        <v>35248.766240851117</v>
      </c>
      <c r="Q58" s="217">
        <v>11468.65980857212</v>
      </c>
      <c r="R58" s="217">
        <v>17746.55905688347</v>
      </c>
      <c r="S58" s="217">
        <v>77471.609926773905</v>
      </c>
      <c r="T58" s="217">
        <v>28216.25402319722</v>
      </c>
      <c r="U58" s="217">
        <v>15710.866340845139</v>
      </c>
      <c r="V58" s="218">
        <v>19487.186706444321</v>
      </c>
      <c r="W58" s="180" t="s">
        <v>242</v>
      </c>
      <c r="X58" s="180"/>
      <c r="Y58" s="180"/>
      <c r="Z58" s="286"/>
    </row>
    <row r="59" spans="1:26" x14ac:dyDescent="0.45">
      <c r="A59" s="286"/>
      <c r="B59" t="s">
        <v>231</v>
      </c>
      <c r="D59" t="s">
        <v>228</v>
      </c>
      <c r="E59" s="219">
        <v>349828.06953711942</v>
      </c>
      <c r="F59" s="220">
        <v>57043.93826847602</v>
      </c>
      <c r="G59" s="220">
        <v>25503.39327565454</v>
      </c>
      <c r="H59" s="220">
        <v>0</v>
      </c>
      <c r="I59" s="220">
        <v>6709.2403275742918</v>
      </c>
      <c r="J59" s="220">
        <v>6510.2371307718968</v>
      </c>
      <c r="K59" s="220">
        <v>0</v>
      </c>
      <c r="L59" s="220">
        <v>3282.5465675405212</v>
      </c>
      <c r="M59" s="220">
        <v>3883.6746239236481</v>
      </c>
      <c r="N59" s="220">
        <v>49736.046789549036</v>
      </c>
      <c r="O59" s="220">
        <v>14001.011574232691</v>
      </c>
      <c r="P59" s="220">
        <v>32426.216364352189</v>
      </c>
      <c r="Q59" s="220">
        <v>10633.048901517261</v>
      </c>
      <c r="R59" s="220">
        <v>17746.55905688347</v>
      </c>
      <c r="S59" s="220">
        <v>77471.609926773905</v>
      </c>
      <c r="T59" s="220">
        <v>22438.341147841991</v>
      </c>
      <c r="U59" s="220">
        <v>4914.1273702892267</v>
      </c>
      <c r="V59" s="221">
        <v>17528.078211738692</v>
      </c>
      <c r="W59" t="s">
        <v>231</v>
      </c>
      <c r="Y59" t="s">
        <v>228</v>
      </c>
      <c r="Z59" s="286"/>
    </row>
    <row r="60" spans="1:26" x14ac:dyDescent="0.45">
      <c r="A60" s="286"/>
      <c r="B60" t="s">
        <v>231</v>
      </c>
      <c r="D60" t="s">
        <v>229</v>
      </c>
      <c r="E60" s="219">
        <v>63700.501406138348</v>
      </c>
      <c r="F60" s="220">
        <v>12244.03851483827</v>
      </c>
      <c r="G60" s="220">
        <v>2915.7978834876299</v>
      </c>
      <c r="H60" s="220">
        <v>3767.9894393886411</v>
      </c>
      <c r="I60" s="220">
        <v>2149.085763605533</v>
      </c>
      <c r="J60" s="220">
        <v>0</v>
      </c>
      <c r="K60" s="220">
        <v>3877.7771482317421</v>
      </c>
      <c r="L60" s="220">
        <v>1249.1871699118849</v>
      </c>
      <c r="M60" s="220">
        <v>367.19711244768138</v>
      </c>
      <c r="N60" s="220">
        <v>14854.618511354891</v>
      </c>
      <c r="O60" s="220">
        <v>82.888738701508217</v>
      </c>
      <c r="P60" s="220">
        <v>2822.5498764989311</v>
      </c>
      <c r="Q60" s="220">
        <v>835.61090705485492</v>
      </c>
      <c r="R60" s="220">
        <v>0</v>
      </c>
      <c r="S60" s="220">
        <v>0</v>
      </c>
      <c r="T60" s="220">
        <v>5777.9128753552277</v>
      </c>
      <c r="U60" s="220">
        <v>10796.738970555911</v>
      </c>
      <c r="V60" s="221">
        <v>1959.108494705627</v>
      </c>
      <c r="W60" t="s">
        <v>231</v>
      </c>
      <c r="Y60" t="s">
        <v>229</v>
      </c>
      <c r="Z60" s="286"/>
    </row>
    <row r="61" spans="1:26" x14ac:dyDescent="0.45">
      <c r="A61" s="286"/>
      <c r="B61" s="195" t="s">
        <v>231</v>
      </c>
      <c r="C61" s="195" t="s">
        <v>243</v>
      </c>
      <c r="D61" s="195"/>
      <c r="E61" s="230">
        <v>0</v>
      </c>
      <c r="F61" s="231">
        <v>0</v>
      </c>
      <c r="G61" s="231">
        <v>0</v>
      </c>
      <c r="H61" s="231">
        <v>0</v>
      </c>
      <c r="I61" s="231">
        <v>0</v>
      </c>
      <c r="J61" s="231">
        <v>0</v>
      </c>
      <c r="K61" s="231">
        <v>0</v>
      </c>
      <c r="L61" s="231">
        <v>0</v>
      </c>
      <c r="M61" s="231">
        <v>0</v>
      </c>
      <c r="N61" s="231">
        <v>0</v>
      </c>
      <c r="O61" s="231">
        <v>0</v>
      </c>
      <c r="P61" s="231">
        <v>0</v>
      </c>
      <c r="Q61" s="231">
        <v>0</v>
      </c>
      <c r="R61" s="231">
        <v>0</v>
      </c>
      <c r="S61" s="231">
        <v>0</v>
      </c>
      <c r="T61" s="231">
        <v>0</v>
      </c>
      <c r="U61" s="231">
        <v>0</v>
      </c>
      <c r="V61" s="232">
        <v>0</v>
      </c>
      <c r="W61" s="195" t="s">
        <v>231</v>
      </c>
      <c r="X61" s="195" t="s">
        <v>243</v>
      </c>
      <c r="Y61" s="195"/>
      <c r="Z61" s="286"/>
    </row>
    <row r="62" spans="1:26" x14ac:dyDescent="0.45">
      <c r="A62" s="286"/>
      <c r="B62" t="s">
        <v>231</v>
      </c>
      <c r="D62" t="s">
        <v>228</v>
      </c>
      <c r="E62" s="234">
        <v>0</v>
      </c>
      <c r="F62" s="220">
        <v>0</v>
      </c>
      <c r="G62" s="220">
        <v>0</v>
      </c>
      <c r="H62" s="220">
        <v>0</v>
      </c>
      <c r="I62" s="220">
        <v>0</v>
      </c>
      <c r="J62" s="220">
        <v>0</v>
      </c>
      <c r="K62" s="220">
        <v>0</v>
      </c>
      <c r="L62" s="220">
        <v>0</v>
      </c>
      <c r="M62" s="220">
        <v>0</v>
      </c>
      <c r="N62" s="220">
        <v>0</v>
      </c>
      <c r="O62" s="220">
        <v>0</v>
      </c>
      <c r="P62" s="220">
        <v>0</v>
      </c>
      <c r="Q62" s="220">
        <v>0</v>
      </c>
      <c r="R62" s="220">
        <v>0</v>
      </c>
      <c r="S62" s="220">
        <v>0</v>
      </c>
      <c r="T62" s="220">
        <v>0</v>
      </c>
      <c r="U62" s="220">
        <v>0</v>
      </c>
      <c r="V62" s="221">
        <v>0</v>
      </c>
      <c r="W62" t="s">
        <v>231</v>
      </c>
      <c r="Y62" t="s">
        <v>228</v>
      </c>
      <c r="Z62" s="286"/>
    </row>
    <row r="63" spans="1:26" x14ac:dyDescent="0.45">
      <c r="A63" s="286"/>
      <c r="B63" t="s">
        <v>231</v>
      </c>
      <c r="D63" t="s">
        <v>229</v>
      </c>
      <c r="E63" s="234">
        <v>0</v>
      </c>
      <c r="F63" s="220">
        <v>0</v>
      </c>
      <c r="G63" s="220">
        <v>0</v>
      </c>
      <c r="H63" s="220">
        <v>0</v>
      </c>
      <c r="I63" s="220">
        <v>0</v>
      </c>
      <c r="J63" s="220">
        <v>0</v>
      </c>
      <c r="K63" s="220">
        <v>0</v>
      </c>
      <c r="L63" s="220">
        <v>0</v>
      </c>
      <c r="M63" s="220">
        <v>0</v>
      </c>
      <c r="N63" s="220">
        <v>0</v>
      </c>
      <c r="O63" s="220">
        <v>0</v>
      </c>
      <c r="P63" s="220">
        <v>0</v>
      </c>
      <c r="Q63" s="220">
        <v>0</v>
      </c>
      <c r="R63" s="220">
        <v>0</v>
      </c>
      <c r="S63" s="220">
        <v>0</v>
      </c>
      <c r="T63" s="220">
        <v>0</v>
      </c>
      <c r="U63" s="220">
        <v>0</v>
      </c>
      <c r="V63" s="221">
        <v>0</v>
      </c>
      <c r="W63" t="s">
        <v>231</v>
      </c>
      <c r="Y63" t="s">
        <v>229</v>
      </c>
      <c r="Z63" s="286"/>
    </row>
    <row r="64" spans="1:26" x14ac:dyDescent="0.45">
      <c r="A64" s="286"/>
      <c r="B64" s="195" t="s">
        <v>231</v>
      </c>
      <c r="C64" s="195" t="s">
        <v>244</v>
      </c>
      <c r="D64" s="195"/>
      <c r="E64" s="230">
        <v>142399.91493539</v>
      </c>
      <c r="F64" s="231">
        <v>0</v>
      </c>
      <c r="G64" s="231">
        <v>0</v>
      </c>
      <c r="H64" s="231">
        <v>0</v>
      </c>
      <c r="I64" s="231">
        <v>8704.8804356103683</v>
      </c>
      <c r="J64" s="231">
        <v>6510.2371307718968</v>
      </c>
      <c r="K64" s="231">
        <v>115.8118439276315</v>
      </c>
      <c r="L64" s="231">
        <v>0</v>
      </c>
      <c r="M64" s="231">
        <v>3598.9587975531399</v>
      </c>
      <c r="N64" s="231">
        <v>35808.578683191263</v>
      </c>
      <c r="O64" s="231">
        <v>0</v>
      </c>
      <c r="P64" s="231">
        <v>30180.414210766321</v>
      </c>
      <c r="Q64" s="231">
        <v>9058.8659802542825</v>
      </c>
      <c r="R64" s="231">
        <v>6874.892364044159</v>
      </c>
      <c r="S64" s="231">
        <v>34372.931735346639</v>
      </c>
      <c r="T64" s="231">
        <v>5563.3829032724989</v>
      </c>
      <c r="U64" s="231">
        <v>1610.960850651793</v>
      </c>
      <c r="V64" s="232">
        <v>0</v>
      </c>
      <c r="W64" s="195" t="s">
        <v>231</v>
      </c>
      <c r="X64" s="195" t="s">
        <v>244</v>
      </c>
      <c r="Y64" s="195"/>
      <c r="Z64" s="286"/>
    </row>
    <row r="65" spans="1:27" x14ac:dyDescent="0.45">
      <c r="A65" s="286"/>
      <c r="B65" t="s">
        <v>231</v>
      </c>
      <c r="D65" t="s">
        <v>228</v>
      </c>
      <c r="E65" s="219">
        <v>139178.97264718619</v>
      </c>
      <c r="F65" s="220">
        <v>0</v>
      </c>
      <c r="G65" s="220">
        <v>0</v>
      </c>
      <c r="H65" s="220">
        <v>0</v>
      </c>
      <c r="I65" s="220">
        <v>6555.7946720048358</v>
      </c>
      <c r="J65" s="220">
        <v>6510.2371307718968</v>
      </c>
      <c r="K65" s="220">
        <v>0</v>
      </c>
      <c r="L65" s="220">
        <v>0</v>
      </c>
      <c r="M65" s="220">
        <v>3598.9587975531399</v>
      </c>
      <c r="N65" s="220">
        <v>35808.578683191263</v>
      </c>
      <c r="O65" s="220">
        <v>0</v>
      </c>
      <c r="P65" s="220">
        <v>29224.369530095701</v>
      </c>
      <c r="Q65" s="220">
        <v>9058.8659802542825</v>
      </c>
      <c r="R65" s="220">
        <v>6874.892364044159</v>
      </c>
      <c r="S65" s="220">
        <v>34372.931735346639</v>
      </c>
      <c r="T65" s="220">
        <v>5563.3829032724989</v>
      </c>
      <c r="U65" s="220">
        <v>1610.960850651793</v>
      </c>
      <c r="V65" s="221">
        <v>0</v>
      </c>
      <c r="W65" t="s">
        <v>231</v>
      </c>
      <c r="Y65" t="s">
        <v>228</v>
      </c>
      <c r="Z65" s="286"/>
    </row>
    <row r="66" spans="1:27" x14ac:dyDescent="0.45">
      <c r="A66" s="286"/>
      <c r="B66" t="s">
        <v>231</v>
      </c>
      <c r="D66" t="s">
        <v>229</v>
      </c>
      <c r="E66" s="219">
        <v>3220.942288203792</v>
      </c>
      <c r="F66" s="220">
        <v>0</v>
      </c>
      <c r="G66" s="220">
        <v>0</v>
      </c>
      <c r="H66" s="220">
        <v>0</v>
      </c>
      <c r="I66" s="220">
        <v>2149.085763605533</v>
      </c>
      <c r="J66" s="220">
        <v>0</v>
      </c>
      <c r="K66" s="220">
        <v>115.8118439276315</v>
      </c>
      <c r="L66" s="220">
        <v>0</v>
      </c>
      <c r="M66" s="220">
        <v>0</v>
      </c>
      <c r="N66" s="220">
        <v>0</v>
      </c>
      <c r="O66" s="220">
        <v>0</v>
      </c>
      <c r="P66" s="220">
        <v>956.04468067062817</v>
      </c>
      <c r="Q66" s="220">
        <v>0</v>
      </c>
      <c r="R66" s="220">
        <v>0</v>
      </c>
      <c r="S66" s="220">
        <v>0</v>
      </c>
      <c r="T66" s="220">
        <v>0</v>
      </c>
      <c r="U66" s="220">
        <v>0</v>
      </c>
      <c r="V66" s="221">
        <v>0</v>
      </c>
      <c r="W66" t="s">
        <v>231</v>
      </c>
      <c r="Y66" t="s">
        <v>229</v>
      </c>
      <c r="Z66" s="286"/>
    </row>
    <row r="67" spans="1:27" x14ac:dyDescent="0.45">
      <c r="A67" s="286"/>
      <c r="B67" s="195" t="s">
        <v>231</v>
      </c>
      <c r="C67" s="195" t="s">
        <v>245</v>
      </c>
      <c r="D67" s="195"/>
      <c r="E67" s="230">
        <v>173701.5610688887</v>
      </c>
      <c r="F67" s="231">
        <v>69287.976783314298</v>
      </c>
      <c r="G67" s="231">
        <v>2915.7978834876299</v>
      </c>
      <c r="H67" s="231">
        <v>3767.9894393886411</v>
      </c>
      <c r="I67" s="231">
        <v>153.44565556945631</v>
      </c>
      <c r="J67" s="231">
        <v>0</v>
      </c>
      <c r="K67" s="231">
        <v>0</v>
      </c>
      <c r="L67" s="231">
        <v>1249.1871699118849</v>
      </c>
      <c r="M67" s="231">
        <v>367.19711244768138</v>
      </c>
      <c r="N67" s="231">
        <v>28782.08661771267</v>
      </c>
      <c r="O67" s="231">
        <v>2927.2134200480882</v>
      </c>
      <c r="P67" s="231">
        <v>3806.6485481860509</v>
      </c>
      <c r="Q67" s="231">
        <v>1979.917298112947</v>
      </c>
      <c r="R67" s="231">
        <v>10846.85881845732</v>
      </c>
      <c r="S67" s="231">
        <v>0</v>
      </c>
      <c r="T67" s="231">
        <v>14030.150125614349</v>
      </c>
      <c r="U67" s="231">
        <v>14099.90549019335</v>
      </c>
      <c r="V67" s="232">
        <v>19487.186706444321</v>
      </c>
      <c r="W67" s="195" t="s">
        <v>231</v>
      </c>
      <c r="X67" s="195" t="s">
        <v>245</v>
      </c>
      <c r="Y67" s="195"/>
      <c r="Z67" s="286"/>
    </row>
    <row r="68" spans="1:27" x14ac:dyDescent="0.45">
      <c r="A68" s="286"/>
      <c r="B68" t="s">
        <v>231</v>
      </c>
      <c r="D68" t="s">
        <v>228</v>
      </c>
      <c r="E68" s="219">
        <v>116983.96725525821</v>
      </c>
      <c r="F68" s="220">
        <v>57043.93826847602</v>
      </c>
      <c r="G68" s="220">
        <v>0</v>
      </c>
      <c r="H68" s="220">
        <v>0</v>
      </c>
      <c r="I68" s="220">
        <v>153.44565556945631</v>
      </c>
      <c r="J68" s="220">
        <v>0</v>
      </c>
      <c r="K68" s="220">
        <v>0</v>
      </c>
      <c r="L68" s="220">
        <v>0</v>
      </c>
      <c r="M68" s="220">
        <v>0</v>
      </c>
      <c r="N68" s="220">
        <v>13927.46810635779</v>
      </c>
      <c r="O68" s="220">
        <v>2844.3246813465798</v>
      </c>
      <c r="P68" s="220">
        <v>1940.1433523577491</v>
      </c>
      <c r="Q68" s="220">
        <v>1144.306391058092</v>
      </c>
      <c r="R68" s="220">
        <v>10846.85881845732</v>
      </c>
      <c r="S68" s="220">
        <v>0</v>
      </c>
      <c r="T68" s="220">
        <v>8252.2372502591243</v>
      </c>
      <c r="U68" s="220">
        <v>3303.1665196374338</v>
      </c>
      <c r="V68" s="221">
        <v>17528.078211738692</v>
      </c>
      <c r="W68" t="s">
        <v>231</v>
      </c>
      <c r="Y68" t="s">
        <v>228</v>
      </c>
      <c r="Z68" s="286"/>
    </row>
    <row r="69" spans="1:27" x14ac:dyDescent="0.45">
      <c r="A69" s="286"/>
      <c r="B69" t="s">
        <v>231</v>
      </c>
      <c r="D69" t="s">
        <v>229</v>
      </c>
      <c r="E69" s="219">
        <v>56717.593813630439</v>
      </c>
      <c r="F69" s="220">
        <v>12244.03851483827</v>
      </c>
      <c r="G69" s="220">
        <v>2915.7978834876299</v>
      </c>
      <c r="H69" s="220">
        <v>3767.9894393886411</v>
      </c>
      <c r="I69" s="220">
        <v>0</v>
      </c>
      <c r="J69" s="220">
        <v>0</v>
      </c>
      <c r="K69" s="220">
        <v>0</v>
      </c>
      <c r="L69" s="220">
        <v>1249.1871699118849</v>
      </c>
      <c r="M69" s="220">
        <v>367.19711244768138</v>
      </c>
      <c r="N69" s="220">
        <v>14854.618511354891</v>
      </c>
      <c r="O69" s="220">
        <v>82.888738701508217</v>
      </c>
      <c r="P69" s="220">
        <v>1866.505195828302</v>
      </c>
      <c r="Q69" s="220">
        <v>835.61090705485492</v>
      </c>
      <c r="R69" s="220">
        <v>0</v>
      </c>
      <c r="S69" s="220">
        <v>0</v>
      </c>
      <c r="T69" s="220">
        <v>5777.9128753552277</v>
      </c>
      <c r="U69" s="220">
        <v>10796.738970555911</v>
      </c>
      <c r="V69" s="221">
        <v>1959.108494705627</v>
      </c>
      <c r="W69" t="s">
        <v>231</v>
      </c>
      <c r="Y69" t="s">
        <v>229</v>
      </c>
      <c r="Z69" s="286"/>
      <c r="AA69" s="235"/>
    </row>
    <row r="70" spans="1:27" x14ac:dyDescent="0.45">
      <c r="A70" s="286"/>
      <c r="B70" s="195"/>
      <c r="C70" s="195" t="s">
        <v>246</v>
      </c>
      <c r="D70" s="195"/>
      <c r="E70" s="230">
        <v>97427.094938979048</v>
      </c>
      <c r="F70" s="231">
        <v>0</v>
      </c>
      <c r="G70" s="231">
        <v>25503.39327565454</v>
      </c>
      <c r="H70" s="231">
        <v>0</v>
      </c>
      <c r="I70" s="231">
        <v>0</v>
      </c>
      <c r="J70" s="231">
        <v>0</v>
      </c>
      <c r="K70" s="231">
        <v>3761.9653043041112</v>
      </c>
      <c r="L70" s="231">
        <v>3282.5465675405212</v>
      </c>
      <c r="M70" s="231">
        <v>284.71582637050773</v>
      </c>
      <c r="N70" s="231">
        <v>0</v>
      </c>
      <c r="O70" s="231">
        <v>11156.686892886109</v>
      </c>
      <c r="P70" s="231">
        <v>1261.703481898742</v>
      </c>
      <c r="Q70" s="231">
        <v>429.87653020488813</v>
      </c>
      <c r="R70" s="231">
        <v>24.807874381999419</v>
      </c>
      <c r="S70" s="231">
        <v>43098.678191427258</v>
      </c>
      <c r="T70" s="231">
        <v>8622.7209943103699</v>
      </c>
      <c r="U70" s="231">
        <v>0</v>
      </c>
      <c r="V70" s="232">
        <v>0</v>
      </c>
      <c r="W70" s="195"/>
      <c r="X70" s="195" t="s">
        <v>246</v>
      </c>
      <c r="Y70" s="195"/>
      <c r="Z70" s="286"/>
      <c r="AA70" s="235"/>
    </row>
    <row r="71" spans="1:27" x14ac:dyDescent="0.45">
      <c r="A71" s="286"/>
      <c r="D71" t="s">
        <v>228</v>
      </c>
      <c r="E71" s="219">
        <v>93665.12963467493</v>
      </c>
      <c r="F71" s="220">
        <v>0</v>
      </c>
      <c r="G71" s="220">
        <v>25503.39327565454</v>
      </c>
      <c r="H71" s="220">
        <v>0</v>
      </c>
      <c r="I71" s="220">
        <v>0</v>
      </c>
      <c r="J71" s="220">
        <v>0</v>
      </c>
      <c r="K71" s="220">
        <v>0</v>
      </c>
      <c r="L71" s="220">
        <v>3282.5465675405212</v>
      </c>
      <c r="M71" s="220">
        <v>284.71582637050773</v>
      </c>
      <c r="N71" s="220">
        <v>0</v>
      </c>
      <c r="O71" s="220">
        <v>11156.686892886109</v>
      </c>
      <c r="P71" s="220">
        <v>1261.703481898742</v>
      </c>
      <c r="Q71" s="220">
        <v>429.87653020488813</v>
      </c>
      <c r="R71" s="220">
        <v>24.807874381999419</v>
      </c>
      <c r="S71" s="220">
        <v>43098.678191427258</v>
      </c>
      <c r="T71" s="220">
        <v>8622.7209943103699</v>
      </c>
      <c r="U71" s="220">
        <v>0</v>
      </c>
      <c r="V71" s="221">
        <v>0</v>
      </c>
      <c r="Y71" t="s">
        <v>228</v>
      </c>
      <c r="Z71" s="286"/>
      <c r="AA71" s="235"/>
    </row>
    <row r="72" spans="1:27" x14ac:dyDescent="0.45">
      <c r="A72" s="286"/>
      <c r="D72" t="s">
        <v>229</v>
      </c>
      <c r="E72" s="219">
        <v>3761.9653043041112</v>
      </c>
      <c r="F72" s="220">
        <v>0</v>
      </c>
      <c r="G72" s="220">
        <v>0</v>
      </c>
      <c r="H72" s="220">
        <v>0</v>
      </c>
      <c r="I72" s="220">
        <v>0</v>
      </c>
      <c r="J72" s="220">
        <v>0</v>
      </c>
      <c r="K72" s="220">
        <v>3761.9653043041112</v>
      </c>
      <c r="L72" s="220">
        <v>0</v>
      </c>
      <c r="M72" s="220">
        <v>0</v>
      </c>
      <c r="N72" s="220">
        <v>0</v>
      </c>
      <c r="O72" s="220">
        <v>0</v>
      </c>
      <c r="P72" s="220">
        <v>0</v>
      </c>
      <c r="Q72" s="220">
        <v>0</v>
      </c>
      <c r="R72" s="220">
        <v>0</v>
      </c>
      <c r="S72" s="220">
        <v>0</v>
      </c>
      <c r="T72" s="220">
        <v>0</v>
      </c>
      <c r="U72" s="220">
        <v>0</v>
      </c>
      <c r="V72" s="221">
        <v>0</v>
      </c>
      <c r="Y72" t="s">
        <v>229</v>
      </c>
      <c r="Z72" s="286"/>
      <c r="AA72" s="235"/>
    </row>
    <row r="73" spans="1:27" x14ac:dyDescent="0.45">
      <c r="A73" s="286"/>
      <c r="B73" s="195"/>
      <c r="C73" s="195" t="s">
        <v>274</v>
      </c>
      <c r="D73" s="195"/>
      <c r="E73" s="230">
        <v>0</v>
      </c>
      <c r="F73" s="231">
        <v>0</v>
      </c>
      <c r="G73" s="231">
        <v>0</v>
      </c>
      <c r="H73" s="231">
        <v>0</v>
      </c>
      <c r="I73" s="231">
        <v>0</v>
      </c>
      <c r="J73" s="231">
        <v>0</v>
      </c>
      <c r="K73" s="231">
        <v>0</v>
      </c>
      <c r="L73" s="231">
        <v>0</v>
      </c>
      <c r="M73" s="231">
        <v>0</v>
      </c>
      <c r="N73" s="231">
        <v>0</v>
      </c>
      <c r="O73" s="231">
        <v>0</v>
      </c>
      <c r="P73" s="231">
        <v>0</v>
      </c>
      <c r="Q73" s="231">
        <v>0</v>
      </c>
      <c r="R73" s="231">
        <v>0</v>
      </c>
      <c r="S73" s="231">
        <v>0</v>
      </c>
      <c r="T73" s="231">
        <v>0</v>
      </c>
      <c r="U73" s="231">
        <v>0</v>
      </c>
      <c r="V73" s="232">
        <v>0</v>
      </c>
      <c r="W73" s="195"/>
      <c r="X73" s="195" t="s">
        <v>274</v>
      </c>
      <c r="Y73" s="195"/>
      <c r="Z73" s="286"/>
    </row>
    <row r="74" spans="1:27" x14ac:dyDescent="0.45">
      <c r="A74" s="286"/>
      <c r="D74" t="s">
        <v>229</v>
      </c>
      <c r="E74" s="219">
        <v>0</v>
      </c>
      <c r="F74" s="220">
        <v>0</v>
      </c>
      <c r="G74" s="220">
        <v>0</v>
      </c>
      <c r="H74" s="220">
        <v>0</v>
      </c>
      <c r="I74" s="220">
        <v>0</v>
      </c>
      <c r="J74" s="220">
        <v>0</v>
      </c>
      <c r="K74" s="220">
        <v>0</v>
      </c>
      <c r="L74" s="220">
        <v>0</v>
      </c>
      <c r="M74" s="220">
        <v>0</v>
      </c>
      <c r="N74" s="220">
        <v>0</v>
      </c>
      <c r="O74" s="220">
        <v>0</v>
      </c>
      <c r="P74" s="220">
        <v>0</v>
      </c>
      <c r="Q74" s="220">
        <v>0</v>
      </c>
      <c r="R74" s="220">
        <v>0</v>
      </c>
      <c r="S74" s="220">
        <v>0</v>
      </c>
      <c r="T74" s="220">
        <v>0</v>
      </c>
      <c r="U74" s="220">
        <v>0</v>
      </c>
      <c r="V74" s="221">
        <v>0</v>
      </c>
      <c r="W74" s="236"/>
      <c r="Y74" t="s">
        <v>229</v>
      </c>
      <c r="Z74" s="286"/>
    </row>
    <row r="75" spans="1:27" x14ac:dyDescent="0.45">
      <c r="A75" s="286"/>
      <c r="B75" s="195"/>
      <c r="C75" s="195" t="s">
        <v>275</v>
      </c>
      <c r="D75" s="195"/>
      <c r="E75" s="230">
        <v>0</v>
      </c>
      <c r="F75" s="231">
        <v>0</v>
      </c>
      <c r="G75" s="231">
        <v>0</v>
      </c>
      <c r="H75" s="231">
        <v>0</v>
      </c>
      <c r="I75" s="231">
        <v>0</v>
      </c>
      <c r="J75" s="231">
        <v>0</v>
      </c>
      <c r="K75" s="231">
        <v>0</v>
      </c>
      <c r="L75" s="231">
        <v>0</v>
      </c>
      <c r="M75" s="231">
        <v>0</v>
      </c>
      <c r="N75" s="231">
        <v>0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231">
        <v>0</v>
      </c>
      <c r="U75" s="231">
        <v>0</v>
      </c>
      <c r="V75" s="232">
        <v>0</v>
      </c>
      <c r="W75" s="195"/>
      <c r="X75" s="195" t="s">
        <v>275</v>
      </c>
      <c r="Y75" s="195"/>
      <c r="Z75" s="286"/>
    </row>
    <row r="76" spans="1:27" x14ac:dyDescent="0.45">
      <c r="A76" s="286"/>
      <c r="D76" t="s">
        <v>228</v>
      </c>
      <c r="E76" s="219">
        <v>0</v>
      </c>
      <c r="F76" s="220">
        <v>0</v>
      </c>
      <c r="G76" s="220">
        <v>0</v>
      </c>
      <c r="H76" s="220">
        <v>0</v>
      </c>
      <c r="I76" s="220">
        <v>0</v>
      </c>
      <c r="J76" s="220">
        <v>0</v>
      </c>
      <c r="K76" s="220">
        <v>0</v>
      </c>
      <c r="L76" s="220">
        <v>0</v>
      </c>
      <c r="M76" s="220">
        <v>0</v>
      </c>
      <c r="N76" s="220">
        <v>0</v>
      </c>
      <c r="O76" s="220">
        <v>0</v>
      </c>
      <c r="P76" s="220">
        <v>0</v>
      </c>
      <c r="Q76" s="220">
        <v>0</v>
      </c>
      <c r="R76" s="220">
        <v>0</v>
      </c>
      <c r="S76" s="220">
        <v>0</v>
      </c>
      <c r="T76" s="220">
        <v>0</v>
      </c>
      <c r="U76" s="220">
        <v>0</v>
      </c>
      <c r="V76" s="221">
        <v>0</v>
      </c>
      <c r="Y76" t="s">
        <v>228</v>
      </c>
      <c r="Z76" s="286"/>
    </row>
    <row r="77" spans="1:27" x14ac:dyDescent="0.45">
      <c r="A77" s="287" t="s">
        <v>254</v>
      </c>
      <c r="B77" s="200" t="s">
        <v>247</v>
      </c>
      <c r="C77" s="200"/>
      <c r="D77" s="200"/>
      <c r="E77" s="237">
        <v>5409625.0325611467</v>
      </c>
      <c r="F77" s="238">
        <v>334995.99249158538</v>
      </c>
      <c r="G77" s="238">
        <v>327973.07874010381</v>
      </c>
      <c r="H77" s="238">
        <v>14946.980871083741</v>
      </c>
      <c r="I77" s="238">
        <v>1347242.934133302</v>
      </c>
      <c r="J77" s="238">
        <v>64939.581808580762</v>
      </c>
      <c r="K77" s="238">
        <v>84631.061123991152</v>
      </c>
      <c r="L77" s="238">
        <v>216800.2883790755</v>
      </c>
      <c r="M77" s="238">
        <v>40393.753149012977</v>
      </c>
      <c r="N77" s="238">
        <v>1545077.227646505</v>
      </c>
      <c r="O77" s="238">
        <v>276080.71123147808</v>
      </c>
      <c r="P77" s="238">
        <v>206224.08957945809</v>
      </c>
      <c r="Q77" s="238">
        <v>488720.49516685592</v>
      </c>
      <c r="R77" s="238">
        <v>111198.2636053707</v>
      </c>
      <c r="S77" s="238">
        <v>292191.24364386889</v>
      </c>
      <c r="T77" s="238">
        <v>29233.036452119119</v>
      </c>
      <c r="U77" s="238">
        <v>28593.24949322897</v>
      </c>
      <c r="V77" s="239">
        <v>383.04504552537469</v>
      </c>
      <c r="W77" s="200" t="s">
        <v>247</v>
      </c>
      <c r="X77" s="200"/>
      <c r="Y77" s="200"/>
      <c r="Z77" s="287" t="s">
        <v>254</v>
      </c>
    </row>
    <row r="78" spans="1:27" x14ac:dyDescent="0.45">
      <c r="A78" s="286"/>
      <c r="B78" t="s">
        <v>231</v>
      </c>
      <c r="D78" t="s">
        <v>228</v>
      </c>
      <c r="E78" s="219">
        <v>5329683.53156</v>
      </c>
      <c r="F78" s="220">
        <v>326913.74203099997</v>
      </c>
      <c r="G78" s="220">
        <v>324707.61972700001</v>
      </c>
      <c r="H78" s="220">
        <v>11544.26405</v>
      </c>
      <c r="I78" s="220">
        <v>1342785.2474160001</v>
      </c>
      <c r="J78" s="220">
        <v>60323.889009999999</v>
      </c>
      <c r="K78" s="220">
        <v>59605.451482999997</v>
      </c>
      <c r="L78" s="220">
        <v>215408.558047</v>
      </c>
      <c r="M78" s="220">
        <v>40323.528224000002</v>
      </c>
      <c r="N78" s="220">
        <v>1532633.0517299999</v>
      </c>
      <c r="O78" s="220">
        <v>275215.66783699999</v>
      </c>
      <c r="P78" s="220">
        <v>205221.78837699999</v>
      </c>
      <c r="Q78" s="220">
        <v>486304.11933800002</v>
      </c>
      <c r="R78" s="220">
        <v>109439.44843800001</v>
      </c>
      <c r="S78" s="220">
        <v>289704.64289000002</v>
      </c>
      <c r="T78" s="220">
        <v>24164.073682999999</v>
      </c>
      <c r="U78" s="220">
        <v>25388.439278999998</v>
      </c>
      <c r="V78" s="221">
        <v>0</v>
      </c>
      <c r="W78" t="s">
        <v>231</v>
      </c>
      <c r="Y78" t="s">
        <v>228</v>
      </c>
      <c r="Z78" s="286"/>
    </row>
    <row r="79" spans="1:27" x14ac:dyDescent="0.45">
      <c r="A79" s="286"/>
      <c r="B79" t="s">
        <v>231</v>
      </c>
      <c r="D79" t="s">
        <v>229</v>
      </c>
      <c r="E79" s="219">
        <v>79941.501001145705</v>
      </c>
      <c r="F79" s="220">
        <v>8082.2504605854056</v>
      </c>
      <c r="G79" s="220">
        <v>3265.459013103819</v>
      </c>
      <c r="H79" s="220">
        <v>3402.7168210837449</v>
      </c>
      <c r="I79" s="220">
        <v>4457.686717301548</v>
      </c>
      <c r="J79" s="220">
        <v>4615.6927985807652</v>
      </c>
      <c r="K79" s="220">
        <v>25025.609640991152</v>
      </c>
      <c r="L79" s="220">
        <v>1391.7303320755279</v>
      </c>
      <c r="M79" s="220">
        <v>70.224925012985352</v>
      </c>
      <c r="N79" s="220">
        <v>12444.17591650561</v>
      </c>
      <c r="O79" s="220">
        <v>865.04339447813777</v>
      </c>
      <c r="P79" s="220">
        <v>1002.301202458064</v>
      </c>
      <c r="Q79" s="220">
        <v>2416.3758288559052</v>
      </c>
      <c r="R79" s="220">
        <v>1758.8151673706791</v>
      </c>
      <c r="S79" s="220">
        <v>2486.6007538688909</v>
      </c>
      <c r="T79" s="220">
        <v>5068.9627691191254</v>
      </c>
      <c r="U79" s="220">
        <v>3204.810214228969</v>
      </c>
      <c r="V79" s="221">
        <v>383.04504552537469</v>
      </c>
      <c r="W79" t="s">
        <v>231</v>
      </c>
      <c r="Y79" t="s">
        <v>229</v>
      </c>
      <c r="Z79" s="286"/>
    </row>
    <row r="80" spans="1:27" x14ac:dyDescent="0.45">
      <c r="A80" s="286"/>
      <c r="B80" s="180" t="s">
        <v>276</v>
      </c>
      <c r="C80" s="180"/>
      <c r="D80" s="180"/>
      <c r="E80" s="216">
        <v>1964827.3</v>
      </c>
      <c r="F80" s="217">
        <v>0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17">
        <v>0</v>
      </c>
      <c r="N80" s="217">
        <v>0</v>
      </c>
      <c r="O80" s="217">
        <v>0</v>
      </c>
      <c r="P80" s="217">
        <v>0</v>
      </c>
      <c r="Q80" s="217">
        <v>1964827.3</v>
      </c>
      <c r="R80" s="217">
        <v>0</v>
      </c>
      <c r="S80" s="217">
        <v>0</v>
      </c>
      <c r="T80" s="217">
        <v>0</v>
      </c>
      <c r="U80" s="217">
        <v>0</v>
      </c>
      <c r="V80" s="218">
        <v>0</v>
      </c>
      <c r="W80" s="180" t="s">
        <v>276</v>
      </c>
      <c r="X80" s="180"/>
      <c r="Y80" s="180"/>
      <c r="Z80" s="286"/>
    </row>
    <row r="81" spans="1:26" ht="17.5" thickBot="1" x14ac:dyDescent="0.5">
      <c r="A81" s="288"/>
      <c r="B81" s="204"/>
      <c r="C81" s="204"/>
      <c r="D81" s="204" t="s">
        <v>228</v>
      </c>
      <c r="E81" s="240">
        <v>1964827.3</v>
      </c>
      <c r="F81" s="241">
        <v>0</v>
      </c>
      <c r="G81" s="241">
        <v>0</v>
      </c>
      <c r="H81" s="241">
        <v>0</v>
      </c>
      <c r="I81" s="241">
        <v>0</v>
      </c>
      <c r="J81" s="241">
        <v>0</v>
      </c>
      <c r="K81" s="241">
        <v>0</v>
      </c>
      <c r="L81" s="241">
        <v>0</v>
      </c>
      <c r="M81" s="241">
        <v>0</v>
      </c>
      <c r="N81" s="241">
        <v>0</v>
      </c>
      <c r="O81" s="241">
        <v>0</v>
      </c>
      <c r="P81" s="241">
        <v>0</v>
      </c>
      <c r="Q81" s="241">
        <v>1964827.3</v>
      </c>
      <c r="R81" s="241">
        <v>0</v>
      </c>
      <c r="S81" s="241">
        <v>0</v>
      </c>
      <c r="T81" s="241">
        <v>0</v>
      </c>
      <c r="U81" s="241">
        <v>0</v>
      </c>
      <c r="V81" s="242">
        <v>0</v>
      </c>
      <c r="W81" s="204"/>
      <c r="X81" s="204"/>
      <c r="Y81" s="204" t="s">
        <v>228</v>
      </c>
      <c r="Z81" s="288"/>
    </row>
    <row r="83" spans="1:26" x14ac:dyDescent="0.45">
      <c r="A83" s="173" t="s">
        <v>265</v>
      </c>
    </row>
    <row r="84" spans="1:26" x14ac:dyDescent="0.45">
      <c r="A84" s="173" t="s">
        <v>266</v>
      </c>
    </row>
    <row r="85" spans="1:26" x14ac:dyDescent="0.45">
      <c r="A85" s="173" t="s">
        <v>267</v>
      </c>
    </row>
    <row r="86" spans="1:26" x14ac:dyDescent="0.45">
      <c r="A86" s="173" t="s">
        <v>268</v>
      </c>
    </row>
    <row r="87" spans="1:26" x14ac:dyDescent="0.45">
      <c r="A87" s="173" t="s">
        <v>269</v>
      </c>
    </row>
    <row r="88" spans="1:26" x14ac:dyDescent="0.45">
      <c r="A88" s="173" t="s">
        <v>270</v>
      </c>
    </row>
    <row r="89" spans="1:26" x14ac:dyDescent="0.45">
      <c r="A89" s="173" t="s">
        <v>277</v>
      </c>
    </row>
    <row r="90" spans="1:26" x14ac:dyDescent="0.45">
      <c r="A90" s="173" t="s">
        <v>278</v>
      </c>
    </row>
    <row r="91" spans="1:26" x14ac:dyDescent="0.45">
      <c r="A91" s="243"/>
    </row>
  </sheetData>
  <mergeCells count="6">
    <mergeCell ref="A5:D6"/>
    <mergeCell ref="W5:Z6"/>
    <mergeCell ref="A20:A76"/>
    <mergeCell ref="Z20:Z76"/>
    <mergeCell ref="A77:A81"/>
    <mergeCell ref="Z77:Z8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B4D7-45FA-4353-9184-9848E9C7B24F}">
  <dimension ref="A1"/>
  <sheetViews>
    <sheetView workbookViewId="0">
      <selection activeCell="M16" sqref="M16"/>
    </sheetView>
  </sheetViews>
  <sheetFormatPr defaultRowHeight="17" x14ac:dyDescent="0.4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31DB-C40B-4B5D-9BA6-590FE31740C2}">
  <dimension ref="A1:L242"/>
  <sheetViews>
    <sheetView workbookViewId="0">
      <pane xSplit="1" ySplit="6" topLeftCell="B198" activePane="bottomRight" state="frozen"/>
      <selection pane="topRight" activeCell="B1" sqref="B1"/>
      <selection pane="bottomLeft" activeCell="A7" sqref="A7"/>
      <selection pane="bottomRight" activeCell="L235" sqref="L235"/>
    </sheetView>
  </sheetViews>
  <sheetFormatPr defaultColWidth="9.08203125" defaultRowHeight="16" x14ac:dyDescent="0.45"/>
  <cols>
    <col min="1" max="1" width="10.75" style="5" customWidth="1"/>
    <col min="2" max="3" width="9.58203125" style="5" bestFit="1" customWidth="1"/>
    <col min="4" max="4" width="15.33203125" style="5" bestFit="1" customWidth="1"/>
    <col min="5" max="5" width="21.83203125" style="5" bestFit="1" customWidth="1"/>
    <col min="6" max="6" width="13.58203125" style="5" bestFit="1" customWidth="1"/>
    <col min="7" max="16384" width="9.08203125" style="5"/>
  </cols>
  <sheetData>
    <row r="1" spans="1:6" s="2" customFormat="1" ht="20.5" x14ac:dyDescent="0.45">
      <c r="A1" s="1" t="s">
        <v>279</v>
      </c>
    </row>
    <row r="2" spans="1:6" s="2" customFormat="1" ht="20.5" x14ac:dyDescent="0.45">
      <c r="A2" s="1" t="s">
        <v>280</v>
      </c>
    </row>
    <row r="4" spans="1:6" ht="16.5" thickBot="1" x14ac:dyDescent="0.5">
      <c r="A4" s="5" t="s">
        <v>281</v>
      </c>
    </row>
    <row r="5" spans="1:6" x14ac:dyDescent="0.45">
      <c r="A5" s="245"/>
      <c r="B5" s="10" t="s">
        <v>230</v>
      </c>
      <c r="C5" s="10" t="s">
        <v>282</v>
      </c>
      <c r="D5" s="10" t="s">
        <v>283</v>
      </c>
      <c r="E5" s="9" t="s">
        <v>284</v>
      </c>
      <c r="F5" s="9" t="s">
        <v>285</v>
      </c>
    </row>
    <row r="6" spans="1:6" ht="16.5" thickBot="1" x14ac:dyDescent="0.5">
      <c r="A6" s="246"/>
      <c r="B6" s="17" t="s">
        <v>286</v>
      </c>
      <c r="C6" s="18" t="s">
        <v>287</v>
      </c>
      <c r="D6" s="18" t="s">
        <v>288</v>
      </c>
      <c r="E6" s="18" t="s">
        <v>289</v>
      </c>
      <c r="F6" s="20" t="s">
        <v>290</v>
      </c>
    </row>
    <row r="7" spans="1:6" ht="16.5" thickTop="1" x14ac:dyDescent="0.45">
      <c r="A7" s="21">
        <v>1996</v>
      </c>
      <c r="B7" s="247">
        <v>131573.44</v>
      </c>
      <c r="C7" s="248">
        <v>67750.990000000005</v>
      </c>
      <c r="D7" s="248">
        <v>29789.052</v>
      </c>
      <c r="E7" s="248">
        <v>31374.312000000002</v>
      </c>
      <c r="F7" s="248">
        <v>2659.087</v>
      </c>
    </row>
    <row r="8" spans="1:6" x14ac:dyDescent="0.45">
      <c r="A8" s="27">
        <v>1997</v>
      </c>
      <c r="B8" s="67">
        <v>144540.89300000001</v>
      </c>
      <c r="C8" s="63">
        <v>78322.45</v>
      </c>
      <c r="D8" s="63">
        <v>30735.612000000001</v>
      </c>
      <c r="E8" s="63">
        <v>32768.173000000003</v>
      </c>
      <c r="F8" s="63">
        <v>2714.6579999999999</v>
      </c>
    </row>
    <row r="9" spans="1:6" x14ac:dyDescent="0.45">
      <c r="A9" s="27">
        <v>1998</v>
      </c>
      <c r="B9" s="67">
        <v>132176.764</v>
      </c>
      <c r="C9" s="63">
        <v>76353.448999999993</v>
      </c>
      <c r="D9" s="63">
        <v>26177.951000000001</v>
      </c>
      <c r="E9" s="63">
        <v>27156.107</v>
      </c>
      <c r="F9" s="63">
        <v>2489.2579999999998</v>
      </c>
    </row>
    <row r="10" spans="1:6" x14ac:dyDescent="0.45">
      <c r="A10" s="27">
        <v>1999</v>
      </c>
      <c r="B10" s="67">
        <v>143027.33100000001</v>
      </c>
      <c r="C10" s="63">
        <v>80114.065000000002</v>
      </c>
      <c r="D10" s="63">
        <v>28624.898000000001</v>
      </c>
      <c r="E10" s="63">
        <v>31639.772000000001</v>
      </c>
      <c r="F10" s="63">
        <v>2648.596</v>
      </c>
    </row>
    <row r="11" spans="1:6" x14ac:dyDescent="0.45">
      <c r="A11" s="33">
        <v>2000</v>
      </c>
      <c r="B11" s="67">
        <v>149958.103</v>
      </c>
      <c r="C11" s="63">
        <v>84236.892000000007</v>
      </c>
      <c r="D11" s="63">
        <v>30945.026999999998</v>
      </c>
      <c r="E11" s="63">
        <v>32152.884999999998</v>
      </c>
      <c r="F11" s="63">
        <v>2623.3</v>
      </c>
    </row>
    <row r="12" spans="1:6" x14ac:dyDescent="0.45">
      <c r="A12" s="35">
        <v>2001</v>
      </c>
      <c r="B12" s="65">
        <v>153102.52799999999</v>
      </c>
      <c r="C12" s="66">
        <v>85562.235000000001</v>
      </c>
      <c r="D12" s="66">
        <v>31909.56</v>
      </c>
      <c r="E12" s="66">
        <v>32639.358</v>
      </c>
      <c r="F12" s="66">
        <v>2991.3739999999998</v>
      </c>
    </row>
    <row r="13" spans="1:6" x14ac:dyDescent="0.45">
      <c r="A13" s="27">
        <v>2002</v>
      </c>
      <c r="B13" s="67">
        <v>160876.098</v>
      </c>
      <c r="C13" s="63">
        <v>89755.294999999998</v>
      </c>
      <c r="D13" s="63">
        <v>33764.673999999999</v>
      </c>
      <c r="E13" s="63">
        <v>34160.338000000003</v>
      </c>
      <c r="F13" s="63">
        <v>3195.7910000000002</v>
      </c>
    </row>
    <row r="14" spans="1:6" x14ac:dyDescent="0.45">
      <c r="A14" s="27">
        <v>2003</v>
      </c>
      <c r="B14" s="67">
        <v>164550.41200000001</v>
      </c>
      <c r="C14" s="63">
        <v>91400.471000000005</v>
      </c>
      <c r="D14" s="63">
        <v>34633.728999999999</v>
      </c>
      <c r="E14" s="63">
        <v>34785.957000000002</v>
      </c>
      <c r="F14" s="63">
        <v>3730.2550000000001</v>
      </c>
    </row>
    <row r="15" spans="1:6" x14ac:dyDescent="0.45">
      <c r="A15" s="27">
        <v>2004</v>
      </c>
      <c r="B15" s="67">
        <v>166452.204</v>
      </c>
      <c r="C15" s="63">
        <v>93649.922999999995</v>
      </c>
      <c r="D15" s="63">
        <v>34635.290999999997</v>
      </c>
      <c r="E15" s="63">
        <v>34566.498</v>
      </c>
      <c r="F15" s="63">
        <v>3600.4920000000002</v>
      </c>
    </row>
    <row r="16" spans="1:6" x14ac:dyDescent="0.45">
      <c r="A16" s="33">
        <v>2005</v>
      </c>
      <c r="B16" s="68">
        <v>171176.109</v>
      </c>
      <c r="C16" s="69">
        <v>95577.884000000005</v>
      </c>
      <c r="D16" s="69">
        <v>35534.008000000002</v>
      </c>
      <c r="E16" s="69">
        <v>36335.671000000002</v>
      </c>
      <c r="F16" s="69">
        <v>4095.0230000000001</v>
      </c>
    </row>
    <row r="17" spans="1:6" x14ac:dyDescent="0.45">
      <c r="A17" s="35">
        <v>2006</v>
      </c>
      <c r="B17" s="67">
        <v>174135.49</v>
      </c>
      <c r="C17" s="63">
        <v>98576.83</v>
      </c>
      <c r="D17" s="63">
        <v>36522.089999999997</v>
      </c>
      <c r="E17" s="63">
        <v>35920.754999999997</v>
      </c>
      <c r="F17" s="63">
        <v>3853.3330000000001</v>
      </c>
    </row>
    <row r="18" spans="1:6" x14ac:dyDescent="0.45">
      <c r="A18" s="27">
        <v>2007</v>
      </c>
      <c r="B18" s="67">
        <v>181497.92300000001</v>
      </c>
      <c r="C18" s="63">
        <v>104865.817</v>
      </c>
      <c r="D18" s="63">
        <v>37059.000999999997</v>
      </c>
      <c r="E18" s="63">
        <v>35943.008000000002</v>
      </c>
      <c r="F18" s="63">
        <v>4147.6570000000002</v>
      </c>
    </row>
    <row r="19" spans="1:6" x14ac:dyDescent="0.45">
      <c r="A19" s="27">
        <v>2008</v>
      </c>
      <c r="B19" s="67">
        <v>182489.99299999999</v>
      </c>
      <c r="C19" s="63">
        <v>106902.094</v>
      </c>
      <c r="D19" s="63">
        <v>35755.955999999998</v>
      </c>
      <c r="E19" s="63">
        <v>36292.222000000002</v>
      </c>
      <c r="F19" s="63">
        <v>4103.866</v>
      </c>
    </row>
    <row r="20" spans="1:6" x14ac:dyDescent="0.45">
      <c r="A20" s="27">
        <v>2009</v>
      </c>
      <c r="B20" s="67">
        <v>181490.796</v>
      </c>
      <c r="C20" s="63">
        <v>106053.031</v>
      </c>
      <c r="D20" s="63">
        <v>35892.347999999998</v>
      </c>
      <c r="E20" s="63">
        <v>35835.125</v>
      </c>
      <c r="F20" s="63">
        <v>4299.3</v>
      </c>
    </row>
    <row r="21" spans="1:6" x14ac:dyDescent="0.45">
      <c r="A21" s="33">
        <v>2010</v>
      </c>
      <c r="B21" s="68">
        <v>194971.04199999999</v>
      </c>
      <c r="C21" s="69">
        <v>116589.913</v>
      </c>
      <c r="D21" s="69">
        <v>36903.254999999997</v>
      </c>
      <c r="E21" s="69">
        <v>37425.339999999997</v>
      </c>
      <c r="F21" s="69">
        <v>4482.2929999999997</v>
      </c>
    </row>
    <row r="22" spans="1:6" x14ac:dyDescent="0.45">
      <c r="A22" s="35">
        <v>2011</v>
      </c>
      <c r="B22" s="65">
        <v>205240.67300000001</v>
      </c>
      <c r="C22" s="66">
        <v>125331.72199999999</v>
      </c>
      <c r="D22" s="66">
        <v>36842.250999999997</v>
      </c>
      <c r="E22" s="66">
        <v>38265.887000000002</v>
      </c>
      <c r="F22" s="66">
        <v>4800.8130000000001</v>
      </c>
    </row>
    <row r="23" spans="1:6" x14ac:dyDescent="0.45">
      <c r="A23" s="27" t="s">
        <v>291</v>
      </c>
      <c r="B23" s="67">
        <v>15490.77</v>
      </c>
      <c r="C23" s="63">
        <v>1203.298</v>
      </c>
      <c r="D23" s="63">
        <v>4632.45</v>
      </c>
      <c r="E23" s="63">
        <v>8778.5239999999994</v>
      </c>
      <c r="F23" s="63">
        <v>876.49900000000002</v>
      </c>
    </row>
    <row r="24" spans="1:6" x14ac:dyDescent="0.45">
      <c r="A24" s="27" t="s">
        <v>45</v>
      </c>
      <c r="B24" s="67">
        <v>6534.665</v>
      </c>
      <c r="C24" s="63">
        <v>1656.809</v>
      </c>
      <c r="D24" s="63">
        <v>2495.444</v>
      </c>
      <c r="E24" s="63">
        <v>1577.675</v>
      </c>
      <c r="F24" s="63">
        <v>804.73699999999997</v>
      </c>
    </row>
    <row r="25" spans="1:6" x14ac:dyDescent="0.45">
      <c r="A25" s="27" t="s">
        <v>46</v>
      </c>
      <c r="B25" s="67">
        <v>4511.6610000000001</v>
      </c>
      <c r="C25" s="63">
        <v>1292.8430000000001</v>
      </c>
      <c r="D25" s="63">
        <v>1251.3340000000001</v>
      </c>
      <c r="E25" s="63">
        <v>1745.807</v>
      </c>
      <c r="F25" s="63">
        <v>221.67699999999999</v>
      </c>
    </row>
    <row r="26" spans="1:6" x14ac:dyDescent="0.45">
      <c r="A26" s="27" t="s">
        <v>47</v>
      </c>
      <c r="B26" s="67">
        <v>10259.814</v>
      </c>
      <c r="C26" s="63">
        <v>3588.4270000000001</v>
      </c>
      <c r="D26" s="63">
        <v>4410.0050000000001</v>
      </c>
      <c r="E26" s="63">
        <v>2083.7739999999999</v>
      </c>
      <c r="F26" s="63">
        <v>177.60900000000001</v>
      </c>
    </row>
    <row r="27" spans="1:6" x14ac:dyDescent="0.45">
      <c r="A27" s="27" t="s">
        <v>48</v>
      </c>
      <c r="B27" s="67">
        <v>2348.7600000000002</v>
      </c>
      <c r="C27" s="63">
        <v>434.88400000000001</v>
      </c>
      <c r="D27" s="63">
        <v>834.09100000000001</v>
      </c>
      <c r="E27" s="63">
        <v>1020.497</v>
      </c>
      <c r="F27" s="63">
        <v>59.287999999999997</v>
      </c>
    </row>
    <row r="28" spans="1:6" x14ac:dyDescent="0.45">
      <c r="A28" s="27" t="s">
        <v>49</v>
      </c>
      <c r="B28" s="67">
        <v>2528.5329999999999</v>
      </c>
      <c r="C28" s="63">
        <v>405.83699999999999</v>
      </c>
      <c r="D28" s="63">
        <v>778.18399999999997</v>
      </c>
      <c r="E28" s="63">
        <v>1238.396</v>
      </c>
      <c r="F28" s="63">
        <v>106.11499999999999</v>
      </c>
    </row>
    <row r="29" spans="1:6" x14ac:dyDescent="0.45">
      <c r="A29" s="27" t="s">
        <v>50</v>
      </c>
      <c r="B29" s="67">
        <v>24733.63</v>
      </c>
      <c r="C29" s="63">
        <v>21978.909</v>
      </c>
      <c r="D29" s="63">
        <v>1722.7470000000001</v>
      </c>
      <c r="E29" s="63">
        <v>719.32399999999996</v>
      </c>
      <c r="F29" s="63">
        <v>312.64999999999998</v>
      </c>
    </row>
    <row r="30" spans="1:6" s="249" customFormat="1" x14ac:dyDescent="0.45">
      <c r="A30" s="27" t="s">
        <v>51</v>
      </c>
      <c r="B30" s="67">
        <v>25829.791000000001</v>
      </c>
      <c r="C30" s="63">
        <v>7705.241</v>
      </c>
      <c r="D30" s="63">
        <v>7923.2250000000004</v>
      </c>
      <c r="E30" s="63">
        <v>9334.8279999999995</v>
      </c>
      <c r="F30" s="63">
        <v>866.49699999999996</v>
      </c>
    </row>
    <row r="31" spans="1:6" s="249" customFormat="1" x14ac:dyDescent="0.45">
      <c r="A31" s="27" t="s">
        <v>52</v>
      </c>
      <c r="B31" s="67">
        <v>8168.8969999999999</v>
      </c>
      <c r="C31" s="63">
        <v>5493.0420000000004</v>
      </c>
      <c r="D31" s="63">
        <v>1154.664</v>
      </c>
      <c r="E31" s="63">
        <v>1328.9760000000001</v>
      </c>
      <c r="F31" s="63">
        <v>192.215</v>
      </c>
    </row>
    <row r="32" spans="1:6" s="249" customFormat="1" x14ac:dyDescent="0.45">
      <c r="A32" s="27" t="s">
        <v>53</v>
      </c>
      <c r="B32" s="67">
        <v>6316.86</v>
      </c>
      <c r="C32" s="63">
        <v>3454.127</v>
      </c>
      <c r="D32" s="63">
        <v>1319.271</v>
      </c>
      <c r="E32" s="63">
        <v>1392.1220000000001</v>
      </c>
      <c r="F32" s="63">
        <v>151.34100000000001</v>
      </c>
    </row>
    <row r="33" spans="1:6" s="249" customFormat="1" x14ac:dyDescent="0.45">
      <c r="A33" s="27" t="s">
        <v>54</v>
      </c>
      <c r="B33" s="67">
        <v>25925.865000000002</v>
      </c>
      <c r="C33" s="63">
        <v>22047.72</v>
      </c>
      <c r="D33" s="63">
        <v>2063.21</v>
      </c>
      <c r="E33" s="63">
        <v>1645.701</v>
      </c>
      <c r="F33" s="63">
        <v>169.23400000000001</v>
      </c>
    </row>
    <row r="34" spans="1:6" s="249" customFormat="1" x14ac:dyDescent="0.45">
      <c r="A34" s="27" t="s">
        <v>55</v>
      </c>
      <c r="B34" s="67">
        <v>5200.5209999999997</v>
      </c>
      <c r="C34" s="63">
        <v>2337.6570000000002</v>
      </c>
      <c r="D34" s="63">
        <v>1345.259</v>
      </c>
      <c r="E34" s="63">
        <v>1338.62</v>
      </c>
      <c r="F34" s="63">
        <v>178.98500000000001</v>
      </c>
    </row>
    <row r="35" spans="1:6" s="249" customFormat="1" x14ac:dyDescent="0.45">
      <c r="A35" s="27" t="s">
        <v>56</v>
      </c>
      <c r="B35" s="67">
        <v>38403.411999999997</v>
      </c>
      <c r="C35" s="63">
        <v>35242.99</v>
      </c>
      <c r="D35" s="63">
        <v>1687.32</v>
      </c>
      <c r="E35" s="63">
        <v>1314.623</v>
      </c>
      <c r="F35" s="63">
        <v>158.47900000000001</v>
      </c>
    </row>
    <row r="36" spans="1:6" s="249" customFormat="1" x14ac:dyDescent="0.45">
      <c r="A36" s="27" t="s">
        <v>57</v>
      </c>
      <c r="B36" s="67">
        <v>18910.845000000001</v>
      </c>
      <c r="C36" s="63">
        <v>14255.880999999999</v>
      </c>
      <c r="D36" s="63">
        <v>2205.8629999999998</v>
      </c>
      <c r="E36" s="63">
        <v>2197.3710000000001</v>
      </c>
      <c r="F36" s="63">
        <v>251.73</v>
      </c>
    </row>
    <row r="37" spans="1:6" s="249" customFormat="1" x14ac:dyDescent="0.45">
      <c r="A37" s="27" t="s">
        <v>58</v>
      </c>
      <c r="B37" s="67">
        <v>8965.625</v>
      </c>
      <c r="C37" s="63">
        <v>4011.864</v>
      </c>
      <c r="D37" s="63">
        <v>2508.056</v>
      </c>
      <c r="E37" s="63">
        <v>2223.9870000000001</v>
      </c>
      <c r="F37" s="63">
        <v>221.71899999999999</v>
      </c>
    </row>
    <row r="38" spans="1:6" s="249" customFormat="1" x14ac:dyDescent="0.45">
      <c r="A38" s="33" t="s">
        <v>59</v>
      </c>
      <c r="B38" s="68">
        <v>1094.8889999999999</v>
      </c>
      <c r="C38" s="69">
        <v>209.04599999999999</v>
      </c>
      <c r="D38" s="69">
        <v>510.846</v>
      </c>
      <c r="E38" s="69">
        <v>323.72399999999999</v>
      </c>
      <c r="F38" s="69">
        <v>51.271999999999998</v>
      </c>
    </row>
    <row r="39" spans="1:6" s="249" customFormat="1" x14ac:dyDescent="0.45">
      <c r="A39" s="35">
        <v>2012</v>
      </c>
      <c r="B39" s="65">
        <v>206973.93799999999</v>
      </c>
      <c r="C39" s="66">
        <v>126368.577</v>
      </c>
      <c r="D39" s="66">
        <v>36783.14</v>
      </c>
      <c r="E39" s="66">
        <v>38605.822999999997</v>
      </c>
      <c r="F39" s="66">
        <v>5216.3980000000001</v>
      </c>
    </row>
    <row r="40" spans="1:6" s="249" customFormat="1" x14ac:dyDescent="0.45">
      <c r="A40" s="27" t="s">
        <v>291</v>
      </c>
      <c r="B40" s="67">
        <v>15203.183000000001</v>
      </c>
      <c r="C40" s="63">
        <v>1173.6990000000001</v>
      </c>
      <c r="D40" s="63">
        <v>4553.1509999999998</v>
      </c>
      <c r="E40" s="63">
        <v>8459.0290000000005</v>
      </c>
      <c r="F40" s="63">
        <v>1017.304</v>
      </c>
    </row>
    <row r="41" spans="1:6" s="249" customFormat="1" x14ac:dyDescent="0.45">
      <c r="A41" s="27" t="s">
        <v>45</v>
      </c>
      <c r="B41" s="67">
        <v>6500.4229999999998</v>
      </c>
      <c r="C41" s="63">
        <v>1628.857</v>
      </c>
      <c r="D41" s="63">
        <v>2435.944</v>
      </c>
      <c r="E41" s="63">
        <v>2197.2800000000002</v>
      </c>
      <c r="F41" s="63">
        <v>238.34200000000001</v>
      </c>
    </row>
    <row r="42" spans="1:6" s="249" customFormat="1" x14ac:dyDescent="0.45">
      <c r="A42" s="27" t="s">
        <v>46</v>
      </c>
      <c r="B42" s="67">
        <v>4381.7389999999996</v>
      </c>
      <c r="C42" s="63">
        <v>1228.338</v>
      </c>
      <c r="D42" s="63">
        <v>1255.3630000000001</v>
      </c>
      <c r="E42" s="63">
        <v>1749.421</v>
      </c>
      <c r="F42" s="63">
        <v>148.61699999999999</v>
      </c>
    </row>
    <row r="43" spans="1:6" s="249" customFormat="1" x14ac:dyDescent="0.45">
      <c r="A43" s="27" t="s">
        <v>47</v>
      </c>
      <c r="B43" s="67">
        <v>10858.85</v>
      </c>
      <c r="C43" s="63">
        <v>3852.3620000000001</v>
      </c>
      <c r="D43" s="63">
        <v>4586.241</v>
      </c>
      <c r="E43" s="63">
        <v>2190.672</v>
      </c>
      <c r="F43" s="63">
        <v>229.57499999999999</v>
      </c>
    </row>
    <row r="44" spans="1:6" s="249" customFormat="1" x14ac:dyDescent="0.45">
      <c r="A44" s="27" t="s">
        <v>48</v>
      </c>
      <c r="B44" s="67">
        <v>2433.3119999999999</v>
      </c>
      <c r="C44" s="63">
        <v>410.62700000000001</v>
      </c>
      <c r="D44" s="63">
        <v>892.33799999999997</v>
      </c>
      <c r="E44" s="63">
        <v>1050.1369999999999</v>
      </c>
      <c r="F44" s="63">
        <v>80.209999999999994</v>
      </c>
    </row>
    <row r="45" spans="1:6" x14ac:dyDescent="0.45">
      <c r="A45" s="27" t="s">
        <v>49</v>
      </c>
      <c r="B45" s="67">
        <v>2640.1579999999999</v>
      </c>
      <c r="C45" s="63">
        <v>388.65600000000001</v>
      </c>
      <c r="D45" s="63">
        <v>788.23199999999997</v>
      </c>
      <c r="E45" s="63">
        <v>1321.665</v>
      </c>
      <c r="F45" s="63">
        <v>141.60499999999999</v>
      </c>
    </row>
    <row r="46" spans="1:6" x14ac:dyDescent="0.45">
      <c r="A46" s="27" t="s">
        <v>50</v>
      </c>
      <c r="B46" s="67">
        <v>26074.828000000001</v>
      </c>
      <c r="C46" s="63">
        <v>23204.924999999999</v>
      </c>
      <c r="D46" s="63">
        <v>1729.595</v>
      </c>
      <c r="E46" s="63">
        <v>828.95</v>
      </c>
      <c r="F46" s="63">
        <v>311.358</v>
      </c>
    </row>
    <row r="47" spans="1:6" x14ac:dyDescent="0.45">
      <c r="A47" s="27" t="s">
        <v>93</v>
      </c>
      <c r="B47" s="67">
        <v>140.59299999999999</v>
      </c>
      <c r="C47" s="63">
        <v>34.616</v>
      </c>
      <c r="D47" s="63">
        <v>0</v>
      </c>
      <c r="E47" s="63">
        <v>101.557</v>
      </c>
      <c r="F47" s="63">
        <v>4.42</v>
      </c>
    </row>
    <row r="48" spans="1:6" x14ac:dyDescent="0.45">
      <c r="A48" s="27" t="s">
        <v>51</v>
      </c>
      <c r="B48" s="67">
        <v>26171.994999999999</v>
      </c>
      <c r="C48" s="63">
        <v>7854.848</v>
      </c>
      <c r="D48" s="63">
        <v>7921.1189999999997</v>
      </c>
      <c r="E48" s="63">
        <v>9177.5480000000007</v>
      </c>
      <c r="F48" s="63">
        <v>1218.479</v>
      </c>
    </row>
    <row r="49" spans="1:6" x14ac:dyDescent="0.45">
      <c r="A49" s="27" t="s">
        <v>52</v>
      </c>
      <c r="B49" s="67">
        <v>5968.6440000000002</v>
      </c>
      <c r="C49" s="63">
        <v>3187.855</v>
      </c>
      <c r="D49" s="63">
        <v>1193.0219999999999</v>
      </c>
      <c r="E49" s="63">
        <v>1299.5229999999999</v>
      </c>
      <c r="F49" s="63">
        <v>288.24400000000003</v>
      </c>
    </row>
    <row r="50" spans="1:6" x14ac:dyDescent="0.45">
      <c r="A50" s="27" t="s">
        <v>53</v>
      </c>
      <c r="B50" s="67">
        <v>6416.0469999999996</v>
      </c>
      <c r="C50" s="63">
        <v>3481.8980000000001</v>
      </c>
      <c r="D50" s="63">
        <v>1373.742</v>
      </c>
      <c r="E50" s="63">
        <v>1367.1030000000001</v>
      </c>
      <c r="F50" s="63">
        <v>193.304</v>
      </c>
    </row>
    <row r="51" spans="1:6" x14ac:dyDescent="0.45">
      <c r="A51" s="27" t="s">
        <v>60</v>
      </c>
      <c r="B51" s="67">
        <v>28125.091</v>
      </c>
      <c r="C51" s="63">
        <v>24354.605</v>
      </c>
      <c r="D51" s="63">
        <v>1922.376</v>
      </c>
      <c r="E51" s="63">
        <v>1642.095</v>
      </c>
      <c r="F51" s="63">
        <v>206.01499999999999</v>
      </c>
    </row>
    <row r="52" spans="1:6" x14ac:dyDescent="0.45">
      <c r="A52" s="27" t="s">
        <v>55</v>
      </c>
      <c r="B52" s="67">
        <v>5137.866</v>
      </c>
      <c r="C52" s="63">
        <v>2310.9760000000001</v>
      </c>
      <c r="D52" s="63">
        <v>1325.9860000000001</v>
      </c>
      <c r="E52" s="63">
        <v>1301.758</v>
      </c>
      <c r="F52" s="63">
        <v>199.14500000000001</v>
      </c>
    </row>
    <row r="53" spans="1:6" x14ac:dyDescent="0.45">
      <c r="A53" s="27" t="s">
        <v>56</v>
      </c>
      <c r="B53" s="67">
        <v>37573.245000000003</v>
      </c>
      <c r="C53" s="63">
        <v>34554.444000000003</v>
      </c>
      <c r="D53" s="63">
        <v>1615.636</v>
      </c>
      <c r="E53" s="63">
        <v>1212.95</v>
      </c>
      <c r="F53" s="63">
        <v>190.215</v>
      </c>
    </row>
    <row r="54" spans="1:6" x14ac:dyDescent="0.45">
      <c r="A54" s="27" t="s">
        <v>57</v>
      </c>
      <c r="B54" s="67">
        <v>19129.53</v>
      </c>
      <c r="C54" s="63">
        <v>14325.395</v>
      </c>
      <c r="D54" s="63">
        <v>2205.0479999999998</v>
      </c>
      <c r="E54" s="63">
        <v>2251.09</v>
      </c>
      <c r="F54" s="63">
        <v>347.99700000000001</v>
      </c>
    </row>
    <row r="55" spans="1:6" x14ac:dyDescent="0.45">
      <c r="A55" s="27" t="s">
        <v>58</v>
      </c>
      <c r="B55" s="67">
        <v>9109.56</v>
      </c>
      <c r="C55" s="63">
        <v>4153.8140000000003</v>
      </c>
      <c r="D55" s="63">
        <v>2475.4609999999998</v>
      </c>
      <c r="E55" s="63">
        <v>2146.732</v>
      </c>
      <c r="F55" s="63">
        <v>333.55399999999997</v>
      </c>
    </row>
    <row r="56" spans="1:6" x14ac:dyDescent="0.45">
      <c r="A56" s="33" t="s">
        <v>59</v>
      </c>
      <c r="B56" s="68">
        <v>1087.434</v>
      </c>
      <c r="C56" s="69">
        <v>207.923</v>
      </c>
      <c r="D56" s="69">
        <v>509.74200000000002</v>
      </c>
      <c r="E56" s="69">
        <v>304.08699999999999</v>
      </c>
      <c r="F56" s="69">
        <v>65.680999999999997</v>
      </c>
    </row>
    <row r="57" spans="1:6" x14ac:dyDescent="0.45">
      <c r="A57" s="27">
        <v>2013</v>
      </c>
      <c r="B57" s="65">
        <v>208376.296</v>
      </c>
      <c r="C57" s="66">
        <v>128920.408</v>
      </c>
      <c r="D57" s="66">
        <v>36960.921999999999</v>
      </c>
      <c r="E57" s="66">
        <v>37772.123</v>
      </c>
      <c r="F57" s="66">
        <v>4722.8419999999996</v>
      </c>
    </row>
    <row r="58" spans="1:6" x14ac:dyDescent="0.45">
      <c r="A58" s="27" t="s">
        <v>291</v>
      </c>
      <c r="B58" s="67">
        <v>15014.134</v>
      </c>
      <c r="C58" s="63">
        <v>1413.85</v>
      </c>
      <c r="D58" s="63">
        <v>4492.1279999999997</v>
      </c>
      <c r="E58" s="63">
        <v>8218.4060000000009</v>
      </c>
      <c r="F58" s="63">
        <v>889.75099999999998</v>
      </c>
    </row>
    <row r="59" spans="1:6" x14ac:dyDescent="0.45">
      <c r="A59" s="27" t="s">
        <v>45</v>
      </c>
      <c r="B59" s="67">
        <v>6182.2910000000002</v>
      </c>
      <c r="C59" s="63">
        <v>1582.028</v>
      </c>
      <c r="D59" s="63">
        <v>2319.8679999999999</v>
      </c>
      <c r="E59" s="63">
        <v>2074.8910000000001</v>
      </c>
      <c r="F59" s="63">
        <v>205.50399999999999</v>
      </c>
    </row>
    <row r="60" spans="1:6" x14ac:dyDescent="0.45">
      <c r="A60" s="27" t="s">
        <v>46</v>
      </c>
      <c r="B60" s="67">
        <v>4377.5140000000001</v>
      </c>
      <c r="C60" s="63">
        <v>1253.5160000000001</v>
      </c>
      <c r="D60" s="63">
        <v>1318.769</v>
      </c>
      <c r="E60" s="63">
        <v>1642.607</v>
      </c>
      <c r="F60" s="63">
        <v>162.62100000000001</v>
      </c>
    </row>
    <row r="61" spans="1:6" x14ac:dyDescent="0.45">
      <c r="A61" s="27" t="s">
        <v>47</v>
      </c>
      <c r="B61" s="67">
        <v>10479.311</v>
      </c>
      <c r="C61" s="63">
        <v>3555.2689999999998</v>
      </c>
      <c r="D61" s="63">
        <v>4567.3029999999999</v>
      </c>
      <c r="E61" s="63">
        <v>2152.7130000000002</v>
      </c>
      <c r="F61" s="63">
        <v>204.02500000000001</v>
      </c>
    </row>
    <row r="62" spans="1:6" x14ac:dyDescent="0.45">
      <c r="A62" s="27" t="s">
        <v>48</v>
      </c>
      <c r="B62" s="67">
        <v>2569.6729999999998</v>
      </c>
      <c r="C62" s="63">
        <v>433.65699999999998</v>
      </c>
      <c r="D62" s="63">
        <v>943.18100000000004</v>
      </c>
      <c r="E62" s="63">
        <v>1106.086</v>
      </c>
      <c r="F62" s="63">
        <v>86.748999999999995</v>
      </c>
    </row>
    <row r="63" spans="1:6" x14ac:dyDescent="0.45">
      <c r="A63" s="27" t="s">
        <v>49</v>
      </c>
      <c r="B63" s="67">
        <v>2676.451</v>
      </c>
      <c r="C63" s="63">
        <v>404.36599999999999</v>
      </c>
      <c r="D63" s="63">
        <v>876.71600000000001</v>
      </c>
      <c r="E63" s="63">
        <v>1259.204</v>
      </c>
      <c r="F63" s="63">
        <v>136.16499999999999</v>
      </c>
    </row>
    <row r="64" spans="1:6" x14ac:dyDescent="0.45">
      <c r="A64" s="27" t="s">
        <v>50</v>
      </c>
      <c r="B64" s="67">
        <v>25955.044999999998</v>
      </c>
      <c r="C64" s="63">
        <v>23390.081999999999</v>
      </c>
      <c r="D64" s="63">
        <v>1436.6579999999999</v>
      </c>
      <c r="E64" s="63">
        <v>814.47900000000004</v>
      </c>
      <c r="F64" s="63">
        <v>313.82600000000002</v>
      </c>
    </row>
    <row r="65" spans="1:6" x14ac:dyDescent="0.45">
      <c r="A65" s="27" t="s">
        <v>93</v>
      </c>
      <c r="B65" s="67">
        <v>397.14</v>
      </c>
      <c r="C65" s="63">
        <v>215.59800000000001</v>
      </c>
      <c r="D65" s="63">
        <v>0</v>
      </c>
      <c r="E65" s="63">
        <v>159.245</v>
      </c>
      <c r="F65" s="63">
        <v>22.297000000000001</v>
      </c>
    </row>
    <row r="66" spans="1:6" x14ac:dyDescent="0.45">
      <c r="A66" s="27" t="s">
        <v>51</v>
      </c>
      <c r="B66" s="67">
        <v>26248.478999999999</v>
      </c>
      <c r="C66" s="63">
        <v>8147.3519999999999</v>
      </c>
      <c r="D66" s="63">
        <v>8012.3209999999999</v>
      </c>
      <c r="E66" s="63">
        <v>9062.0450000000001</v>
      </c>
      <c r="F66" s="63">
        <v>1026.761</v>
      </c>
    </row>
    <row r="67" spans="1:6" x14ac:dyDescent="0.45">
      <c r="A67" s="27" t="s">
        <v>52</v>
      </c>
      <c r="B67" s="67">
        <v>6064.5</v>
      </c>
      <c r="C67" s="63">
        <v>3278.3820000000001</v>
      </c>
      <c r="D67" s="63">
        <v>1205.001</v>
      </c>
      <c r="E67" s="63">
        <v>1281.9349999999999</v>
      </c>
      <c r="F67" s="63">
        <v>299.18099999999998</v>
      </c>
    </row>
    <row r="68" spans="1:6" x14ac:dyDescent="0.45">
      <c r="A68" s="27" t="s">
        <v>53</v>
      </c>
      <c r="B68" s="67">
        <v>6407.991</v>
      </c>
      <c r="C68" s="63">
        <v>3614.8249999999998</v>
      </c>
      <c r="D68" s="63">
        <v>1389.655</v>
      </c>
      <c r="E68" s="63">
        <v>1229.7629999999999</v>
      </c>
      <c r="F68" s="63">
        <v>173.74700000000001</v>
      </c>
    </row>
    <row r="69" spans="1:6" x14ac:dyDescent="0.45">
      <c r="A69" s="27" t="s">
        <v>60</v>
      </c>
      <c r="B69" s="67">
        <v>29105.602999999999</v>
      </c>
      <c r="C69" s="63">
        <v>25240.580999999998</v>
      </c>
      <c r="D69" s="63">
        <v>2032.0650000000001</v>
      </c>
      <c r="E69" s="63">
        <v>1644.4780000000001</v>
      </c>
      <c r="F69" s="63">
        <v>188.48</v>
      </c>
    </row>
    <row r="70" spans="1:6" x14ac:dyDescent="0.45">
      <c r="A70" s="27" t="s">
        <v>55</v>
      </c>
      <c r="B70" s="67">
        <v>5320.808</v>
      </c>
      <c r="C70" s="63">
        <v>2475.0740000000001</v>
      </c>
      <c r="D70" s="63">
        <v>1385.586</v>
      </c>
      <c r="E70" s="63">
        <v>1269.6469999999999</v>
      </c>
      <c r="F70" s="63">
        <v>190.501</v>
      </c>
    </row>
    <row r="71" spans="1:6" x14ac:dyDescent="0.45">
      <c r="A71" s="27" t="s">
        <v>56</v>
      </c>
      <c r="B71" s="67">
        <v>38009.32</v>
      </c>
      <c r="C71" s="63">
        <v>35034.334999999999</v>
      </c>
      <c r="D71" s="63">
        <v>1593.587</v>
      </c>
      <c r="E71" s="63">
        <v>1230.8209999999999</v>
      </c>
      <c r="F71" s="63">
        <v>150.578</v>
      </c>
    </row>
    <row r="72" spans="1:6" x14ac:dyDescent="0.45">
      <c r="A72" s="27" t="s">
        <v>57</v>
      </c>
      <c r="B72" s="67">
        <v>19406.05</v>
      </c>
      <c r="C72" s="63">
        <v>14625.289000000001</v>
      </c>
      <c r="D72" s="63">
        <v>2294.0219999999999</v>
      </c>
      <c r="E72" s="63">
        <v>2185.683</v>
      </c>
      <c r="F72" s="63">
        <v>301.05599999999998</v>
      </c>
    </row>
    <row r="73" spans="1:6" x14ac:dyDescent="0.45">
      <c r="A73" s="27" t="s">
        <v>58</v>
      </c>
      <c r="B73" s="67">
        <v>8956.6489999999994</v>
      </c>
      <c r="C73" s="63">
        <v>3987.4050000000002</v>
      </c>
      <c r="D73" s="63">
        <v>2546.0010000000002</v>
      </c>
      <c r="E73" s="63">
        <v>2118.2310000000002</v>
      </c>
      <c r="F73" s="63">
        <v>305.012</v>
      </c>
    </row>
    <row r="74" spans="1:6" x14ac:dyDescent="0.45">
      <c r="A74" s="33" t="s">
        <v>59</v>
      </c>
      <c r="B74" s="68">
        <v>1181.3579999999999</v>
      </c>
      <c r="C74" s="69">
        <v>259.98500000000001</v>
      </c>
      <c r="D74" s="69">
        <v>547.779</v>
      </c>
      <c r="E74" s="69">
        <v>313.82299999999998</v>
      </c>
      <c r="F74" s="69">
        <v>59.77</v>
      </c>
    </row>
    <row r="75" spans="1:6" x14ac:dyDescent="0.45">
      <c r="A75" s="27">
        <v>2014</v>
      </c>
      <c r="B75" s="65">
        <v>210476.95300000001</v>
      </c>
      <c r="C75" s="66">
        <v>132897.185</v>
      </c>
      <c r="D75" s="66">
        <v>37240.906999999999</v>
      </c>
      <c r="E75" s="66">
        <v>35643.057999999997</v>
      </c>
      <c r="F75" s="66">
        <v>4695.8029999999999</v>
      </c>
    </row>
    <row r="76" spans="1:6" x14ac:dyDescent="0.45">
      <c r="A76" s="27" t="s">
        <v>291</v>
      </c>
      <c r="B76" s="67">
        <v>14679.995000000001</v>
      </c>
      <c r="C76" s="63">
        <v>1728.204</v>
      </c>
      <c r="D76" s="63">
        <v>4349.9669999999996</v>
      </c>
      <c r="E76" s="63">
        <v>7727.2759999999998</v>
      </c>
      <c r="F76" s="63">
        <v>874.54700000000003</v>
      </c>
    </row>
    <row r="77" spans="1:6" x14ac:dyDescent="0.45">
      <c r="A77" s="27" t="s">
        <v>45</v>
      </c>
      <c r="B77" s="67">
        <v>5721.9359999999997</v>
      </c>
      <c r="C77" s="63">
        <v>1488.335</v>
      </c>
      <c r="D77" s="63">
        <v>2050.1190000000001</v>
      </c>
      <c r="E77" s="63">
        <v>2002.4770000000001</v>
      </c>
      <c r="F77" s="63">
        <v>181.005</v>
      </c>
    </row>
    <row r="78" spans="1:6" x14ac:dyDescent="0.45">
      <c r="A78" s="27" t="s">
        <v>46</v>
      </c>
      <c r="B78" s="67">
        <v>4321.6750000000002</v>
      </c>
      <c r="C78" s="63">
        <v>1275.5260000000001</v>
      </c>
      <c r="D78" s="63">
        <v>1341.3130000000001</v>
      </c>
      <c r="E78" s="63">
        <v>1532.104</v>
      </c>
      <c r="F78" s="63">
        <v>172.73099999999999</v>
      </c>
    </row>
    <row r="79" spans="1:6" x14ac:dyDescent="0.45">
      <c r="A79" s="27" t="s">
        <v>47</v>
      </c>
      <c r="B79" s="67">
        <v>11211.715</v>
      </c>
      <c r="C79" s="63">
        <v>4220.5619999999999</v>
      </c>
      <c r="D79" s="63">
        <v>4850.1819999999998</v>
      </c>
      <c r="E79" s="63">
        <v>1912.6</v>
      </c>
      <c r="F79" s="63">
        <v>228.37</v>
      </c>
    </row>
    <row r="80" spans="1:6" x14ac:dyDescent="0.45">
      <c r="A80" s="27" t="s">
        <v>48</v>
      </c>
      <c r="B80" s="67">
        <v>2541.3000000000002</v>
      </c>
      <c r="C80" s="63">
        <v>467.21199999999999</v>
      </c>
      <c r="D80" s="63">
        <v>945.14700000000005</v>
      </c>
      <c r="E80" s="63">
        <v>1049.0999999999999</v>
      </c>
      <c r="F80" s="63">
        <v>79.840999999999994</v>
      </c>
    </row>
    <row r="81" spans="1:6" x14ac:dyDescent="0.45">
      <c r="A81" s="27" t="s">
        <v>49</v>
      </c>
      <c r="B81" s="67">
        <v>2630.6480000000001</v>
      </c>
      <c r="C81" s="63">
        <v>415.19900000000001</v>
      </c>
      <c r="D81" s="63">
        <v>957.19299999999998</v>
      </c>
      <c r="E81" s="63">
        <v>1115.557</v>
      </c>
      <c r="F81" s="63">
        <v>142.69900000000001</v>
      </c>
    </row>
    <row r="82" spans="1:6" x14ac:dyDescent="0.45">
      <c r="A82" s="27" t="s">
        <v>50</v>
      </c>
      <c r="B82" s="67">
        <v>25320.531999999999</v>
      </c>
      <c r="C82" s="63">
        <v>22689.16</v>
      </c>
      <c r="D82" s="63">
        <v>1590.511</v>
      </c>
      <c r="E82" s="63">
        <v>807.05899999999997</v>
      </c>
      <c r="F82" s="63">
        <v>233.80199999999999</v>
      </c>
    </row>
    <row r="83" spans="1:6" x14ac:dyDescent="0.45">
      <c r="A83" s="27" t="s">
        <v>93</v>
      </c>
      <c r="B83" s="67">
        <v>472.2</v>
      </c>
      <c r="C83" s="63">
        <v>236.13499999999999</v>
      </c>
      <c r="D83" s="63">
        <v>103.25700000000001</v>
      </c>
      <c r="E83" s="63">
        <v>98.763000000000005</v>
      </c>
      <c r="F83" s="63">
        <v>34.045000000000002</v>
      </c>
    </row>
    <row r="84" spans="1:6" x14ac:dyDescent="0.45">
      <c r="A84" s="27" t="s">
        <v>51</v>
      </c>
      <c r="B84" s="67">
        <v>25355.411</v>
      </c>
      <c r="C84" s="63">
        <v>7577.8040000000001</v>
      </c>
      <c r="D84" s="63">
        <v>8199.4670000000006</v>
      </c>
      <c r="E84" s="63">
        <v>8598.8799999999992</v>
      </c>
      <c r="F84" s="63">
        <v>979.26099999999997</v>
      </c>
    </row>
    <row r="85" spans="1:6" x14ac:dyDescent="0.45">
      <c r="A85" s="27" t="s">
        <v>52</v>
      </c>
      <c r="B85" s="67">
        <v>5997.3680000000004</v>
      </c>
      <c r="C85" s="63">
        <v>3260.5720000000001</v>
      </c>
      <c r="D85" s="63">
        <v>1212.7539999999999</v>
      </c>
      <c r="E85" s="63">
        <v>1250.6099999999999</v>
      </c>
      <c r="F85" s="63">
        <v>273.43200000000002</v>
      </c>
    </row>
    <row r="86" spans="1:6" x14ac:dyDescent="0.45">
      <c r="A86" s="27" t="s">
        <v>53</v>
      </c>
      <c r="B86" s="67">
        <v>5970.8689999999997</v>
      </c>
      <c r="C86" s="63">
        <v>3259.5450000000001</v>
      </c>
      <c r="D86" s="63">
        <v>1368.412</v>
      </c>
      <c r="E86" s="63">
        <v>1156.2080000000001</v>
      </c>
      <c r="F86" s="63">
        <v>186.70500000000001</v>
      </c>
    </row>
    <row r="87" spans="1:6" x14ac:dyDescent="0.45">
      <c r="A87" s="27" t="s">
        <v>54</v>
      </c>
      <c r="B87" s="67">
        <v>32232.368999999999</v>
      </c>
      <c r="C87" s="63">
        <v>28587.252</v>
      </c>
      <c r="D87" s="63">
        <v>1888.52</v>
      </c>
      <c r="E87" s="63">
        <v>1566.201</v>
      </c>
      <c r="F87" s="63">
        <v>190.39599999999999</v>
      </c>
    </row>
    <row r="88" spans="1:6" x14ac:dyDescent="0.45">
      <c r="A88" s="27" t="s">
        <v>55</v>
      </c>
      <c r="B88" s="67">
        <v>5339</v>
      </c>
      <c r="C88" s="63">
        <v>2277.232</v>
      </c>
      <c r="D88" s="63">
        <v>1623.471</v>
      </c>
      <c r="E88" s="63">
        <v>1240.7</v>
      </c>
      <c r="F88" s="63">
        <v>197.596</v>
      </c>
    </row>
    <row r="89" spans="1:6" x14ac:dyDescent="0.45">
      <c r="A89" s="27" t="s">
        <v>56</v>
      </c>
      <c r="B89" s="67">
        <v>37776.303999999996</v>
      </c>
      <c r="C89" s="63">
        <v>35006.343000000001</v>
      </c>
      <c r="D89" s="63">
        <v>1435.3920000000001</v>
      </c>
      <c r="E89" s="63">
        <v>1173.624</v>
      </c>
      <c r="F89" s="63">
        <v>160.94399999999999</v>
      </c>
    </row>
    <row r="90" spans="1:6" x14ac:dyDescent="0.45">
      <c r="A90" s="27" t="s">
        <v>57</v>
      </c>
      <c r="B90" s="67">
        <v>20975.192999999999</v>
      </c>
      <c r="C90" s="63">
        <v>16333.06</v>
      </c>
      <c r="D90" s="63">
        <v>2312.7260000000001</v>
      </c>
      <c r="E90" s="63">
        <v>2028.433</v>
      </c>
      <c r="F90" s="63">
        <v>300.97500000000002</v>
      </c>
    </row>
    <row r="91" spans="1:6" x14ac:dyDescent="0.45">
      <c r="A91" s="27" t="s">
        <v>58</v>
      </c>
      <c r="B91" s="67">
        <v>8690.4500000000007</v>
      </c>
      <c r="C91" s="63">
        <v>3808.3829999999998</v>
      </c>
      <c r="D91" s="63">
        <v>2460.0819999999999</v>
      </c>
      <c r="E91" s="63">
        <v>2036.4069999999999</v>
      </c>
      <c r="F91" s="63">
        <v>385.577</v>
      </c>
    </row>
    <row r="92" spans="1:6" x14ac:dyDescent="0.45">
      <c r="A92" s="33" t="s">
        <v>59</v>
      </c>
      <c r="B92" s="68">
        <v>1194.6679999999999</v>
      </c>
      <c r="C92" s="69">
        <v>251.92099999999999</v>
      </c>
      <c r="D92" s="69">
        <v>552.37099999999998</v>
      </c>
      <c r="E92" s="69">
        <v>329.88</v>
      </c>
      <c r="F92" s="69">
        <v>60.497</v>
      </c>
    </row>
    <row r="93" spans="1:6" x14ac:dyDescent="0.45">
      <c r="A93" s="27">
        <v>2015</v>
      </c>
      <c r="B93" s="65">
        <v>215446.56099999999</v>
      </c>
      <c r="C93" s="66">
        <v>133416.823</v>
      </c>
      <c r="D93" s="66">
        <v>39851.267</v>
      </c>
      <c r="E93" s="66">
        <v>37048.434000000001</v>
      </c>
      <c r="F93" s="66">
        <v>5130.0370000000003</v>
      </c>
    </row>
    <row r="94" spans="1:6" x14ac:dyDescent="0.45">
      <c r="A94" s="27" t="s">
        <v>140</v>
      </c>
      <c r="B94" s="67">
        <v>14966.249</v>
      </c>
      <c r="C94" s="63">
        <v>1743.511</v>
      </c>
      <c r="D94" s="63">
        <v>4331.9790000000003</v>
      </c>
      <c r="E94" s="63">
        <v>7839.2179999999998</v>
      </c>
      <c r="F94" s="63">
        <v>1051.5409999999999</v>
      </c>
    </row>
    <row r="95" spans="1:6" x14ac:dyDescent="0.45">
      <c r="A95" s="27" t="s">
        <v>45</v>
      </c>
      <c r="B95" s="67">
        <v>5899.3649999999998</v>
      </c>
      <c r="C95" s="63">
        <v>1467.7460000000001</v>
      </c>
      <c r="D95" s="63">
        <v>2133.6559999999999</v>
      </c>
      <c r="E95" s="63">
        <v>2103.578</v>
      </c>
      <c r="F95" s="63">
        <v>194.38499999999999</v>
      </c>
    </row>
    <row r="96" spans="1:6" x14ac:dyDescent="0.45">
      <c r="A96" s="27" t="s">
        <v>46</v>
      </c>
      <c r="B96" s="67">
        <v>4305.942</v>
      </c>
      <c r="C96" s="63">
        <v>1200.768</v>
      </c>
      <c r="D96" s="63">
        <v>1362.6679999999999</v>
      </c>
      <c r="E96" s="63">
        <v>1575.36</v>
      </c>
      <c r="F96" s="63">
        <v>167.14599999999999</v>
      </c>
    </row>
    <row r="97" spans="1:6" x14ac:dyDescent="0.45">
      <c r="A97" s="27" t="s">
        <v>47</v>
      </c>
      <c r="B97" s="67">
        <v>12369.892</v>
      </c>
      <c r="C97" s="63">
        <v>4797.6819999999998</v>
      </c>
      <c r="D97" s="63">
        <v>5346.982</v>
      </c>
      <c r="E97" s="63">
        <v>2019.193</v>
      </c>
      <c r="F97" s="63">
        <v>206.035</v>
      </c>
    </row>
    <row r="98" spans="1:6" x14ac:dyDescent="0.45">
      <c r="A98" s="27" t="s">
        <v>48</v>
      </c>
      <c r="B98" s="67">
        <v>2487.0729999999999</v>
      </c>
      <c r="C98" s="63">
        <v>442.01799999999997</v>
      </c>
      <c r="D98" s="63">
        <v>990.60500000000002</v>
      </c>
      <c r="E98" s="63">
        <v>971.01300000000003</v>
      </c>
      <c r="F98" s="63">
        <v>83.436999999999998</v>
      </c>
    </row>
    <row r="99" spans="1:6" x14ac:dyDescent="0.45">
      <c r="A99" s="27" t="s">
        <v>49</v>
      </c>
      <c r="B99" s="67">
        <v>2659.605</v>
      </c>
      <c r="C99" s="63">
        <v>401.726</v>
      </c>
      <c r="D99" s="63">
        <v>960.57500000000005</v>
      </c>
      <c r="E99" s="63">
        <v>1123.3979999999999</v>
      </c>
      <c r="F99" s="63">
        <v>173.90600000000001</v>
      </c>
    </row>
    <row r="100" spans="1:6" x14ac:dyDescent="0.45">
      <c r="A100" s="27" t="s">
        <v>50</v>
      </c>
      <c r="B100" s="67">
        <v>23685.589</v>
      </c>
      <c r="C100" s="63">
        <v>21042.162</v>
      </c>
      <c r="D100" s="63">
        <v>1576.1880000000001</v>
      </c>
      <c r="E100" s="63">
        <v>908.11500000000001</v>
      </c>
      <c r="F100" s="63">
        <v>159.12299999999999</v>
      </c>
    </row>
    <row r="101" spans="1:6" x14ac:dyDescent="0.45">
      <c r="A101" s="27" t="s">
        <v>93</v>
      </c>
      <c r="B101" s="67">
        <v>550.80200000000002</v>
      </c>
      <c r="C101" s="63">
        <v>251.374</v>
      </c>
      <c r="D101" s="63">
        <v>120.03100000000001</v>
      </c>
      <c r="E101" s="63">
        <v>141.07499999999999</v>
      </c>
      <c r="F101" s="63">
        <v>38.323</v>
      </c>
    </row>
    <row r="102" spans="1:6" x14ac:dyDescent="0.45">
      <c r="A102" s="27" t="s">
        <v>51</v>
      </c>
      <c r="B102" s="67">
        <v>27052.083999999999</v>
      </c>
      <c r="C102" s="63">
        <v>8053.558</v>
      </c>
      <c r="D102" s="63">
        <v>8746.2420000000002</v>
      </c>
      <c r="E102" s="63">
        <v>9196.3410000000003</v>
      </c>
      <c r="F102" s="63">
        <v>1055.943</v>
      </c>
    </row>
    <row r="103" spans="1:6" x14ac:dyDescent="0.45">
      <c r="A103" s="27" t="s">
        <v>52</v>
      </c>
      <c r="B103" s="67">
        <v>6154.3890000000001</v>
      </c>
      <c r="C103" s="63">
        <v>3233.1669999999999</v>
      </c>
      <c r="D103" s="63">
        <v>1322.47</v>
      </c>
      <c r="E103" s="63">
        <v>1301.0719999999999</v>
      </c>
      <c r="F103" s="63">
        <v>297.68</v>
      </c>
    </row>
    <row r="104" spans="1:6" x14ac:dyDescent="0.45">
      <c r="A104" s="27" t="s">
        <v>53</v>
      </c>
      <c r="B104" s="67">
        <v>6233.1949999999997</v>
      </c>
      <c r="C104" s="63">
        <v>3391.1619999999998</v>
      </c>
      <c r="D104" s="63">
        <v>1465.952</v>
      </c>
      <c r="E104" s="63">
        <v>1175.556</v>
      </c>
      <c r="F104" s="63">
        <v>200.52500000000001</v>
      </c>
    </row>
    <row r="105" spans="1:6" x14ac:dyDescent="0.45">
      <c r="A105" s="27" t="s">
        <v>60</v>
      </c>
      <c r="B105" s="67">
        <v>32642.510999999999</v>
      </c>
      <c r="C105" s="63">
        <v>28708.537</v>
      </c>
      <c r="D105" s="63">
        <v>2099.6289999999999</v>
      </c>
      <c r="E105" s="63">
        <v>1598.6880000000001</v>
      </c>
      <c r="F105" s="63">
        <v>235.65799999999999</v>
      </c>
    </row>
    <row r="106" spans="1:6" x14ac:dyDescent="0.45">
      <c r="A106" s="27" t="s">
        <v>55</v>
      </c>
      <c r="B106" s="67">
        <v>5625.4530000000004</v>
      </c>
      <c r="C106" s="63">
        <v>2211.2979999999998</v>
      </c>
      <c r="D106" s="63">
        <v>1842.405</v>
      </c>
      <c r="E106" s="63">
        <v>1370.4739999999999</v>
      </c>
      <c r="F106" s="63">
        <v>201.27600000000001</v>
      </c>
    </row>
    <row r="107" spans="1:6" x14ac:dyDescent="0.45">
      <c r="A107" s="27" t="s">
        <v>56</v>
      </c>
      <c r="B107" s="67">
        <v>39241.849000000002</v>
      </c>
      <c r="C107" s="63">
        <v>36066.19</v>
      </c>
      <c r="D107" s="63">
        <v>1697.0809999999999</v>
      </c>
      <c r="E107" s="63">
        <v>1268.2360000000001</v>
      </c>
      <c r="F107" s="63">
        <v>210.34200000000001</v>
      </c>
    </row>
    <row r="108" spans="1:6" x14ac:dyDescent="0.45">
      <c r="A108" s="27" t="s">
        <v>57</v>
      </c>
      <c r="B108" s="67">
        <v>20184.984</v>
      </c>
      <c r="C108" s="63">
        <v>15353.017</v>
      </c>
      <c r="D108" s="63">
        <v>2493.2730000000001</v>
      </c>
      <c r="E108" s="63">
        <v>1994.1010000000001</v>
      </c>
      <c r="F108" s="63">
        <v>344.59199999999998</v>
      </c>
    </row>
    <row r="109" spans="1:6" x14ac:dyDescent="0.45">
      <c r="A109" s="27" t="s">
        <v>58</v>
      </c>
      <c r="B109" s="67">
        <v>8830.6810000000005</v>
      </c>
      <c r="C109" s="63">
        <v>3634.6019999999999</v>
      </c>
      <c r="D109" s="63">
        <v>2741.8440000000001</v>
      </c>
      <c r="E109" s="63">
        <v>2047.7280000000001</v>
      </c>
      <c r="F109" s="63">
        <v>406.50700000000001</v>
      </c>
    </row>
    <row r="110" spans="1:6" x14ac:dyDescent="0.45">
      <c r="A110" s="33" t="s">
        <v>59</v>
      </c>
      <c r="B110" s="68">
        <v>1296.931</v>
      </c>
      <c r="C110" s="69">
        <v>215.929</v>
      </c>
      <c r="D110" s="69">
        <v>619.68700000000001</v>
      </c>
      <c r="E110" s="69">
        <v>386.98500000000001</v>
      </c>
      <c r="F110" s="69">
        <v>74.331000000000003</v>
      </c>
    </row>
    <row r="111" spans="1:6" x14ac:dyDescent="0.45">
      <c r="A111" s="27">
        <v>2016</v>
      </c>
      <c r="B111" s="65">
        <v>222026.84</v>
      </c>
      <c r="C111" s="66">
        <v>135698.068</v>
      </c>
      <c r="D111" s="66">
        <v>42271.305</v>
      </c>
      <c r="E111" s="66">
        <v>38810.459000000003</v>
      </c>
      <c r="F111" s="66">
        <v>5247.0079999999998</v>
      </c>
    </row>
    <row r="112" spans="1:6" x14ac:dyDescent="0.45">
      <c r="A112" s="27" t="s">
        <v>140</v>
      </c>
      <c r="B112" s="67">
        <v>15213.534</v>
      </c>
      <c r="C112" s="63">
        <v>1638.6379999999999</v>
      </c>
      <c r="D112" s="63">
        <v>4503.4369999999999</v>
      </c>
      <c r="E112" s="63">
        <v>8075.33</v>
      </c>
      <c r="F112" s="63">
        <v>996.12900000000002</v>
      </c>
    </row>
    <row r="113" spans="1:6" x14ac:dyDescent="0.45">
      <c r="A113" s="27" t="s">
        <v>45</v>
      </c>
      <c r="B113" s="67">
        <v>6311.0649999999996</v>
      </c>
      <c r="C113" s="63">
        <v>1507.1010000000001</v>
      </c>
      <c r="D113" s="63">
        <v>2365.3049999999998</v>
      </c>
      <c r="E113" s="63">
        <v>2244.1</v>
      </c>
      <c r="F113" s="63">
        <v>194.56</v>
      </c>
    </row>
    <row r="114" spans="1:6" x14ac:dyDescent="0.45">
      <c r="A114" s="27" t="s">
        <v>46</v>
      </c>
      <c r="B114" s="67">
        <v>4378.7129999999997</v>
      </c>
      <c r="C114" s="63">
        <v>1222.6199999999999</v>
      </c>
      <c r="D114" s="63">
        <v>1363.393</v>
      </c>
      <c r="E114" s="63">
        <v>1632.596</v>
      </c>
      <c r="F114" s="63">
        <v>160.10400000000001</v>
      </c>
    </row>
    <row r="115" spans="1:6" x14ac:dyDescent="0.45">
      <c r="A115" s="27" t="s">
        <v>47</v>
      </c>
      <c r="B115" s="67">
        <v>12646.387000000001</v>
      </c>
      <c r="C115" s="63">
        <v>4653.21</v>
      </c>
      <c r="D115" s="63">
        <v>5686.3159999999998</v>
      </c>
      <c r="E115" s="63">
        <v>2069.2240000000002</v>
      </c>
      <c r="F115" s="63">
        <v>237.63800000000001</v>
      </c>
    </row>
    <row r="116" spans="1:6" x14ac:dyDescent="0.45">
      <c r="A116" s="27" t="s">
        <v>48</v>
      </c>
      <c r="B116" s="67">
        <v>2528.2469999999998</v>
      </c>
      <c r="C116" s="63">
        <v>437.76600000000002</v>
      </c>
      <c r="D116" s="63">
        <v>1004.497</v>
      </c>
      <c r="E116" s="63">
        <v>1008.8150000000001</v>
      </c>
      <c r="F116" s="63">
        <v>77.168999999999997</v>
      </c>
    </row>
    <row r="117" spans="1:6" x14ac:dyDescent="0.45">
      <c r="A117" s="27" t="s">
        <v>49</v>
      </c>
      <c r="B117" s="67">
        <v>2729.2890000000002</v>
      </c>
      <c r="C117" s="63">
        <v>422.69200000000001</v>
      </c>
      <c r="D117" s="63">
        <v>961.90700000000004</v>
      </c>
      <c r="E117" s="63">
        <v>1172.0640000000001</v>
      </c>
      <c r="F117" s="63">
        <v>172.626</v>
      </c>
    </row>
    <row r="118" spans="1:6" x14ac:dyDescent="0.45">
      <c r="A118" s="27" t="s">
        <v>50</v>
      </c>
      <c r="B118" s="67">
        <v>26945.679</v>
      </c>
      <c r="C118" s="63">
        <v>24167.940999999999</v>
      </c>
      <c r="D118" s="63">
        <v>1745.5530000000001</v>
      </c>
      <c r="E118" s="63">
        <v>856.70500000000004</v>
      </c>
      <c r="F118" s="63">
        <v>175.48</v>
      </c>
    </row>
    <row r="119" spans="1:6" x14ac:dyDescent="0.45">
      <c r="A119" s="27" t="s">
        <v>93</v>
      </c>
      <c r="B119" s="67">
        <v>558.44100000000003</v>
      </c>
      <c r="C119" s="63">
        <v>225.92</v>
      </c>
      <c r="D119" s="63">
        <v>124.837</v>
      </c>
      <c r="E119" s="63">
        <v>167.917</v>
      </c>
      <c r="F119" s="63">
        <v>39.768000000000001</v>
      </c>
    </row>
    <row r="120" spans="1:6" x14ac:dyDescent="0.45">
      <c r="A120" s="27" t="s">
        <v>51</v>
      </c>
      <c r="B120" s="67">
        <v>28645.407999999999</v>
      </c>
      <c r="C120" s="63">
        <v>8369.1880000000001</v>
      </c>
      <c r="D120" s="63">
        <v>9350.3430000000008</v>
      </c>
      <c r="E120" s="63">
        <v>9781.5290000000005</v>
      </c>
      <c r="F120" s="63">
        <v>1144.347</v>
      </c>
    </row>
    <row r="121" spans="1:6" x14ac:dyDescent="0.45">
      <c r="A121" s="27" t="s">
        <v>52</v>
      </c>
      <c r="B121" s="67">
        <v>5975.4080000000004</v>
      </c>
      <c r="C121" s="63">
        <v>2915.2890000000002</v>
      </c>
      <c r="D121" s="63">
        <v>1402.366</v>
      </c>
      <c r="E121" s="63">
        <v>1354.7660000000001</v>
      </c>
      <c r="F121" s="63">
        <v>302.98700000000002</v>
      </c>
    </row>
    <row r="122" spans="1:6" x14ac:dyDescent="0.45">
      <c r="A122" s="27" t="s">
        <v>53</v>
      </c>
      <c r="B122" s="67">
        <v>6742.1809999999996</v>
      </c>
      <c r="C122" s="63">
        <v>3672.5630000000001</v>
      </c>
      <c r="D122" s="63">
        <v>1633.5309999999999</v>
      </c>
      <c r="E122" s="63">
        <v>1228.6890000000001</v>
      </c>
      <c r="F122" s="63">
        <v>207.398</v>
      </c>
    </row>
    <row r="123" spans="1:6" x14ac:dyDescent="0.45">
      <c r="A123" s="27" t="s">
        <v>60</v>
      </c>
      <c r="B123" s="67">
        <v>34139.182000000001</v>
      </c>
      <c r="C123" s="63">
        <v>29974.74</v>
      </c>
      <c r="D123" s="63">
        <v>2201.3429999999998</v>
      </c>
      <c r="E123" s="63">
        <v>1719.6289999999999</v>
      </c>
      <c r="F123" s="63">
        <v>243.47</v>
      </c>
    </row>
    <row r="124" spans="1:6" x14ac:dyDescent="0.45">
      <c r="A124" s="27" t="s">
        <v>55</v>
      </c>
      <c r="B124" s="67">
        <v>5800.7139999999999</v>
      </c>
      <c r="C124" s="63">
        <v>2264.0010000000002</v>
      </c>
      <c r="D124" s="63">
        <v>1898.94</v>
      </c>
      <c r="E124" s="63">
        <v>1429.028</v>
      </c>
      <c r="F124" s="63">
        <v>208.745</v>
      </c>
    </row>
    <row r="125" spans="1:6" x14ac:dyDescent="0.45">
      <c r="A125" s="27" t="s">
        <v>56</v>
      </c>
      <c r="B125" s="67">
        <v>38862.014999999999</v>
      </c>
      <c r="C125" s="63">
        <v>35517.199999999997</v>
      </c>
      <c r="D125" s="63">
        <v>1828.5650000000001</v>
      </c>
      <c r="E125" s="63">
        <v>1307.085</v>
      </c>
      <c r="F125" s="63">
        <v>209.16399999999999</v>
      </c>
    </row>
    <row r="126" spans="1:6" x14ac:dyDescent="0.45">
      <c r="A126" s="27" t="s">
        <v>57</v>
      </c>
      <c r="B126" s="67">
        <v>20676.522000000001</v>
      </c>
      <c r="C126" s="63">
        <v>15550.638999999999</v>
      </c>
      <c r="D126" s="63">
        <v>2682.0949999999998</v>
      </c>
      <c r="E126" s="63">
        <v>2086.3139999999999</v>
      </c>
      <c r="F126" s="63">
        <v>357.47399999999999</v>
      </c>
    </row>
    <row r="127" spans="1:6" x14ac:dyDescent="0.45">
      <c r="A127" s="27" t="s">
        <v>58</v>
      </c>
      <c r="B127" s="67">
        <v>9140.8430000000008</v>
      </c>
      <c r="C127" s="63">
        <v>3688.6120000000001</v>
      </c>
      <c r="D127" s="63">
        <v>2860.6120000000001</v>
      </c>
      <c r="E127" s="63">
        <v>2148.1129999999998</v>
      </c>
      <c r="F127" s="63">
        <v>443.50599999999997</v>
      </c>
    </row>
    <row r="128" spans="1:6" x14ac:dyDescent="0.45">
      <c r="A128" s="33" t="s">
        <v>59</v>
      </c>
      <c r="B128" s="68">
        <v>1399.3420000000001</v>
      </c>
      <c r="C128" s="69">
        <v>206.673</v>
      </c>
      <c r="D128" s="69">
        <v>658.26300000000003</v>
      </c>
      <c r="E128" s="69">
        <v>439.29899999999998</v>
      </c>
      <c r="F128" s="69">
        <v>95.106999999999999</v>
      </c>
    </row>
    <row r="129" spans="1:6" x14ac:dyDescent="0.45">
      <c r="A129" s="27">
        <v>2017</v>
      </c>
      <c r="B129" s="65">
        <v>231178.715</v>
      </c>
      <c r="C129" s="66">
        <v>142520.125</v>
      </c>
      <c r="D129" s="66">
        <v>43182.673999999999</v>
      </c>
      <c r="E129" s="66">
        <v>40012.623</v>
      </c>
      <c r="F129" s="66">
        <v>5463.2929999999997</v>
      </c>
    </row>
    <row r="130" spans="1:6" x14ac:dyDescent="0.45">
      <c r="A130" s="27" t="s">
        <v>140</v>
      </c>
      <c r="B130" s="67">
        <v>15095.106</v>
      </c>
      <c r="C130" s="63">
        <v>1623.9490000000001</v>
      </c>
      <c r="D130" s="63">
        <v>4202.0309999999999</v>
      </c>
      <c r="E130" s="63">
        <v>8256.5419999999995</v>
      </c>
      <c r="F130" s="63">
        <v>1012.5839999999999</v>
      </c>
    </row>
    <row r="131" spans="1:6" x14ac:dyDescent="0.45">
      <c r="A131" s="27" t="s">
        <v>45</v>
      </c>
      <c r="B131" s="67">
        <v>6274.835</v>
      </c>
      <c r="C131" s="63">
        <v>1477.61</v>
      </c>
      <c r="D131" s="63">
        <v>2326.1329999999998</v>
      </c>
      <c r="E131" s="63">
        <v>2267.4229999999998</v>
      </c>
      <c r="F131" s="63">
        <v>203.66900000000001</v>
      </c>
    </row>
    <row r="132" spans="1:6" x14ac:dyDescent="0.45">
      <c r="A132" s="27" t="s">
        <v>46</v>
      </c>
      <c r="B132" s="67">
        <v>4401.674</v>
      </c>
      <c r="C132" s="63">
        <v>1197.45</v>
      </c>
      <c r="D132" s="63">
        <v>1405.9369999999999</v>
      </c>
      <c r="E132" s="63">
        <v>1653.3679999999999</v>
      </c>
      <c r="F132" s="63">
        <v>144.91900000000001</v>
      </c>
    </row>
    <row r="133" spans="1:6" x14ac:dyDescent="0.45">
      <c r="A133" s="27" t="s">
        <v>47</v>
      </c>
      <c r="B133" s="67">
        <v>13422.338</v>
      </c>
      <c r="C133" s="63">
        <v>5207.3069999999998</v>
      </c>
      <c r="D133" s="63">
        <v>5825.47</v>
      </c>
      <c r="E133" s="63">
        <v>2145.0140000000001</v>
      </c>
      <c r="F133" s="63">
        <v>244.547</v>
      </c>
    </row>
    <row r="134" spans="1:6" x14ac:dyDescent="0.45">
      <c r="A134" s="27" t="s">
        <v>48</v>
      </c>
      <c r="B134" s="67">
        <v>2555.4569999999999</v>
      </c>
      <c r="C134" s="63">
        <v>451.49299999999999</v>
      </c>
      <c r="D134" s="63">
        <v>997.71600000000001</v>
      </c>
      <c r="E134" s="63">
        <v>1038.1489999999999</v>
      </c>
      <c r="F134" s="63">
        <v>68.099999999999994</v>
      </c>
    </row>
    <row r="135" spans="1:6" x14ac:dyDescent="0.45">
      <c r="A135" s="27" t="s">
        <v>49</v>
      </c>
      <c r="B135" s="67">
        <v>2736.471</v>
      </c>
      <c r="C135" s="63">
        <v>458.73899999999998</v>
      </c>
      <c r="D135" s="63">
        <v>974.94200000000001</v>
      </c>
      <c r="E135" s="63">
        <v>1191.047</v>
      </c>
      <c r="F135" s="63">
        <v>111.74299999999999</v>
      </c>
    </row>
    <row r="136" spans="1:6" x14ac:dyDescent="0.45">
      <c r="A136" s="27" t="s">
        <v>50</v>
      </c>
      <c r="B136" s="67">
        <v>27987.809000000001</v>
      </c>
      <c r="C136" s="63">
        <v>24812.190999999999</v>
      </c>
      <c r="D136" s="63">
        <v>2095.319</v>
      </c>
      <c r="E136" s="63">
        <v>886.64300000000003</v>
      </c>
      <c r="F136" s="63">
        <v>193.65600000000001</v>
      </c>
    </row>
    <row r="137" spans="1:6" x14ac:dyDescent="0.45">
      <c r="A137" s="27" t="s">
        <v>93</v>
      </c>
      <c r="B137" s="67">
        <v>598.57600000000002</v>
      </c>
      <c r="C137" s="63">
        <v>225.529</v>
      </c>
      <c r="D137" s="63">
        <v>131.22399999999999</v>
      </c>
      <c r="E137" s="63">
        <v>191.00700000000001</v>
      </c>
      <c r="F137" s="63">
        <v>50.814999999999998</v>
      </c>
    </row>
    <row r="138" spans="1:6" x14ac:dyDescent="0.45">
      <c r="A138" s="27" t="s">
        <v>51</v>
      </c>
      <c r="B138" s="67">
        <v>29613.119999999999</v>
      </c>
      <c r="C138" s="63">
        <v>8750.7219999999998</v>
      </c>
      <c r="D138" s="63">
        <v>9503.6329999999998</v>
      </c>
      <c r="E138" s="63">
        <v>10100.072</v>
      </c>
      <c r="F138" s="63">
        <v>1258.693</v>
      </c>
    </row>
    <row r="139" spans="1:6" x14ac:dyDescent="0.45">
      <c r="A139" s="27" t="s">
        <v>52</v>
      </c>
      <c r="B139" s="67">
        <v>5870.41</v>
      </c>
      <c r="C139" s="63">
        <v>2766.018</v>
      </c>
      <c r="D139" s="63">
        <v>1431.6590000000001</v>
      </c>
      <c r="E139" s="63">
        <v>1356.162</v>
      </c>
      <c r="F139" s="63">
        <v>316.57100000000003</v>
      </c>
    </row>
    <row r="140" spans="1:6" x14ac:dyDescent="0.45">
      <c r="A140" s="27" t="s">
        <v>53</v>
      </c>
      <c r="B140" s="67">
        <v>6995.9279999999999</v>
      </c>
      <c r="C140" s="63">
        <v>3826.2730000000001</v>
      </c>
      <c r="D140" s="63">
        <v>1651.5350000000001</v>
      </c>
      <c r="E140" s="63">
        <v>1278.5519999999999</v>
      </c>
      <c r="F140" s="63">
        <v>239.56800000000001</v>
      </c>
    </row>
    <row r="141" spans="1:6" x14ac:dyDescent="0.45">
      <c r="A141" s="27" t="s">
        <v>60</v>
      </c>
      <c r="B141" s="67">
        <v>35967.603000000003</v>
      </c>
      <c r="C141" s="63">
        <v>31564.992999999999</v>
      </c>
      <c r="D141" s="63">
        <v>2370.1869999999999</v>
      </c>
      <c r="E141" s="63">
        <v>1806.556</v>
      </c>
      <c r="F141" s="63">
        <v>225.86600000000001</v>
      </c>
    </row>
    <row r="142" spans="1:6" x14ac:dyDescent="0.45">
      <c r="A142" s="27" t="s">
        <v>55</v>
      </c>
      <c r="B142" s="67">
        <v>5893.7640000000001</v>
      </c>
      <c r="C142" s="63">
        <v>2305.375</v>
      </c>
      <c r="D142" s="63">
        <v>1877.857</v>
      </c>
      <c r="E142" s="63">
        <v>1493.6590000000001</v>
      </c>
      <c r="F142" s="63">
        <v>216.87299999999999</v>
      </c>
    </row>
    <row r="143" spans="1:6" x14ac:dyDescent="0.45">
      <c r="A143" s="27" t="s">
        <v>56</v>
      </c>
      <c r="B143" s="67">
        <v>42019.544999999998</v>
      </c>
      <c r="C143" s="63">
        <v>38437.277000000002</v>
      </c>
      <c r="D143" s="63">
        <v>1968.3040000000001</v>
      </c>
      <c r="E143" s="63">
        <v>1390.104</v>
      </c>
      <c r="F143" s="63">
        <v>223.86</v>
      </c>
    </row>
    <row r="144" spans="1:6" x14ac:dyDescent="0.45">
      <c r="A144" s="27" t="s">
        <v>57</v>
      </c>
      <c r="B144" s="67">
        <v>20539.179</v>
      </c>
      <c r="C144" s="63">
        <v>15297.467000000001</v>
      </c>
      <c r="D144" s="63">
        <v>2720.058</v>
      </c>
      <c r="E144" s="63">
        <v>2137.9029999999998</v>
      </c>
      <c r="F144" s="63">
        <v>383.75099999999998</v>
      </c>
    </row>
    <row r="145" spans="1:6" x14ac:dyDescent="0.45">
      <c r="A145" s="27" t="s">
        <v>58</v>
      </c>
      <c r="B145" s="67">
        <v>9537.9830000000002</v>
      </c>
      <c r="C145" s="63">
        <v>3906.2849999999999</v>
      </c>
      <c r="D145" s="63">
        <v>2952.0929999999998</v>
      </c>
      <c r="E145" s="63">
        <v>2208.011</v>
      </c>
      <c r="F145" s="63">
        <v>471.59399999999999</v>
      </c>
    </row>
    <row r="146" spans="1:6" x14ac:dyDescent="0.45">
      <c r="A146" s="33" t="s">
        <v>59</v>
      </c>
      <c r="B146" s="68">
        <v>1512.8810000000001</v>
      </c>
      <c r="C146" s="69">
        <v>210.72499999999999</v>
      </c>
      <c r="D146" s="69">
        <v>748.577</v>
      </c>
      <c r="E146" s="69">
        <v>459.70800000000003</v>
      </c>
      <c r="F146" s="69">
        <v>93.872</v>
      </c>
    </row>
    <row r="147" spans="1:6" x14ac:dyDescent="0.45">
      <c r="A147" s="27">
        <v>2018</v>
      </c>
      <c r="B147" s="65">
        <v>233584.65599999999</v>
      </c>
      <c r="C147" s="66">
        <v>143500.671</v>
      </c>
      <c r="D147" s="66">
        <v>42968.752</v>
      </c>
      <c r="E147" s="66">
        <v>41543.767</v>
      </c>
      <c r="F147" s="66">
        <v>5571.4660000000003</v>
      </c>
    </row>
    <row r="148" spans="1:6" x14ac:dyDescent="0.45">
      <c r="A148" s="27" t="s">
        <v>140</v>
      </c>
      <c r="B148" s="67">
        <v>14746.074000000001</v>
      </c>
      <c r="C148" s="63">
        <v>1234.875</v>
      </c>
      <c r="D148" s="63">
        <v>4145.82</v>
      </c>
      <c r="E148" s="63">
        <v>8347.2749999999996</v>
      </c>
      <c r="F148" s="63">
        <v>1018.274</v>
      </c>
    </row>
    <row r="149" spans="1:6" x14ac:dyDescent="0.45">
      <c r="A149" s="27" t="s">
        <v>45</v>
      </c>
      <c r="B149" s="67">
        <v>6374.9369999999999</v>
      </c>
      <c r="C149" s="63">
        <v>1459.64</v>
      </c>
      <c r="D149" s="63">
        <v>2408.5819999999999</v>
      </c>
      <c r="E149" s="63">
        <v>2285.6669999999999</v>
      </c>
      <c r="F149" s="63">
        <v>221.08600000000001</v>
      </c>
    </row>
    <row r="150" spans="1:6" x14ac:dyDescent="0.45">
      <c r="A150" s="27" t="s">
        <v>46</v>
      </c>
      <c r="B150" s="67">
        <v>4460.6670000000004</v>
      </c>
      <c r="C150" s="63">
        <v>1180.2170000000001</v>
      </c>
      <c r="D150" s="63">
        <v>1422.634</v>
      </c>
      <c r="E150" s="63">
        <v>1704.0809999999999</v>
      </c>
      <c r="F150" s="63">
        <v>153.77699999999999</v>
      </c>
    </row>
    <row r="151" spans="1:6" x14ac:dyDescent="0.45">
      <c r="A151" s="27" t="s">
        <v>47</v>
      </c>
      <c r="B151" s="67">
        <v>13768.734</v>
      </c>
      <c r="C151" s="63">
        <v>5377.2619999999997</v>
      </c>
      <c r="D151" s="63">
        <v>5821.5550000000003</v>
      </c>
      <c r="E151" s="63">
        <v>2315.4430000000002</v>
      </c>
      <c r="F151" s="63">
        <v>254.381</v>
      </c>
    </row>
    <row r="152" spans="1:6" x14ac:dyDescent="0.45">
      <c r="A152" s="27" t="s">
        <v>48</v>
      </c>
      <c r="B152" s="67">
        <v>2542.5450000000001</v>
      </c>
      <c r="C152" s="63">
        <v>433.80700000000002</v>
      </c>
      <c r="D152" s="63">
        <v>988.01199999999994</v>
      </c>
      <c r="E152" s="63">
        <v>1050.954</v>
      </c>
      <c r="F152" s="63">
        <v>69.771000000000001</v>
      </c>
    </row>
    <row r="153" spans="1:6" x14ac:dyDescent="0.45">
      <c r="A153" s="27" t="s">
        <v>49</v>
      </c>
      <c r="B153" s="67">
        <v>2760.1469999999999</v>
      </c>
      <c r="C153" s="63">
        <v>461.29199999999997</v>
      </c>
      <c r="D153" s="63">
        <v>984.01700000000005</v>
      </c>
      <c r="E153" s="63">
        <v>1192.597</v>
      </c>
      <c r="F153" s="63">
        <v>122.288</v>
      </c>
    </row>
    <row r="154" spans="1:6" x14ac:dyDescent="0.45">
      <c r="A154" s="27" t="s">
        <v>50</v>
      </c>
      <c r="B154" s="67">
        <v>29905.272000000001</v>
      </c>
      <c r="C154" s="63">
        <v>26871.934000000001</v>
      </c>
      <c r="D154" s="63">
        <v>1920.1659999999999</v>
      </c>
      <c r="E154" s="63">
        <v>913.89499999999998</v>
      </c>
      <c r="F154" s="63">
        <v>198.40199999999999</v>
      </c>
    </row>
    <row r="155" spans="1:6" x14ac:dyDescent="0.45">
      <c r="A155" s="27" t="s">
        <v>93</v>
      </c>
      <c r="B155" s="67">
        <v>636.572</v>
      </c>
      <c r="C155" s="63">
        <v>232.99600000000001</v>
      </c>
      <c r="D155" s="63">
        <v>127.464</v>
      </c>
      <c r="E155" s="63">
        <v>220.10599999999999</v>
      </c>
      <c r="F155" s="63">
        <v>56.012</v>
      </c>
    </row>
    <row r="156" spans="1:6" x14ac:dyDescent="0.45">
      <c r="A156" s="27" t="s">
        <v>51</v>
      </c>
      <c r="B156" s="67">
        <v>30692.239000000001</v>
      </c>
      <c r="C156" s="63">
        <v>9167.0290000000005</v>
      </c>
      <c r="D156" s="63">
        <v>9560.1460000000006</v>
      </c>
      <c r="E156" s="63">
        <v>10676.763000000001</v>
      </c>
      <c r="F156" s="63">
        <v>1288.954</v>
      </c>
    </row>
    <row r="157" spans="1:6" x14ac:dyDescent="0.45">
      <c r="A157" s="27" t="s">
        <v>52</v>
      </c>
      <c r="B157" s="67">
        <v>5882.424</v>
      </c>
      <c r="C157" s="63">
        <v>2662.7420000000002</v>
      </c>
      <c r="D157" s="63">
        <v>1455.2560000000001</v>
      </c>
      <c r="E157" s="63">
        <v>1423.96</v>
      </c>
      <c r="F157" s="63">
        <v>340.66300000000001</v>
      </c>
    </row>
    <row r="158" spans="1:6" x14ac:dyDescent="0.45">
      <c r="A158" s="27" t="s">
        <v>53</v>
      </c>
      <c r="B158" s="67">
        <v>6970.3829999999998</v>
      </c>
      <c r="C158" s="63">
        <v>3703.453</v>
      </c>
      <c r="D158" s="63">
        <v>1674.1120000000001</v>
      </c>
      <c r="E158" s="63">
        <v>1348.559</v>
      </c>
      <c r="F158" s="63">
        <v>244.57599999999999</v>
      </c>
    </row>
    <row r="159" spans="1:6" x14ac:dyDescent="0.45">
      <c r="A159" s="27" t="s">
        <v>60</v>
      </c>
      <c r="B159" s="67">
        <v>37374.212</v>
      </c>
      <c r="C159" s="63">
        <v>32955.597999999998</v>
      </c>
      <c r="D159" s="63">
        <v>2362.422</v>
      </c>
      <c r="E159" s="63">
        <v>1837.954</v>
      </c>
      <c r="F159" s="63">
        <v>218.19499999999999</v>
      </c>
    </row>
    <row r="160" spans="1:6" x14ac:dyDescent="0.45">
      <c r="A160" s="27" t="s">
        <v>55</v>
      </c>
      <c r="B160" s="67">
        <v>5806.4260000000004</v>
      </c>
      <c r="C160" s="63">
        <v>2329.9380000000001</v>
      </c>
      <c r="D160" s="63">
        <v>1770.9259999999999</v>
      </c>
      <c r="E160" s="63">
        <v>1493.1959999999999</v>
      </c>
      <c r="F160" s="63">
        <v>212.60400000000001</v>
      </c>
    </row>
    <row r="161" spans="1:6" x14ac:dyDescent="0.45">
      <c r="A161" s="27" t="s">
        <v>56</v>
      </c>
      <c r="B161" s="67">
        <v>40012.851000000002</v>
      </c>
      <c r="C161" s="63">
        <v>36140.212</v>
      </c>
      <c r="D161" s="63">
        <v>2065.223</v>
      </c>
      <c r="E161" s="63">
        <v>1520.9829999999999</v>
      </c>
      <c r="F161" s="63">
        <v>284.80500000000001</v>
      </c>
    </row>
    <row r="162" spans="1:6" x14ac:dyDescent="0.45">
      <c r="A162" s="27" t="s">
        <v>57</v>
      </c>
      <c r="B162" s="67">
        <v>20492.620999999999</v>
      </c>
      <c r="C162" s="63">
        <v>15218.17</v>
      </c>
      <c r="D162" s="63">
        <v>2673.1390000000001</v>
      </c>
      <c r="E162" s="63">
        <v>2215.1909999999998</v>
      </c>
      <c r="F162" s="63">
        <v>386.245</v>
      </c>
    </row>
    <row r="163" spans="1:6" x14ac:dyDescent="0.45">
      <c r="A163" s="27" t="s">
        <v>58</v>
      </c>
      <c r="B163" s="67">
        <v>9394.4760000000006</v>
      </c>
      <c r="C163" s="63">
        <v>3845.6849999999999</v>
      </c>
      <c r="D163" s="63">
        <v>2857.9459999999999</v>
      </c>
      <c r="E163" s="63">
        <v>2306.7669999999998</v>
      </c>
      <c r="F163" s="63">
        <v>384.47</v>
      </c>
    </row>
    <row r="164" spans="1:6" x14ac:dyDescent="0.45">
      <c r="A164" s="33" t="s">
        <v>59</v>
      </c>
      <c r="B164" s="68">
        <v>1547.124</v>
      </c>
      <c r="C164" s="69">
        <v>223.33699999999999</v>
      </c>
      <c r="D164" s="69">
        <v>731.32500000000005</v>
      </c>
      <c r="E164" s="69">
        <v>480.20499999999998</v>
      </c>
      <c r="F164" s="69">
        <v>112.669</v>
      </c>
    </row>
    <row r="165" spans="1:6" x14ac:dyDescent="0.45">
      <c r="A165" s="27">
        <v>2019</v>
      </c>
      <c r="B165" s="65">
        <v>231620.70300000001</v>
      </c>
      <c r="C165" s="66">
        <v>142906.98000000001</v>
      </c>
      <c r="D165" s="66">
        <v>42995.887999999999</v>
      </c>
      <c r="E165" s="66">
        <v>40312.892999999996</v>
      </c>
      <c r="F165" s="66">
        <v>5404.9409999999998</v>
      </c>
    </row>
    <row r="166" spans="1:6" x14ac:dyDescent="0.45">
      <c r="A166" s="27" t="s">
        <v>140</v>
      </c>
      <c r="B166" s="67">
        <v>14462.554</v>
      </c>
      <c r="C166" s="63">
        <v>1221.9590000000001</v>
      </c>
      <c r="D166" s="63">
        <v>3969.165</v>
      </c>
      <c r="E166" s="63">
        <v>8296.4840000000004</v>
      </c>
      <c r="F166" s="63">
        <v>974.94600000000003</v>
      </c>
    </row>
    <row r="167" spans="1:6" x14ac:dyDescent="0.45">
      <c r="A167" s="27" t="s">
        <v>45</v>
      </c>
      <c r="B167" s="67">
        <v>6349.0129999999999</v>
      </c>
      <c r="C167" s="63">
        <v>1428.74</v>
      </c>
      <c r="D167" s="63">
        <v>2485.877</v>
      </c>
      <c r="E167" s="63">
        <v>2211.6529999999998</v>
      </c>
      <c r="F167" s="63">
        <v>222.744</v>
      </c>
    </row>
    <row r="168" spans="1:6" x14ac:dyDescent="0.45">
      <c r="A168" s="27" t="s">
        <v>46</v>
      </c>
      <c r="B168" s="67">
        <v>4391.6469999999999</v>
      </c>
      <c r="C168" s="63">
        <v>1122.0930000000001</v>
      </c>
      <c r="D168" s="63">
        <v>1457.08</v>
      </c>
      <c r="E168" s="63">
        <v>1676.3579999999999</v>
      </c>
      <c r="F168" s="63">
        <v>136.11600000000001</v>
      </c>
    </row>
    <row r="169" spans="1:6" x14ac:dyDescent="0.45">
      <c r="A169" s="27" t="s">
        <v>47</v>
      </c>
      <c r="B169" s="67">
        <v>13424.805</v>
      </c>
      <c r="C169" s="63">
        <v>5129.2709999999997</v>
      </c>
      <c r="D169" s="63">
        <v>5722.7190000000001</v>
      </c>
      <c r="E169" s="63">
        <v>2308.8139999999999</v>
      </c>
      <c r="F169" s="63">
        <v>264.00099999999998</v>
      </c>
    </row>
    <row r="170" spans="1:6" x14ac:dyDescent="0.45">
      <c r="A170" s="27" t="s">
        <v>48</v>
      </c>
      <c r="B170" s="67">
        <v>2492.4960000000001</v>
      </c>
      <c r="C170" s="63">
        <v>410.11900000000003</v>
      </c>
      <c r="D170" s="63">
        <v>1000.553</v>
      </c>
      <c r="E170" s="63">
        <v>1013.428</v>
      </c>
      <c r="F170" s="63">
        <v>68.394999999999996</v>
      </c>
    </row>
    <row r="171" spans="1:6" x14ac:dyDescent="0.45">
      <c r="A171" s="27" t="s">
        <v>49</v>
      </c>
      <c r="B171" s="67">
        <v>2679.991</v>
      </c>
      <c r="C171" s="63">
        <v>446.57299999999998</v>
      </c>
      <c r="D171" s="63">
        <v>956.78300000000002</v>
      </c>
      <c r="E171" s="63">
        <v>1152.7339999999999</v>
      </c>
      <c r="F171" s="63">
        <v>123.901</v>
      </c>
    </row>
    <row r="172" spans="1:6" x14ac:dyDescent="0.45">
      <c r="A172" s="27" t="s">
        <v>50</v>
      </c>
      <c r="B172" s="67">
        <v>28616.106</v>
      </c>
      <c r="C172" s="63">
        <v>25914.491000000002</v>
      </c>
      <c r="D172" s="63">
        <v>1648.84</v>
      </c>
      <c r="E172" s="63">
        <v>861.16099999999994</v>
      </c>
      <c r="F172" s="63">
        <v>191.61500000000001</v>
      </c>
    </row>
    <row r="173" spans="1:6" x14ac:dyDescent="0.45">
      <c r="A173" s="27" t="s">
        <v>93</v>
      </c>
      <c r="B173" s="67">
        <v>666.19</v>
      </c>
      <c r="C173" s="63">
        <v>228.042</v>
      </c>
      <c r="D173" s="63">
        <v>186.03299999999999</v>
      </c>
      <c r="E173" s="63">
        <v>232.596</v>
      </c>
      <c r="F173" s="63">
        <v>19.518999999999998</v>
      </c>
    </row>
    <row r="174" spans="1:6" x14ac:dyDescent="0.45">
      <c r="A174" s="27" t="s">
        <v>51</v>
      </c>
      <c r="B174" s="67">
        <v>30178.9</v>
      </c>
      <c r="C174" s="63">
        <v>8974.5300000000007</v>
      </c>
      <c r="D174" s="63">
        <v>9728.8070000000007</v>
      </c>
      <c r="E174" s="63">
        <v>10185.812</v>
      </c>
      <c r="F174" s="63">
        <v>1289.751</v>
      </c>
    </row>
    <row r="175" spans="1:6" x14ac:dyDescent="0.45">
      <c r="A175" s="27" t="s">
        <v>52</v>
      </c>
      <c r="B175" s="67">
        <v>5967.7820000000002</v>
      </c>
      <c r="C175" s="63">
        <v>2760.3910000000001</v>
      </c>
      <c r="D175" s="63">
        <v>1480.684</v>
      </c>
      <c r="E175" s="63">
        <v>1413.87</v>
      </c>
      <c r="F175" s="63">
        <v>312.83800000000002</v>
      </c>
    </row>
    <row r="176" spans="1:6" x14ac:dyDescent="0.45">
      <c r="A176" s="27" t="s">
        <v>53</v>
      </c>
      <c r="B176" s="67">
        <v>7126.3010000000004</v>
      </c>
      <c r="C176" s="63">
        <v>3823.6509999999998</v>
      </c>
      <c r="D176" s="63">
        <v>1723.7080000000001</v>
      </c>
      <c r="E176" s="63">
        <v>1332.9469999999999</v>
      </c>
      <c r="F176" s="63">
        <v>245.99600000000001</v>
      </c>
    </row>
    <row r="177" spans="1:6" x14ac:dyDescent="0.45">
      <c r="A177" s="27" t="s">
        <v>60</v>
      </c>
      <c r="B177" s="67">
        <v>37243.874000000003</v>
      </c>
      <c r="C177" s="63">
        <v>32878.788</v>
      </c>
      <c r="D177" s="63">
        <v>2332.8020000000001</v>
      </c>
      <c r="E177" s="63">
        <v>1822.0139999999999</v>
      </c>
      <c r="F177" s="63">
        <v>210.27</v>
      </c>
    </row>
    <row r="178" spans="1:6" x14ac:dyDescent="0.45">
      <c r="A178" s="27" t="s">
        <v>55</v>
      </c>
      <c r="B178" s="67">
        <v>5551.3239999999996</v>
      </c>
      <c r="C178" s="63">
        <v>2233.2840000000001</v>
      </c>
      <c r="D178" s="63">
        <v>1698.684</v>
      </c>
      <c r="E178" s="63">
        <v>1418.096</v>
      </c>
      <c r="F178" s="63">
        <v>201.26</v>
      </c>
    </row>
    <row r="179" spans="1:6" x14ac:dyDescent="0.45">
      <c r="A179" s="27" t="s">
        <v>56</v>
      </c>
      <c r="B179" s="67">
        <v>41029.728000000003</v>
      </c>
      <c r="C179" s="63">
        <v>37035.127999999997</v>
      </c>
      <c r="D179" s="63">
        <v>2216.8020000000001</v>
      </c>
      <c r="E179" s="63">
        <v>1550.7829999999999</v>
      </c>
      <c r="F179" s="63">
        <v>227.01400000000001</v>
      </c>
    </row>
    <row r="180" spans="1:6" x14ac:dyDescent="0.45">
      <c r="A180" s="27" t="s">
        <v>57</v>
      </c>
      <c r="B180" s="67">
        <v>21236.504000000001</v>
      </c>
      <c r="C180" s="63">
        <v>15947.315000000001</v>
      </c>
      <c r="D180" s="63">
        <v>2781.7719999999999</v>
      </c>
      <c r="E180" s="63">
        <v>2143.1509999999998</v>
      </c>
      <c r="F180" s="63">
        <v>364.26600000000002</v>
      </c>
    </row>
    <row r="181" spans="1:6" x14ac:dyDescent="0.45">
      <c r="A181" s="27" t="s">
        <v>58</v>
      </c>
      <c r="B181" s="67">
        <v>8655.8209999999999</v>
      </c>
      <c r="C181" s="63">
        <v>3145.1109999999999</v>
      </c>
      <c r="D181" s="63">
        <v>2863.2840000000001</v>
      </c>
      <c r="E181" s="63">
        <v>2276.7710000000002</v>
      </c>
      <c r="F181" s="63">
        <v>370.65499999999997</v>
      </c>
    </row>
    <row r="182" spans="1:6" x14ac:dyDescent="0.45">
      <c r="A182" s="33" t="s">
        <v>59</v>
      </c>
      <c r="B182" s="68">
        <v>1547.297</v>
      </c>
      <c r="C182" s="69">
        <v>207.44900000000001</v>
      </c>
      <c r="D182" s="69">
        <v>742.27099999999996</v>
      </c>
      <c r="E182" s="69">
        <v>494.05900000000003</v>
      </c>
      <c r="F182" s="69">
        <v>103.518</v>
      </c>
    </row>
    <row r="183" spans="1:6" x14ac:dyDescent="0.45">
      <c r="A183" s="27">
        <v>2020</v>
      </c>
      <c r="B183" s="65">
        <v>222563.12899999999</v>
      </c>
      <c r="C183" s="66">
        <v>137829.946</v>
      </c>
      <c r="D183" s="66">
        <v>39449.898000000001</v>
      </c>
      <c r="E183" s="66">
        <v>40228.461000000003</v>
      </c>
      <c r="F183" s="66">
        <v>5054.8239999999996</v>
      </c>
    </row>
    <row r="184" spans="1:6" x14ac:dyDescent="0.45">
      <c r="A184" s="27" t="s">
        <v>140</v>
      </c>
      <c r="B184" s="67">
        <v>13315.628000000001</v>
      </c>
      <c r="C184" s="63">
        <v>1105.0450000000001</v>
      </c>
      <c r="D184" s="63">
        <v>3269.288</v>
      </c>
      <c r="E184" s="63">
        <v>7854.973</v>
      </c>
      <c r="F184" s="63">
        <v>1086.3219999999999</v>
      </c>
    </row>
    <row r="185" spans="1:6" x14ac:dyDescent="0.45">
      <c r="A185" s="27" t="s">
        <v>45</v>
      </c>
      <c r="B185" s="67">
        <v>5909.6869999999999</v>
      </c>
      <c r="C185" s="63">
        <v>1423.306</v>
      </c>
      <c r="D185" s="63">
        <v>2133.058</v>
      </c>
      <c r="E185" s="63">
        <v>2117.576</v>
      </c>
      <c r="F185" s="63">
        <v>235.745</v>
      </c>
    </row>
    <row r="186" spans="1:6" x14ac:dyDescent="0.45">
      <c r="A186" s="27" t="s">
        <v>46</v>
      </c>
      <c r="B186" s="67">
        <v>4062.297</v>
      </c>
      <c r="C186" s="63">
        <v>990.56799999999998</v>
      </c>
      <c r="D186" s="63">
        <v>1285.3530000000001</v>
      </c>
      <c r="E186" s="63">
        <v>1626.1690000000001</v>
      </c>
      <c r="F186" s="63">
        <v>160.20699999999999</v>
      </c>
    </row>
    <row r="187" spans="1:6" x14ac:dyDescent="0.45">
      <c r="A187" s="27" t="s">
        <v>47</v>
      </c>
      <c r="B187" s="67">
        <v>11226.331</v>
      </c>
      <c r="C187" s="63">
        <v>5128.9120000000003</v>
      </c>
      <c r="D187" s="63">
        <v>3584.8380000000002</v>
      </c>
      <c r="E187" s="63">
        <v>2208.752</v>
      </c>
      <c r="F187" s="63">
        <v>303.83</v>
      </c>
    </row>
    <row r="188" spans="1:6" x14ac:dyDescent="0.45">
      <c r="A188" s="27" t="s">
        <v>48</v>
      </c>
      <c r="B188" s="67">
        <v>2419.732</v>
      </c>
      <c r="C188" s="63">
        <v>402</v>
      </c>
      <c r="D188" s="63">
        <v>918.80700000000002</v>
      </c>
      <c r="E188" s="63">
        <v>1011.961</v>
      </c>
      <c r="F188" s="63">
        <v>86.963999999999999</v>
      </c>
    </row>
    <row r="189" spans="1:6" x14ac:dyDescent="0.45">
      <c r="A189" s="27" t="s">
        <v>49</v>
      </c>
      <c r="B189" s="67">
        <v>2558.2930000000001</v>
      </c>
      <c r="C189" s="63">
        <v>426.81</v>
      </c>
      <c r="D189" s="63">
        <v>880.78300000000002</v>
      </c>
      <c r="E189" s="63">
        <v>1102.2739999999999</v>
      </c>
      <c r="F189" s="63">
        <v>148.42500000000001</v>
      </c>
    </row>
    <row r="190" spans="1:6" x14ac:dyDescent="0.45">
      <c r="A190" s="27" t="s">
        <v>50</v>
      </c>
      <c r="B190" s="67">
        <v>28684.252</v>
      </c>
      <c r="C190" s="63">
        <v>25947.192999999999</v>
      </c>
      <c r="D190" s="63">
        <v>1724.3140000000001</v>
      </c>
      <c r="E190" s="63">
        <v>837.82399999999996</v>
      </c>
      <c r="F190" s="63">
        <v>174.92099999999999</v>
      </c>
    </row>
    <row r="191" spans="1:6" x14ac:dyDescent="0.45">
      <c r="A191" s="27" t="s">
        <v>93</v>
      </c>
      <c r="B191" s="67">
        <v>727.61800000000005</v>
      </c>
      <c r="C191" s="63">
        <v>237.858</v>
      </c>
      <c r="D191" s="63">
        <v>196.351</v>
      </c>
      <c r="E191" s="63">
        <v>230.31899999999999</v>
      </c>
      <c r="F191" s="63">
        <v>63.09</v>
      </c>
    </row>
    <row r="192" spans="1:6" x14ac:dyDescent="0.45">
      <c r="A192" s="27" t="s">
        <v>51</v>
      </c>
      <c r="B192" s="67">
        <v>30176.092000000001</v>
      </c>
      <c r="C192" s="63">
        <v>9061.4740000000002</v>
      </c>
      <c r="D192" s="63">
        <v>9521.5110000000004</v>
      </c>
      <c r="E192" s="63">
        <v>10190.449000000001</v>
      </c>
      <c r="F192" s="63">
        <v>1402.6590000000001</v>
      </c>
    </row>
    <row r="193" spans="1:6" x14ac:dyDescent="0.45">
      <c r="A193" s="27" t="s">
        <v>52</v>
      </c>
      <c r="B193" s="67">
        <v>5645.4610000000002</v>
      </c>
      <c r="C193" s="63">
        <v>2554.616</v>
      </c>
      <c r="D193" s="63">
        <v>1393.702</v>
      </c>
      <c r="E193" s="63">
        <v>1380.0920000000001</v>
      </c>
      <c r="F193" s="63">
        <v>317.05099999999999</v>
      </c>
    </row>
    <row r="194" spans="1:6" x14ac:dyDescent="0.45">
      <c r="A194" s="27" t="s">
        <v>53</v>
      </c>
      <c r="B194" s="67">
        <v>6984.2</v>
      </c>
      <c r="C194" s="63">
        <v>3781.654</v>
      </c>
      <c r="D194" s="63">
        <v>1681.098</v>
      </c>
      <c r="E194" s="63">
        <v>1271.133</v>
      </c>
      <c r="F194" s="63">
        <v>250.31399999999999</v>
      </c>
    </row>
    <row r="195" spans="1:6" x14ac:dyDescent="0.45">
      <c r="A195" s="27" t="s">
        <v>60</v>
      </c>
      <c r="B195" s="67">
        <v>37166.578000000001</v>
      </c>
      <c r="C195" s="63">
        <v>32755.574000000001</v>
      </c>
      <c r="D195" s="63">
        <v>2390.2849999999999</v>
      </c>
      <c r="E195" s="63">
        <v>1799.9359999999999</v>
      </c>
      <c r="F195" s="63">
        <v>220.78299999999999</v>
      </c>
    </row>
    <row r="196" spans="1:6" x14ac:dyDescent="0.45">
      <c r="A196" s="27" t="s">
        <v>55</v>
      </c>
      <c r="B196" s="67">
        <v>5308.8040000000001</v>
      </c>
      <c r="C196" s="63">
        <v>2087.393</v>
      </c>
      <c r="D196" s="63">
        <v>1628.346</v>
      </c>
      <c r="E196" s="63">
        <v>1380.2819999999999</v>
      </c>
      <c r="F196" s="63">
        <v>212.78299999999999</v>
      </c>
    </row>
    <row r="197" spans="1:6" x14ac:dyDescent="0.45">
      <c r="A197" s="27" t="s">
        <v>56</v>
      </c>
      <c r="B197" s="67">
        <v>37540.353999999999</v>
      </c>
      <c r="C197" s="63">
        <v>33176.985999999997</v>
      </c>
      <c r="D197" s="63">
        <v>2754.1550000000002</v>
      </c>
      <c r="E197" s="63">
        <v>1372.7670000000001</v>
      </c>
      <c r="F197" s="63">
        <v>236.446</v>
      </c>
    </row>
    <row r="198" spans="1:6" x14ac:dyDescent="0.45">
      <c r="A198" s="27" t="s">
        <v>57</v>
      </c>
      <c r="B198" s="67">
        <v>20941.867999999999</v>
      </c>
      <c r="C198" s="63">
        <v>15803.267</v>
      </c>
      <c r="D198" s="63">
        <v>2722.1669999999999</v>
      </c>
      <c r="E198" s="63">
        <v>2132.63</v>
      </c>
      <c r="F198" s="63">
        <v>283.80399999999997</v>
      </c>
    </row>
    <row r="199" spans="1:6" x14ac:dyDescent="0.45">
      <c r="A199" s="27" t="s">
        <v>58</v>
      </c>
      <c r="B199" s="67">
        <v>8451.2379999999994</v>
      </c>
      <c r="C199" s="63">
        <v>3034.011</v>
      </c>
      <c r="D199" s="63">
        <v>2738.471</v>
      </c>
      <c r="E199" s="63">
        <v>2281.5050000000001</v>
      </c>
      <c r="F199" s="63">
        <v>397.25</v>
      </c>
    </row>
    <row r="200" spans="1:6" x14ac:dyDescent="0.45">
      <c r="A200" s="33" t="s">
        <v>59</v>
      </c>
      <c r="B200" s="68">
        <v>1444.537</v>
      </c>
      <c r="C200" s="69">
        <v>223.41800000000001</v>
      </c>
      <c r="D200" s="69">
        <v>627.37</v>
      </c>
      <c r="E200" s="69">
        <v>497.55399999999997</v>
      </c>
      <c r="F200" s="69">
        <v>96.195999999999998</v>
      </c>
    </row>
    <row r="201" spans="1:6" x14ac:dyDescent="0.45">
      <c r="A201" s="27">
        <v>2021</v>
      </c>
      <c r="B201" s="65">
        <v>236030.16800000001</v>
      </c>
      <c r="C201" s="66">
        <v>149512.291</v>
      </c>
      <c r="D201" s="66">
        <v>40170.434999999998</v>
      </c>
      <c r="E201" s="66">
        <v>39925.608999999997</v>
      </c>
      <c r="F201" s="66">
        <v>6421.8329999999996</v>
      </c>
    </row>
    <row r="202" spans="1:6" x14ac:dyDescent="0.45">
      <c r="A202" s="27" t="s">
        <v>140</v>
      </c>
      <c r="B202" s="67">
        <v>13388.04</v>
      </c>
      <c r="C202" s="63">
        <v>743.05100000000004</v>
      </c>
      <c r="D202" s="63">
        <v>3749.3380000000002</v>
      </c>
      <c r="E202" s="63">
        <v>7881.7619999999997</v>
      </c>
      <c r="F202" s="63">
        <v>1013.889</v>
      </c>
    </row>
    <row r="203" spans="1:6" x14ac:dyDescent="0.45">
      <c r="A203" s="27" t="s">
        <v>45</v>
      </c>
      <c r="B203" s="67">
        <v>5808.0690000000004</v>
      </c>
      <c r="C203" s="63">
        <v>1471.4570000000001</v>
      </c>
      <c r="D203" s="63">
        <v>1990.126</v>
      </c>
      <c r="E203" s="63">
        <v>2125.9720000000002</v>
      </c>
      <c r="F203" s="63">
        <v>220.51499999999999</v>
      </c>
    </row>
    <row r="204" spans="1:6" x14ac:dyDescent="0.45">
      <c r="A204" s="27" t="s">
        <v>46</v>
      </c>
      <c r="B204" s="67">
        <v>4308.5259999999998</v>
      </c>
      <c r="C204" s="63">
        <v>1032.174</v>
      </c>
      <c r="D204" s="63">
        <v>1302.3630000000001</v>
      </c>
      <c r="E204" s="63">
        <v>1675.8140000000001</v>
      </c>
      <c r="F204" s="63">
        <v>298.17500000000001</v>
      </c>
    </row>
    <row r="205" spans="1:6" x14ac:dyDescent="0.45">
      <c r="A205" s="27" t="s">
        <v>47</v>
      </c>
      <c r="B205" s="67">
        <v>10731.661</v>
      </c>
      <c r="C205" s="63">
        <v>5072.2280000000001</v>
      </c>
      <c r="D205" s="63">
        <v>3065.46</v>
      </c>
      <c r="E205" s="63">
        <v>2280.0430000000001</v>
      </c>
      <c r="F205" s="63">
        <v>313.93</v>
      </c>
    </row>
    <row r="206" spans="1:6" x14ac:dyDescent="0.45">
      <c r="A206" s="27" t="s">
        <v>48</v>
      </c>
      <c r="B206" s="67">
        <v>2458.4259999999999</v>
      </c>
      <c r="C206" s="63">
        <v>428.28899999999999</v>
      </c>
      <c r="D206" s="63">
        <v>915.96600000000001</v>
      </c>
      <c r="E206" s="63">
        <v>1021.072</v>
      </c>
      <c r="F206" s="63">
        <v>93.1</v>
      </c>
    </row>
    <row r="207" spans="1:6" x14ac:dyDescent="0.45">
      <c r="A207" s="27" t="s">
        <v>49</v>
      </c>
      <c r="B207" s="67">
        <v>2568.9250000000002</v>
      </c>
      <c r="C207" s="63">
        <v>431.26799999999997</v>
      </c>
      <c r="D207" s="63">
        <v>860.59299999999996</v>
      </c>
      <c r="E207" s="63">
        <v>1115.001</v>
      </c>
      <c r="F207" s="63">
        <v>162.06299999999999</v>
      </c>
    </row>
    <row r="208" spans="1:6" x14ac:dyDescent="0.45">
      <c r="A208" s="27" t="s">
        <v>50</v>
      </c>
      <c r="B208" s="67">
        <v>29928.203000000001</v>
      </c>
      <c r="C208" s="63">
        <v>26974.548999999999</v>
      </c>
      <c r="D208" s="63">
        <v>1887.7329999999999</v>
      </c>
      <c r="E208" s="63">
        <v>829.81</v>
      </c>
      <c r="F208" s="63">
        <v>236.11199999999999</v>
      </c>
    </row>
    <row r="209" spans="1:6" x14ac:dyDescent="0.45">
      <c r="A209" s="27" t="s">
        <v>93</v>
      </c>
      <c r="B209" s="67">
        <v>788.75599999999997</v>
      </c>
      <c r="C209" s="63">
        <v>277.81400000000002</v>
      </c>
      <c r="D209" s="63">
        <v>212.80799999999999</v>
      </c>
      <c r="E209" s="63">
        <v>235</v>
      </c>
      <c r="F209" s="63">
        <v>63.134999999999998</v>
      </c>
    </row>
    <row r="210" spans="1:6" x14ac:dyDescent="0.45">
      <c r="A210" s="27" t="s">
        <v>51</v>
      </c>
      <c r="B210" s="67">
        <v>31478.517</v>
      </c>
      <c r="C210" s="63">
        <v>9708.4369999999999</v>
      </c>
      <c r="D210" s="63">
        <v>9768.75</v>
      </c>
      <c r="E210" s="63">
        <v>10563.221</v>
      </c>
      <c r="F210" s="63">
        <v>1438.1079999999999</v>
      </c>
    </row>
    <row r="211" spans="1:6" x14ac:dyDescent="0.45">
      <c r="A211" s="27" t="s">
        <v>52</v>
      </c>
      <c r="B211" s="67">
        <v>6015.558</v>
      </c>
      <c r="C211" s="63">
        <v>2796.471</v>
      </c>
      <c r="D211" s="63">
        <v>1483.722</v>
      </c>
      <c r="E211" s="63">
        <v>1427.8</v>
      </c>
      <c r="F211" s="63">
        <v>307.565</v>
      </c>
    </row>
    <row r="212" spans="1:6" x14ac:dyDescent="0.45">
      <c r="A212" s="27" t="s">
        <v>53</v>
      </c>
      <c r="B212" s="67">
        <v>7207.7520000000004</v>
      </c>
      <c r="C212" s="63">
        <v>3922.9949999999999</v>
      </c>
      <c r="D212" s="63">
        <v>1745.375</v>
      </c>
      <c r="E212" s="63">
        <v>1287.1610000000001</v>
      </c>
      <c r="F212" s="63">
        <v>252.22200000000001</v>
      </c>
    </row>
    <row r="213" spans="1:6" x14ac:dyDescent="0.45">
      <c r="A213" s="27" t="s">
        <v>60</v>
      </c>
      <c r="B213" s="67">
        <v>37223.624000000003</v>
      </c>
      <c r="C213" s="63">
        <v>32497.728999999999</v>
      </c>
      <c r="D213" s="63">
        <v>2430.84</v>
      </c>
      <c r="E213" s="63">
        <v>1789.991</v>
      </c>
      <c r="F213" s="63">
        <v>505.06299999999999</v>
      </c>
    </row>
    <row r="214" spans="1:6" x14ac:dyDescent="0.45">
      <c r="A214" s="27" t="s">
        <v>55</v>
      </c>
      <c r="B214" s="67">
        <v>5514.3710000000001</v>
      </c>
      <c r="C214" s="63">
        <v>2160.7890000000002</v>
      </c>
      <c r="D214" s="63">
        <v>1637.3579999999999</v>
      </c>
      <c r="E214" s="63">
        <v>1387.364</v>
      </c>
      <c r="F214" s="63">
        <v>328.85899999999998</v>
      </c>
    </row>
    <row r="215" spans="1:6" x14ac:dyDescent="0.45">
      <c r="A215" s="27" t="s">
        <v>56</v>
      </c>
      <c r="B215" s="67">
        <v>46305.985999999997</v>
      </c>
      <c r="C215" s="63">
        <v>41891.601999999999</v>
      </c>
      <c r="D215" s="63">
        <v>2775.0160000000001</v>
      </c>
      <c r="E215" s="63">
        <v>1369.8209999999999</v>
      </c>
      <c r="F215" s="63">
        <v>269.54700000000003</v>
      </c>
    </row>
    <row r="216" spans="1:6" x14ac:dyDescent="0.45">
      <c r="A216" s="27" t="s">
        <v>57</v>
      </c>
      <c r="B216" s="67">
        <v>22025.606</v>
      </c>
      <c r="C216" s="63">
        <v>16671.952000000001</v>
      </c>
      <c r="D216" s="63">
        <v>2848.4929999999999</v>
      </c>
      <c r="E216" s="63">
        <v>2195.8119999999999</v>
      </c>
      <c r="F216" s="63">
        <v>309.34899999999999</v>
      </c>
    </row>
    <row r="217" spans="1:6" x14ac:dyDescent="0.45">
      <c r="A217" s="27" t="s">
        <v>58</v>
      </c>
      <c r="B217" s="67">
        <v>8724.2389999999996</v>
      </c>
      <c r="C217" s="63">
        <v>3170.4279999999999</v>
      </c>
      <c r="D217" s="63">
        <v>2809.87</v>
      </c>
      <c r="E217" s="63">
        <v>2303.998</v>
      </c>
      <c r="F217" s="63">
        <v>439.94299999999998</v>
      </c>
    </row>
    <row r="218" spans="1:6" x14ac:dyDescent="0.45">
      <c r="A218" s="33" t="s">
        <v>59</v>
      </c>
      <c r="B218" s="68">
        <v>1553.9079999999999</v>
      </c>
      <c r="C218" s="69">
        <v>261.06099999999998</v>
      </c>
      <c r="D218" s="69">
        <v>686.62400000000002</v>
      </c>
      <c r="E218" s="69">
        <v>509.85199999999998</v>
      </c>
      <c r="F218" s="69">
        <v>96.372</v>
      </c>
    </row>
    <row r="219" spans="1:6" x14ac:dyDescent="0.45">
      <c r="A219" s="27">
        <v>2022</v>
      </c>
      <c r="B219" s="67">
        <v>234666.59899999999</v>
      </c>
      <c r="C219" s="63">
        <v>146353.68100000001</v>
      </c>
      <c r="D219" s="63">
        <v>40895.086000000003</v>
      </c>
      <c r="E219" s="63">
        <v>41270.603000000003</v>
      </c>
      <c r="F219" s="63">
        <v>6147.2280000000001</v>
      </c>
    </row>
    <row r="220" spans="1:6" x14ac:dyDescent="0.45">
      <c r="A220" s="27" t="s">
        <v>140</v>
      </c>
      <c r="B220" s="67">
        <v>13226.898999999999</v>
      </c>
      <c r="C220" s="63">
        <v>673.61400000000003</v>
      </c>
      <c r="D220" s="63">
        <v>3697.1590000000001</v>
      </c>
      <c r="E220" s="63">
        <v>8153.6260000000002</v>
      </c>
      <c r="F220" s="63">
        <v>702.5</v>
      </c>
    </row>
    <row r="221" spans="1:6" x14ac:dyDescent="0.45">
      <c r="A221" s="27" t="s">
        <v>141</v>
      </c>
      <c r="B221" s="67">
        <v>6021.3530000000001</v>
      </c>
      <c r="C221" s="63">
        <v>1427.0820000000001</v>
      </c>
      <c r="D221" s="63">
        <v>2114.703</v>
      </c>
      <c r="E221" s="63">
        <v>2222.0250000000001</v>
      </c>
      <c r="F221" s="63">
        <v>257.54300000000001</v>
      </c>
    </row>
    <row r="222" spans="1:6" x14ac:dyDescent="0.45">
      <c r="A222" s="27" t="s">
        <v>142</v>
      </c>
      <c r="B222" s="67">
        <v>4547.6729999999998</v>
      </c>
      <c r="C222" s="63">
        <v>1005.112</v>
      </c>
      <c r="D222" s="63">
        <v>1312.2349999999999</v>
      </c>
      <c r="E222" s="63">
        <v>1683.211</v>
      </c>
      <c r="F222" s="63">
        <v>547.11500000000001</v>
      </c>
    </row>
    <row r="223" spans="1:6" x14ac:dyDescent="0.45">
      <c r="A223" s="27" t="s">
        <v>143</v>
      </c>
      <c r="B223" s="67">
        <v>10654.259</v>
      </c>
      <c r="C223" s="63">
        <v>4490.2129999999997</v>
      </c>
      <c r="D223" s="63">
        <v>3560.973</v>
      </c>
      <c r="E223" s="63">
        <v>2338.64</v>
      </c>
      <c r="F223" s="63">
        <v>264.43299999999999</v>
      </c>
    </row>
    <row r="224" spans="1:6" x14ac:dyDescent="0.45">
      <c r="A224" s="27" t="s">
        <v>144</v>
      </c>
      <c r="B224" s="67">
        <v>2476.4520000000002</v>
      </c>
      <c r="C224" s="63">
        <v>422.12299999999999</v>
      </c>
      <c r="D224" s="63">
        <v>905.23400000000004</v>
      </c>
      <c r="E224" s="63">
        <v>1050.4949999999999</v>
      </c>
      <c r="F224" s="63">
        <v>98.600999999999999</v>
      </c>
    </row>
    <row r="225" spans="1:12" x14ac:dyDescent="0.45">
      <c r="A225" s="27" t="s">
        <v>145</v>
      </c>
      <c r="B225" s="67">
        <v>2640.43</v>
      </c>
      <c r="C225" s="63">
        <v>443.18799999999999</v>
      </c>
      <c r="D225" s="63">
        <v>801.16300000000001</v>
      </c>
      <c r="E225" s="63">
        <v>1174.8710000000001</v>
      </c>
      <c r="F225" s="63">
        <v>221.20699999999999</v>
      </c>
    </row>
    <row r="226" spans="1:12" ht="16.5" thickBot="1" x14ac:dyDescent="0.5">
      <c r="A226" s="27" t="s">
        <v>146</v>
      </c>
      <c r="B226" s="67">
        <v>30019.593000000001</v>
      </c>
      <c r="C226" s="63">
        <v>26774.545999999998</v>
      </c>
      <c r="D226" s="63">
        <v>2154.7959999999998</v>
      </c>
      <c r="E226" s="63">
        <v>835.48900000000003</v>
      </c>
      <c r="F226" s="63">
        <v>254.76300000000001</v>
      </c>
    </row>
    <row r="227" spans="1:12" x14ac:dyDescent="0.45">
      <c r="A227" s="27" t="s">
        <v>61</v>
      </c>
      <c r="B227" s="67">
        <v>748.279</v>
      </c>
      <c r="C227" s="63">
        <v>260.27499999999998</v>
      </c>
      <c r="D227" s="63">
        <v>208.97300000000001</v>
      </c>
      <c r="E227" s="63">
        <v>209.80600000000001</v>
      </c>
      <c r="F227" s="63">
        <v>69.224999999999994</v>
      </c>
      <c r="H227" s="10" t="s">
        <v>230</v>
      </c>
      <c r="I227" s="10" t="s">
        <v>282</v>
      </c>
      <c r="J227" s="10" t="s">
        <v>283</v>
      </c>
      <c r="K227" s="9" t="s">
        <v>284</v>
      </c>
      <c r="L227" s="9" t="s">
        <v>285</v>
      </c>
    </row>
    <row r="228" spans="1:12" s="254" customFormat="1" x14ac:dyDescent="0.45">
      <c r="A228" s="251" t="s">
        <v>147</v>
      </c>
      <c r="B228" s="252">
        <v>32144.955000000002</v>
      </c>
      <c r="C228" s="253">
        <v>9890.1039999999994</v>
      </c>
      <c r="D228" s="253">
        <v>9820.7250000000004</v>
      </c>
      <c r="E228" s="253">
        <v>11008.004000000001</v>
      </c>
      <c r="F228" s="253">
        <v>1426.1220000000001</v>
      </c>
      <c r="H228" s="255">
        <f>B228/$B$228</f>
        <v>1</v>
      </c>
      <c r="I228" s="255">
        <f t="shared" ref="I228:L228" si="0">C228/$B$228</f>
        <v>0.30767204371572454</v>
      </c>
      <c r="J228" s="255">
        <f t="shared" si="0"/>
        <v>0.30551372680409727</v>
      </c>
      <c r="K228" s="255">
        <f t="shared" si="0"/>
        <v>0.3424488850583241</v>
      </c>
      <c r="L228" s="255">
        <f t="shared" si="0"/>
        <v>4.4365344421854067E-2</v>
      </c>
    </row>
    <row r="229" spans="1:12" x14ac:dyDescent="0.45">
      <c r="A229" s="27" t="s">
        <v>148</v>
      </c>
      <c r="B229" s="67">
        <v>6110.4359999999997</v>
      </c>
      <c r="C229" s="63">
        <v>2806.67</v>
      </c>
      <c r="D229" s="63">
        <v>1498.0419999999999</v>
      </c>
      <c r="E229" s="63">
        <v>1473.941</v>
      </c>
      <c r="F229" s="63">
        <v>331.78399999999999</v>
      </c>
    </row>
    <row r="230" spans="1:12" x14ac:dyDescent="0.45">
      <c r="A230" s="27" t="s">
        <v>149</v>
      </c>
      <c r="B230" s="67">
        <v>7392.55</v>
      </c>
      <c r="C230" s="63">
        <v>4063.299</v>
      </c>
      <c r="D230" s="63">
        <v>1738.096</v>
      </c>
      <c r="E230" s="63">
        <v>1342.6420000000001</v>
      </c>
      <c r="F230" s="63">
        <v>248.51300000000001</v>
      </c>
    </row>
    <row r="231" spans="1:12" x14ac:dyDescent="0.45">
      <c r="A231" s="27" t="s">
        <v>60</v>
      </c>
      <c r="B231" s="67">
        <v>39527.811000000002</v>
      </c>
      <c r="C231" s="63">
        <v>34956.413999999997</v>
      </c>
      <c r="D231" s="63">
        <v>2393.4409999999998</v>
      </c>
      <c r="E231" s="63">
        <v>1895.307</v>
      </c>
      <c r="F231" s="63">
        <v>282.649</v>
      </c>
    </row>
    <row r="232" spans="1:12" x14ac:dyDescent="0.45">
      <c r="A232" s="27" t="s">
        <v>150</v>
      </c>
      <c r="B232" s="67">
        <v>5978.1040000000003</v>
      </c>
      <c r="C232" s="63">
        <v>2670.6489999999999</v>
      </c>
      <c r="D232" s="63">
        <v>1640.94</v>
      </c>
      <c r="E232" s="63">
        <v>1440.047</v>
      </c>
      <c r="F232" s="63">
        <v>226.46799999999999</v>
      </c>
    </row>
    <row r="233" spans="1:12" x14ac:dyDescent="0.45">
      <c r="A233" s="27" t="s">
        <v>151</v>
      </c>
      <c r="B233" s="67">
        <v>42968.714</v>
      </c>
      <c r="C233" s="63">
        <v>38463.237999999998</v>
      </c>
      <c r="D233" s="63">
        <v>2830.9250000000002</v>
      </c>
      <c r="E233" s="63">
        <v>1405.7439999999999</v>
      </c>
      <c r="F233" s="63">
        <v>268.80700000000002</v>
      </c>
    </row>
    <row r="234" spans="1:12" x14ac:dyDescent="0.45">
      <c r="A234" s="27" t="s">
        <v>152</v>
      </c>
      <c r="B234" s="67">
        <v>19915.566999999999</v>
      </c>
      <c r="C234" s="63">
        <v>14592.088</v>
      </c>
      <c r="D234" s="63">
        <v>2767.748</v>
      </c>
      <c r="E234" s="63">
        <v>2226.547</v>
      </c>
      <c r="F234" s="63">
        <v>329.18400000000003</v>
      </c>
    </row>
    <row r="235" spans="1:12" x14ac:dyDescent="0.45">
      <c r="A235" s="27" t="s">
        <v>153</v>
      </c>
      <c r="B235" s="67">
        <v>8722.0490000000009</v>
      </c>
      <c r="C235" s="63">
        <v>3162.4859999999999</v>
      </c>
      <c r="D235" s="63">
        <v>2765.971</v>
      </c>
      <c r="E235" s="63">
        <v>2345.806</v>
      </c>
      <c r="F235" s="63">
        <v>447.786</v>
      </c>
    </row>
    <row r="236" spans="1:12" ht="16.5" thickBot="1" x14ac:dyDescent="0.5">
      <c r="A236" s="49" t="s">
        <v>154</v>
      </c>
      <c r="B236" s="250">
        <v>1571.4760000000001</v>
      </c>
      <c r="C236" s="73">
        <v>252.57900000000001</v>
      </c>
      <c r="D236" s="73">
        <v>683.96299999999997</v>
      </c>
      <c r="E236" s="73">
        <v>530.56799999999998</v>
      </c>
      <c r="F236" s="73">
        <v>104.366</v>
      </c>
    </row>
    <row r="237" spans="1:12" x14ac:dyDescent="0.45">
      <c r="A237" s="5" t="s">
        <v>71</v>
      </c>
    </row>
    <row r="238" spans="1:12" x14ac:dyDescent="0.45">
      <c r="A238" s="5" t="s">
        <v>73</v>
      </c>
    </row>
    <row r="239" spans="1:12" x14ac:dyDescent="0.45">
      <c r="A239" s="5" t="s">
        <v>292</v>
      </c>
    </row>
    <row r="240" spans="1:12" x14ac:dyDescent="0.45">
      <c r="A240" s="74" t="s">
        <v>159</v>
      </c>
    </row>
    <row r="241" spans="1:1" x14ac:dyDescent="0.45">
      <c r="A241" s="74" t="s">
        <v>293</v>
      </c>
    </row>
    <row r="242" spans="1:1" x14ac:dyDescent="0.45">
      <c r="A242" s="5" t="s">
        <v>294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12B4-4E39-4034-8BF7-C742C408772E}">
  <dimension ref="A1:P244"/>
  <sheetViews>
    <sheetView workbookViewId="0">
      <pane xSplit="1" ySplit="6" topLeftCell="B201" activePane="bottomRight" state="frozen"/>
      <selection pane="topRight" activeCell="B1" sqref="B1"/>
      <selection pane="bottomLeft" activeCell="A7" sqref="A7"/>
      <selection pane="bottomRight" activeCell="K240" sqref="K240"/>
    </sheetView>
  </sheetViews>
  <sheetFormatPr defaultColWidth="9.08203125" defaultRowHeight="13" x14ac:dyDescent="0.45"/>
  <cols>
    <col min="1" max="1" width="10.25" style="87" customWidth="1"/>
    <col min="2" max="4" width="11.33203125" style="87" customWidth="1"/>
    <col min="5" max="5" width="8.75" style="87" bestFit="1" customWidth="1"/>
    <col min="6" max="7" width="11.33203125" style="87" customWidth="1"/>
    <col min="8" max="8" width="18.83203125" style="87" bestFit="1" customWidth="1"/>
    <col min="9" max="16384" width="9.08203125" style="87"/>
  </cols>
  <sheetData>
    <row r="1" spans="1:8" ht="17" x14ac:dyDescent="0.45">
      <c r="A1" s="86" t="s">
        <v>124</v>
      </c>
    </row>
    <row r="2" spans="1:8" ht="17" x14ac:dyDescent="0.45">
      <c r="A2" s="86" t="s">
        <v>125</v>
      </c>
    </row>
    <row r="4" spans="1:8" ht="13.5" thickBot="1" x14ac:dyDescent="0.5">
      <c r="A4" s="87" t="s">
        <v>126</v>
      </c>
      <c r="H4" s="88" t="s">
        <v>127</v>
      </c>
    </row>
    <row r="5" spans="1:8" ht="16" x14ac:dyDescent="0.45">
      <c r="A5" s="89"/>
      <c r="B5" s="90" t="s">
        <v>128</v>
      </c>
      <c r="C5" s="91" t="s">
        <v>17</v>
      </c>
      <c r="D5" s="91" t="s">
        <v>129</v>
      </c>
      <c r="E5" s="91" t="s">
        <v>130</v>
      </c>
      <c r="F5" s="91" t="s">
        <v>131</v>
      </c>
      <c r="G5" s="91" t="s">
        <v>132</v>
      </c>
      <c r="H5" s="10" t="s">
        <v>133</v>
      </c>
    </row>
    <row r="6" spans="1:8" ht="16.5" thickBot="1" x14ac:dyDescent="0.5">
      <c r="A6" s="92"/>
      <c r="B6" s="93" t="s">
        <v>134</v>
      </c>
      <c r="C6" s="94" t="s">
        <v>135</v>
      </c>
      <c r="D6" s="94" t="s">
        <v>136</v>
      </c>
      <c r="E6" s="95" t="s">
        <v>137</v>
      </c>
      <c r="F6" s="94" t="s">
        <v>138</v>
      </c>
      <c r="G6" s="94" t="s">
        <v>34</v>
      </c>
      <c r="H6" s="18" t="s">
        <v>139</v>
      </c>
    </row>
    <row r="7" spans="1:8" ht="13.5" thickTop="1" x14ac:dyDescent="0.45">
      <c r="A7" s="96">
        <v>1996</v>
      </c>
      <c r="B7" s="97">
        <v>131573.44</v>
      </c>
      <c r="C7" s="98">
        <v>18406.375</v>
      </c>
      <c r="D7" s="98">
        <v>88566.145000000004</v>
      </c>
      <c r="E7" s="98">
        <v>6936.9870000000001</v>
      </c>
      <c r="F7" s="98">
        <v>15692.451999999999</v>
      </c>
      <c r="G7" s="98">
        <v>810.8</v>
      </c>
      <c r="H7" s="98">
        <v>1160.682</v>
      </c>
    </row>
    <row r="8" spans="1:8" x14ac:dyDescent="0.45">
      <c r="A8" s="99">
        <v>1997</v>
      </c>
      <c r="B8" s="100">
        <v>144540.89300000001</v>
      </c>
      <c r="C8" s="101">
        <v>18890.999</v>
      </c>
      <c r="D8" s="101">
        <v>98036.126999999993</v>
      </c>
      <c r="E8" s="101">
        <v>8093.48</v>
      </c>
      <c r="F8" s="101">
        <v>17267.392</v>
      </c>
      <c r="G8" s="101">
        <v>908.79600000000005</v>
      </c>
      <c r="H8" s="101">
        <v>1344.1</v>
      </c>
    </row>
    <row r="9" spans="1:8" x14ac:dyDescent="0.45">
      <c r="A9" s="99">
        <v>1998</v>
      </c>
      <c r="B9" s="100">
        <v>132176.764</v>
      </c>
      <c r="C9" s="101">
        <v>17993.072</v>
      </c>
      <c r="D9" s="101">
        <v>86712.066000000006</v>
      </c>
      <c r="E9" s="101">
        <v>8425.1419999999998</v>
      </c>
      <c r="F9" s="101">
        <v>16638.449000000001</v>
      </c>
      <c r="G9" s="101">
        <v>882.3</v>
      </c>
      <c r="H9" s="101">
        <v>1525.7360000000001</v>
      </c>
    </row>
    <row r="10" spans="1:8" x14ac:dyDescent="0.45">
      <c r="A10" s="99">
        <v>1999</v>
      </c>
      <c r="B10" s="100">
        <v>143027.33100000001</v>
      </c>
      <c r="C10" s="101">
        <v>18325.077000000001</v>
      </c>
      <c r="D10" s="101">
        <v>92928.164999999994</v>
      </c>
      <c r="E10" s="101">
        <v>10512.679</v>
      </c>
      <c r="F10" s="101">
        <v>18422.481</v>
      </c>
      <c r="G10" s="101">
        <v>1032.8</v>
      </c>
      <c r="H10" s="101">
        <v>1806.1289999999999</v>
      </c>
    </row>
    <row r="11" spans="1:8" x14ac:dyDescent="0.45">
      <c r="A11" s="102">
        <v>2000</v>
      </c>
      <c r="B11" s="100">
        <v>149958.103</v>
      </c>
      <c r="C11" s="101">
        <v>19660.985000000001</v>
      </c>
      <c r="D11" s="101">
        <v>93839.471999999994</v>
      </c>
      <c r="E11" s="101">
        <v>12560.915000000001</v>
      </c>
      <c r="F11" s="101">
        <v>20600.052</v>
      </c>
      <c r="G11" s="101">
        <v>1166.9000000000001</v>
      </c>
      <c r="H11" s="101">
        <v>2129.779</v>
      </c>
    </row>
    <row r="12" spans="1:8" x14ac:dyDescent="0.45">
      <c r="A12" s="103">
        <v>2001</v>
      </c>
      <c r="B12" s="104">
        <v>153102.52799999999</v>
      </c>
      <c r="C12" s="105">
        <v>20357.039000000001</v>
      </c>
      <c r="D12" s="105">
        <v>93616.729000000007</v>
      </c>
      <c r="E12" s="105">
        <v>13290.163</v>
      </c>
      <c r="F12" s="105">
        <v>22164.897000000001</v>
      </c>
      <c r="G12" s="105">
        <v>1217.9000000000001</v>
      </c>
      <c r="H12" s="105">
        <v>2455.8009999999999</v>
      </c>
    </row>
    <row r="13" spans="1:8" x14ac:dyDescent="0.45">
      <c r="A13" s="99">
        <v>2002</v>
      </c>
      <c r="B13" s="100">
        <v>160876.098</v>
      </c>
      <c r="C13" s="101">
        <v>21485.291000000001</v>
      </c>
      <c r="D13" s="101">
        <v>96635.195999999996</v>
      </c>
      <c r="E13" s="101">
        <v>14567.064</v>
      </c>
      <c r="F13" s="101">
        <v>23946.817999999999</v>
      </c>
      <c r="G13" s="101">
        <v>1316.3</v>
      </c>
      <c r="H13" s="101">
        <v>2925.43</v>
      </c>
    </row>
    <row r="14" spans="1:8" x14ac:dyDescent="0.45">
      <c r="A14" s="99">
        <v>2003</v>
      </c>
      <c r="B14" s="100">
        <v>164550.41200000001</v>
      </c>
      <c r="C14" s="101">
        <v>22428.004000000001</v>
      </c>
      <c r="D14" s="101">
        <v>96669.195000000007</v>
      </c>
      <c r="E14" s="101">
        <v>15470.34</v>
      </c>
      <c r="F14" s="101">
        <v>25249.534</v>
      </c>
      <c r="G14" s="101">
        <v>1522.7059999999999</v>
      </c>
      <c r="H14" s="101">
        <v>3210.4470000000001</v>
      </c>
    </row>
    <row r="15" spans="1:8" x14ac:dyDescent="0.45">
      <c r="A15" s="99">
        <v>2004</v>
      </c>
      <c r="B15" s="100">
        <v>166452.204</v>
      </c>
      <c r="C15" s="101">
        <v>22100.260999999999</v>
      </c>
      <c r="D15" s="101">
        <v>95941.835999999996</v>
      </c>
      <c r="E15" s="101">
        <v>16192.581</v>
      </c>
      <c r="F15" s="101">
        <v>26840.221000000001</v>
      </c>
      <c r="G15" s="101">
        <v>1449</v>
      </c>
      <c r="H15" s="101">
        <v>3928.306</v>
      </c>
    </row>
    <row r="16" spans="1:8" x14ac:dyDescent="0.45">
      <c r="A16" s="102">
        <v>2005</v>
      </c>
      <c r="B16" s="106">
        <v>171542.58499999999</v>
      </c>
      <c r="C16" s="107">
        <v>22153.846000000001</v>
      </c>
      <c r="D16" s="107">
        <v>97076.03</v>
      </c>
      <c r="E16" s="107">
        <v>18177.489000000001</v>
      </c>
      <c r="F16" s="107">
        <v>28587.504000000001</v>
      </c>
      <c r="G16" s="107">
        <v>1651.7</v>
      </c>
      <c r="H16" s="107">
        <v>3896.0160000000001</v>
      </c>
    </row>
    <row r="17" spans="1:8" x14ac:dyDescent="0.45">
      <c r="A17" s="103">
        <v>2006</v>
      </c>
      <c r="B17" s="100">
        <v>174873.008</v>
      </c>
      <c r="C17" s="101">
        <v>22460.883000000002</v>
      </c>
      <c r="D17" s="101">
        <v>97664.661999999997</v>
      </c>
      <c r="E17" s="101">
        <v>19116.909</v>
      </c>
      <c r="F17" s="101">
        <v>29989.866000000002</v>
      </c>
      <c r="G17" s="101">
        <v>1548.509</v>
      </c>
      <c r="H17" s="101">
        <v>4092.1790000000001</v>
      </c>
    </row>
    <row r="18" spans="1:8" x14ac:dyDescent="0.45">
      <c r="A18" s="99">
        <v>2007</v>
      </c>
      <c r="B18" s="100">
        <v>182015.46</v>
      </c>
      <c r="C18" s="101">
        <v>24056.496999999999</v>
      </c>
      <c r="D18" s="101">
        <v>100719.595</v>
      </c>
      <c r="E18" s="101">
        <v>19472.329000000002</v>
      </c>
      <c r="F18" s="101">
        <v>31700.066999999999</v>
      </c>
      <c r="G18" s="101">
        <v>1576.377</v>
      </c>
      <c r="H18" s="101">
        <v>4490.5940000000001</v>
      </c>
    </row>
    <row r="19" spans="1:8" x14ac:dyDescent="0.45">
      <c r="A19" s="99">
        <v>2008</v>
      </c>
      <c r="B19" s="100">
        <v>183054.139</v>
      </c>
      <c r="C19" s="101">
        <v>25878.912</v>
      </c>
      <c r="D19" s="101">
        <v>97315.600999999995</v>
      </c>
      <c r="E19" s="101">
        <v>20329.001</v>
      </c>
      <c r="F19" s="101">
        <v>33116.031999999999</v>
      </c>
      <c r="G19" s="101">
        <v>1667.6</v>
      </c>
      <c r="H19" s="101">
        <v>4746.9930000000004</v>
      </c>
    </row>
    <row r="20" spans="1:8" x14ac:dyDescent="0.45">
      <c r="A20" s="99">
        <v>2009</v>
      </c>
      <c r="B20" s="100">
        <v>182079.823</v>
      </c>
      <c r="C20" s="101">
        <v>23014.837</v>
      </c>
      <c r="D20" s="101">
        <v>98516.222999999998</v>
      </c>
      <c r="E20" s="101">
        <v>20048.045999999998</v>
      </c>
      <c r="F20" s="101">
        <v>33924.819000000003</v>
      </c>
      <c r="G20" s="101">
        <v>1708.9190000000001</v>
      </c>
      <c r="H20" s="101">
        <v>4866.9790000000003</v>
      </c>
    </row>
    <row r="21" spans="1:8" x14ac:dyDescent="0.45">
      <c r="A21" s="102">
        <v>2010</v>
      </c>
      <c r="B21" s="106">
        <v>195400.785</v>
      </c>
      <c r="C21" s="107">
        <v>28188.705999999998</v>
      </c>
      <c r="D21" s="107">
        <v>100518.98</v>
      </c>
      <c r="E21" s="107">
        <v>22070.244999999999</v>
      </c>
      <c r="F21" s="107">
        <v>37338.038</v>
      </c>
      <c r="G21" s="107">
        <v>1938.6</v>
      </c>
      <c r="H21" s="107">
        <v>5346.2160000000003</v>
      </c>
    </row>
    <row r="22" spans="1:8" x14ac:dyDescent="0.45">
      <c r="A22" s="103">
        <v>2011</v>
      </c>
      <c r="B22" s="104">
        <v>205240.67300000001</v>
      </c>
      <c r="C22" s="105">
        <v>32860.372000000003</v>
      </c>
      <c r="D22" s="105">
        <v>102293.533</v>
      </c>
      <c r="E22" s="105">
        <v>24123.256000000001</v>
      </c>
      <c r="F22" s="105">
        <v>39136.044999999998</v>
      </c>
      <c r="G22" s="105">
        <v>1976.3</v>
      </c>
      <c r="H22" s="105">
        <v>4851.1679999999997</v>
      </c>
    </row>
    <row r="23" spans="1:8" x14ac:dyDescent="0.45">
      <c r="A23" s="108" t="s">
        <v>140</v>
      </c>
      <c r="B23" s="100">
        <v>15490.77</v>
      </c>
      <c r="C23" s="101">
        <v>118.08499999999999</v>
      </c>
      <c r="D23" s="101">
        <v>6082.3940000000002</v>
      </c>
      <c r="E23" s="101">
        <v>4516.0230000000001</v>
      </c>
      <c r="F23" s="101">
        <v>4033.6570000000002</v>
      </c>
      <c r="G23" s="101">
        <v>513.34</v>
      </c>
      <c r="H23" s="101">
        <v>227.27199999999999</v>
      </c>
    </row>
    <row r="24" spans="1:8" x14ac:dyDescent="0.45">
      <c r="A24" s="108" t="s">
        <v>141</v>
      </c>
      <c r="B24" s="100">
        <v>6534.665</v>
      </c>
      <c r="C24" s="101">
        <v>62.488999999999997</v>
      </c>
      <c r="D24" s="101">
        <v>3266.2620000000002</v>
      </c>
      <c r="E24" s="101">
        <v>1318.8409999999999</v>
      </c>
      <c r="F24" s="101">
        <v>1768.33</v>
      </c>
      <c r="G24" s="101">
        <v>35.890999999999998</v>
      </c>
      <c r="H24" s="101">
        <v>82.852000000000004</v>
      </c>
    </row>
    <row r="25" spans="1:8" x14ac:dyDescent="0.45">
      <c r="A25" s="108" t="s">
        <v>142</v>
      </c>
      <c r="B25" s="100">
        <v>4511.6610000000001</v>
      </c>
      <c r="C25" s="101">
        <v>315.66500000000002</v>
      </c>
      <c r="D25" s="101">
        <v>1724.643</v>
      </c>
      <c r="E25" s="101">
        <v>948.96199999999999</v>
      </c>
      <c r="F25" s="101">
        <v>1274.6880000000001</v>
      </c>
      <c r="G25" s="101">
        <v>83.19</v>
      </c>
      <c r="H25" s="101">
        <v>164.51400000000001</v>
      </c>
    </row>
    <row r="26" spans="1:8" x14ac:dyDescent="0.45">
      <c r="A26" s="108" t="s">
        <v>143</v>
      </c>
      <c r="B26" s="100">
        <v>10259.814</v>
      </c>
      <c r="C26" s="101">
        <v>50.332999999999998</v>
      </c>
      <c r="D26" s="101">
        <v>6448.7169999999996</v>
      </c>
      <c r="E26" s="101">
        <v>1569.7529999999999</v>
      </c>
      <c r="F26" s="101">
        <v>1912.7380000000001</v>
      </c>
      <c r="G26" s="101">
        <v>103.129</v>
      </c>
      <c r="H26" s="101">
        <v>175.14400000000001</v>
      </c>
    </row>
    <row r="27" spans="1:8" x14ac:dyDescent="0.45">
      <c r="A27" s="108" t="s">
        <v>144</v>
      </c>
      <c r="B27" s="100">
        <v>2348.7600000000002</v>
      </c>
      <c r="C27" s="101">
        <v>35.36</v>
      </c>
      <c r="D27" s="101">
        <v>990.39800000000002</v>
      </c>
      <c r="E27" s="101">
        <v>586.875</v>
      </c>
      <c r="F27" s="101">
        <v>692.07500000000005</v>
      </c>
      <c r="G27" s="101">
        <v>19.722000000000001</v>
      </c>
      <c r="H27" s="101">
        <v>24.329000000000001</v>
      </c>
    </row>
    <row r="28" spans="1:8" x14ac:dyDescent="0.45">
      <c r="A28" s="108" t="s">
        <v>145</v>
      </c>
      <c r="B28" s="100">
        <v>2528.5329999999999</v>
      </c>
      <c r="C28" s="101">
        <v>49.225000000000001</v>
      </c>
      <c r="D28" s="101">
        <v>966.75900000000001</v>
      </c>
      <c r="E28" s="101">
        <v>683.68200000000002</v>
      </c>
      <c r="F28" s="101">
        <v>779.14099999999996</v>
      </c>
      <c r="G28" s="101">
        <v>4.9119999999999999</v>
      </c>
      <c r="H28" s="101">
        <v>44.814</v>
      </c>
    </row>
    <row r="29" spans="1:8" x14ac:dyDescent="0.45">
      <c r="A29" s="108" t="s">
        <v>146</v>
      </c>
      <c r="B29" s="100">
        <v>24733.63</v>
      </c>
      <c r="C29" s="101">
        <v>448.88900000000001</v>
      </c>
      <c r="D29" s="101">
        <v>19059.244999999999</v>
      </c>
      <c r="E29" s="101">
        <v>2316.2460000000001</v>
      </c>
      <c r="F29" s="101">
        <v>2425.049</v>
      </c>
      <c r="G29" s="101">
        <v>0</v>
      </c>
      <c r="H29" s="101">
        <v>484.20100000000002</v>
      </c>
    </row>
    <row r="30" spans="1:8" x14ac:dyDescent="0.45">
      <c r="A30" s="108" t="s">
        <v>61</v>
      </c>
      <c r="B30" s="109">
        <v>0</v>
      </c>
      <c r="C30" s="110">
        <v>0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</row>
    <row r="31" spans="1:8" x14ac:dyDescent="0.45">
      <c r="A31" s="108" t="s">
        <v>147</v>
      </c>
      <c r="B31" s="109">
        <v>25829.791000000001</v>
      </c>
      <c r="C31" s="110">
        <v>352.34100000000001</v>
      </c>
      <c r="D31" s="110">
        <v>10375.343000000001</v>
      </c>
      <c r="E31" s="110">
        <v>4878.6940000000004</v>
      </c>
      <c r="F31" s="110">
        <v>8328.6270000000004</v>
      </c>
      <c r="G31" s="110">
        <v>1092.117</v>
      </c>
      <c r="H31" s="110">
        <v>802.66899999999998</v>
      </c>
    </row>
    <row r="32" spans="1:8" x14ac:dyDescent="0.45">
      <c r="A32" s="108" t="s">
        <v>148</v>
      </c>
      <c r="B32" s="109">
        <v>8168.8969999999999</v>
      </c>
      <c r="C32" s="110">
        <v>4332.8119999999999</v>
      </c>
      <c r="D32" s="110">
        <v>1814.223</v>
      </c>
      <c r="E32" s="110">
        <v>286.07900000000001</v>
      </c>
      <c r="F32" s="110">
        <v>1365.3389999999999</v>
      </c>
      <c r="G32" s="110">
        <v>0</v>
      </c>
      <c r="H32" s="110">
        <v>370.44400000000002</v>
      </c>
    </row>
    <row r="33" spans="1:8" x14ac:dyDescent="0.45">
      <c r="A33" s="108" t="s">
        <v>149</v>
      </c>
      <c r="B33" s="109">
        <v>6316.86</v>
      </c>
      <c r="C33" s="110">
        <v>1324.7729999999999</v>
      </c>
      <c r="D33" s="110">
        <v>2089.5500000000002</v>
      </c>
      <c r="E33" s="110">
        <v>675.22900000000004</v>
      </c>
      <c r="F33" s="110">
        <v>1758.989</v>
      </c>
      <c r="G33" s="110">
        <v>58.097000000000001</v>
      </c>
      <c r="H33" s="110">
        <v>410.22199999999998</v>
      </c>
    </row>
    <row r="34" spans="1:8" x14ac:dyDescent="0.45">
      <c r="A34" s="108" t="s">
        <v>60</v>
      </c>
      <c r="B34" s="109">
        <v>25925.865000000002</v>
      </c>
      <c r="C34" s="110">
        <v>4291.47</v>
      </c>
      <c r="D34" s="110">
        <v>16565.059000000001</v>
      </c>
      <c r="E34" s="110">
        <v>1262.279</v>
      </c>
      <c r="F34" s="110">
        <v>3667.91</v>
      </c>
      <c r="G34" s="110">
        <v>22.033000000000001</v>
      </c>
      <c r="H34" s="110">
        <v>117.113</v>
      </c>
    </row>
    <row r="35" spans="1:8" x14ac:dyDescent="0.45">
      <c r="A35" s="108" t="s">
        <v>150</v>
      </c>
      <c r="B35" s="109">
        <v>5200.5209999999997</v>
      </c>
      <c r="C35" s="110">
        <v>28.66</v>
      </c>
      <c r="D35" s="110">
        <v>2343.4319999999998</v>
      </c>
      <c r="E35" s="110">
        <v>790.42600000000004</v>
      </c>
      <c r="F35" s="110">
        <v>1820.479</v>
      </c>
      <c r="G35" s="110">
        <v>0</v>
      </c>
      <c r="H35" s="110">
        <v>217.524</v>
      </c>
    </row>
    <row r="36" spans="1:8" x14ac:dyDescent="0.45">
      <c r="A36" s="108" t="s">
        <v>151</v>
      </c>
      <c r="B36" s="109">
        <v>38403.411999999997</v>
      </c>
      <c r="C36" s="110">
        <v>12221.665999999999</v>
      </c>
      <c r="D36" s="110">
        <v>21964.594000000001</v>
      </c>
      <c r="E36" s="110">
        <v>1149.902</v>
      </c>
      <c r="F36" s="110">
        <v>2333.77</v>
      </c>
      <c r="G36" s="110">
        <v>0</v>
      </c>
      <c r="H36" s="110">
        <v>733.47900000000004</v>
      </c>
    </row>
    <row r="37" spans="1:8" x14ac:dyDescent="0.45">
      <c r="A37" s="108" t="s">
        <v>152</v>
      </c>
      <c r="B37" s="109">
        <v>18910.845000000001</v>
      </c>
      <c r="C37" s="110">
        <v>9197.33</v>
      </c>
      <c r="D37" s="110">
        <v>3736.2460000000001</v>
      </c>
      <c r="E37" s="110">
        <v>1383.8979999999999</v>
      </c>
      <c r="F37" s="110">
        <v>3798.3879999999999</v>
      </c>
      <c r="G37" s="110">
        <v>9.8699999999999992</v>
      </c>
      <c r="H37" s="110">
        <v>785.11300000000006</v>
      </c>
    </row>
    <row r="38" spans="1:8" x14ac:dyDescent="0.45">
      <c r="A38" s="108" t="s">
        <v>153</v>
      </c>
      <c r="B38" s="109">
        <v>8965.625</v>
      </c>
      <c r="C38" s="110">
        <v>31.302</v>
      </c>
      <c r="D38" s="110">
        <v>4114.99</v>
      </c>
      <c r="E38" s="110">
        <v>1746.037</v>
      </c>
      <c r="F38" s="110">
        <v>2844.1239999999998</v>
      </c>
      <c r="G38" s="110">
        <v>34</v>
      </c>
      <c r="H38" s="110">
        <v>195.17400000000001</v>
      </c>
    </row>
    <row r="39" spans="1:8" x14ac:dyDescent="0.45">
      <c r="A39" s="108" t="s">
        <v>154</v>
      </c>
      <c r="B39" s="109">
        <v>1094.8889999999999</v>
      </c>
      <c r="C39" s="110">
        <v>0</v>
      </c>
      <c r="D39" s="110">
        <v>750.84400000000005</v>
      </c>
      <c r="E39" s="110">
        <v>10.331</v>
      </c>
      <c r="F39" s="110">
        <v>319.06700000000001</v>
      </c>
      <c r="G39" s="110">
        <v>0</v>
      </c>
      <c r="H39" s="110">
        <v>14.647</v>
      </c>
    </row>
    <row r="40" spans="1:8" x14ac:dyDescent="0.45">
      <c r="A40" s="103">
        <v>2012</v>
      </c>
      <c r="B40" s="104">
        <v>206973.93799999999</v>
      </c>
      <c r="C40" s="105">
        <v>31017.355</v>
      </c>
      <c r="D40" s="105">
        <v>101682.811</v>
      </c>
      <c r="E40" s="105">
        <v>25883.153999999999</v>
      </c>
      <c r="F40" s="105">
        <v>40126.993999999999</v>
      </c>
      <c r="G40" s="105">
        <v>2102</v>
      </c>
      <c r="H40" s="105">
        <v>6161.6239999999998</v>
      </c>
    </row>
    <row r="41" spans="1:8" x14ac:dyDescent="0.45">
      <c r="A41" s="108" t="s">
        <v>140</v>
      </c>
      <c r="B41" s="100">
        <v>15203.183000000001</v>
      </c>
      <c r="C41" s="101">
        <v>125.325</v>
      </c>
      <c r="D41" s="101">
        <v>5912.0559999999996</v>
      </c>
      <c r="E41" s="101">
        <v>4670.3320000000003</v>
      </c>
      <c r="F41" s="101">
        <v>4062.1329999999998</v>
      </c>
      <c r="G41" s="101">
        <v>219.35900000000001</v>
      </c>
      <c r="H41" s="101">
        <v>213.97900000000001</v>
      </c>
    </row>
    <row r="42" spans="1:8" x14ac:dyDescent="0.45">
      <c r="A42" s="108" t="s">
        <v>141</v>
      </c>
      <c r="B42" s="100">
        <v>6500.4229999999998</v>
      </c>
      <c r="C42" s="101">
        <v>60.491</v>
      </c>
      <c r="D42" s="101">
        <v>3141.5859999999998</v>
      </c>
      <c r="E42" s="101">
        <v>1391.865</v>
      </c>
      <c r="F42" s="101">
        <v>1777.1759999999999</v>
      </c>
      <c r="G42" s="101">
        <v>38.061999999999998</v>
      </c>
      <c r="H42" s="101">
        <v>91.242999999999995</v>
      </c>
    </row>
    <row r="43" spans="1:8" x14ac:dyDescent="0.45">
      <c r="A43" s="108" t="s">
        <v>142</v>
      </c>
      <c r="B43" s="100">
        <v>4381.7389999999996</v>
      </c>
      <c r="C43" s="101">
        <v>300.45600000000002</v>
      </c>
      <c r="D43" s="101">
        <v>1583.5650000000001</v>
      </c>
      <c r="E43" s="101">
        <v>975.39400000000001</v>
      </c>
      <c r="F43" s="101">
        <v>1286.126</v>
      </c>
      <c r="G43" s="101">
        <v>98.35</v>
      </c>
      <c r="H43" s="101">
        <v>137.84700000000001</v>
      </c>
    </row>
    <row r="44" spans="1:8" x14ac:dyDescent="0.45">
      <c r="A44" s="108" t="s">
        <v>143</v>
      </c>
      <c r="B44" s="100">
        <v>10858.85</v>
      </c>
      <c r="C44" s="101">
        <v>53.206000000000003</v>
      </c>
      <c r="D44" s="101">
        <v>6799.5739999999996</v>
      </c>
      <c r="E44" s="101">
        <v>1630.3610000000001</v>
      </c>
      <c r="F44" s="101">
        <v>1948.067</v>
      </c>
      <c r="G44" s="101">
        <v>237.33799999999999</v>
      </c>
      <c r="H44" s="101">
        <v>190.303</v>
      </c>
    </row>
    <row r="45" spans="1:8" x14ac:dyDescent="0.45">
      <c r="A45" s="108" t="s">
        <v>144</v>
      </c>
      <c r="B45" s="100">
        <v>2433.3119999999999</v>
      </c>
      <c r="C45" s="101">
        <v>32.801000000000002</v>
      </c>
      <c r="D45" s="101">
        <v>992.93</v>
      </c>
      <c r="E45" s="101">
        <v>619.60900000000004</v>
      </c>
      <c r="F45" s="101">
        <v>699.22199999999998</v>
      </c>
      <c r="G45" s="101">
        <v>54.677</v>
      </c>
      <c r="H45" s="101">
        <v>34.073</v>
      </c>
    </row>
    <row r="46" spans="1:8" x14ac:dyDescent="0.45">
      <c r="A46" s="108" t="s">
        <v>145</v>
      </c>
      <c r="B46" s="100">
        <v>2640.1579999999999</v>
      </c>
      <c r="C46" s="101">
        <v>47.372</v>
      </c>
      <c r="D46" s="101">
        <v>944.78300000000002</v>
      </c>
      <c r="E46" s="101">
        <v>800.57500000000005</v>
      </c>
      <c r="F46" s="101">
        <v>787.76900000000001</v>
      </c>
      <c r="G46" s="101">
        <v>12.026</v>
      </c>
      <c r="H46" s="101">
        <v>47.633000000000003</v>
      </c>
    </row>
    <row r="47" spans="1:8" x14ac:dyDescent="0.45">
      <c r="A47" s="108" t="s">
        <v>146</v>
      </c>
      <c r="B47" s="100">
        <v>26074.828000000001</v>
      </c>
      <c r="C47" s="101">
        <v>445.81799999999998</v>
      </c>
      <c r="D47" s="101">
        <v>19395.562000000002</v>
      </c>
      <c r="E47" s="101">
        <v>2853.8969999999999</v>
      </c>
      <c r="F47" s="101">
        <v>2525.194</v>
      </c>
      <c r="G47" s="101">
        <v>0</v>
      </c>
      <c r="H47" s="101">
        <v>854.35699999999997</v>
      </c>
    </row>
    <row r="48" spans="1:8" x14ac:dyDescent="0.45">
      <c r="A48" s="108" t="s">
        <v>61</v>
      </c>
      <c r="B48" s="109">
        <v>140.59299999999999</v>
      </c>
      <c r="C48" s="110">
        <v>0</v>
      </c>
      <c r="D48" s="110">
        <v>0</v>
      </c>
      <c r="E48" s="110">
        <v>0</v>
      </c>
      <c r="F48" s="110">
        <v>49.76</v>
      </c>
      <c r="G48" s="110">
        <v>90.831999999999994</v>
      </c>
      <c r="H48" s="110">
        <v>0</v>
      </c>
    </row>
    <row r="49" spans="1:8" x14ac:dyDescent="0.45">
      <c r="A49" s="108" t="s">
        <v>147</v>
      </c>
      <c r="B49" s="109">
        <v>26171.994999999999</v>
      </c>
      <c r="C49" s="110">
        <v>335.928</v>
      </c>
      <c r="D49" s="110">
        <v>10065.493</v>
      </c>
      <c r="E49" s="110">
        <v>5131.4179999999997</v>
      </c>
      <c r="F49" s="110">
        <v>8625.1080000000002</v>
      </c>
      <c r="G49" s="110">
        <v>1067.847</v>
      </c>
      <c r="H49" s="110">
        <v>946.20100000000002</v>
      </c>
    </row>
    <row r="50" spans="1:8" x14ac:dyDescent="0.45">
      <c r="A50" s="108" t="s">
        <v>148</v>
      </c>
      <c r="B50" s="109">
        <v>5968.6440000000002</v>
      </c>
      <c r="C50" s="110">
        <v>1828.421</v>
      </c>
      <c r="D50" s="110">
        <v>1875.0550000000001</v>
      </c>
      <c r="E50" s="110">
        <v>309.892</v>
      </c>
      <c r="F50" s="110">
        <v>1367.777</v>
      </c>
      <c r="G50" s="110">
        <v>0</v>
      </c>
      <c r="H50" s="110">
        <v>587.49900000000002</v>
      </c>
    </row>
    <row r="51" spans="1:8" x14ac:dyDescent="0.45">
      <c r="A51" s="108" t="s">
        <v>149</v>
      </c>
      <c r="B51" s="109">
        <v>6416.0469999999996</v>
      </c>
      <c r="C51" s="110">
        <v>1291.8589999999999</v>
      </c>
      <c r="D51" s="110">
        <v>2045.1310000000001</v>
      </c>
      <c r="E51" s="110">
        <v>750.35599999999999</v>
      </c>
      <c r="F51" s="110">
        <v>1837.124</v>
      </c>
      <c r="G51" s="110">
        <v>70.334999999999994</v>
      </c>
      <c r="H51" s="110">
        <v>421.24099999999999</v>
      </c>
    </row>
    <row r="52" spans="1:8" x14ac:dyDescent="0.45">
      <c r="A52" s="108" t="s">
        <v>60</v>
      </c>
      <c r="B52" s="109">
        <v>28125.091</v>
      </c>
      <c r="C52" s="110">
        <v>5473.5510000000004</v>
      </c>
      <c r="D52" s="110">
        <v>17151.774000000001</v>
      </c>
      <c r="E52" s="110">
        <v>1456.2539999999999</v>
      </c>
      <c r="F52" s="110">
        <v>3826.348</v>
      </c>
      <c r="G52" s="110">
        <v>36.656999999999996</v>
      </c>
      <c r="H52" s="110">
        <v>180.506</v>
      </c>
    </row>
    <row r="53" spans="1:8" x14ac:dyDescent="0.45">
      <c r="A53" s="108" t="s">
        <v>150</v>
      </c>
      <c r="B53" s="109">
        <v>5137.866</v>
      </c>
      <c r="C53" s="110">
        <v>26.844999999999999</v>
      </c>
      <c r="D53" s="110">
        <v>2168.1619999999998</v>
      </c>
      <c r="E53" s="110">
        <v>842.41099999999994</v>
      </c>
      <c r="F53" s="110">
        <v>1845.76</v>
      </c>
      <c r="G53" s="110">
        <v>0</v>
      </c>
      <c r="H53" s="110">
        <v>254.68799999999999</v>
      </c>
    </row>
    <row r="54" spans="1:8" x14ac:dyDescent="0.45">
      <c r="A54" s="108" t="s">
        <v>151</v>
      </c>
      <c r="B54" s="109">
        <v>37573.245000000003</v>
      </c>
      <c r="C54" s="110">
        <v>11516.778</v>
      </c>
      <c r="D54" s="110">
        <v>21534.642</v>
      </c>
      <c r="E54" s="110">
        <v>1075.184</v>
      </c>
      <c r="F54" s="110">
        <v>2449.6860000000001</v>
      </c>
      <c r="G54" s="110">
        <v>0</v>
      </c>
      <c r="H54" s="110">
        <v>996.95500000000004</v>
      </c>
    </row>
    <row r="55" spans="1:8" x14ac:dyDescent="0.45">
      <c r="A55" s="108" t="s">
        <v>152</v>
      </c>
      <c r="B55" s="109">
        <v>19129.53</v>
      </c>
      <c r="C55" s="110">
        <v>9254.6929999999993</v>
      </c>
      <c r="D55" s="110">
        <v>3477.0639999999999</v>
      </c>
      <c r="E55" s="110">
        <v>1509.809</v>
      </c>
      <c r="F55" s="110">
        <v>3852.759</v>
      </c>
      <c r="G55" s="110">
        <v>129.839</v>
      </c>
      <c r="H55" s="110">
        <v>905.36599999999999</v>
      </c>
    </row>
    <row r="56" spans="1:8" x14ac:dyDescent="0.45">
      <c r="A56" s="108" t="s">
        <v>153</v>
      </c>
      <c r="B56" s="109">
        <v>9109.56</v>
      </c>
      <c r="C56" s="110">
        <v>223.809</v>
      </c>
      <c r="D56" s="110">
        <v>3873.5889999999999</v>
      </c>
      <c r="E56" s="110">
        <v>1852.973</v>
      </c>
      <c r="F56" s="110">
        <v>2839.2849999999999</v>
      </c>
      <c r="G56" s="110">
        <v>46.677</v>
      </c>
      <c r="H56" s="110">
        <v>273.226</v>
      </c>
    </row>
    <row r="57" spans="1:8" x14ac:dyDescent="0.45">
      <c r="A57" s="108" t="s">
        <v>154</v>
      </c>
      <c r="B57" s="109">
        <v>1087.434</v>
      </c>
      <c r="C57" s="110">
        <v>0</v>
      </c>
      <c r="D57" s="110">
        <v>721.19</v>
      </c>
      <c r="E57" s="110">
        <v>12.824</v>
      </c>
      <c r="F57" s="110">
        <v>332.35899999999998</v>
      </c>
      <c r="G57" s="110">
        <v>0</v>
      </c>
      <c r="H57" s="110">
        <v>21.062000000000001</v>
      </c>
    </row>
    <row r="58" spans="1:8" x14ac:dyDescent="0.45">
      <c r="A58" s="103">
        <v>2013</v>
      </c>
      <c r="B58" s="104">
        <v>208376.296</v>
      </c>
      <c r="C58" s="105">
        <v>31602.736000000001</v>
      </c>
      <c r="D58" s="105">
        <v>101522.351</v>
      </c>
      <c r="E58" s="105">
        <v>25690.785</v>
      </c>
      <c r="F58" s="105">
        <v>40836.978000000003</v>
      </c>
      <c r="G58" s="105">
        <v>2069.7339999999999</v>
      </c>
      <c r="H58" s="105">
        <v>6653.7110000000002</v>
      </c>
    </row>
    <row r="59" spans="1:8" x14ac:dyDescent="0.45">
      <c r="A59" s="108" t="s">
        <v>140</v>
      </c>
      <c r="B59" s="100">
        <v>15014.134</v>
      </c>
      <c r="C59" s="101">
        <v>131.268</v>
      </c>
      <c r="D59" s="101">
        <v>5976.6270000000004</v>
      </c>
      <c r="E59" s="101">
        <v>4477.2470000000003</v>
      </c>
      <c r="F59" s="101">
        <v>4003.739</v>
      </c>
      <c r="G59" s="101">
        <v>216.648</v>
      </c>
      <c r="H59" s="101">
        <v>208.60499999999999</v>
      </c>
    </row>
    <row r="60" spans="1:8" x14ac:dyDescent="0.45">
      <c r="A60" s="108" t="s">
        <v>141</v>
      </c>
      <c r="B60" s="100">
        <v>6182.2910000000002</v>
      </c>
      <c r="C60" s="101">
        <v>63.191000000000003</v>
      </c>
      <c r="D60" s="101">
        <v>2902.1660000000002</v>
      </c>
      <c r="E60" s="101">
        <v>1338.239</v>
      </c>
      <c r="F60" s="101">
        <v>1751.365</v>
      </c>
      <c r="G60" s="101">
        <v>37.396000000000001</v>
      </c>
      <c r="H60" s="101">
        <v>89.935000000000002</v>
      </c>
    </row>
    <row r="61" spans="1:8" x14ac:dyDescent="0.45">
      <c r="A61" s="108" t="s">
        <v>142</v>
      </c>
      <c r="B61" s="100">
        <v>4377.5140000000001</v>
      </c>
      <c r="C61" s="101">
        <v>306.59800000000001</v>
      </c>
      <c r="D61" s="101">
        <v>1580.9090000000001</v>
      </c>
      <c r="E61" s="101">
        <v>975.25800000000004</v>
      </c>
      <c r="F61" s="101">
        <v>1296.885</v>
      </c>
      <c r="G61" s="101">
        <v>96.578000000000003</v>
      </c>
      <c r="H61" s="101">
        <v>121.286</v>
      </c>
    </row>
    <row r="62" spans="1:8" x14ac:dyDescent="0.45">
      <c r="A62" s="108" t="s">
        <v>143</v>
      </c>
      <c r="B62" s="100">
        <v>10479.311</v>
      </c>
      <c r="C62" s="101">
        <v>50.673999999999999</v>
      </c>
      <c r="D62" s="101">
        <v>6448.152</v>
      </c>
      <c r="E62" s="101">
        <v>1611.2809999999999</v>
      </c>
      <c r="F62" s="101">
        <v>1949.9159999999999</v>
      </c>
      <c r="G62" s="101">
        <v>234.084</v>
      </c>
      <c r="H62" s="101">
        <v>185.20500000000001</v>
      </c>
    </row>
    <row r="63" spans="1:8" x14ac:dyDescent="0.45">
      <c r="A63" s="108" t="s">
        <v>144</v>
      </c>
      <c r="B63" s="100">
        <v>2569.6729999999998</v>
      </c>
      <c r="C63" s="101">
        <v>34.421999999999997</v>
      </c>
      <c r="D63" s="101">
        <v>1109.405</v>
      </c>
      <c r="E63" s="101">
        <v>606.80399999999997</v>
      </c>
      <c r="F63" s="101">
        <v>711.57</v>
      </c>
      <c r="G63" s="101">
        <v>53.728000000000002</v>
      </c>
      <c r="H63" s="101">
        <v>53.744</v>
      </c>
    </row>
    <row r="64" spans="1:8" x14ac:dyDescent="0.45">
      <c r="A64" s="108" t="s">
        <v>145</v>
      </c>
      <c r="B64" s="100">
        <v>2676.451</v>
      </c>
      <c r="C64" s="101">
        <v>49.786000000000001</v>
      </c>
      <c r="D64" s="101">
        <v>1007.8440000000001</v>
      </c>
      <c r="E64" s="101">
        <v>766.28899999999999</v>
      </c>
      <c r="F64" s="101">
        <v>793.36199999999997</v>
      </c>
      <c r="G64" s="101">
        <v>11.801</v>
      </c>
      <c r="H64" s="101">
        <v>47.368000000000002</v>
      </c>
    </row>
    <row r="65" spans="1:8" x14ac:dyDescent="0.45">
      <c r="A65" s="108" t="s">
        <v>146</v>
      </c>
      <c r="B65" s="100">
        <v>25955.044999999998</v>
      </c>
      <c r="C65" s="101">
        <v>458.61799999999999</v>
      </c>
      <c r="D65" s="101">
        <v>18810.996999999999</v>
      </c>
      <c r="E65" s="101">
        <v>3002.22</v>
      </c>
      <c r="F65" s="101">
        <v>2579.395</v>
      </c>
      <c r="G65" s="101">
        <v>0</v>
      </c>
      <c r="H65" s="101">
        <v>1103.8150000000001</v>
      </c>
    </row>
    <row r="66" spans="1:8" x14ac:dyDescent="0.45">
      <c r="A66" s="108" t="s">
        <v>61</v>
      </c>
      <c r="B66" s="109">
        <v>397.14</v>
      </c>
      <c r="C66" s="110">
        <v>0</v>
      </c>
      <c r="D66" s="110">
        <v>0</v>
      </c>
      <c r="E66" s="110">
        <v>69.623000000000005</v>
      </c>
      <c r="F66" s="110">
        <v>201.715</v>
      </c>
      <c r="G66" s="110">
        <v>89.137</v>
      </c>
      <c r="H66" s="110">
        <v>36.664999999999999</v>
      </c>
    </row>
    <row r="67" spans="1:8" x14ac:dyDescent="0.45">
      <c r="A67" s="108" t="s">
        <v>147</v>
      </c>
      <c r="B67" s="109">
        <v>26248.478999999999</v>
      </c>
      <c r="C67" s="110">
        <v>354.26600000000002</v>
      </c>
      <c r="D67" s="110">
        <v>10020.803</v>
      </c>
      <c r="E67" s="110">
        <v>5104.7969999999996</v>
      </c>
      <c r="F67" s="110">
        <v>8791.5280000000002</v>
      </c>
      <c r="G67" s="110">
        <v>1052.104</v>
      </c>
      <c r="H67" s="110">
        <v>924.98099999999999</v>
      </c>
    </row>
    <row r="68" spans="1:8" x14ac:dyDescent="0.45">
      <c r="A68" s="108" t="s">
        <v>148</v>
      </c>
      <c r="B68" s="109">
        <v>6064.5</v>
      </c>
      <c r="C68" s="110">
        <v>1812.8109999999999</v>
      </c>
      <c r="D68" s="110">
        <v>1872.143</v>
      </c>
      <c r="E68" s="110">
        <v>322.255</v>
      </c>
      <c r="F68" s="110">
        <v>1358.348</v>
      </c>
      <c r="G68" s="110">
        <v>0</v>
      </c>
      <c r="H68" s="110">
        <v>698.94299999999998</v>
      </c>
    </row>
    <row r="69" spans="1:8" x14ac:dyDescent="0.45">
      <c r="A69" s="108" t="s">
        <v>149</v>
      </c>
      <c r="B69" s="109">
        <v>6407.991</v>
      </c>
      <c r="C69" s="110">
        <v>1322.165</v>
      </c>
      <c r="D69" s="110">
        <v>1970.1389999999999</v>
      </c>
      <c r="E69" s="110">
        <v>738.005</v>
      </c>
      <c r="F69" s="110">
        <v>1863.194</v>
      </c>
      <c r="G69" s="110">
        <v>69.019000000000005</v>
      </c>
      <c r="H69" s="110">
        <v>445.47</v>
      </c>
    </row>
    <row r="70" spans="1:8" x14ac:dyDescent="0.45">
      <c r="A70" s="108" t="s">
        <v>60</v>
      </c>
      <c r="B70" s="109">
        <v>29105.602999999999</v>
      </c>
      <c r="C70" s="110">
        <v>5952.826</v>
      </c>
      <c r="D70" s="110">
        <v>17351.391</v>
      </c>
      <c r="E70" s="110">
        <v>1670.808</v>
      </c>
      <c r="F70" s="110">
        <v>3910.1460000000002</v>
      </c>
      <c r="G70" s="110">
        <v>36.058</v>
      </c>
      <c r="H70" s="110">
        <v>184.374</v>
      </c>
    </row>
    <row r="71" spans="1:8" x14ac:dyDescent="0.45">
      <c r="A71" s="108" t="s">
        <v>150</v>
      </c>
      <c r="B71" s="109">
        <v>5320.808</v>
      </c>
      <c r="C71" s="110">
        <v>28.091000000000001</v>
      </c>
      <c r="D71" s="110">
        <v>2142.9270000000001</v>
      </c>
      <c r="E71" s="110">
        <v>853.26599999999996</v>
      </c>
      <c r="F71" s="110">
        <v>1866.944</v>
      </c>
      <c r="G71" s="110">
        <v>0</v>
      </c>
      <c r="H71" s="110">
        <v>429.58</v>
      </c>
    </row>
    <row r="72" spans="1:8" x14ac:dyDescent="0.45">
      <c r="A72" s="108" t="s">
        <v>151</v>
      </c>
      <c r="B72" s="109">
        <v>38009.32</v>
      </c>
      <c r="C72" s="110">
        <v>11337.776</v>
      </c>
      <c r="D72" s="110">
        <v>22272.602999999999</v>
      </c>
      <c r="E72" s="110">
        <v>955.274</v>
      </c>
      <c r="F72" s="110">
        <v>2605.9780000000001</v>
      </c>
      <c r="G72" s="110">
        <v>0</v>
      </c>
      <c r="H72" s="110">
        <v>837.68899999999996</v>
      </c>
    </row>
    <row r="73" spans="1:8" x14ac:dyDescent="0.45">
      <c r="A73" s="108" t="s">
        <v>152</v>
      </c>
      <c r="B73" s="109">
        <v>19406.05</v>
      </c>
      <c r="C73" s="110">
        <v>9470.0810000000001</v>
      </c>
      <c r="D73" s="110">
        <v>3408.1880000000001</v>
      </c>
      <c r="E73" s="110">
        <v>1475.431</v>
      </c>
      <c r="F73" s="110">
        <v>3908.2049999999999</v>
      </c>
      <c r="G73" s="110">
        <v>127.33</v>
      </c>
      <c r="H73" s="110">
        <v>1016.814</v>
      </c>
    </row>
    <row r="74" spans="1:8" x14ac:dyDescent="0.45">
      <c r="A74" s="108" t="s">
        <v>153</v>
      </c>
      <c r="B74" s="109">
        <v>8956.6489999999994</v>
      </c>
      <c r="C74" s="110">
        <v>230.16300000000001</v>
      </c>
      <c r="D74" s="110">
        <v>3855.7429999999999</v>
      </c>
      <c r="E74" s="110">
        <v>1711.414</v>
      </c>
      <c r="F74" s="110">
        <v>2883.6329999999998</v>
      </c>
      <c r="G74" s="110">
        <v>45.853000000000002</v>
      </c>
      <c r="H74" s="110">
        <v>229.84299999999999</v>
      </c>
    </row>
    <row r="75" spans="1:8" x14ac:dyDescent="0.45">
      <c r="A75" s="108" t="s">
        <v>154</v>
      </c>
      <c r="B75" s="109">
        <v>1181.3579999999999</v>
      </c>
      <c r="C75" s="110">
        <v>0</v>
      </c>
      <c r="D75" s="110">
        <v>791.52300000000002</v>
      </c>
      <c r="E75" s="110">
        <v>12.571999999999999</v>
      </c>
      <c r="F75" s="110">
        <v>352.161</v>
      </c>
      <c r="G75" s="110">
        <v>0</v>
      </c>
      <c r="H75" s="110">
        <v>25.102</v>
      </c>
    </row>
    <row r="76" spans="1:8" x14ac:dyDescent="0.45">
      <c r="A76" s="103">
        <v>2014</v>
      </c>
      <c r="B76" s="104">
        <v>210476.95300000001</v>
      </c>
      <c r="C76" s="105">
        <v>35197.705999999998</v>
      </c>
      <c r="D76" s="105">
        <v>102664.143</v>
      </c>
      <c r="E76" s="105">
        <v>23809.977999999999</v>
      </c>
      <c r="F76" s="105">
        <v>41072.887999999999</v>
      </c>
      <c r="G76" s="105">
        <v>1528.43</v>
      </c>
      <c r="H76" s="105">
        <v>6203.8090000000002</v>
      </c>
    </row>
    <row r="77" spans="1:8" x14ac:dyDescent="0.45">
      <c r="A77" s="108" t="s">
        <v>140</v>
      </c>
      <c r="B77" s="100">
        <v>14679.995000000001</v>
      </c>
      <c r="C77" s="101">
        <v>112.18600000000001</v>
      </c>
      <c r="D77" s="101">
        <v>6301.1229999999996</v>
      </c>
      <c r="E77" s="101">
        <v>4035.471</v>
      </c>
      <c r="F77" s="101">
        <v>3871.6219999999998</v>
      </c>
      <c r="G77" s="101">
        <v>207.76900000000001</v>
      </c>
      <c r="H77" s="101">
        <v>151.82300000000001</v>
      </c>
    </row>
    <row r="78" spans="1:8" x14ac:dyDescent="0.45">
      <c r="A78" s="108" t="s">
        <v>141</v>
      </c>
      <c r="B78" s="100">
        <v>5721.9359999999997</v>
      </c>
      <c r="C78" s="101">
        <v>59.631</v>
      </c>
      <c r="D78" s="101">
        <v>2516.8240000000001</v>
      </c>
      <c r="E78" s="101">
        <v>1311.2349999999999</v>
      </c>
      <c r="F78" s="101">
        <v>1718.357</v>
      </c>
      <c r="G78" s="101">
        <v>29.986999999999998</v>
      </c>
      <c r="H78" s="101">
        <v>85.903000000000006</v>
      </c>
    </row>
    <row r="79" spans="1:8" x14ac:dyDescent="0.45">
      <c r="A79" s="108" t="s">
        <v>142</v>
      </c>
      <c r="B79" s="100">
        <v>4321.6750000000002</v>
      </c>
      <c r="C79" s="101">
        <v>271.46600000000001</v>
      </c>
      <c r="D79" s="101">
        <v>1622.527</v>
      </c>
      <c r="E79" s="101">
        <v>935.46900000000005</v>
      </c>
      <c r="F79" s="101">
        <v>1277.856</v>
      </c>
      <c r="G79" s="101">
        <v>61.698</v>
      </c>
      <c r="H79" s="101">
        <v>152.65899999999999</v>
      </c>
    </row>
    <row r="80" spans="1:8" x14ac:dyDescent="0.45">
      <c r="A80" s="108" t="s">
        <v>143</v>
      </c>
      <c r="B80" s="100">
        <v>11211.715</v>
      </c>
      <c r="C80" s="101">
        <v>50.295999999999999</v>
      </c>
      <c r="D80" s="101">
        <v>7301.8729999999996</v>
      </c>
      <c r="E80" s="101">
        <v>1520.64</v>
      </c>
      <c r="F80" s="101">
        <v>1941.712</v>
      </c>
      <c r="G80" s="101">
        <v>116.45</v>
      </c>
      <c r="H80" s="101">
        <v>280.74400000000003</v>
      </c>
    </row>
    <row r="81" spans="1:8" x14ac:dyDescent="0.45">
      <c r="A81" s="108" t="s">
        <v>144</v>
      </c>
      <c r="B81" s="100">
        <v>2541.3000000000002</v>
      </c>
      <c r="C81" s="101">
        <v>26.83</v>
      </c>
      <c r="D81" s="101">
        <v>1136.845</v>
      </c>
      <c r="E81" s="101">
        <v>595.82299999999998</v>
      </c>
      <c r="F81" s="101">
        <v>704.96600000000001</v>
      </c>
      <c r="G81" s="101">
        <v>20.076000000000001</v>
      </c>
      <c r="H81" s="101">
        <v>56.761000000000003</v>
      </c>
    </row>
    <row r="82" spans="1:8" x14ac:dyDescent="0.45">
      <c r="A82" s="108" t="s">
        <v>145</v>
      </c>
      <c r="B82" s="100">
        <v>2630.6480000000001</v>
      </c>
      <c r="C82" s="101">
        <v>46.627000000000002</v>
      </c>
      <c r="D82" s="101">
        <v>1068.9079999999999</v>
      </c>
      <c r="E82" s="101">
        <v>664.85699999999997</v>
      </c>
      <c r="F82" s="101">
        <v>782.81700000000001</v>
      </c>
      <c r="G82" s="101">
        <v>19.157</v>
      </c>
      <c r="H82" s="101">
        <v>48.283000000000001</v>
      </c>
    </row>
    <row r="83" spans="1:8" x14ac:dyDescent="0.45">
      <c r="A83" s="108" t="s">
        <v>146</v>
      </c>
      <c r="B83" s="100">
        <v>25320.531999999999</v>
      </c>
      <c r="C83" s="101">
        <v>478.67</v>
      </c>
      <c r="D83" s="101">
        <v>19140.786</v>
      </c>
      <c r="E83" s="101">
        <v>2506.3139999999999</v>
      </c>
      <c r="F83" s="101">
        <v>2589.9009999999998</v>
      </c>
      <c r="G83" s="101">
        <v>0</v>
      </c>
      <c r="H83" s="101">
        <v>604.86199999999997</v>
      </c>
    </row>
    <row r="84" spans="1:8" x14ac:dyDescent="0.45">
      <c r="A84" s="108" t="s">
        <v>61</v>
      </c>
      <c r="B84" s="100">
        <v>472.2</v>
      </c>
      <c r="C84" s="101">
        <v>0</v>
      </c>
      <c r="D84" s="101">
        <v>144.66800000000001</v>
      </c>
      <c r="E84" s="101">
        <v>70.605999999999995</v>
      </c>
      <c r="F84" s="101">
        <v>209.584</v>
      </c>
      <c r="G84" s="101">
        <v>7.258</v>
      </c>
      <c r="H84" s="101">
        <v>40.082999999999998</v>
      </c>
    </row>
    <row r="85" spans="1:8" x14ac:dyDescent="0.45">
      <c r="A85" s="108" t="s">
        <v>147</v>
      </c>
      <c r="B85" s="100">
        <v>25355.411</v>
      </c>
      <c r="C85" s="101">
        <v>324.11799999999999</v>
      </c>
      <c r="D85" s="101">
        <v>9569.1239999999998</v>
      </c>
      <c r="E85" s="101">
        <v>4767.2889999999998</v>
      </c>
      <c r="F85" s="101">
        <v>8787.5409999999993</v>
      </c>
      <c r="G85" s="101">
        <v>978.428</v>
      </c>
      <c r="H85" s="101">
        <v>928.91200000000003</v>
      </c>
    </row>
    <row r="86" spans="1:8" x14ac:dyDescent="0.45">
      <c r="A86" s="108" t="s">
        <v>148</v>
      </c>
      <c r="B86" s="100">
        <v>5997.3680000000004</v>
      </c>
      <c r="C86" s="101">
        <v>1928.079</v>
      </c>
      <c r="D86" s="101">
        <v>1813.422</v>
      </c>
      <c r="E86" s="101">
        <v>304.12700000000001</v>
      </c>
      <c r="F86" s="101">
        <v>1356.921</v>
      </c>
      <c r="G86" s="101">
        <v>0</v>
      </c>
      <c r="H86" s="101">
        <v>594.82000000000005</v>
      </c>
    </row>
    <row r="87" spans="1:8" x14ac:dyDescent="0.45">
      <c r="A87" s="108" t="s">
        <v>149</v>
      </c>
      <c r="B87" s="100">
        <v>5970.8689999999997</v>
      </c>
      <c r="C87" s="101">
        <v>1339.0170000000001</v>
      </c>
      <c r="D87" s="101">
        <v>1843.3530000000001</v>
      </c>
      <c r="E87" s="101">
        <v>718.35299999999995</v>
      </c>
      <c r="F87" s="101">
        <v>1907.4159999999999</v>
      </c>
      <c r="G87" s="101">
        <v>42.082000000000001</v>
      </c>
      <c r="H87" s="101">
        <v>120.649</v>
      </c>
    </row>
    <row r="88" spans="1:8" x14ac:dyDescent="0.45">
      <c r="A88" s="108" t="s">
        <v>60</v>
      </c>
      <c r="B88" s="100">
        <v>32232.368999999999</v>
      </c>
      <c r="C88" s="101">
        <v>7428.1369999999997</v>
      </c>
      <c r="D88" s="101">
        <v>18783.532999999999</v>
      </c>
      <c r="E88" s="101">
        <v>1527.5170000000001</v>
      </c>
      <c r="F88" s="101">
        <v>4067.3670000000002</v>
      </c>
      <c r="G88" s="101">
        <v>11.323</v>
      </c>
      <c r="H88" s="101">
        <v>414.49299999999999</v>
      </c>
    </row>
    <row r="89" spans="1:8" x14ac:dyDescent="0.45">
      <c r="A89" s="108" t="s">
        <v>150</v>
      </c>
      <c r="B89" s="100">
        <v>5339</v>
      </c>
      <c r="C89" s="101">
        <v>24.106000000000002</v>
      </c>
      <c r="D89" s="101">
        <v>2234.9490000000001</v>
      </c>
      <c r="E89" s="101">
        <v>850.48900000000003</v>
      </c>
      <c r="F89" s="101">
        <v>1917.578</v>
      </c>
      <c r="G89" s="101">
        <v>0</v>
      </c>
      <c r="H89" s="101">
        <v>311.87799999999999</v>
      </c>
    </row>
    <row r="90" spans="1:8" x14ac:dyDescent="0.45">
      <c r="A90" s="108" t="s">
        <v>151</v>
      </c>
      <c r="B90" s="100">
        <v>37776.303999999996</v>
      </c>
      <c r="C90" s="101">
        <v>12352.723</v>
      </c>
      <c r="D90" s="101">
        <v>21429.794999999998</v>
      </c>
      <c r="E90" s="101">
        <v>909.42600000000004</v>
      </c>
      <c r="F90" s="101">
        <v>2728.1729999999998</v>
      </c>
      <c r="G90" s="101">
        <v>0</v>
      </c>
      <c r="H90" s="101">
        <v>356.18599999999998</v>
      </c>
    </row>
    <row r="91" spans="1:8" x14ac:dyDescent="0.45">
      <c r="A91" s="108" t="s">
        <v>152</v>
      </c>
      <c r="B91" s="100">
        <v>20975.192999999999</v>
      </c>
      <c r="C91" s="101">
        <v>10702.225</v>
      </c>
      <c r="D91" s="101">
        <v>3274.4589999999998</v>
      </c>
      <c r="E91" s="101">
        <v>1420.5909999999999</v>
      </c>
      <c r="F91" s="101">
        <v>3957.4070000000002</v>
      </c>
      <c r="G91" s="101">
        <v>7.4080000000000004</v>
      </c>
      <c r="H91" s="101">
        <v>1613.1030000000001</v>
      </c>
    </row>
    <row r="92" spans="1:8" x14ac:dyDescent="0.45">
      <c r="A92" s="108" t="s">
        <v>153</v>
      </c>
      <c r="B92" s="100">
        <v>8690.4500000000007</v>
      </c>
      <c r="C92" s="101">
        <v>53.594000000000001</v>
      </c>
      <c r="D92" s="101">
        <v>3711.8359999999998</v>
      </c>
      <c r="E92" s="101">
        <v>1657.0440000000001</v>
      </c>
      <c r="F92" s="101">
        <v>2875.424</v>
      </c>
      <c r="G92" s="101">
        <v>26.795999999999999</v>
      </c>
      <c r="H92" s="101">
        <v>365.75599999999997</v>
      </c>
    </row>
    <row r="93" spans="1:8" x14ac:dyDescent="0.45">
      <c r="A93" s="108" t="s">
        <v>154</v>
      </c>
      <c r="B93" s="106">
        <v>1194.6679999999999</v>
      </c>
      <c r="C93" s="107">
        <v>0</v>
      </c>
      <c r="D93" s="107">
        <v>769.28499999999997</v>
      </c>
      <c r="E93" s="107">
        <v>14.73</v>
      </c>
      <c r="F93" s="107">
        <v>362.928</v>
      </c>
      <c r="G93" s="107">
        <v>0</v>
      </c>
      <c r="H93" s="107">
        <v>47.725999999999999</v>
      </c>
    </row>
    <row r="94" spans="1:8" x14ac:dyDescent="0.45">
      <c r="A94" s="103">
        <v>2015</v>
      </c>
      <c r="B94" s="104">
        <v>215446.56099999999</v>
      </c>
      <c r="C94" s="105">
        <v>34849.156999999999</v>
      </c>
      <c r="D94" s="105">
        <v>106853.50599999999</v>
      </c>
      <c r="E94" s="105">
        <v>22529.701000000001</v>
      </c>
      <c r="F94" s="105">
        <v>41594.313000000002</v>
      </c>
      <c r="G94" s="105">
        <v>1967</v>
      </c>
      <c r="H94" s="105">
        <v>7652.884</v>
      </c>
    </row>
    <row r="95" spans="1:8" x14ac:dyDescent="0.45">
      <c r="A95" s="108" t="s">
        <v>140</v>
      </c>
      <c r="B95" s="100">
        <v>14966.249</v>
      </c>
      <c r="C95" s="101">
        <v>100.86499999999999</v>
      </c>
      <c r="D95" s="101">
        <v>6495.4759999999997</v>
      </c>
      <c r="E95" s="101">
        <v>3977.7370000000001</v>
      </c>
      <c r="F95" s="101">
        <v>3902.808</v>
      </c>
      <c r="G95" s="101">
        <v>222.37299999999999</v>
      </c>
      <c r="H95" s="101">
        <v>266.99</v>
      </c>
    </row>
    <row r="96" spans="1:8" x14ac:dyDescent="0.45">
      <c r="A96" s="108" t="s">
        <v>141</v>
      </c>
      <c r="B96" s="100">
        <v>5899.3649999999998</v>
      </c>
      <c r="C96" s="101">
        <v>57.796999999999997</v>
      </c>
      <c r="D96" s="101">
        <v>2664.3589999999999</v>
      </c>
      <c r="E96" s="101">
        <v>1322.203</v>
      </c>
      <c r="F96" s="101">
        <v>1720.1990000000001</v>
      </c>
      <c r="G96" s="101">
        <v>39.866</v>
      </c>
      <c r="H96" s="101">
        <v>94.941999999999993</v>
      </c>
    </row>
    <row r="97" spans="1:8" x14ac:dyDescent="0.45">
      <c r="A97" s="108" t="s">
        <v>142</v>
      </c>
      <c r="B97" s="100">
        <v>4305.942</v>
      </c>
      <c r="C97" s="101">
        <v>258.41399999999999</v>
      </c>
      <c r="D97" s="101">
        <v>1639.4369999999999</v>
      </c>
      <c r="E97" s="101">
        <v>935.83799999999997</v>
      </c>
      <c r="F97" s="101">
        <v>1285.5029999999999</v>
      </c>
      <c r="G97" s="101">
        <v>77.216999999999999</v>
      </c>
      <c r="H97" s="101">
        <v>109.533</v>
      </c>
    </row>
    <row r="98" spans="1:8" x14ac:dyDescent="0.45">
      <c r="A98" s="108" t="s">
        <v>143</v>
      </c>
      <c r="B98" s="100">
        <v>12369.892</v>
      </c>
      <c r="C98" s="101">
        <v>51.415999999999997</v>
      </c>
      <c r="D98" s="101">
        <v>8331.3850000000002</v>
      </c>
      <c r="E98" s="101">
        <v>1434.4490000000001</v>
      </c>
      <c r="F98" s="101">
        <v>1996.212</v>
      </c>
      <c r="G98" s="101">
        <v>155.64500000000001</v>
      </c>
      <c r="H98" s="101">
        <v>400.78399999999999</v>
      </c>
    </row>
    <row r="99" spans="1:8" x14ac:dyDescent="0.45">
      <c r="A99" s="108" t="s">
        <v>144</v>
      </c>
      <c r="B99" s="100">
        <v>2487.0729999999999</v>
      </c>
      <c r="C99" s="101">
        <v>24.411000000000001</v>
      </c>
      <c r="D99" s="101">
        <v>1083.442</v>
      </c>
      <c r="E99" s="101">
        <v>582.52499999999998</v>
      </c>
      <c r="F99" s="101">
        <v>716.71299999999997</v>
      </c>
      <c r="G99" s="101">
        <v>30.707999999999998</v>
      </c>
      <c r="H99" s="101">
        <v>49.273000000000003</v>
      </c>
    </row>
    <row r="100" spans="1:8" x14ac:dyDescent="0.45">
      <c r="A100" s="108" t="s">
        <v>145</v>
      </c>
      <c r="B100" s="100">
        <v>2659.605</v>
      </c>
      <c r="C100" s="101">
        <v>42.002000000000002</v>
      </c>
      <c r="D100" s="101">
        <v>1106.4090000000001</v>
      </c>
      <c r="E100" s="101">
        <v>631.33900000000006</v>
      </c>
      <c r="F100" s="101">
        <v>789.71500000000003</v>
      </c>
      <c r="G100" s="101">
        <v>28.074999999999999</v>
      </c>
      <c r="H100" s="101">
        <v>62.064</v>
      </c>
    </row>
    <row r="101" spans="1:8" x14ac:dyDescent="0.45">
      <c r="A101" s="108" t="s">
        <v>146</v>
      </c>
      <c r="B101" s="100">
        <v>23685.589</v>
      </c>
      <c r="C101" s="101">
        <v>544.596</v>
      </c>
      <c r="D101" s="101">
        <v>18224.598000000002</v>
      </c>
      <c r="E101" s="101">
        <v>1673.049</v>
      </c>
      <c r="F101" s="101">
        <v>2604.6080000000002</v>
      </c>
      <c r="G101" s="101">
        <v>0</v>
      </c>
      <c r="H101" s="101">
        <v>638.73800000000006</v>
      </c>
    </row>
    <row r="102" spans="1:8" x14ac:dyDescent="0.45">
      <c r="A102" s="108" t="s">
        <v>61</v>
      </c>
      <c r="B102" s="100">
        <v>550.80200000000002</v>
      </c>
      <c r="C102" s="101">
        <v>5.1999999999999998E-2</v>
      </c>
      <c r="D102" s="101">
        <v>170.11199999999999</v>
      </c>
      <c r="E102" s="101">
        <v>75.784000000000006</v>
      </c>
      <c r="F102" s="101">
        <v>227.13800000000001</v>
      </c>
      <c r="G102" s="101">
        <v>24.890999999999998</v>
      </c>
      <c r="H102" s="101">
        <v>52.825000000000003</v>
      </c>
    </row>
    <row r="103" spans="1:8" x14ac:dyDescent="0.45">
      <c r="A103" s="108" t="s">
        <v>147</v>
      </c>
      <c r="B103" s="100">
        <v>27052.083999999999</v>
      </c>
      <c r="C103" s="101">
        <v>312.74</v>
      </c>
      <c r="D103" s="101">
        <v>10745.496999999999</v>
      </c>
      <c r="E103" s="101">
        <v>4740.0540000000001</v>
      </c>
      <c r="F103" s="101">
        <v>9034.1280000000006</v>
      </c>
      <c r="G103" s="101">
        <v>1274.845</v>
      </c>
      <c r="H103" s="101">
        <v>944.81899999999996</v>
      </c>
    </row>
    <row r="104" spans="1:8" x14ac:dyDescent="0.45">
      <c r="A104" s="108" t="s">
        <v>148</v>
      </c>
      <c r="B104" s="100">
        <v>6154.3890000000001</v>
      </c>
      <c r="C104" s="101">
        <v>1699.569</v>
      </c>
      <c r="D104" s="101">
        <v>1952.3040000000001</v>
      </c>
      <c r="E104" s="101">
        <v>313.17500000000001</v>
      </c>
      <c r="F104" s="101">
        <v>1393.769</v>
      </c>
      <c r="G104" s="101">
        <v>0</v>
      </c>
      <c r="H104" s="101">
        <v>795.572</v>
      </c>
    </row>
    <row r="105" spans="1:8" x14ac:dyDescent="0.45">
      <c r="A105" s="108" t="s">
        <v>149</v>
      </c>
      <c r="B105" s="100">
        <v>6233.1949999999997</v>
      </c>
      <c r="C105" s="101">
        <v>1392.741</v>
      </c>
      <c r="D105" s="101">
        <v>1939.8720000000001</v>
      </c>
      <c r="E105" s="101">
        <v>725.34400000000005</v>
      </c>
      <c r="F105" s="101">
        <v>1973.617</v>
      </c>
      <c r="G105" s="101">
        <v>53.213999999999999</v>
      </c>
      <c r="H105" s="101">
        <v>148.40700000000001</v>
      </c>
    </row>
    <row r="106" spans="1:8" x14ac:dyDescent="0.45">
      <c r="A106" s="108" t="s">
        <v>60</v>
      </c>
      <c r="B106" s="100">
        <v>32642.510999999999</v>
      </c>
      <c r="C106" s="101">
        <v>7650.1379999999999</v>
      </c>
      <c r="D106" s="101">
        <v>19296.05</v>
      </c>
      <c r="E106" s="101">
        <v>1287.6300000000001</v>
      </c>
      <c r="F106" s="101">
        <v>4066.6010000000001</v>
      </c>
      <c r="G106" s="101">
        <v>16.012</v>
      </c>
      <c r="H106" s="101">
        <v>326.08</v>
      </c>
    </row>
    <row r="107" spans="1:8" x14ac:dyDescent="0.45">
      <c r="A107" s="108" t="s">
        <v>150</v>
      </c>
      <c r="B107" s="100">
        <v>5625.4530000000004</v>
      </c>
      <c r="C107" s="101">
        <v>22.247</v>
      </c>
      <c r="D107" s="101">
        <v>2571.8090000000002</v>
      </c>
      <c r="E107" s="101">
        <v>839.01199999999994</v>
      </c>
      <c r="F107" s="101">
        <v>1899.47</v>
      </c>
      <c r="G107" s="101">
        <v>0</v>
      </c>
      <c r="H107" s="101">
        <v>292.91500000000002</v>
      </c>
    </row>
    <row r="108" spans="1:8" x14ac:dyDescent="0.45">
      <c r="A108" s="108" t="s">
        <v>151</v>
      </c>
      <c r="B108" s="100">
        <v>39241.849000000002</v>
      </c>
      <c r="C108" s="101">
        <v>12383.223</v>
      </c>
      <c r="D108" s="101">
        <v>22516.170999999998</v>
      </c>
      <c r="E108" s="101">
        <v>908.07399999999996</v>
      </c>
      <c r="F108" s="101">
        <v>2806.8530000000001</v>
      </c>
      <c r="G108" s="101">
        <v>0</v>
      </c>
      <c r="H108" s="101">
        <v>627.52800000000002</v>
      </c>
    </row>
    <row r="109" spans="1:8" x14ac:dyDescent="0.45">
      <c r="A109" s="108" t="s">
        <v>152</v>
      </c>
      <c r="B109" s="100">
        <v>20184.984</v>
      </c>
      <c r="C109" s="101">
        <v>10253.304</v>
      </c>
      <c r="D109" s="101">
        <v>3438.152</v>
      </c>
      <c r="E109" s="101">
        <v>1357.7819999999999</v>
      </c>
      <c r="F109" s="101">
        <v>3866.288</v>
      </c>
      <c r="G109" s="101">
        <v>9.5370000000000008</v>
      </c>
      <c r="H109" s="101">
        <v>1259.921</v>
      </c>
    </row>
    <row r="110" spans="1:8" x14ac:dyDescent="0.45">
      <c r="A110" s="108" t="s">
        <v>153</v>
      </c>
      <c r="B110" s="100">
        <v>8830.6810000000005</v>
      </c>
      <c r="C110" s="101">
        <v>55.642000000000003</v>
      </c>
      <c r="D110" s="101">
        <v>3837.174</v>
      </c>
      <c r="E110" s="101">
        <v>1709.0820000000001</v>
      </c>
      <c r="F110" s="101">
        <v>2913.364</v>
      </c>
      <c r="G110" s="101">
        <v>34.616999999999997</v>
      </c>
      <c r="H110" s="101">
        <v>280.80200000000002</v>
      </c>
    </row>
    <row r="111" spans="1:8" x14ac:dyDescent="0.45">
      <c r="A111" s="108" t="s">
        <v>154</v>
      </c>
      <c r="B111" s="106">
        <v>1296.931</v>
      </c>
      <c r="C111" s="107">
        <v>0</v>
      </c>
      <c r="D111" s="107">
        <v>841.25800000000004</v>
      </c>
      <c r="E111" s="107">
        <v>16.623000000000001</v>
      </c>
      <c r="F111" s="107">
        <v>380.94200000000001</v>
      </c>
      <c r="G111" s="107">
        <v>0</v>
      </c>
      <c r="H111" s="107">
        <v>58.107999999999997</v>
      </c>
    </row>
    <row r="112" spans="1:8" x14ac:dyDescent="0.45">
      <c r="A112" s="103">
        <v>2016</v>
      </c>
      <c r="B112" s="104">
        <v>222026.84</v>
      </c>
      <c r="C112" s="105">
        <v>32341.593000000001</v>
      </c>
      <c r="D112" s="105">
        <v>114263.874</v>
      </c>
      <c r="E112" s="105">
        <v>23229.791000000001</v>
      </c>
      <c r="F112" s="105">
        <v>42745.345000000001</v>
      </c>
      <c r="G112" s="105">
        <v>2182.8969999999999</v>
      </c>
      <c r="H112" s="105">
        <v>7263.34</v>
      </c>
    </row>
    <row r="113" spans="1:8" x14ac:dyDescent="0.45">
      <c r="A113" s="108" t="s">
        <v>140</v>
      </c>
      <c r="B113" s="100">
        <v>15213.534</v>
      </c>
      <c r="C113" s="101">
        <v>86.998999999999995</v>
      </c>
      <c r="D113" s="101">
        <v>6501.5230000000001</v>
      </c>
      <c r="E113" s="101">
        <v>4088.607</v>
      </c>
      <c r="F113" s="101">
        <v>3998.4180000000001</v>
      </c>
      <c r="G113" s="101">
        <v>287.71699999999998</v>
      </c>
      <c r="H113" s="101">
        <v>250.27</v>
      </c>
    </row>
    <row r="114" spans="1:8" x14ac:dyDescent="0.45">
      <c r="A114" s="108" t="s">
        <v>141</v>
      </c>
      <c r="B114" s="100">
        <v>6311.0649999999996</v>
      </c>
      <c r="C114" s="101">
        <v>55.396999999999998</v>
      </c>
      <c r="D114" s="101">
        <v>2991.2829999999999</v>
      </c>
      <c r="E114" s="101">
        <v>1374.511</v>
      </c>
      <c r="F114" s="101">
        <v>1760.17</v>
      </c>
      <c r="G114" s="101">
        <v>43.753</v>
      </c>
      <c r="H114" s="101">
        <v>85.950999999999993</v>
      </c>
    </row>
    <row r="115" spans="1:8" x14ac:dyDescent="0.45">
      <c r="A115" s="108" t="s">
        <v>142</v>
      </c>
      <c r="B115" s="100">
        <v>4378.7129999999997</v>
      </c>
      <c r="C115" s="101">
        <v>248.56100000000001</v>
      </c>
      <c r="D115" s="101">
        <v>1689.394</v>
      </c>
      <c r="E115" s="101">
        <v>935.70100000000002</v>
      </c>
      <c r="F115" s="101">
        <v>1313.057</v>
      </c>
      <c r="G115" s="101">
        <v>83.891000000000005</v>
      </c>
      <c r="H115" s="101">
        <v>108.108</v>
      </c>
    </row>
    <row r="116" spans="1:8" x14ac:dyDescent="0.45">
      <c r="A116" s="108" t="s">
        <v>143</v>
      </c>
      <c r="B116" s="100">
        <v>12646.387000000001</v>
      </c>
      <c r="C116" s="101">
        <v>45.277999999999999</v>
      </c>
      <c r="D116" s="101">
        <v>8669.018</v>
      </c>
      <c r="E116" s="101">
        <v>1480.1130000000001</v>
      </c>
      <c r="F116" s="101">
        <v>2053.3240000000001</v>
      </c>
      <c r="G116" s="101">
        <v>177.649</v>
      </c>
      <c r="H116" s="101">
        <v>221.005</v>
      </c>
    </row>
    <row r="117" spans="1:8" x14ac:dyDescent="0.45">
      <c r="A117" s="108" t="s">
        <v>144</v>
      </c>
      <c r="B117" s="100">
        <v>2528.2469999999998</v>
      </c>
      <c r="C117" s="101">
        <v>18.795000000000002</v>
      </c>
      <c r="D117" s="101">
        <v>1080.5060000000001</v>
      </c>
      <c r="E117" s="101">
        <v>608.13400000000001</v>
      </c>
      <c r="F117" s="101">
        <v>736.02</v>
      </c>
      <c r="G117" s="101">
        <v>35.856000000000002</v>
      </c>
      <c r="H117" s="101">
        <v>48.936</v>
      </c>
    </row>
    <row r="118" spans="1:8" x14ac:dyDescent="0.45">
      <c r="A118" s="108" t="s">
        <v>145</v>
      </c>
      <c r="B118" s="100">
        <v>2729.2890000000002</v>
      </c>
      <c r="C118" s="101">
        <v>42.439</v>
      </c>
      <c r="D118" s="101">
        <v>1105.8900000000001</v>
      </c>
      <c r="E118" s="101">
        <v>662.90700000000004</v>
      </c>
      <c r="F118" s="101">
        <v>806.64800000000002</v>
      </c>
      <c r="G118" s="101">
        <v>28.292999999999999</v>
      </c>
      <c r="H118" s="101">
        <v>83.111999999999995</v>
      </c>
    </row>
    <row r="119" spans="1:8" x14ac:dyDescent="0.45">
      <c r="A119" s="108" t="s">
        <v>146</v>
      </c>
      <c r="B119" s="100">
        <v>26945.679</v>
      </c>
      <c r="C119" s="101">
        <v>471.89100000000002</v>
      </c>
      <c r="D119" s="101">
        <v>21090.769</v>
      </c>
      <c r="E119" s="101">
        <v>1567.4110000000001</v>
      </c>
      <c r="F119" s="101">
        <v>2760.1889999999999</v>
      </c>
      <c r="G119" s="101">
        <v>0</v>
      </c>
      <c r="H119" s="101">
        <v>1055.42</v>
      </c>
    </row>
    <row r="120" spans="1:8" x14ac:dyDescent="0.45">
      <c r="A120" s="108" t="s">
        <v>61</v>
      </c>
      <c r="B120" s="100">
        <v>558.44100000000003</v>
      </c>
      <c r="C120" s="101">
        <v>3.5999999999999997E-2</v>
      </c>
      <c r="D120" s="101">
        <v>176.416</v>
      </c>
      <c r="E120" s="101">
        <v>78.257999999999996</v>
      </c>
      <c r="F120" s="101">
        <v>240.96100000000001</v>
      </c>
      <c r="G120" s="101">
        <v>35.313000000000002</v>
      </c>
      <c r="H120" s="101">
        <v>27.457000000000001</v>
      </c>
    </row>
    <row r="121" spans="1:8" x14ac:dyDescent="0.45">
      <c r="A121" s="108" t="s">
        <v>147</v>
      </c>
      <c r="B121" s="100">
        <v>28645.407999999999</v>
      </c>
      <c r="C121" s="101">
        <v>317.64400000000001</v>
      </c>
      <c r="D121" s="101">
        <v>11618.998</v>
      </c>
      <c r="E121" s="101">
        <v>4912.4870000000001</v>
      </c>
      <c r="F121" s="101">
        <v>9408.7350000000006</v>
      </c>
      <c r="G121" s="101">
        <v>1364.347</v>
      </c>
      <c r="H121" s="101">
        <v>1023.196</v>
      </c>
    </row>
    <row r="122" spans="1:8" x14ac:dyDescent="0.45">
      <c r="A122" s="108" t="s">
        <v>148</v>
      </c>
      <c r="B122" s="100">
        <v>5975.4080000000004</v>
      </c>
      <c r="C122" s="101">
        <v>1634.9739999999999</v>
      </c>
      <c r="D122" s="101">
        <v>2070.2170000000001</v>
      </c>
      <c r="E122" s="101">
        <v>335.91699999999997</v>
      </c>
      <c r="F122" s="101">
        <v>1418.8889999999999</v>
      </c>
      <c r="G122" s="101">
        <v>0</v>
      </c>
      <c r="H122" s="101">
        <v>515.41200000000003</v>
      </c>
    </row>
    <row r="123" spans="1:8" x14ac:dyDescent="0.45">
      <c r="A123" s="108" t="s">
        <v>149</v>
      </c>
      <c r="B123" s="100">
        <v>6742.1809999999996</v>
      </c>
      <c r="C123" s="101">
        <v>1392.077</v>
      </c>
      <c r="D123" s="101">
        <v>2102.087</v>
      </c>
      <c r="E123" s="101">
        <v>759.197</v>
      </c>
      <c r="F123" s="101">
        <v>2064.7620000000002</v>
      </c>
      <c r="G123" s="101">
        <v>55.578000000000003</v>
      </c>
      <c r="H123" s="101">
        <v>368.48</v>
      </c>
    </row>
    <row r="124" spans="1:8" x14ac:dyDescent="0.45">
      <c r="A124" s="108" t="s">
        <v>60</v>
      </c>
      <c r="B124" s="100">
        <v>34139.182000000001</v>
      </c>
      <c r="C124" s="101">
        <v>5659.5889999999999</v>
      </c>
      <c r="D124" s="101">
        <v>22673.023000000001</v>
      </c>
      <c r="E124" s="101">
        <v>1317.021</v>
      </c>
      <c r="F124" s="101">
        <v>4167.0379999999996</v>
      </c>
      <c r="G124" s="101">
        <v>21.457999999999998</v>
      </c>
      <c r="H124" s="101">
        <v>301.053</v>
      </c>
    </row>
    <row r="125" spans="1:8" x14ac:dyDescent="0.45">
      <c r="A125" s="108" t="s">
        <v>150</v>
      </c>
      <c r="B125" s="100">
        <v>5800.7139999999999</v>
      </c>
      <c r="C125" s="101">
        <v>19.416</v>
      </c>
      <c r="D125" s="101">
        <v>2677.9349999999999</v>
      </c>
      <c r="E125" s="101">
        <v>845.61699999999996</v>
      </c>
      <c r="F125" s="101">
        <v>1955.08</v>
      </c>
      <c r="G125" s="101">
        <v>0</v>
      </c>
      <c r="H125" s="101">
        <v>302.666</v>
      </c>
    </row>
    <row r="126" spans="1:8" x14ac:dyDescent="0.45">
      <c r="A126" s="108" t="s">
        <v>151</v>
      </c>
      <c r="B126" s="100">
        <v>38862.014999999999</v>
      </c>
      <c r="C126" s="101">
        <v>11880.548000000001</v>
      </c>
      <c r="D126" s="101">
        <v>21193.620999999999</v>
      </c>
      <c r="E126" s="101">
        <v>1094.5229999999999</v>
      </c>
      <c r="F126" s="101">
        <v>2846.3330000000001</v>
      </c>
      <c r="G126" s="101">
        <v>0</v>
      </c>
      <c r="H126" s="101">
        <v>1846.991</v>
      </c>
    </row>
    <row r="127" spans="1:8" x14ac:dyDescent="0.45">
      <c r="A127" s="108" t="s">
        <v>152</v>
      </c>
      <c r="B127" s="100">
        <v>20676.522000000001</v>
      </c>
      <c r="C127" s="101">
        <v>10415.201999999999</v>
      </c>
      <c r="D127" s="101">
        <v>3683.5529999999999</v>
      </c>
      <c r="E127" s="101">
        <v>1374.9159999999999</v>
      </c>
      <c r="F127" s="101">
        <v>3839.6849999999999</v>
      </c>
      <c r="G127" s="101">
        <v>10.113</v>
      </c>
      <c r="H127" s="101">
        <v>1353.0530000000001</v>
      </c>
    </row>
    <row r="128" spans="1:8" x14ac:dyDescent="0.45">
      <c r="A128" s="108" t="s">
        <v>153</v>
      </c>
      <c r="B128" s="100">
        <v>9140.8430000000008</v>
      </c>
      <c r="C128" s="101">
        <v>52.747</v>
      </c>
      <c r="D128" s="101">
        <v>4024.3490000000002</v>
      </c>
      <c r="E128" s="101">
        <v>1774.4849999999999</v>
      </c>
      <c r="F128" s="101">
        <v>2966.7829999999999</v>
      </c>
      <c r="G128" s="101">
        <v>38.927</v>
      </c>
      <c r="H128" s="101">
        <v>283.55200000000002</v>
      </c>
    </row>
    <row r="129" spans="1:8" x14ac:dyDescent="0.45">
      <c r="A129" s="108" t="s">
        <v>154</v>
      </c>
      <c r="B129" s="106">
        <v>1399.3420000000001</v>
      </c>
      <c r="C129" s="107">
        <v>0</v>
      </c>
      <c r="D129" s="107">
        <v>915.29399999999998</v>
      </c>
      <c r="E129" s="107">
        <v>19.984999999999999</v>
      </c>
      <c r="F129" s="107">
        <v>407.48500000000001</v>
      </c>
      <c r="G129" s="107">
        <v>0</v>
      </c>
      <c r="H129" s="107">
        <v>56.576999999999998</v>
      </c>
    </row>
    <row r="130" spans="1:8" x14ac:dyDescent="0.45">
      <c r="A130" s="103">
        <v>2017</v>
      </c>
      <c r="B130" s="104">
        <v>231178.715</v>
      </c>
      <c r="C130" s="105">
        <v>33359.72</v>
      </c>
      <c r="D130" s="105">
        <v>118289.32399999999</v>
      </c>
      <c r="E130" s="105">
        <v>24627.984</v>
      </c>
      <c r="F130" s="105">
        <v>43666.188999999998</v>
      </c>
      <c r="G130" s="105">
        <v>2441.0279999999998</v>
      </c>
      <c r="H130" s="105">
        <v>8794.4709999999995</v>
      </c>
    </row>
    <row r="131" spans="1:8" x14ac:dyDescent="0.45">
      <c r="A131" s="108" t="s">
        <v>140</v>
      </c>
      <c r="B131" s="100">
        <v>15095.106</v>
      </c>
      <c r="C131" s="101">
        <v>83.65</v>
      </c>
      <c r="D131" s="101">
        <v>6255.7640000000001</v>
      </c>
      <c r="E131" s="101">
        <v>4205.3249999999998</v>
      </c>
      <c r="F131" s="101">
        <v>3981.6410000000001</v>
      </c>
      <c r="G131" s="101">
        <v>318.02199999999999</v>
      </c>
      <c r="H131" s="101">
        <v>250.70400000000001</v>
      </c>
    </row>
    <row r="132" spans="1:8" x14ac:dyDescent="0.45">
      <c r="A132" s="108" t="s">
        <v>141</v>
      </c>
      <c r="B132" s="100">
        <v>6274.835</v>
      </c>
      <c r="C132" s="101">
        <v>47.686999999999998</v>
      </c>
      <c r="D132" s="101">
        <v>2866.6030000000001</v>
      </c>
      <c r="E132" s="101">
        <v>1398.548</v>
      </c>
      <c r="F132" s="101">
        <v>1806.633</v>
      </c>
      <c r="G132" s="101">
        <v>47.334000000000003</v>
      </c>
      <c r="H132" s="101">
        <v>108.03100000000001</v>
      </c>
    </row>
    <row r="133" spans="1:8" x14ac:dyDescent="0.45">
      <c r="A133" s="108" t="s">
        <v>142</v>
      </c>
      <c r="B133" s="100">
        <v>4401.674</v>
      </c>
      <c r="C133" s="101">
        <v>223.44300000000001</v>
      </c>
      <c r="D133" s="101">
        <v>1705.097</v>
      </c>
      <c r="E133" s="101">
        <v>950.76700000000005</v>
      </c>
      <c r="F133" s="101">
        <v>1323.2280000000001</v>
      </c>
      <c r="G133" s="101">
        <v>89.165000000000006</v>
      </c>
      <c r="H133" s="101">
        <v>109.974</v>
      </c>
    </row>
    <row r="134" spans="1:8" x14ac:dyDescent="0.45">
      <c r="A134" s="108" t="s">
        <v>143</v>
      </c>
      <c r="B134" s="100">
        <v>13422.338</v>
      </c>
      <c r="C134" s="101">
        <v>24.751999999999999</v>
      </c>
      <c r="D134" s="101">
        <v>9356.3709999999992</v>
      </c>
      <c r="E134" s="101">
        <v>1509.8019999999999</v>
      </c>
      <c r="F134" s="101">
        <v>2108.3159999999998</v>
      </c>
      <c r="G134" s="101">
        <v>211.57300000000001</v>
      </c>
      <c r="H134" s="101">
        <v>211.524</v>
      </c>
    </row>
    <row r="135" spans="1:8" x14ac:dyDescent="0.45">
      <c r="A135" s="108" t="s">
        <v>144</v>
      </c>
      <c r="B135" s="100">
        <v>2555.4569999999999</v>
      </c>
      <c r="C135" s="101">
        <v>18.302</v>
      </c>
      <c r="D135" s="101">
        <v>1070.7239999999999</v>
      </c>
      <c r="E135" s="101">
        <v>635.553</v>
      </c>
      <c r="F135" s="101">
        <v>746.79399999999998</v>
      </c>
      <c r="G135" s="101">
        <v>38.819000000000003</v>
      </c>
      <c r="H135" s="101">
        <v>45.265999999999998</v>
      </c>
    </row>
    <row r="136" spans="1:8" x14ac:dyDescent="0.45">
      <c r="A136" s="108" t="s">
        <v>145</v>
      </c>
      <c r="B136" s="100">
        <v>2736.471</v>
      </c>
      <c r="C136" s="101">
        <v>32.08</v>
      </c>
      <c r="D136" s="101">
        <v>1053.652</v>
      </c>
      <c r="E136" s="101">
        <v>696.43200000000002</v>
      </c>
      <c r="F136" s="101">
        <v>810.447</v>
      </c>
      <c r="G136" s="101">
        <v>34.564999999999998</v>
      </c>
      <c r="H136" s="101">
        <v>109.294</v>
      </c>
    </row>
    <row r="137" spans="1:8" x14ac:dyDescent="0.45">
      <c r="A137" s="108" t="s">
        <v>146</v>
      </c>
      <c r="B137" s="100">
        <v>27987.809000000001</v>
      </c>
      <c r="C137" s="101">
        <v>455.83699999999999</v>
      </c>
      <c r="D137" s="101">
        <v>22083.519</v>
      </c>
      <c r="E137" s="101">
        <v>1958.7080000000001</v>
      </c>
      <c r="F137" s="101">
        <v>2718.4470000000001</v>
      </c>
      <c r="G137" s="101">
        <v>0</v>
      </c>
      <c r="H137" s="101">
        <v>771.298</v>
      </c>
    </row>
    <row r="138" spans="1:8" x14ac:dyDescent="0.45">
      <c r="A138" s="108" t="s">
        <v>61</v>
      </c>
      <c r="B138" s="100">
        <v>598.57600000000002</v>
      </c>
      <c r="C138" s="101">
        <v>1.2999999999999999E-2</v>
      </c>
      <c r="D138" s="101">
        <v>182.66200000000001</v>
      </c>
      <c r="E138" s="101">
        <v>79.837000000000003</v>
      </c>
      <c r="F138" s="101">
        <v>251.01300000000001</v>
      </c>
      <c r="G138" s="101">
        <v>46.716000000000001</v>
      </c>
      <c r="H138" s="101">
        <v>38.334000000000003</v>
      </c>
    </row>
    <row r="139" spans="1:8" x14ac:dyDescent="0.45">
      <c r="A139" s="108" t="s">
        <v>147</v>
      </c>
      <c r="B139" s="100">
        <v>29613.119999999999</v>
      </c>
      <c r="C139" s="101">
        <v>302.51</v>
      </c>
      <c r="D139" s="101">
        <v>11745.244000000001</v>
      </c>
      <c r="E139" s="101">
        <v>5039.6670000000004</v>
      </c>
      <c r="F139" s="101">
        <v>9876.9159999999993</v>
      </c>
      <c r="G139" s="101">
        <v>1513.5070000000001</v>
      </c>
      <c r="H139" s="101">
        <v>1135.2760000000001</v>
      </c>
    </row>
    <row r="140" spans="1:8" x14ac:dyDescent="0.45">
      <c r="A140" s="108" t="s">
        <v>148</v>
      </c>
      <c r="B140" s="100">
        <v>5870.41</v>
      </c>
      <c r="C140" s="101">
        <v>1354.9290000000001</v>
      </c>
      <c r="D140" s="101">
        <v>2077.0749999999998</v>
      </c>
      <c r="E140" s="101">
        <v>369.68</v>
      </c>
      <c r="F140" s="101">
        <v>1423.596</v>
      </c>
      <c r="G140" s="101">
        <v>3.4000000000000002E-2</v>
      </c>
      <c r="H140" s="101">
        <v>645.096</v>
      </c>
    </row>
    <row r="141" spans="1:8" x14ac:dyDescent="0.45">
      <c r="A141" s="108" t="s">
        <v>149</v>
      </c>
      <c r="B141" s="100">
        <v>6995.9279999999999</v>
      </c>
      <c r="C141" s="101">
        <v>1311.377</v>
      </c>
      <c r="D141" s="101">
        <v>2146.96</v>
      </c>
      <c r="E141" s="101">
        <v>799.24699999999996</v>
      </c>
      <c r="F141" s="101">
        <v>2136.5439999999999</v>
      </c>
      <c r="G141" s="101">
        <v>58.634</v>
      </c>
      <c r="H141" s="101">
        <v>543.16499999999996</v>
      </c>
    </row>
    <row r="142" spans="1:8" x14ac:dyDescent="0.45">
      <c r="A142" s="108" t="s">
        <v>60</v>
      </c>
      <c r="B142" s="100">
        <v>35967.603000000003</v>
      </c>
      <c r="C142" s="101">
        <v>7323.6080000000002</v>
      </c>
      <c r="D142" s="101">
        <v>22525.475999999999</v>
      </c>
      <c r="E142" s="101">
        <v>1390.5429999999999</v>
      </c>
      <c r="F142" s="101">
        <v>4315.4979999999996</v>
      </c>
      <c r="G142" s="101">
        <v>27.84</v>
      </c>
      <c r="H142" s="101">
        <v>384.63799999999998</v>
      </c>
    </row>
    <row r="143" spans="1:8" x14ac:dyDescent="0.45">
      <c r="A143" s="108" t="s">
        <v>150</v>
      </c>
      <c r="B143" s="100">
        <v>5893.7640000000001</v>
      </c>
      <c r="C143" s="101">
        <v>15.105</v>
      </c>
      <c r="D143" s="101">
        <v>2670.2469999999998</v>
      </c>
      <c r="E143" s="101">
        <v>873.15</v>
      </c>
      <c r="F143" s="101">
        <v>1960.77</v>
      </c>
      <c r="G143" s="101">
        <v>0</v>
      </c>
      <c r="H143" s="101">
        <v>374.49200000000002</v>
      </c>
    </row>
    <row r="144" spans="1:8" x14ac:dyDescent="0.45">
      <c r="A144" s="108" t="s">
        <v>151</v>
      </c>
      <c r="B144" s="100">
        <v>42019.544999999998</v>
      </c>
      <c r="C144" s="101">
        <v>12262.147999999999</v>
      </c>
      <c r="D144" s="101">
        <v>23557.404999999999</v>
      </c>
      <c r="E144" s="101">
        <v>1427.4549999999999</v>
      </c>
      <c r="F144" s="101">
        <v>2886.3389999999999</v>
      </c>
      <c r="G144" s="101">
        <v>0</v>
      </c>
      <c r="H144" s="101">
        <v>1886.1990000000001</v>
      </c>
    </row>
    <row r="145" spans="1:8" x14ac:dyDescent="0.45">
      <c r="A145" s="108" t="s">
        <v>152</v>
      </c>
      <c r="B145" s="100">
        <v>20539.179</v>
      </c>
      <c r="C145" s="101">
        <v>9854.9500000000007</v>
      </c>
      <c r="D145" s="101">
        <v>3688.9859999999999</v>
      </c>
      <c r="E145" s="101">
        <v>1459.3510000000001</v>
      </c>
      <c r="F145" s="101">
        <v>3909.183</v>
      </c>
      <c r="G145" s="101">
        <v>10.46</v>
      </c>
      <c r="H145" s="101">
        <v>1616.249</v>
      </c>
    </row>
    <row r="146" spans="1:8" x14ac:dyDescent="0.45">
      <c r="A146" s="108" t="s">
        <v>153</v>
      </c>
      <c r="B146" s="100">
        <v>9537.9830000000002</v>
      </c>
      <c r="C146" s="101">
        <v>49.33</v>
      </c>
      <c r="D146" s="101">
        <v>4308.6790000000001</v>
      </c>
      <c r="E146" s="101">
        <v>1812.0129999999999</v>
      </c>
      <c r="F146" s="101">
        <v>2979.7159999999999</v>
      </c>
      <c r="G146" s="101">
        <v>44.359000000000002</v>
      </c>
      <c r="H146" s="101">
        <v>343.88499999999999</v>
      </c>
    </row>
    <row r="147" spans="1:8" x14ac:dyDescent="0.45">
      <c r="A147" s="108" t="s">
        <v>154</v>
      </c>
      <c r="B147" s="106">
        <v>1512.8810000000001</v>
      </c>
      <c r="C147" s="107">
        <v>0</v>
      </c>
      <c r="D147" s="107">
        <v>994.86</v>
      </c>
      <c r="E147" s="107">
        <v>21.904</v>
      </c>
      <c r="F147" s="107">
        <v>431.16500000000002</v>
      </c>
      <c r="G147" s="107">
        <v>0</v>
      </c>
      <c r="H147" s="107">
        <v>64.951999999999998</v>
      </c>
    </row>
    <row r="148" spans="1:8" x14ac:dyDescent="0.45">
      <c r="A148" s="103">
        <v>2018</v>
      </c>
      <c r="B148" s="104">
        <v>233584.65599999999</v>
      </c>
      <c r="C148" s="105">
        <v>32480.248</v>
      </c>
      <c r="D148" s="105">
        <v>116830.63499999999</v>
      </c>
      <c r="E148" s="105">
        <v>27016.29</v>
      </c>
      <c r="F148" s="105">
        <v>45248.828000000001</v>
      </c>
      <c r="G148" s="105">
        <v>2682.11</v>
      </c>
      <c r="H148" s="105">
        <v>9326.5439999999999</v>
      </c>
    </row>
    <row r="149" spans="1:8" x14ac:dyDescent="0.45">
      <c r="A149" s="108" t="s">
        <v>140</v>
      </c>
      <c r="B149" s="100">
        <v>14746.074000000001</v>
      </c>
      <c r="C149" s="101">
        <v>67.867000000000004</v>
      </c>
      <c r="D149" s="101">
        <v>5594.1139999999996</v>
      </c>
      <c r="E149" s="101">
        <v>4352.8410000000003</v>
      </c>
      <c r="F149" s="101">
        <v>4111.6779999999999</v>
      </c>
      <c r="G149" s="101">
        <v>337.71300000000002</v>
      </c>
      <c r="H149" s="101">
        <v>281.863</v>
      </c>
    </row>
    <row r="150" spans="1:8" x14ac:dyDescent="0.45">
      <c r="A150" s="108" t="s">
        <v>141</v>
      </c>
      <c r="B150" s="100">
        <v>6374.9369999999999</v>
      </c>
      <c r="C150" s="101">
        <v>44.415999999999997</v>
      </c>
      <c r="D150" s="101">
        <v>2926.009</v>
      </c>
      <c r="E150" s="101">
        <v>1396.424</v>
      </c>
      <c r="F150" s="101">
        <v>1824.6279999999999</v>
      </c>
      <c r="G150" s="101">
        <v>52.465000000000003</v>
      </c>
      <c r="H150" s="101">
        <v>130.995</v>
      </c>
    </row>
    <row r="151" spans="1:8" x14ac:dyDescent="0.45">
      <c r="A151" s="108" t="s">
        <v>142</v>
      </c>
      <c r="B151" s="100">
        <v>4460.6670000000004</v>
      </c>
      <c r="C151" s="101">
        <v>204.58099999999999</v>
      </c>
      <c r="D151" s="101">
        <v>1699.471</v>
      </c>
      <c r="E151" s="101">
        <v>994.85900000000004</v>
      </c>
      <c r="F151" s="101">
        <v>1348.114</v>
      </c>
      <c r="G151" s="101">
        <v>94.114000000000004</v>
      </c>
      <c r="H151" s="101">
        <v>119.527</v>
      </c>
    </row>
    <row r="152" spans="1:8" x14ac:dyDescent="0.45">
      <c r="A152" s="108" t="s">
        <v>143</v>
      </c>
      <c r="B152" s="100">
        <v>13768.734</v>
      </c>
      <c r="C152" s="101">
        <v>1.9079999999999999</v>
      </c>
      <c r="D152" s="101">
        <v>9576.1740000000009</v>
      </c>
      <c r="E152" s="101">
        <v>1596.4929999999999</v>
      </c>
      <c r="F152" s="101">
        <v>2143.2860000000001</v>
      </c>
      <c r="G152" s="101">
        <v>241.035</v>
      </c>
      <c r="H152" s="101">
        <v>209.839</v>
      </c>
    </row>
    <row r="153" spans="1:8" x14ac:dyDescent="0.45">
      <c r="A153" s="108" t="s">
        <v>144</v>
      </c>
      <c r="B153" s="100">
        <v>2542.5450000000001</v>
      </c>
      <c r="C153" s="101">
        <v>15.545</v>
      </c>
      <c r="D153" s="101">
        <v>1045.961</v>
      </c>
      <c r="E153" s="101">
        <v>639.40599999999995</v>
      </c>
      <c r="F153" s="101">
        <v>754.548</v>
      </c>
      <c r="G153" s="101">
        <v>41.570999999999998</v>
      </c>
      <c r="H153" s="101">
        <v>45.514000000000003</v>
      </c>
    </row>
    <row r="154" spans="1:8" x14ac:dyDescent="0.45">
      <c r="A154" s="108" t="s">
        <v>145</v>
      </c>
      <c r="B154" s="100">
        <v>2760.1469999999999</v>
      </c>
      <c r="C154" s="101">
        <v>25.25</v>
      </c>
      <c r="D154" s="101">
        <v>1059.1980000000001</v>
      </c>
      <c r="E154" s="101">
        <v>701.38599999999997</v>
      </c>
      <c r="F154" s="101">
        <v>829.79899999999998</v>
      </c>
      <c r="G154" s="101">
        <v>37.674999999999997</v>
      </c>
      <c r="H154" s="101">
        <v>106.839</v>
      </c>
    </row>
    <row r="155" spans="1:8" x14ac:dyDescent="0.45">
      <c r="A155" s="108" t="s">
        <v>146</v>
      </c>
      <c r="B155" s="100">
        <v>29905.272000000001</v>
      </c>
      <c r="C155" s="101">
        <v>467.85199999999998</v>
      </c>
      <c r="D155" s="101">
        <v>22530.780999999999</v>
      </c>
      <c r="E155" s="101">
        <v>3181.2649999999999</v>
      </c>
      <c r="F155" s="101">
        <v>2902.3429999999998</v>
      </c>
      <c r="G155" s="101">
        <v>0</v>
      </c>
      <c r="H155" s="101">
        <v>823.03300000000002</v>
      </c>
    </row>
    <row r="156" spans="1:8" x14ac:dyDescent="0.45">
      <c r="A156" s="108" t="s">
        <v>61</v>
      </c>
      <c r="B156" s="100">
        <v>636.572</v>
      </c>
      <c r="C156" s="101">
        <v>0</v>
      </c>
      <c r="D156" s="101">
        <v>173.16499999999999</v>
      </c>
      <c r="E156" s="101">
        <v>89.534999999999997</v>
      </c>
      <c r="F156" s="101">
        <v>265.54199999999997</v>
      </c>
      <c r="G156" s="101">
        <v>61.131</v>
      </c>
      <c r="H156" s="101">
        <v>47.2</v>
      </c>
    </row>
    <row r="157" spans="1:8" x14ac:dyDescent="0.45">
      <c r="A157" s="108" t="s">
        <v>147</v>
      </c>
      <c r="B157" s="100">
        <v>30692.239000000001</v>
      </c>
      <c r="C157" s="101">
        <v>284.86</v>
      </c>
      <c r="D157" s="101">
        <v>11632.721</v>
      </c>
      <c r="E157" s="101">
        <v>5370.2280000000001</v>
      </c>
      <c r="F157" s="101">
        <v>10551.852000000001</v>
      </c>
      <c r="G157" s="101">
        <v>1660.1079999999999</v>
      </c>
      <c r="H157" s="101">
        <v>1192.471</v>
      </c>
    </row>
    <row r="158" spans="1:8" x14ac:dyDescent="0.45">
      <c r="A158" s="108" t="s">
        <v>148</v>
      </c>
      <c r="B158" s="100">
        <v>5882.424</v>
      </c>
      <c r="C158" s="101">
        <v>1280.0820000000001</v>
      </c>
      <c r="D158" s="101">
        <v>2091.06</v>
      </c>
      <c r="E158" s="101">
        <v>412.93400000000003</v>
      </c>
      <c r="F158" s="101">
        <v>1448.742</v>
      </c>
      <c r="G158" s="101">
        <v>0.33200000000000002</v>
      </c>
      <c r="H158" s="101">
        <v>649.274</v>
      </c>
    </row>
    <row r="159" spans="1:8" x14ac:dyDescent="0.45">
      <c r="A159" s="108" t="s">
        <v>149</v>
      </c>
      <c r="B159" s="100">
        <v>6970.3829999999998</v>
      </c>
      <c r="C159" s="101">
        <v>1107.26</v>
      </c>
      <c r="D159" s="101">
        <v>2161.9569999999999</v>
      </c>
      <c r="E159" s="101">
        <v>866.39800000000002</v>
      </c>
      <c r="F159" s="101">
        <v>2256.6309999999999</v>
      </c>
      <c r="G159" s="101">
        <v>60.808</v>
      </c>
      <c r="H159" s="101">
        <v>517.33000000000004</v>
      </c>
    </row>
    <row r="160" spans="1:8" x14ac:dyDescent="0.45">
      <c r="A160" s="108" t="s">
        <v>60</v>
      </c>
      <c r="B160" s="100">
        <v>37374.212</v>
      </c>
      <c r="C160" s="101">
        <v>7584.134</v>
      </c>
      <c r="D160" s="101">
        <v>23439.813999999998</v>
      </c>
      <c r="E160" s="101">
        <v>1437.7750000000001</v>
      </c>
      <c r="F160" s="101">
        <v>4473.0929999999998</v>
      </c>
      <c r="G160" s="101">
        <v>34.329000000000001</v>
      </c>
      <c r="H160" s="101">
        <v>405.06799999999998</v>
      </c>
    </row>
    <row r="161" spans="1:8" x14ac:dyDescent="0.45">
      <c r="A161" s="108" t="s">
        <v>150</v>
      </c>
      <c r="B161" s="100">
        <v>5806.4260000000004</v>
      </c>
      <c r="C161" s="101">
        <v>11.952999999999999</v>
      </c>
      <c r="D161" s="101">
        <v>2516.183</v>
      </c>
      <c r="E161" s="101">
        <v>931.21199999999999</v>
      </c>
      <c r="F161" s="101">
        <v>1974.7280000000001</v>
      </c>
      <c r="G161" s="101">
        <v>0</v>
      </c>
      <c r="H161" s="101">
        <v>372.34899999999999</v>
      </c>
    </row>
    <row r="162" spans="1:8" x14ac:dyDescent="0.45">
      <c r="A162" s="108" t="s">
        <v>151</v>
      </c>
      <c r="B162" s="100">
        <v>40012.851000000002</v>
      </c>
      <c r="C162" s="101">
        <v>11571.893</v>
      </c>
      <c r="D162" s="101">
        <v>21823.677</v>
      </c>
      <c r="E162" s="101">
        <v>1661.835</v>
      </c>
      <c r="F162" s="101">
        <v>2934.181</v>
      </c>
      <c r="G162" s="101">
        <v>0</v>
      </c>
      <c r="H162" s="101">
        <v>2021.2650000000001</v>
      </c>
    </row>
    <row r="163" spans="1:8" x14ac:dyDescent="0.45">
      <c r="A163" s="108" t="s">
        <v>152</v>
      </c>
      <c r="B163" s="100">
        <v>20492.620999999999</v>
      </c>
      <c r="C163" s="101">
        <v>9756.7070000000003</v>
      </c>
      <c r="D163" s="101">
        <v>3583.4839999999999</v>
      </c>
      <c r="E163" s="101">
        <v>1506.309</v>
      </c>
      <c r="F163" s="101">
        <v>3952.4580000000001</v>
      </c>
      <c r="G163" s="101">
        <v>11.025</v>
      </c>
      <c r="H163" s="101">
        <v>1682.6379999999999</v>
      </c>
    </row>
    <row r="164" spans="1:8" x14ac:dyDescent="0.45">
      <c r="A164" s="108" t="s">
        <v>153</v>
      </c>
      <c r="B164" s="100">
        <v>9394.4760000000006</v>
      </c>
      <c r="C164" s="101">
        <v>55.942</v>
      </c>
      <c r="D164" s="101">
        <v>3986.4549999999999</v>
      </c>
      <c r="E164" s="101">
        <v>1853.318</v>
      </c>
      <c r="F164" s="101">
        <v>3023.64</v>
      </c>
      <c r="G164" s="101">
        <v>49.804000000000002</v>
      </c>
      <c r="H164" s="101">
        <v>425.31700000000001</v>
      </c>
    </row>
    <row r="165" spans="1:8" x14ac:dyDescent="0.45">
      <c r="A165" s="108" t="s">
        <v>154</v>
      </c>
      <c r="B165" s="106">
        <v>1547.124</v>
      </c>
      <c r="C165" s="107">
        <v>0</v>
      </c>
      <c r="D165" s="107">
        <v>990.41200000000003</v>
      </c>
      <c r="E165" s="107">
        <v>24.073</v>
      </c>
      <c r="F165" s="107">
        <v>453.44400000000002</v>
      </c>
      <c r="G165" s="107">
        <v>0</v>
      </c>
      <c r="H165" s="107">
        <v>79.194000000000003</v>
      </c>
    </row>
    <row r="166" spans="1:8" x14ac:dyDescent="0.45">
      <c r="A166" s="103">
        <v>2019</v>
      </c>
      <c r="B166" s="104">
        <v>231620.70300000001</v>
      </c>
      <c r="C166" s="105">
        <v>32057.353999999999</v>
      </c>
      <c r="D166" s="105">
        <v>116125.179</v>
      </c>
      <c r="E166" s="105">
        <v>26851.813999999998</v>
      </c>
      <c r="F166" s="105">
        <v>44762.891000000003</v>
      </c>
      <c r="G166" s="105">
        <v>2646.5169999999998</v>
      </c>
      <c r="H166" s="105">
        <v>9176.9480000000003</v>
      </c>
    </row>
    <row r="167" spans="1:8" x14ac:dyDescent="0.45">
      <c r="A167" s="108" t="s">
        <v>140</v>
      </c>
      <c r="B167" s="100">
        <v>14462.554</v>
      </c>
      <c r="C167" s="101">
        <v>49.984999999999999</v>
      </c>
      <c r="D167" s="101">
        <v>5389.5249999999996</v>
      </c>
      <c r="E167" s="101">
        <v>4100.5540000000001</v>
      </c>
      <c r="F167" s="101">
        <v>4056.38</v>
      </c>
      <c r="G167" s="101">
        <v>570.77</v>
      </c>
      <c r="H167" s="101">
        <v>295.33999999999997</v>
      </c>
    </row>
    <row r="168" spans="1:8" x14ac:dyDescent="0.45">
      <c r="A168" s="108" t="s">
        <v>141</v>
      </c>
      <c r="B168" s="100">
        <v>6349.0129999999999</v>
      </c>
      <c r="C168" s="101">
        <v>39.323</v>
      </c>
      <c r="D168" s="101">
        <v>2962.2510000000002</v>
      </c>
      <c r="E168" s="101">
        <v>1370.556</v>
      </c>
      <c r="F168" s="101">
        <v>1789.0070000000001</v>
      </c>
      <c r="G168" s="101">
        <v>48.55</v>
      </c>
      <c r="H168" s="101">
        <v>139.32599999999999</v>
      </c>
    </row>
    <row r="169" spans="1:8" x14ac:dyDescent="0.45">
      <c r="A169" s="108" t="s">
        <v>142</v>
      </c>
      <c r="B169" s="100">
        <v>4391.6469999999999</v>
      </c>
      <c r="C169" s="101">
        <v>185.905</v>
      </c>
      <c r="D169" s="101">
        <v>1721.2170000000001</v>
      </c>
      <c r="E169" s="101">
        <v>962.74699999999996</v>
      </c>
      <c r="F169" s="101">
        <v>1312.84</v>
      </c>
      <c r="G169" s="101">
        <v>83.831000000000003</v>
      </c>
      <c r="H169" s="101">
        <v>125.107</v>
      </c>
    </row>
    <row r="170" spans="1:8" x14ac:dyDescent="0.45">
      <c r="A170" s="108" t="s">
        <v>143</v>
      </c>
      <c r="B170" s="100">
        <v>13424.805</v>
      </c>
      <c r="C170" s="101">
        <v>1.4279999999999999</v>
      </c>
      <c r="D170" s="101">
        <v>9260.9249999999993</v>
      </c>
      <c r="E170" s="101">
        <v>1523.4369999999999</v>
      </c>
      <c r="F170" s="101">
        <v>2088.1390000000001</v>
      </c>
      <c r="G170" s="101">
        <v>330.58600000000001</v>
      </c>
      <c r="H170" s="101">
        <v>220.29</v>
      </c>
    </row>
    <row r="171" spans="1:8" x14ac:dyDescent="0.45">
      <c r="A171" s="108" t="s">
        <v>144</v>
      </c>
      <c r="B171" s="100">
        <v>2492.4960000000001</v>
      </c>
      <c r="C171" s="101">
        <v>11.927</v>
      </c>
      <c r="D171" s="101">
        <v>1042.8789999999999</v>
      </c>
      <c r="E171" s="101">
        <v>626.19899999999996</v>
      </c>
      <c r="F171" s="101">
        <v>739.88400000000001</v>
      </c>
      <c r="G171" s="101">
        <v>28.542999999999999</v>
      </c>
      <c r="H171" s="101">
        <v>43.064</v>
      </c>
    </row>
    <row r="172" spans="1:8" x14ac:dyDescent="0.45">
      <c r="A172" s="108" t="s">
        <v>145</v>
      </c>
      <c r="B172" s="100">
        <v>2679.991</v>
      </c>
      <c r="C172" s="101">
        <v>13.502000000000001</v>
      </c>
      <c r="D172" s="101">
        <v>1029.231</v>
      </c>
      <c r="E172" s="101">
        <v>685.79300000000001</v>
      </c>
      <c r="F172" s="101">
        <v>809.75</v>
      </c>
      <c r="G172" s="101">
        <v>33.981000000000002</v>
      </c>
      <c r="H172" s="101">
        <v>107.735</v>
      </c>
    </row>
    <row r="173" spans="1:8" x14ac:dyDescent="0.45">
      <c r="A173" s="108" t="s">
        <v>146</v>
      </c>
      <c r="B173" s="100">
        <v>28616.106</v>
      </c>
      <c r="C173" s="101">
        <v>414.166</v>
      </c>
      <c r="D173" s="101">
        <v>21281.526000000002</v>
      </c>
      <c r="E173" s="101">
        <v>3221.6379999999999</v>
      </c>
      <c r="F173" s="101">
        <v>2935.9540000000002</v>
      </c>
      <c r="G173" s="101">
        <v>0</v>
      </c>
      <c r="H173" s="101">
        <v>762.822</v>
      </c>
    </row>
    <row r="174" spans="1:8" x14ac:dyDescent="0.45">
      <c r="A174" s="108" t="s">
        <v>61</v>
      </c>
      <c r="B174" s="100">
        <v>666.19</v>
      </c>
      <c r="C174" s="101">
        <v>0</v>
      </c>
      <c r="D174" s="101">
        <v>185.37799999999999</v>
      </c>
      <c r="E174" s="101">
        <v>93.753</v>
      </c>
      <c r="F174" s="101">
        <v>277.45100000000002</v>
      </c>
      <c r="G174" s="101">
        <v>63.332000000000001</v>
      </c>
      <c r="H174" s="101">
        <v>46.274999999999999</v>
      </c>
    </row>
    <row r="175" spans="1:8" x14ac:dyDescent="0.45">
      <c r="A175" s="108" t="s">
        <v>147</v>
      </c>
      <c r="B175" s="100">
        <v>30178.9</v>
      </c>
      <c r="C175" s="101">
        <v>263.572</v>
      </c>
      <c r="D175" s="101">
        <v>11610.371999999999</v>
      </c>
      <c r="E175" s="101">
        <v>5216.5029999999997</v>
      </c>
      <c r="F175" s="101">
        <v>10579.918</v>
      </c>
      <c r="G175" s="101">
        <v>1334.367</v>
      </c>
      <c r="H175" s="101">
        <v>1174.1679999999999</v>
      </c>
    </row>
    <row r="176" spans="1:8" x14ac:dyDescent="0.45">
      <c r="A176" s="108" t="s">
        <v>148</v>
      </c>
      <c r="B176" s="100">
        <v>5967.7820000000002</v>
      </c>
      <c r="C176" s="101">
        <v>1316.18</v>
      </c>
      <c r="D176" s="101">
        <v>2212.346</v>
      </c>
      <c r="E176" s="101">
        <v>416.96300000000002</v>
      </c>
      <c r="F176" s="101">
        <v>1407.672</v>
      </c>
      <c r="G176" s="101">
        <v>0.33800000000000002</v>
      </c>
      <c r="H176" s="101">
        <v>614.28300000000002</v>
      </c>
    </row>
    <row r="177" spans="1:8" x14ac:dyDescent="0.45">
      <c r="A177" s="108" t="s">
        <v>149</v>
      </c>
      <c r="B177" s="100">
        <v>7126.3010000000004</v>
      </c>
      <c r="C177" s="101">
        <v>1174.8789999999999</v>
      </c>
      <c r="D177" s="101">
        <v>2228.9659999999999</v>
      </c>
      <c r="E177" s="101">
        <v>897.17899999999997</v>
      </c>
      <c r="F177" s="101">
        <v>2298.9780000000001</v>
      </c>
      <c r="G177" s="101">
        <v>54.387999999999998</v>
      </c>
      <c r="H177" s="101">
        <v>471.91199999999998</v>
      </c>
    </row>
    <row r="178" spans="1:8" x14ac:dyDescent="0.45">
      <c r="A178" s="108" t="s">
        <v>60</v>
      </c>
      <c r="B178" s="100">
        <v>37243.874000000003</v>
      </c>
      <c r="C178" s="101">
        <v>7348.1030000000001</v>
      </c>
      <c r="D178" s="101">
        <v>23440.813999999998</v>
      </c>
      <c r="E178" s="101">
        <v>1503</v>
      </c>
      <c r="F178" s="101">
        <v>4527.4570000000003</v>
      </c>
      <c r="G178" s="101">
        <v>33.738999999999997</v>
      </c>
      <c r="H178" s="101">
        <v>390.76100000000002</v>
      </c>
    </row>
    <row r="179" spans="1:8" x14ac:dyDescent="0.45">
      <c r="A179" s="108" t="s">
        <v>150</v>
      </c>
      <c r="B179" s="100">
        <v>5551.3239999999996</v>
      </c>
      <c r="C179" s="101">
        <v>8.1649999999999991</v>
      </c>
      <c r="D179" s="101">
        <v>2385.5880000000002</v>
      </c>
      <c r="E179" s="101">
        <v>915.80600000000004</v>
      </c>
      <c r="F179" s="101">
        <v>1916.14</v>
      </c>
      <c r="G179" s="101">
        <v>0</v>
      </c>
      <c r="H179" s="101">
        <v>325.625</v>
      </c>
    </row>
    <row r="180" spans="1:8" x14ac:dyDescent="0.45">
      <c r="A180" s="108" t="s">
        <v>151</v>
      </c>
      <c r="B180" s="100">
        <v>41029.728000000003</v>
      </c>
      <c r="C180" s="101">
        <v>11339.672</v>
      </c>
      <c r="D180" s="101">
        <v>22777.578000000001</v>
      </c>
      <c r="E180" s="101">
        <v>2015.6559999999999</v>
      </c>
      <c r="F180" s="101">
        <v>2785.143</v>
      </c>
      <c r="G180" s="101">
        <v>9.5069999999999997</v>
      </c>
      <c r="H180" s="101">
        <v>2102.1709999999998</v>
      </c>
    </row>
    <row r="181" spans="1:8" x14ac:dyDescent="0.45">
      <c r="A181" s="108" t="s">
        <v>152</v>
      </c>
      <c r="B181" s="100">
        <v>21236.504000000001</v>
      </c>
      <c r="C181" s="101">
        <v>9849.9920000000002</v>
      </c>
      <c r="D181" s="101">
        <v>3639.7759999999998</v>
      </c>
      <c r="E181" s="101">
        <v>2028.3489999999999</v>
      </c>
      <c r="F181" s="101">
        <v>3811.07</v>
      </c>
      <c r="G181" s="101">
        <v>10.231</v>
      </c>
      <c r="H181" s="101">
        <v>1897.087</v>
      </c>
    </row>
    <row r="182" spans="1:8" x14ac:dyDescent="0.45">
      <c r="A182" s="108" t="s">
        <v>153</v>
      </c>
      <c r="B182" s="100">
        <v>8655.8209999999999</v>
      </c>
      <c r="C182" s="101">
        <v>40.51</v>
      </c>
      <c r="D182" s="101">
        <v>3988.6239999999998</v>
      </c>
      <c r="E182" s="101">
        <v>1248.883</v>
      </c>
      <c r="F182" s="101">
        <v>2964.5929999999998</v>
      </c>
      <c r="G182" s="101">
        <v>44.353999999999999</v>
      </c>
      <c r="H182" s="101">
        <v>368.85599999999999</v>
      </c>
    </row>
    <row r="183" spans="1:8" x14ac:dyDescent="0.45">
      <c r="A183" s="108" t="s">
        <v>154</v>
      </c>
      <c r="B183" s="106">
        <v>1547.297</v>
      </c>
      <c r="C183" s="107">
        <v>0</v>
      </c>
      <c r="D183" s="107">
        <v>968.18200000000002</v>
      </c>
      <c r="E183" s="107">
        <v>24.8</v>
      </c>
      <c r="F183" s="107">
        <v>462.18799999999999</v>
      </c>
      <c r="G183" s="107">
        <v>0</v>
      </c>
      <c r="H183" s="107">
        <v>92.126999999999995</v>
      </c>
    </row>
    <row r="184" spans="1:8" x14ac:dyDescent="0.45">
      <c r="A184" s="103">
        <v>2020</v>
      </c>
      <c r="B184" s="104">
        <v>222563.12899999999</v>
      </c>
      <c r="C184" s="105">
        <v>30457.441999999999</v>
      </c>
      <c r="D184" s="105">
        <v>109343.789</v>
      </c>
      <c r="E184" s="105">
        <v>26701.994999999999</v>
      </c>
      <c r="F184" s="105">
        <v>43797.195</v>
      </c>
      <c r="G184" s="105">
        <v>2769.6559999999999</v>
      </c>
      <c r="H184" s="105">
        <v>9493.0529999999999</v>
      </c>
    </row>
    <row r="185" spans="1:8" x14ac:dyDescent="0.45">
      <c r="A185" s="108" t="s">
        <v>140</v>
      </c>
      <c r="B185" s="100">
        <v>13315.628000000001</v>
      </c>
      <c r="C185" s="101">
        <v>41.552999999999997</v>
      </c>
      <c r="D185" s="101">
        <v>4561.0730000000003</v>
      </c>
      <c r="E185" s="101">
        <v>3993.02</v>
      </c>
      <c r="F185" s="101">
        <v>3937.7620000000002</v>
      </c>
      <c r="G185" s="101">
        <v>485.43299999999999</v>
      </c>
      <c r="H185" s="101">
        <v>296.78699999999998</v>
      </c>
    </row>
    <row r="186" spans="1:8" x14ac:dyDescent="0.45">
      <c r="A186" s="108" t="s">
        <v>141</v>
      </c>
      <c r="B186" s="100">
        <v>5909.6869999999999</v>
      </c>
      <c r="C186" s="101">
        <v>33.709000000000003</v>
      </c>
      <c r="D186" s="101">
        <v>2562.8440000000001</v>
      </c>
      <c r="E186" s="101">
        <v>1361.204</v>
      </c>
      <c r="F186" s="101">
        <v>1763.3409999999999</v>
      </c>
      <c r="G186" s="101">
        <v>53.134999999999998</v>
      </c>
      <c r="H186" s="101">
        <v>135.45400000000001</v>
      </c>
    </row>
    <row r="187" spans="1:8" x14ac:dyDescent="0.45">
      <c r="A187" s="108" t="s">
        <v>142</v>
      </c>
      <c r="B187" s="100">
        <v>4062.297</v>
      </c>
      <c r="C187" s="101">
        <v>161.565</v>
      </c>
      <c r="D187" s="101">
        <v>1463.374</v>
      </c>
      <c r="E187" s="101">
        <v>952.10699999999997</v>
      </c>
      <c r="F187" s="101">
        <v>1269.2370000000001</v>
      </c>
      <c r="G187" s="101">
        <v>88.593000000000004</v>
      </c>
      <c r="H187" s="101">
        <v>127.422</v>
      </c>
    </row>
    <row r="188" spans="1:8" x14ac:dyDescent="0.45">
      <c r="A188" s="108" t="s">
        <v>143</v>
      </c>
      <c r="B188" s="100">
        <v>11226.331</v>
      </c>
      <c r="C188" s="101">
        <v>1.333</v>
      </c>
      <c r="D188" s="101">
        <v>7304.7889999999998</v>
      </c>
      <c r="E188" s="101">
        <v>1405.046</v>
      </c>
      <c r="F188" s="101">
        <v>2032.9179999999999</v>
      </c>
      <c r="G188" s="101">
        <v>274.58600000000001</v>
      </c>
      <c r="H188" s="101">
        <v>207.65899999999999</v>
      </c>
    </row>
    <row r="189" spans="1:8" x14ac:dyDescent="0.45">
      <c r="A189" s="108" t="s">
        <v>144</v>
      </c>
      <c r="B189" s="100">
        <v>2419.732</v>
      </c>
      <c r="C189" s="101">
        <v>9.1430000000000007</v>
      </c>
      <c r="D189" s="101">
        <v>957.69600000000003</v>
      </c>
      <c r="E189" s="101">
        <v>634.28499999999997</v>
      </c>
      <c r="F189" s="101">
        <v>733.67499999999995</v>
      </c>
      <c r="G189" s="101">
        <v>40.651000000000003</v>
      </c>
      <c r="H189" s="101">
        <v>44.280999999999999</v>
      </c>
    </row>
    <row r="190" spans="1:8" x14ac:dyDescent="0.45">
      <c r="A190" s="108" t="s">
        <v>145</v>
      </c>
      <c r="B190" s="100">
        <v>2558.2930000000001</v>
      </c>
      <c r="C190" s="101">
        <v>7.8609999999999998</v>
      </c>
      <c r="D190" s="101">
        <v>946.69399999999996</v>
      </c>
      <c r="E190" s="101">
        <v>673.11699999999996</v>
      </c>
      <c r="F190" s="101">
        <v>808.84900000000005</v>
      </c>
      <c r="G190" s="101">
        <v>35.128999999999998</v>
      </c>
      <c r="H190" s="101">
        <v>86.641999999999996</v>
      </c>
    </row>
    <row r="191" spans="1:8" x14ac:dyDescent="0.45">
      <c r="A191" s="108" t="s">
        <v>146</v>
      </c>
      <c r="B191" s="100">
        <v>28684.252</v>
      </c>
      <c r="C191" s="101">
        <v>438.63499999999999</v>
      </c>
      <c r="D191" s="101">
        <v>21433.643</v>
      </c>
      <c r="E191" s="101">
        <v>3195.038</v>
      </c>
      <c r="F191" s="101">
        <v>2851.5740000000001</v>
      </c>
      <c r="G191" s="101">
        <v>0</v>
      </c>
      <c r="H191" s="101">
        <v>765.36199999999997</v>
      </c>
    </row>
    <row r="192" spans="1:8" x14ac:dyDescent="0.45">
      <c r="A192" s="108" t="s">
        <v>61</v>
      </c>
      <c r="B192" s="100">
        <v>727.61800000000005</v>
      </c>
      <c r="C192" s="101">
        <v>0</v>
      </c>
      <c r="D192" s="101">
        <v>219.268</v>
      </c>
      <c r="E192" s="101">
        <v>98.472999999999999</v>
      </c>
      <c r="F192" s="101">
        <v>291.81700000000001</v>
      </c>
      <c r="G192" s="101">
        <v>70.22</v>
      </c>
      <c r="H192" s="101">
        <v>47.84</v>
      </c>
    </row>
    <row r="193" spans="1:8" x14ac:dyDescent="0.45">
      <c r="A193" s="108" t="s">
        <v>147</v>
      </c>
      <c r="B193" s="100">
        <v>30176.092000000001</v>
      </c>
      <c r="C193" s="101">
        <v>226.42</v>
      </c>
      <c r="D193" s="101">
        <v>11288.066999999999</v>
      </c>
      <c r="E193" s="101">
        <v>5153.3990000000003</v>
      </c>
      <c r="F193" s="101">
        <v>10723.251</v>
      </c>
      <c r="G193" s="101">
        <v>1569.6479999999999</v>
      </c>
      <c r="H193" s="101">
        <v>1215.309</v>
      </c>
    </row>
    <row r="194" spans="1:8" x14ac:dyDescent="0.45">
      <c r="A194" s="108" t="s">
        <v>148</v>
      </c>
      <c r="B194" s="100">
        <v>5645.4610000000002</v>
      </c>
      <c r="C194" s="101">
        <v>1104.0920000000001</v>
      </c>
      <c r="D194" s="101">
        <v>2065.3919999999998</v>
      </c>
      <c r="E194" s="101">
        <v>414.65100000000001</v>
      </c>
      <c r="F194" s="101">
        <v>1386.326</v>
      </c>
      <c r="G194" s="101">
        <v>0.74099999999999999</v>
      </c>
      <c r="H194" s="101">
        <v>674.26</v>
      </c>
    </row>
    <row r="195" spans="1:8" x14ac:dyDescent="0.45">
      <c r="A195" s="108" t="s">
        <v>149</v>
      </c>
      <c r="B195" s="100">
        <v>6984.2</v>
      </c>
      <c r="C195" s="101">
        <v>1001.177</v>
      </c>
      <c r="D195" s="101">
        <v>2131.723</v>
      </c>
      <c r="E195" s="101">
        <v>917.875</v>
      </c>
      <c r="F195" s="101">
        <v>2313.5630000000001</v>
      </c>
      <c r="G195" s="101">
        <v>57.643000000000001</v>
      </c>
      <c r="H195" s="101">
        <v>562.22</v>
      </c>
    </row>
    <row r="196" spans="1:8" x14ac:dyDescent="0.45">
      <c r="A196" s="108" t="s">
        <v>60</v>
      </c>
      <c r="B196" s="100">
        <v>37166.578000000001</v>
      </c>
      <c r="C196" s="101">
        <v>7052.0360000000001</v>
      </c>
      <c r="D196" s="101">
        <v>23878.541000000001</v>
      </c>
      <c r="E196" s="101">
        <v>1422.6089999999999</v>
      </c>
      <c r="F196" s="101">
        <v>4336.3549999999996</v>
      </c>
      <c r="G196" s="101">
        <v>35.061999999999998</v>
      </c>
      <c r="H196" s="101">
        <v>441.97500000000002</v>
      </c>
    </row>
    <row r="197" spans="1:8" x14ac:dyDescent="0.45">
      <c r="A197" s="108" t="s">
        <v>150</v>
      </c>
      <c r="B197" s="100">
        <v>5308.8040000000001</v>
      </c>
      <c r="C197" s="101">
        <v>6.1959999999999997</v>
      </c>
      <c r="D197" s="101">
        <v>2290.9119999999998</v>
      </c>
      <c r="E197" s="101">
        <v>891.32299999999998</v>
      </c>
      <c r="F197" s="101">
        <v>1766.346</v>
      </c>
      <c r="G197" s="101">
        <v>0</v>
      </c>
      <c r="H197" s="101">
        <v>354.02600000000001</v>
      </c>
    </row>
    <row r="198" spans="1:8" x14ac:dyDescent="0.45">
      <c r="A198" s="108" t="s">
        <v>151</v>
      </c>
      <c r="B198" s="100">
        <v>37540.353999999999</v>
      </c>
      <c r="C198" s="101">
        <v>10713.433999999999</v>
      </c>
      <c r="D198" s="101">
        <v>19944.990000000002</v>
      </c>
      <c r="E198" s="101">
        <v>2231.9380000000001</v>
      </c>
      <c r="F198" s="101">
        <v>2663.7620000000002</v>
      </c>
      <c r="G198" s="101">
        <v>0</v>
      </c>
      <c r="H198" s="101">
        <v>1986.231</v>
      </c>
    </row>
    <row r="199" spans="1:8" x14ac:dyDescent="0.45">
      <c r="A199" s="108" t="s">
        <v>152</v>
      </c>
      <c r="B199" s="100">
        <v>20941.867999999999</v>
      </c>
      <c r="C199" s="101">
        <v>9625.81</v>
      </c>
      <c r="D199" s="101">
        <v>3545.9609999999998</v>
      </c>
      <c r="E199" s="101">
        <v>2118.3539999999998</v>
      </c>
      <c r="F199" s="101">
        <v>3526.14</v>
      </c>
      <c r="G199" s="101">
        <v>9.5350000000000001</v>
      </c>
      <c r="H199" s="101">
        <v>2116.0680000000002</v>
      </c>
    </row>
    <row r="200" spans="1:8" x14ac:dyDescent="0.45">
      <c r="A200" s="108" t="s">
        <v>153</v>
      </c>
      <c r="B200" s="100">
        <v>8451.2379999999994</v>
      </c>
      <c r="C200" s="101">
        <v>34.476999999999997</v>
      </c>
      <c r="D200" s="101">
        <v>3871.9</v>
      </c>
      <c r="E200" s="101">
        <v>1213.683</v>
      </c>
      <c r="F200" s="101">
        <v>2930.018</v>
      </c>
      <c r="G200" s="101">
        <v>49.28</v>
      </c>
      <c r="H200" s="101">
        <v>351.88</v>
      </c>
    </row>
    <row r="201" spans="1:8" x14ac:dyDescent="0.45">
      <c r="A201" s="108" t="s">
        <v>154</v>
      </c>
      <c r="B201" s="106">
        <v>1444.537</v>
      </c>
      <c r="C201" s="107">
        <v>0</v>
      </c>
      <c r="D201" s="107">
        <v>876.923</v>
      </c>
      <c r="E201" s="107">
        <v>25.873999999999999</v>
      </c>
      <c r="F201" s="107">
        <v>462.10300000000001</v>
      </c>
      <c r="G201" s="107">
        <v>0</v>
      </c>
      <c r="H201" s="107">
        <v>79.638000000000005</v>
      </c>
    </row>
    <row r="202" spans="1:8" x14ac:dyDescent="0.45">
      <c r="A202" s="103">
        <v>2021</v>
      </c>
      <c r="B202" s="104">
        <v>236030.16800000001</v>
      </c>
      <c r="C202" s="105">
        <v>31809.727999999999</v>
      </c>
      <c r="D202" s="105">
        <v>116936.323</v>
      </c>
      <c r="E202" s="105">
        <v>27836.205999999998</v>
      </c>
      <c r="F202" s="105">
        <v>45875.05</v>
      </c>
      <c r="G202" s="105">
        <v>2900.489</v>
      </c>
      <c r="H202" s="105">
        <v>10672.371999999999</v>
      </c>
    </row>
    <row r="203" spans="1:8" x14ac:dyDescent="0.45">
      <c r="A203" s="108" t="s">
        <v>140</v>
      </c>
      <c r="B203" s="100">
        <v>13388.04</v>
      </c>
      <c r="C203" s="101">
        <v>33.406999999999996</v>
      </c>
      <c r="D203" s="101">
        <v>4538.3909999999996</v>
      </c>
      <c r="E203" s="101">
        <v>3974.6570000000002</v>
      </c>
      <c r="F203" s="101">
        <v>4067.4389999999999</v>
      </c>
      <c r="G203" s="101">
        <v>477.70600000000002</v>
      </c>
      <c r="H203" s="101">
        <v>296.43900000000002</v>
      </c>
    </row>
    <row r="204" spans="1:8" x14ac:dyDescent="0.45">
      <c r="A204" s="108" t="s">
        <v>141</v>
      </c>
      <c r="B204" s="100">
        <v>5808.0690000000004</v>
      </c>
      <c r="C204" s="101">
        <v>35.597000000000001</v>
      </c>
      <c r="D204" s="101">
        <v>2405.346</v>
      </c>
      <c r="E204" s="101">
        <v>1368.902</v>
      </c>
      <c r="F204" s="101">
        <v>1811.8340000000001</v>
      </c>
      <c r="G204" s="101">
        <v>54.639000000000003</v>
      </c>
      <c r="H204" s="101">
        <v>131.75200000000001</v>
      </c>
    </row>
    <row r="205" spans="1:8" x14ac:dyDescent="0.45">
      <c r="A205" s="108" t="s">
        <v>142</v>
      </c>
      <c r="B205" s="100">
        <v>4308.5259999999998</v>
      </c>
      <c r="C205" s="101">
        <v>178.92699999999999</v>
      </c>
      <c r="D205" s="101">
        <v>1545.8530000000001</v>
      </c>
      <c r="E205" s="101">
        <v>1003.936</v>
      </c>
      <c r="F205" s="101">
        <v>1328.18</v>
      </c>
      <c r="G205" s="101">
        <v>89.271000000000001</v>
      </c>
      <c r="H205" s="101">
        <v>162.35900000000001</v>
      </c>
    </row>
    <row r="206" spans="1:8" x14ac:dyDescent="0.45">
      <c r="A206" s="108" t="s">
        <v>143</v>
      </c>
      <c r="B206" s="100">
        <v>10731.661</v>
      </c>
      <c r="C206" s="101">
        <v>1.3959999999999999</v>
      </c>
      <c r="D206" s="101">
        <v>6655.1450000000004</v>
      </c>
      <c r="E206" s="101">
        <v>1421.982</v>
      </c>
      <c r="F206" s="101">
        <v>2141.5030000000002</v>
      </c>
      <c r="G206" s="101">
        <v>308.98500000000001</v>
      </c>
      <c r="H206" s="101">
        <v>202.65100000000001</v>
      </c>
    </row>
    <row r="207" spans="1:8" x14ac:dyDescent="0.45">
      <c r="A207" s="108" t="s">
        <v>144</v>
      </c>
      <c r="B207" s="100">
        <v>2458.4259999999999</v>
      </c>
      <c r="C207" s="101">
        <v>7.4</v>
      </c>
      <c r="D207" s="101">
        <v>951.35599999999999</v>
      </c>
      <c r="E207" s="101">
        <v>644.92399999999998</v>
      </c>
      <c r="F207" s="101">
        <v>771.71600000000001</v>
      </c>
      <c r="G207" s="101">
        <v>41.481999999999999</v>
      </c>
      <c r="H207" s="101">
        <v>41.546999999999997</v>
      </c>
    </row>
    <row r="208" spans="1:8" x14ac:dyDescent="0.45">
      <c r="A208" s="108" t="s">
        <v>145</v>
      </c>
      <c r="B208" s="100">
        <v>2568.9250000000002</v>
      </c>
      <c r="C208" s="101">
        <v>7.8040000000000003</v>
      </c>
      <c r="D208" s="101">
        <v>927.11800000000005</v>
      </c>
      <c r="E208" s="101">
        <v>671.33699999999999</v>
      </c>
      <c r="F208" s="101">
        <v>838.38099999999997</v>
      </c>
      <c r="G208" s="101">
        <v>35.581000000000003</v>
      </c>
      <c r="H208" s="101">
        <v>88.703999999999994</v>
      </c>
    </row>
    <row r="209" spans="1:8" x14ac:dyDescent="0.45">
      <c r="A209" s="108" t="s">
        <v>146</v>
      </c>
      <c r="B209" s="100">
        <v>29928.203000000001</v>
      </c>
      <c r="C209" s="101">
        <v>454.79199999999997</v>
      </c>
      <c r="D209" s="101">
        <v>21996.341</v>
      </c>
      <c r="E209" s="101">
        <v>3774.1959999999999</v>
      </c>
      <c r="F209" s="101">
        <v>2889.009</v>
      </c>
      <c r="G209" s="101">
        <v>0</v>
      </c>
      <c r="H209" s="101">
        <v>813.86599999999999</v>
      </c>
    </row>
    <row r="210" spans="1:8" x14ac:dyDescent="0.45">
      <c r="A210" s="108" t="s">
        <v>61</v>
      </c>
      <c r="B210" s="100">
        <v>788.75599999999997</v>
      </c>
      <c r="C210" s="101">
        <v>0</v>
      </c>
      <c r="D210" s="101">
        <v>237.18799999999999</v>
      </c>
      <c r="E210" s="101">
        <v>100.92700000000001</v>
      </c>
      <c r="F210" s="101">
        <v>369.40100000000001</v>
      </c>
      <c r="G210" s="101">
        <v>4.92</v>
      </c>
      <c r="H210" s="101">
        <v>76.319999999999993</v>
      </c>
    </row>
    <row r="211" spans="1:8" x14ac:dyDescent="0.45">
      <c r="A211" s="108" t="s">
        <v>147</v>
      </c>
      <c r="B211" s="100">
        <v>31478.517</v>
      </c>
      <c r="C211" s="101">
        <v>244.23099999999999</v>
      </c>
      <c r="D211" s="101">
        <v>11500.352000000001</v>
      </c>
      <c r="E211" s="101">
        <v>5323.482</v>
      </c>
      <c r="F211" s="101">
        <v>11476.352000000001</v>
      </c>
      <c r="G211" s="101">
        <v>1730.3019999999999</v>
      </c>
      <c r="H211" s="101">
        <v>1203.799</v>
      </c>
    </row>
    <row r="212" spans="1:8" x14ac:dyDescent="0.45">
      <c r="A212" s="108" t="s">
        <v>148</v>
      </c>
      <c r="B212" s="100">
        <v>6015.558</v>
      </c>
      <c r="C212" s="101">
        <v>1216.6590000000001</v>
      </c>
      <c r="D212" s="101">
        <v>2129.6779999999999</v>
      </c>
      <c r="E212" s="101">
        <v>444.08199999999999</v>
      </c>
      <c r="F212" s="101">
        <v>1445.489</v>
      </c>
      <c r="G212" s="101">
        <v>1.153</v>
      </c>
      <c r="H212" s="101">
        <v>778.49900000000002</v>
      </c>
    </row>
    <row r="213" spans="1:8" x14ac:dyDescent="0.45">
      <c r="A213" s="108" t="s">
        <v>149</v>
      </c>
      <c r="B213" s="100">
        <v>7207.7520000000004</v>
      </c>
      <c r="C213" s="101">
        <v>1014.481</v>
      </c>
      <c r="D213" s="101">
        <v>2183.7939999999999</v>
      </c>
      <c r="E213" s="101">
        <v>971.29499999999996</v>
      </c>
      <c r="F213" s="101">
        <v>2442.5770000000002</v>
      </c>
      <c r="G213" s="101">
        <v>59.738</v>
      </c>
      <c r="H213" s="101">
        <v>535.86800000000005</v>
      </c>
    </row>
    <row r="214" spans="1:8" x14ac:dyDescent="0.45">
      <c r="A214" s="108" t="s">
        <v>60</v>
      </c>
      <c r="B214" s="100">
        <v>37223.624000000003</v>
      </c>
      <c r="C214" s="101">
        <v>7247.8850000000002</v>
      </c>
      <c r="D214" s="101">
        <v>23446.132000000001</v>
      </c>
      <c r="E214" s="101">
        <v>1604.35</v>
      </c>
      <c r="F214" s="101">
        <v>4196.9399999999996</v>
      </c>
      <c r="G214" s="101">
        <v>37.1</v>
      </c>
      <c r="H214" s="101">
        <v>691.21699999999998</v>
      </c>
    </row>
    <row r="215" spans="1:8" x14ac:dyDescent="0.45">
      <c r="A215" s="108" t="s">
        <v>150</v>
      </c>
      <c r="B215" s="100">
        <v>5514.3710000000001</v>
      </c>
      <c r="C215" s="101">
        <v>6.0339999999999998</v>
      </c>
      <c r="D215" s="101">
        <v>2239.2109999999998</v>
      </c>
      <c r="E215" s="101">
        <v>948.27099999999996</v>
      </c>
      <c r="F215" s="101">
        <v>1847.87</v>
      </c>
      <c r="G215" s="101">
        <v>0</v>
      </c>
      <c r="H215" s="101">
        <v>472.98500000000001</v>
      </c>
    </row>
    <row r="216" spans="1:8" x14ac:dyDescent="0.45">
      <c r="A216" s="108" t="s">
        <v>151</v>
      </c>
      <c r="B216" s="100">
        <v>46305.985999999997</v>
      </c>
      <c r="C216" s="101">
        <v>11310.406999999999</v>
      </c>
      <c r="D216" s="101">
        <v>27619.151999999998</v>
      </c>
      <c r="E216" s="101">
        <v>2122.1219999999998</v>
      </c>
      <c r="F216" s="101">
        <v>2879.8719999999998</v>
      </c>
      <c r="G216" s="101">
        <v>0</v>
      </c>
      <c r="H216" s="101">
        <v>2374.433</v>
      </c>
    </row>
    <row r="217" spans="1:8" x14ac:dyDescent="0.45">
      <c r="A217" s="108" t="s">
        <v>152</v>
      </c>
      <c r="B217" s="100">
        <v>22025.606</v>
      </c>
      <c r="C217" s="101">
        <v>10019.075000000001</v>
      </c>
      <c r="D217" s="101">
        <v>3687.37</v>
      </c>
      <c r="E217" s="101">
        <v>2176.4029999999998</v>
      </c>
      <c r="F217" s="101">
        <v>3806.2139999999999</v>
      </c>
      <c r="G217" s="101">
        <v>9.9160000000000004</v>
      </c>
      <c r="H217" s="101">
        <v>2326.6289999999999</v>
      </c>
    </row>
    <row r="218" spans="1:8" x14ac:dyDescent="0.45">
      <c r="A218" s="108" t="s">
        <v>153</v>
      </c>
      <c r="B218" s="100">
        <v>8724.2389999999996</v>
      </c>
      <c r="C218" s="101">
        <v>31.635000000000002</v>
      </c>
      <c r="D218" s="101">
        <v>3928.2240000000002</v>
      </c>
      <c r="E218" s="101">
        <v>1254.973</v>
      </c>
      <c r="F218" s="101">
        <v>3073.1289999999999</v>
      </c>
      <c r="G218" s="101">
        <v>49.697000000000003</v>
      </c>
      <c r="H218" s="101">
        <v>386.58</v>
      </c>
    </row>
    <row r="219" spans="1:8" x14ac:dyDescent="0.45">
      <c r="A219" s="108" t="s">
        <v>154</v>
      </c>
      <c r="B219" s="106">
        <v>1553.9079999999999</v>
      </c>
      <c r="C219" s="107">
        <v>0</v>
      </c>
      <c r="D219" s="107">
        <v>945.67</v>
      </c>
      <c r="E219" s="107">
        <v>30.369</v>
      </c>
      <c r="F219" s="107">
        <v>489.14499999999998</v>
      </c>
      <c r="G219" s="107">
        <v>0</v>
      </c>
      <c r="H219" s="107">
        <v>88.724000000000004</v>
      </c>
    </row>
    <row r="220" spans="1:8" x14ac:dyDescent="0.45">
      <c r="A220" s="103">
        <v>2022</v>
      </c>
      <c r="B220" s="104">
        <v>234666.59899999999</v>
      </c>
      <c r="C220" s="105">
        <v>29222.350999999999</v>
      </c>
      <c r="D220" s="105">
        <v>117279.35799999999</v>
      </c>
      <c r="E220" s="105">
        <v>27838.147000000001</v>
      </c>
      <c r="F220" s="105">
        <v>47122.216</v>
      </c>
      <c r="G220" s="105">
        <v>3068.4810000000002</v>
      </c>
      <c r="H220" s="105">
        <v>10136.046</v>
      </c>
    </row>
    <row r="221" spans="1:8" x14ac:dyDescent="0.45">
      <c r="A221" s="108" t="s">
        <v>140</v>
      </c>
      <c r="B221" s="100">
        <v>13226.898999999999</v>
      </c>
      <c r="C221" s="101">
        <v>28.062999999999999</v>
      </c>
      <c r="D221" s="101">
        <v>4118.893</v>
      </c>
      <c r="E221" s="101">
        <v>4094.1410000000001</v>
      </c>
      <c r="F221" s="101">
        <v>4195.826</v>
      </c>
      <c r="G221" s="101">
        <v>513.904</v>
      </c>
      <c r="H221" s="101">
        <v>276.072</v>
      </c>
    </row>
    <row r="222" spans="1:8" x14ac:dyDescent="0.45">
      <c r="A222" s="108" t="s">
        <v>141</v>
      </c>
      <c r="B222" s="100">
        <v>6021.3530000000001</v>
      </c>
      <c r="C222" s="101">
        <v>35.994999999999997</v>
      </c>
      <c r="D222" s="101">
        <v>2508.7660000000001</v>
      </c>
      <c r="E222" s="101">
        <v>1398.5029999999999</v>
      </c>
      <c r="F222" s="101">
        <v>1848.454</v>
      </c>
      <c r="G222" s="101">
        <v>57.843000000000004</v>
      </c>
      <c r="H222" s="101">
        <v>171.791</v>
      </c>
    </row>
    <row r="223" spans="1:8" x14ac:dyDescent="0.45">
      <c r="A223" s="108" t="s">
        <v>142</v>
      </c>
      <c r="B223" s="100">
        <v>4547.6729999999998</v>
      </c>
      <c r="C223" s="101">
        <v>166.27600000000001</v>
      </c>
      <c r="D223" s="101">
        <v>1771.931</v>
      </c>
      <c r="E223" s="101">
        <v>977.67100000000005</v>
      </c>
      <c r="F223" s="101">
        <v>1379.376</v>
      </c>
      <c r="G223" s="101">
        <v>89.135999999999996</v>
      </c>
      <c r="H223" s="101">
        <v>163.28299999999999</v>
      </c>
    </row>
    <row r="224" spans="1:8" x14ac:dyDescent="0.45">
      <c r="A224" s="108" t="s">
        <v>143</v>
      </c>
      <c r="B224" s="100">
        <v>10654.259</v>
      </c>
      <c r="C224" s="101">
        <v>1.2370000000000001</v>
      </c>
      <c r="D224" s="101">
        <v>6527.24</v>
      </c>
      <c r="E224" s="101">
        <v>1482.5419999999999</v>
      </c>
      <c r="F224" s="101">
        <v>2193.59</v>
      </c>
      <c r="G224" s="101">
        <v>297.38299999999998</v>
      </c>
      <c r="H224" s="101">
        <v>152.26599999999999</v>
      </c>
    </row>
    <row r="225" spans="1:16" x14ac:dyDescent="0.45">
      <c r="A225" s="108" t="s">
        <v>144</v>
      </c>
      <c r="B225" s="100">
        <v>2476.4520000000002</v>
      </c>
      <c r="C225" s="101">
        <v>6.73</v>
      </c>
      <c r="D225" s="101">
        <v>932.66700000000003</v>
      </c>
      <c r="E225" s="101">
        <v>661.05100000000004</v>
      </c>
      <c r="F225" s="101">
        <v>784.05100000000004</v>
      </c>
      <c r="G225" s="101">
        <v>43.750999999999998</v>
      </c>
      <c r="H225" s="101">
        <v>48.201999999999998</v>
      </c>
    </row>
    <row r="226" spans="1:16" x14ac:dyDescent="0.45">
      <c r="A226" s="108" t="s">
        <v>145</v>
      </c>
      <c r="B226" s="100">
        <v>2640.43</v>
      </c>
      <c r="C226" s="101">
        <v>10.821</v>
      </c>
      <c r="D226" s="101">
        <v>888.32600000000002</v>
      </c>
      <c r="E226" s="101">
        <v>684.053</v>
      </c>
      <c r="F226" s="101">
        <v>861.45100000000002</v>
      </c>
      <c r="G226" s="101">
        <v>38.755000000000003</v>
      </c>
      <c r="H226" s="101">
        <v>157.023</v>
      </c>
    </row>
    <row r="227" spans="1:16" ht="13.5" thickBot="1" x14ac:dyDescent="0.5">
      <c r="A227" s="108" t="s">
        <v>146</v>
      </c>
      <c r="B227" s="100">
        <v>30019.593000000001</v>
      </c>
      <c r="C227" s="101">
        <v>410.74</v>
      </c>
      <c r="D227" s="101">
        <v>22498.377</v>
      </c>
      <c r="E227" s="101">
        <v>3541.05</v>
      </c>
      <c r="F227" s="101">
        <v>2831.05</v>
      </c>
      <c r="G227" s="101">
        <v>0</v>
      </c>
      <c r="H227" s="101">
        <v>738.37599999999998</v>
      </c>
    </row>
    <row r="228" spans="1:16" ht="16" x14ac:dyDescent="0.45">
      <c r="A228" s="108" t="s">
        <v>61</v>
      </c>
      <c r="B228" s="100">
        <v>748.279</v>
      </c>
      <c r="C228" s="101">
        <v>0</v>
      </c>
      <c r="D228" s="101">
        <v>241.023</v>
      </c>
      <c r="E228" s="101">
        <v>102.599</v>
      </c>
      <c r="F228" s="101">
        <v>273.65899999999999</v>
      </c>
      <c r="G228" s="101">
        <v>84.286000000000001</v>
      </c>
      <c r="H228" s="101">
        <v>46.712000000000003</v>
      </c>
      <c r="J228" s="10" t="s">
        <v>230</v>
      </c>
      <c r="K228" s="10" t="s">
        <v>17</v>
      </c>
      <c r="L228" s="91" t="s">
        <v>129</v>
      </c>
      <c r="M228" s="91" t="s">
        <v>130</v>
      </c>
      <c r="N228" s="91" t="s">
        <v>131</v>
      </c>
      <c r="O228" s="91" t="s">
        <v>132</v>
      </c>
      <c r="P228" s="10" t="s">
        <v>133</v>
      </c>
    </row>
    <row r="229" spans="1:16" ht="16" x14ac:dyDescent="0.45">
      <c r="A229" s="108" t="s">
        <v>147</v>
      </c>
      <c r="B229" s="100">
        <v>32144.955000000002</v>
      </c>
      <c r="C229" s="101">
        <v>235.05799999999999</v>
      </c>
      <c r="D229" s="101">
        <v>11440.7</v>
      </c>
      <c r="E229" s="101">
        <v>5481.9409999999998</v>
      </c>
      <c r="F229" s="101">
        <v>12085.666999999999</v>
      </c>
      <c r="G229" s="101">
        <v>1771.864</v>
      </c>
      <c r="H229" s="101">
        <v>1129.7249999999999</v>
      </c>
      <c r="J229" s="255">
        <f>B229/$B$229</f>
        <v>1</v>
      </c>
      <c r="K229" s="255">
        <f t="shared" ref="K229" si="0">C229/$B$229</f>
        <v>7.3124382970826988E-3</v>
      </c>
      <c r="L229" s="255">
        <f t="shared" ref="L229" si="1">D229/$B$229</f>
        <v>0.35590965985175588</v>
      </c>
      <c r="M229" s="255">
        <f t="shared" ref="M229" si="2">E229/$B$229</f>
        <v>0.17053814509928539</v>
      </c>
      <c r="N229" s="255">
        <f t="shared" ref="N229" si="3">F229/$B$229</f>
        <v>0.37597399031978729</v>
      </c>
      <c r="O229" s="255">
        <f t="shared" ref="O229" si="4">G229/$B$229</f>
        <v>5.5121060209914745E-2</v>
      </c>
      <c r="P229" s="255">
        <f t="shared" ref="P229" si="5">H229/$B$229</f>
        <v>3.5144706222173895E-2</v>
      </c>
    </row>
    <row r="230" spans="1:16" x14ac:dyDescent="0.45">
      <c r="A230" s="108" t="s">
        <v>148</v>
      </c>
      <c r="B230" s="100">
        <v>6110.4359999999997</v>
      </c>
      <c r="C230" s="101">
        <v>1137.316</v>
      </c>
      <c r="D230" s="101">
        <v>2103.1179999999999</v>
      </c>
      <c r="E230" s="101">
        <v>470.49200000000002</v>
      </c>
      <c r="F230" s="101">
        <v>1489.9949999999999</v>
      </c>
      <c r="G230" s="101">
        <v>2.5840000000000001</v>
      </c>
      <c r="H230" s="101">
        <v>906.93200000000002</v>
      </c>
    </row>
    <row r="231" spans="1:16" x14ac:dyDescent="0.45">
      <c r="A231" s="108" t="s">
        <v>149</v>
      </c>
      <c r="B231" s="100">
        <v>7392.55</v>
      </c>
      <c r="C231" s="101">
        <v>1066.808</v>
      </c>
      <c r="D231" s="101">
        <v>2149.9459999999999</v>
      </c>
      <c r="E231" s="101">
        <v>1001.975</v>
      </c>
      <c r="F231" s="101">
        <v>2529.451</v>
      </c>
      <c r="G231" s="101">
        <v>64.12</v>
      </c>
      <c r="H231" s="101">
        <v>580.25</v>
      </c>
    </row>
    <row r="232" spans="1:16" x14ac:dyDescent="0.45">
      <c r="A232" s="108" t="s">
        <v>60</v>
      </c>
      <c r="B232" s="100">
        <v>39527.811000000002</v>
      </c>
      <c r="C232" s="101">
        <v>6919.7969999999996</v>
      </c>
      <c r="D232" s="101">
        <v>25967.955999999998</v>
      </c>
      <c r="E232" s="101">
        <v>1790.848</v>
      </c>
      <c r="F232" s="101">
        <v>4322.3289999999997</v>
      </c>
      <c r="G232" s="101">
        <v>42.09</v>
      </c>
      <c r="H232" s="101">
        <v>484.79</v>
      </c>
    </row>
    <row r="233" spans="1:16" x14ac:dyDescent="0.45">
      <c r="A233" s="108" t="s">
        <v>150</v>
      </c>
      <c r="B233" s="100">
        <v>5978.1040000000003</v>
      </c>
      <c r="C233" s="101">
        <v>5.1879999999999997</v>
      </c>
      <c r="D233" s="101">
        <v>2224.9270000000001</v>
      </c>
      <c r="E233" s="101">
        <v>1001.462</v>
      </c>
      <c r="F233" s="101">
        <v>1878.1089999999999</v>
      </c>
      <c r="G233" s="101">
        <v>0</v>
      </c>
      <c r="H233" s="101">
        <v>868.41800000000001</v>
      </c>
    </row>
    <row r="234" spans="1:16" x14ac:dyDescent="0.45">
      <c r="A234" s="108" t="s">
        <v>151</v>
      </c>
      <c r="B234" s="100">
        <v>42968.714</v>
      </c>
      <c r="C234" s="101">
        <v>10476.331</v>
      </c>
      <c r="D234" s="101">
        <v>25563.001</v>
      </c>
      <c r="E234" s="101">
        <v>1861.347</v>
      </c>
      <c r="F234" s="101">
        <v>2981.1990000000001</v>
      </c>
      <c r="G234" s="101">
        <v>0</v>
      </c>
      <c r="H234" s="101">
        <v>2086.8339999999998</v>
      </c>
    </row>
    <row r="235" spans="1:16" x14ac:dyDescent="0.45">
      <c r="A235" s="108" t="s">
        <v>152</v>
      </c>
      <c r="B235" s="100">
        <v>19915.566999999999</v>
      </c>
      <c r="C235" s="101">
        <v>8695.6049999999996</v>
      </c>
      <c r="D235" s="101">
        <v>3522.366</v>
      </c>
      <c r="E235" s="101">
        <v>1975.604</v>
      </c>
      <c r="F235" s="101">
        <v>3835.6889999999999</v>
      </c>
      <c r="G235" s="101">
        <v>10.188000000000001</v>
      </c>
      <c r="H235" s="101">
        <v>1876.114</v>
      </c>
    </row>
    <row r="236" spans="1:16" x14ac:dyDescent="0.45">
      <c r="A236" s="108" t="s">
        <v>153</v>
      </c>
      <c r="B236" s="100">
        <v>8722.0490000000009</v>
      </c>
      <c r="C236" s="101">
        <v>26.385999999999999</v>
      </c>
      <c r="D236" s="101">
        <v>3880.5770000000002</v>
      </c>
      <c r="E236" s="101">
        <v>1277.748</v>
      </c>
      <c r="F236" s="101">
        <v>3112.4189999999999</v>
      </c>
      <c r="G236" s="101">
        <v>52.575000000000003</v>
      </c>
      <c r="H236" s="101">
        <v>372.34399999999999</v>
      </c>
    </row>
    <row r="237" spans="1:16" ht="13.5" thickBot="1" x14ac:dyDescent="0.5">
      <c r="A237" s="111" t="s">
        <v>154</v>
      </c>
      <c r="B237" s="112">
        <v>1571.4760000000001</v>
      </c>
      <c r="C237" s="113">
        <v>0</v>
      </c>
      <c r="D237" s="113">
        <v>939.54300000000001</v>
      </c>
      <c r="E237" s="113">
        <v>35.118000000000002</v>
      </c>
      <c r="F237" s="113">
        <v>519.90099999999995</v>
      </c>
      <c r="G237" s="113">
        <v>0</v>
      </c>
      <c r="H237" s="113">
        <v>76.912999999999997</v>
      </c>
    </row>
    <row r="238" spans="1:16" x14ac:dyDescent="0.45">
      <c r="A238" s="114" t="s">
        <v>155</v>
      </c>
    </row>
    <row r="239" spans="1:16" x14ac:dyDescent="0.45">
      <c r="A239" s="114" t="s">
        <v>156</v>
      </c>
    </row>
    <row r="240" spans="1:16" x14ac:dyDescent="0.45">
      <c r="A240" s="114" t="s">
        <v>157</v>
      </c>
    </row>
    <row r="241" spans="1:1" x14ac:dyDescent="0.45">
      <c r="A241" s="114" t="s">
        <v>73</v>
      </c>
    </row>
    <row r="242" spans="1:1" x14ac:dyDescent="0.45">
      <c r="A242" s="115" t="s">
        <v>158</v>
      </c>
    </row>
    <row r="243" spans="1:1" x14ac:dyDescent="0.45">
      <c r="A243" s="116" t="s">
        <v>159</v>
      </c>
    </row>
    <row r="244" spans="1:1" x14ac:dyDescent="0.45">
      <c r="A244" s="116" t="s">
        <v>160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에너지소비</vt:lpstr>
      <vt:lpstr>시도별 발전량</vt:lpstr>
      <vt:lpstr>전력공급</vt:lpstr>
      <vt:lpstr>최종에너지 원별소비</vt:lpstr>
      <vt:lpstr>신재생발전량_2014</vt:lpstr>
      <vt:lpstr>신재생발전량_2022</vt:lpstr>
      <vt:lpstr>따로정보 &gt;</vt:lpstr>
      <vt:lpstr>부문별소비</vt:lpstr>
      <vt:lpstr>원별소비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2025-05-09T01:38:25Z</dcterms:created>
  <dcterms:modified xsi:type="dcterms:W3CDTF">2025-06-23T07:49:39Z</dcterms:modified>
</cp:coreProperties>
</file>