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SKTOP\Desktop\allData\KEPCO\한국전력통계\"/>
    </mc:Choice>
  </mc:AlternateContent>
  <xr:revisionPtr revIDLastSave="0" documentId="13_ncr:1_{702100F0-A86F-43A2-9D0A-9A0B891319DD}" xr6:coauthVersionLast="47" xr6:coauthVersionMax="47" xr10:uidLastSave="{00000000-0000-0000-0000-000000000000}"/>
  <bookViews>
    <workbookView xWindow="25490" yWindow="-5020" windowWidth="38620" windowHeight="21100" activeTab="4" xr2:uid="{00000000-000D-0000-FFFF-FFFF00000000}"/>
  </bookViews>
  <sheets>
    <sheet name="지표종합 " sheetId="2" r:id="rId1"/>
    <sheet name="1.발전량 " sheetId="49" r:id="rId2"/>
    <sheet name="1-1.에너지원별 발전량(2018)" sheetId="4" r:id="rId3"/>
    <sheet name="2.발전실적" sheetId="5" r:id="rId4"/>
    <sheet name="3.소별 발전실적" sheetId="50" r:id="rId5"/>
    <sheet name="4.회사별설비 " sheetId="51" r:id="rId6"/>
    <sheet name="5.연료사용량 " sheetId="8" r:id="rId7"/>
    <sheet name="6.소별연료 " sheetId="52" r:id="rId8"/>
    <sheet name="7.화력 열효율" sheetId="10" r:id="rId9"/>
    <sheet name="8.발전설비(62p)" sheetId="53" r:id="rId10"/>
    <sheet name="8-1.에너지원별 발전설비(2018)" sheetId="12" r:id="rId11"/>
    <sheet name="8-2. 행정구역별 발전" sheetId="13" r:id="rId12"/>
    <sheet name="8-3. 행정구역별 신재생에너지" sheetId="54" r:id="rId13"/>
    <sheet name="9.소별추이" sheetId="15" r:id="rId14"/>
    <sheet name="10. 소별용량" sheetId="16" r:id="rId15"/>
    <sheet name="11.송전추이" sheetId="17" r:id="rId16"/>
    <sheet name="12.송전설비 현황" sheetId="18" r:id="rId17"/>
    <sheet name="13.변전추이" sheetId="19" r:id="rId18"/>
    <sheet name="14.변전설비 현황" sheetId="20" r:id="rId19"/>
    <sheet name="15.배전추이" sheetId="21" r:id="rId20"/>
    <sheet name="16.배전설비 현황" sheetId="22" r:id="rId21"/>
    <sheet name="17.통신추이" sheetId="23" r:id="rId22"/>
    <sheet name="17.통신추이(2)" sheetId="24" r:id="rId23"/>
    <sheet name="18.통신현황" sheetId="25" r:id="rId24"/>
    <sheet name="18.통신현황(2)" sheetId="26" r:id="rId25"/>
    <sheet name="19.전력구입종합" sheetId="27" r:id="rId26"/>
    <sheet name="19-2. 전력시장" sheetId="28" r:id="rId27"/>
    <sheet name="19-3. PPA구입실적" sheetId="29" r:id="rId28"/>
    <sheet name="20.손실 " sheetId="30" r:id="rId29"/>
    <sheet name="21.호수 " sheetId="31" r:id="rId30"/>
    <sheet name="22.요금적용전력" sheetId="32" r:id="rId31"/>
    <sheet name="23.판매량" sheetId="33" r:id="rId32"/>
    <sheet name="24.용도별" sheetId="34" r:id="rId33"/>
    <sheet name="25.제조업종별" sheetId="55" r:id="rId34"/>
    <sheet name="26.행정고객호수" sheetId="36" r:id="rId35"/>
    <sheet name="27.행정구역별판매전력량추이" sheetId="37" r:id="rId36"/>
    <sheet name="28.행정" sheetId="38" r:id="rId37"/>
    <sheet name="29.수입" sheetId="39" r:id="rId38"/>
    <sheet name="30.단가 " sheetId="40" r:id="rId39"/>
    <sheet name="31.경영분석" sheetId="41" r:id="rId40"/>
    <sheet name="32.종업원" sheetId="42" r:id="rId41"/>
    <sheet name="33.노동생산성" sheetId="43" r:id="rId42"/>
    <sheet name="34.재무상태표" sheetId="44" r:id="rId43"/>
    <sheet name="35.손익계산서" sheetId="45" r:id="rId44"/>
    <sheet name="36.자본금" sheetId="46" r:id="rId45"/>
    <sheet name="세계각국주요지표" sheetId="47" r:id="rId46"/>
    <sheet name="광복후" sheetId="48" r:id="rId47"/>
  </sheets>
  <definedNames>
    <definedName name="_xlnm._FilterDatabase" localSheetId="4" hidden="1">'3.소별 발전실적'!$A$6:$M$354</definedName>
    <definedName name="_xlnm._FilterDatabase" localSheetId="7" hidden="1">'6.소별연료 '!$A$103:$V$132</definedName>
    <definedName name="_xlnm.Print_Area" localSheetId="1">'1.발전량 '!$A$1:$AW$40</definedName>
    <definedName name="_xlnm.Print_Area" localSheetId="14">'10. 소별용량'!$A$1:$G$404</definedName>
    <definedName name="_xlnm.Print_Area" localSheetId="2">'1-1.에너지원별 발전량(2018)'!$A$1:$T$28</definedName>
    <definedName name="_xlnm.Print_Area" localSheetId="17">'13.변전추이'!$A$1:$O$32</definedName>
    <definedName name="_xlnm.Print_Area" localSheetId="21">'17.통신추이'!$A$1:$R$32</definedName>
    <definedName name="_xlnm.Print_Area" localSheetId="25">'19.전력구입종합'!$A$1:$J$32</definedName>
    <definedName name="_xlnm.Print_Area" localSheetId="26">'19-2. 전력시장'!$A$1:$G$28</definedName>
    <definedName name="_xlnm.Print_Area" localSheetId="29">'21.호수 '!$A$1:$I$33</definedName>
    <definedName name="_xlnm.Print_Area" localSheetId="30">'22.요금적용전력'!$A$1:$I$34</definedName>
    <definedName name="_xlnm.Print_Area" localSheetId="31">'23.판매량'!$A$1:$J$33</definedName>
    <definedName name="_xlnm.Print_Area" localSheetId="32">'24.용도별'!$A$1:$P$35</definedName>
    <definedName name="_xlnm.Print_Area" localSheetId="33">'25.제조업종별'!$A$1:$W$32</definedName>
    <definedName name="_xlnm.Print_Area" localSheetId="34">'26.행정고객호수'!$A$1:$W$33</definedName>
    <definedName name="_xlnm.Print_Area" localSheetId="35">'27.행정구역별판매전력량추이'!$A$1:$W$33</definedName>
    <definedName name="_xlnm.Print_Area" localSheetId="36">'28.행정'!$A$1:$W$32</definedName>
    <definedName name="_xlnm.Print_Area" localSheetId="37">'29.수입'!$A$1:$J$33</definedName>
    <definedName name="_xlnm.Print_Area" localSheetId="4">'3.소별 발전실적'!$A$1:$M$354</definedName>
    <definedName name="_xlnm.Print_Area" localSheetId="38">'30.단가 '!$A$1:$I$34</definedName>
    <definedName name="_xlnm.Print_Area" localSheetId="39">'31.경영분석'!$A$1:$N$28</definedName>
    <definedName name="_xlnm.Print_Area" localSheetId="42">'34.재무상태표'!$A$1:$J$30</definedName>
    <definedName name="_xlnm.Print_Area" localSheetId="43">'35.손익계산서'!$A$1:$J$28</definedName>
    <definedName name="_xlnm.Print_Area" localSheetId="44">'36.자본금'!$A$1:$D$63</definedName>
    <definedName name="_xlnm.Print_Area" localSheetId="5">'4.회사별설비 '!$A$1:$R$66</definedName>
    <definedName name="_xlnm.Print_Area" localSheetId="7">'6.소별연료 '!$A$1:$Q$132</definedName>
    <definedName name="_xlnm.Print_Area" localSheetId="9">'8.발전설비(62p)'!$A$1:$AT$40</definedName>
    <definedName name="_xlnm.Print_Area" localSheetId="10">'8-1.에너지원별 발전설비(2018)'!$A$1:$R$26</definedName>
    <definedName name="_xlnm.Print_Area" localSheetId="11">'8-2. 행정구역별 발전'!$A$1:$Q$26</definedName>
    <definedName name="_xlnm.Print_Area" localSheetId="12">'8-3. 행정구역별 신재생에너지'!$A$1:$O$27</definedName>
    <definedName name="_xlnm.Print_Area" localSheetId="13">'9.소별추이'!$A$1:$P$232</definedName>
    <definedName name="_xlnm.Print_Area" localSheetId="46">광복후!$A$1:$S$27</definedName>
    <definedName name="_xlnm.Print_Area" localSheetId="0">'지표종합 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6" i="53" l="1"/>
  <c r="AO36" i="53"/>
  <c r="AN36" i="53"/>
  <c r="AM36" i="53"/>
  <c r="AL36" i="53"/>
  <c r="AF36" i="53"/>
  <c r="AE36" i="53"/>
  <c r="AK36" i="53" s="1"/>
  <c r="AC36" i="53"/>
  <c r="AB36" i="53"/>
  <c r="AA36" i="53"/>
  <c r="AP35" i="53"/>
  <c r="AO35" i="53"/>
  <c r="AN35" i="53"/>
  <c r="AM35" i="53"/>
  <c r="AL35" i="53"/>
  <c r="AF35" i="53"/>
  <c r="AE35" i="53"/>
  <c r="AK35" i="53" s="1"/>
  <c r="AC35" i="53"/>
  <c r="AB35" i="53"/>
  <c r="AA35" i="53"/>
  <c r="AP34" i="53"/>
  <c r="AO34" i="53"/>
  <c r="AN34" i="53"/>
  <c r="AM34" i="53"/>
  <c r="AL34" i="53"/>
  <c r="AF34" i="53"/>
  <c r="AE34" i="53"/>
  <c r="AC34" i="53"/>
  <c r="AB34" i="53"/>
  <c r="AA34" i="53"/>
  <c r="AP33" i="53"/>
  <c r="AO33" i="53"/>
  <c r="AN33" i="53"/>
  <c r="AM33" i="53"/>
  <c r="AL33" i="53"/>
  <c r="AF33" i="53"/>
  <c r="AE33" i="53"/>
  <c r="AC33" i="53"/>
  <c r="AB33" i="53"/>
  <c r="AA33" i="53"/>
  <c r="AD33" i="53" s="1"/>
  <c r="AP32" i="53"/>
  <c r="AO32" i="53"/>
  <c r="AN32" i="53"/>
  <c r="AM32" i="53"/>
  <c r="AL32" i="53"/>
  <c r="AF32" i="53"/>
  <c r="AE32" i="53"/>
  <c r="AK32" i="53" s="1"/>
  <c r="AC32" i="53"/>
  <c r="AB32" i="53"/>
  <c r="AD32" i="53" s="1"/>
  <c r="AQ32" i="53" s="1"/>
  <c r="AA32" i="53"/>
  <c r="AP31" i="53"/>
  <c r="AO31" i="53"/>
  <c r="AN31" i="53"/>
  <c r="AM31" i="53"/>
  <c r="AL31" i="53"/>
  <c r="AF31" i="53"/>
  <c r="AE31" i="53"/>
  <c r="AK31" i="53" s="1"/>
  <c r="AC31" i="53"/>
  <c r="AB31" i="53"/>
  <c r="AA31" i="53"/>
  <c r="AD31" i="53" s="1"/>
  <c r="AQ31" i="53" s="1"/>
  <c r="AP30" i="53"/>
  <c r="AO30" i="53"/>
  <c r="AN30" i="53"/>
  <c r="AM30" i="53"/>
  <c r="AL30" i="53"/>
  <c r="AF30" i="53"/>
  <c r="AE30" i="53"/>
  <c r="AK30" i="53" s="1"/>
  <c r="AC30" i="53"/>
  <c r="AB30" i="53"/>
  <c r="AA30" i="53"/>
  <c r="AP29" i="53"/>
  <c r="AO29" i="53"/>
  <c r="AN29" i="53"/>
  <c r="AM29" i="53"/>
  <c r="AL29" i="53"/>
  <c r="AF29" i="53"/>
  <c r="AE29" i="53"/>
  <c r="AK29" i="53" s="1"/>
  <c r="AC29" i="53"/>
  <c r="AB29" i="53"/>
  <c r="AA29" i="53"/>
  <c r="AP28" i="53"/>
  <c r="AO28" i="53"/>
  <c r="AN28" i="53"/>
  <c r="AM28" i="53"/>
  <c r="AL28" i="53"/>
  <c r="AF28" i="53"/>
  <c r="AE28" i="53"/>
  <c r="AK28" i="53" s="1"/>
  <c r="AC28" i="53"/>
  <c r="AD28" i="53" s="1"/>
  <c r="AB28" i="53"/>
  <c r="AA28" i="53"/>
  <c r="AP27" i="53"/>
  <c r="AO27" i="53"/>
  <c r="AN27" i="53"/>
  <c r="AM27" i="53"/>
  <c r="AL27" i="53"/>
  <c r="AF27" i="53"/>
  <c r="AE27" i="53"/>
  <c r="AK27" i="53" s="1"/>
  <c r="AC27" i="53"/>
  <c r="AB27" i="53"/>
  <c r="AA27" i="53"/>
  <c r="AD27" i="53" s="1"/>
  <c r="AP26" i="53"/>
  <c r="AO26" i="53"/>
  <c r="AN26" i="53"/>
  <c r="AM26" i="53"/>
  <c r="AL26" i="53"/>
  <c r="AF26" i="53"/>
  <c r="AE26" i="53"/>
  <c r="AC26" i="53"/>
  <c r="AB26" i="53"/>
  <c r="AA26" i="53"/>
  <c r="AD26" i="53" s="1"/>
  <c r="AP25" i="53"/>
  <c r="AO25" i="53"/>
  <c r="AN25" i="53"/>
  <c r="AM25" i="53"/>
  <c r="AL25" i="53"/>
  <c r="AF25" i="53"/>
  <c r="AE25" i="53"/>
  <c r="AC25" i="53"/>
  <c r="AB25" i="53"/>
  <c r="AA25" i="53"/>
  <c r="AD25" i="53" s="1"/>
  <c r="AP24" i="53"/>
  <c r="AO24" i="53"/>
  <c r="AN24" i="53"/>
  <c r="AM24" i="53"/>
  <c r="AL24" i="53"/>
  <c r="AI24" i="53"/>
  <c r="AF24" i="53"/>
  <c r="AE24" i="53"/>
  <c r="AK24" i="53" s="1"/>
  <c r="AC24" i="53"/>
  <c r="AB24" i="53"/>
  <c r="AA24" i="53"/>
  <c r="AD24" i="53" s="1"/>
  <c r="M128" i="52"/>
  <c r="L128" i="52"/>
  <c r="K128" i="52"/>
  <c r="F128" i="52"/>
  <c r="E128" i="52"/>
  <c r="D128" i="52"/>
  <c r="C128" i="52"/>
  <c r="N126" i="52"/>
  <c r="M126" i="52"/>
  <c r="L126" i="52"/>
  <c r="H126" i="52" s="1"/>
  <c r="K126" i="52"/>
  <c r="F126" i="52"/>
  <c r="E126" i="52"/>
  <c r="D126" i="52"/>
  <c r="O125" i="52"/>
  <c r="I125" i="52"/>
  <c r="O124" i="52"/>
  <c r="H124" i="52"/>
  <c r="O123" i="52"/>
  <c r="I123" i="52"/>
  <c r="O122" i="52"/>
  <c r="N122" i="52"/>
  <c r="F122" i="52"/>
  <c r="J121" i="52"/>
  <c r="J120" i="52"/>
  <c r="J119" i="52"/>
  <c r="O117" i="52"/>
  <c r="O128" i="52" s="1"/>
  <c r="N117" i="52"/>
  <c r="N128" i="52" s="1"/>
  <c r="F117" i="52"/>
  <c r="J117" i="52" s="1"/>
  <c r="J116" i="52"/>
  <c r="J115" i="52"/>
  <c r="J114" i="52"/>
  <c r="N113" i="52"/>
  <c r="M113" i="52"/>
  <c r="F113" i="52"/>
  <c r="J113" i="52" s="1"/>
  <c r="E113" i="52"/>
  <c r="E118" i="52" s="1"/>
  <c r="I112" i="52"/>
  <c r="I111" i="52"/>
  <c r="J110" i="52"/>
  <c r="J109" i="52"/>
  <c r="J108" i="52"/>
  <c r="J107" i="52"/>
  <c r="J106" i="52"/>
  <c r="J105" i="52"/>
  <c r="J104" i="52"/>
  <c r="J97" i="52"/>
  <c r="I97" i="52"/>
  <c r="J96" i="52"/>
  <c r="J95" i="52"/>
  <c r="J94" i="52"/>
  <c r="J93" i="52"/>
  <c r="N90" i="52"/>
  <c r="M90" i="52"/>
  <c r="L90" i="52"/>
  <c r="K90" i="52"/>
  <c r="F90" i="52"/>
  <c r="J90" i="52" s="1"/>
  <c r="E90" i="52"/>
  <c r="I90" i="52" s="1"/>
  <c r="D90" i="52"/>
  <c r="C90" i="52"/>
  <c r="J89" i="52"/>
  <c r="I89" i="52"/>
  <c r="H89" i="52"/>
  <c r="J88" i="52"/>
  <c r="I88" i="52"/>
  <c r="H88" i="52"/>
  <c r="J87" i="52"/>
  <c r="I87" i="52"/>
  <c r="H87" i="52"/>
  <c r="J86" i="52"/>
  <c r="I86" i="52"/>
  <c r="H86" i="52"/>
  <c r="I85" i="52"/>
  <c r="H85" i="52"/>
  <c r="I84" i="52"/>
  <c r="H84" i="52"/>
  <c r="H83" i="52"/>
  <c r="H82" i="52"/>
  <c r="H81" i="52"/>
  <c r="I80" i="52"/>
  <c r="H80" i="52"/>
  <c r="I79" i="52"/>
  <c r="H79" i="52"/>
  <c r="N78" i="52"/>
  <c r="N92" i="52" s="1"/>
  <c r="N127" i="52" s="1"/>
  <c r="F78" i="52"/>
  <c r="M77" i="52"/>
  <c r="M78" i="52" s="1"/>
  <c r="L77" i="52"/>
  <c r="L78" i="52" s="1"/>
  <c r="K77" i="52"/>
  <c r="K78" i="52" s="1"/>
  <c r="E77" i="52"/>
  <c r="D77" i="52"/>
  <c r="D78" i="52" s="1"/>
  <c r="C77" i="52"/>
  <c r="O76" i="52"/>
  <c r="I76" i="52"/>
  <c r="H76" i="52"/>
  <c r="G76" i="52"/>
  <c r="O75" i="52"/>
  <c r="I75" i="52"/>
  <c r="H75" i="52"/>
  <c r="G75" i="52"/>
  <c r="O74" i="52"/>
  <c r="I74" i="52"/>
  <c r="G74" i="52"/>
  <c r="O73" i="52"/>
  <c r="I73" i="52"/>
  <c r="G73" i="52"/>
  <c r="O72" i="52"/>
  <c r="I72" i="52"/>
  <c r="G72" i="52"/>
  <c r="O65" i="52"/>
  <c r="I65" i="52"/>
  <c r="G65" i="52"/>
  <c r="O64" i="52"/>
  <c r="I64" i="52"/>
  <c r="G64" i="52"/>
  <c r="O63" i="52"/>
  <c r="I63" i="52"/>
  <c r="G63" i="52"/>
  <c r="O62" i="52"/>
  <c r="I62" i="52"/>
  <c r="G62" i="52"/>
  <c r="O61" i="52"/>
  <c r="I61" i="52"/>
  <c r="G61" i="52"/>
  <c r="O60" i="52"/>
  <c r="I60" i="52"/>
  <c r="G60" i="52"/>
  <c r="O59" i="52"/>
  <c r="I59" i="52"/>
  <c r="G59" i="52"/>
  <c r="O58" i="52"/>
  <c r="I58" i="52"/>
  <c r="G58" i="52"/>
  <c r="O57" i="52"/>
  <c r="I57" i="52"/>
  <c r="G57" i="52"/>
  <c r="O56" i="52"/>
  <c r="I56" i="52"/>
  <c r="G56" i="52"/>
  <c r="O55" i="52"/>
  <c r="I55" i="52"/>
  <c r="G55" i="52"/>
  <c r="O54" i="52"/>
  <c r="I54" i="52"/>
  <c r="G54" i="52"/>
  <c r="O53" i="52"/>
  <c r="I53" i="52"/>
  <c r="G53" i="52"/>
  <c r="O52" i="52"/>
  <c r="I52" i="52"/>
  <c r="G52" i="52"/>
  <c r="O51" i="52"/>
  <c r="I51" i="52"/>
  <c r="G51" i="52"/>
  <c r="O50" i="52"/>
  <c r="I50" i="52"/>
  <c r="G50" i="52"/>
  <c r="O49" i="52"/>
  <c r="I49" i="52"/>
  <c r="G49" i="52"/>
  <c r="O48" i="52"/>
  <c r="I48" i="52"/>
  <c r="G48" i="52"/>
  <c r="O47" i="52"/>
  <c r="I47" i="52"/>
  <c r="G47" i="52"/>
  <c r="O46" i="52"/>
  <c r="I46" i="52"/>
  <c r="G46" i="52"/>
  <c r="O45" i="52"/>
  <c r="I45" i="52"/>
  <c r="G45" i="52"/>
  <c r="O44" i="52"/>
  <c r="I44" i="52"/>
  <c r="G44" i="52"/>
  <c r="O43" i="52"/>
  <c r="I43" i="52"/>
  <c r="G43" i="52"/>
  <c r="O42" i="52"/>
  <c r="I42" i="52"/>
  <c r="G42" i="52"/>
  <c r="O41" i="52"/>
  <c r="I41" i="52"/>
  <c r="G41" i="52"/>
  <c r="O40" i="52"/>
  <c r="I40" i="52"/>
  <c r="G40" i="52"/>
  <c r="O39" i="52"/>
  <c r="I39" i="52"/>
  <c r="G39" i="52"/>
  <c r="O32" i="52"/>
  <c r="I32" i="52"/>
  <c r="G32" i="52"/>
  <c r="O31" i="52"/>
  <c r="I31" i="52"/>
  <c r="G31" i="52"/>
  <c r="O30" i="52"/>
  <c r="I30" i="52"/>
  <c r="G30" i="52"/>
  <c r="O29" i="52"/>
  <c r="I29" i="52"/>
  <c r="G29" i="52"/>
  <c r="O28" i="52"/>
  <c r="I28" i="52"/>
  <c r="G28" i="52"/>
  <c r="O27" i="52"/>
  <c r="I27" i="52"/>
  <c r="G27" i="52"/>
  <c r="O26" i="52"/>
  <c r="G26" i="52"/>
  <c r="O25" i="52"/>
  <c r="G25" i="52"/>
  <c r="O24" i="52"/>
  <c r="G24" i="52"/>
  <c r="O23" i="52"/>
  <c r="G23" i="52"/>
  <c r="O22" i="52"/>
  <c r="G22" i="52"/>
  <c r="O21" i="52"/>
  <c r="G21" i="52"/>
  <c r="O20" i="52"/>
  <c r="G20" i="52"/>
  <c r="O19" i="52"/>
  <c r="G19" i="52"/>
  <c r="O18" i="52"/>
  <c r="I18" i="52"/>
  <c r="H18" i="52"/>
  <c r="G18" i="52"/>
  <c r="O17" i="52"/>
  <c r="I17" i="52"/>
  <c r="H17" i="52"/>
  <c r="G17" i="52"/>
  <c r="O16" i="52"/>
  <c r="G16" i="52"/>
  <c r="O15" i="52"/>
  <c r="I15" i="52"/>
  <c r="H15" i="52"/>
  <c r="G15" i="52"/>
  <c r="O14" i="52"/>
  <c r="I14" i="52"/>
  <c r="H14" i="52"/>
  <c r="G14" i="52"/>
  <c r="O13" i="52"/>
  <c r="G13" i="52"/>
  <c r="O12" i="52"/>
  <c r="I12" i="52"/>
  <c r="H12" i="52"/>
  <c r="G12" i="52"/>
  <c r="O11" i="52"/>
  <c r="G11" i="52"/>
  <c r="O10" i="52"/>
  <c r="G10" i="52"/>
  <c r="O9" i="52"/>
  <c r="I9" i="52"/>
  <c r="H9" i="52"/>
  <c r="G9" i="52"/>
  <c r="O8" i="52"/>
  <c r="E8" i="52"/>
  <c r="I8" i="52" s="1"/>
  <c r="C8" i="52"/>
  <c r="G8" i="52" s="1"/>
  <c r="O7" i="52"/>
  <c r="I7" i="52"/>
  <c r="G7" i="52"/>
  <c r="O6" i="52"/>
  <c r="I6" i="52"/>
  <c r="G6" i="52"/>
  <c r="O5" i="52"/>
  <c r="I5" i="52"/>
  <c r="G5" i="52"/>
  <c r="P61" i="51"/>
  <c r="O61" i="51"/>
  <c r="M61" i="51"/>
  <c r="L61" i="51"/>
  <c r="Q62" i="51" s="1"/>
  <c r="G61" i="51"/>
  <c r="F61" i="51"/>
  <c r="D61" i="51"/>
  <c r="C61" i="51"/>
  <c r="P46" i="51"/>
  <c r="O46" i="51"/>
  <c r="M46" i="51"/>
  <c r="L46" i="51"/>
  <c r="L47" i="51" s="1"/>
  <c r="L63" i="51" s="1"/>
  <c r="G46" i="51"/>
  <c r="F46" i="51"/>
  <c r="D46" i="51"/>
  <c r="D47" i="51" s="1"/>
  <c r="C46" i="51"/>
  <c r="C47" i="51" s="1"/>
  <c r="P45" i="51"/>
  <c r="P47" i="51" s="1"/>
  <c r="O45" i="51"/>
  <c r="M45" i="51"/>
  <c r="L45" i="51"/>
  <c r="J45" i="51"/>
  <c r="J47" i="51" s="1"/>
  <c r="J63" i="51" s="1"/>
  <c r="I45" i="51"/>
  <c r="I47" i="51" s="1"/>
  <c r="I63" i="51" s="1"/>
  <c r="G45" i="51"/>
  <c r="G47" i="51" s="1"/>
  <c r="F45" i="51"/>
  <c r="F47" i="51" s="1"/>
  <c r="D45" i="51"/>
  <c r="C45" i="51"/>
  <c r="Q44" i="51"/>
  <c r="Q42" i="51"/>
  <c r="Q38" i="51"/>
  <c r="Q36" i="51"/>
  <c r="Q31" i="51"/>
  <c r="Q29" i="51"/>
  <c r="Q25" i="51"/>
  <c r="Q23" i="51"/>
  <c r="Q19" i="51"/>
  <c r="Q17" i="51"/>
  <c r="Q12" i="51"/>
  <c r="Q10" i="51"/>
  <c r="Q7" i="51"/>
  <c r="Q5" i="51"/>
  <c r="K351" i="50"/>
  <c r="D351" i="50"/>
  <c r="E351" i="50" s="1"/>
  <c r="E350" i="50"/>
  <c r="E349" i="50"/>
  <c r="K346" i="50"/>
  <c r="F346" i="50"/>
  <c r="D346" i="50"/>
  <c r="J346" i="50" s="1"/>
  <c r="C346" i="50"/>
  <c r="J345" i="50"/>
  <c r="E345" i="50"/>
  <c r="H345" i="50" s="1"/>
  <c r="J344" i="50"/>
  <c r="E344" i="50"/>
  <c r="G344" i="50" s="1"/>
  <c r="J343" i="50"/>
  <c r="E343" i="50"/>
  <c r="H343" i="50" s="1"/>
  <c r="E340" i="50"/>
  <c r="K339" i="50"/>
  <c r="D339" i="50"/>
  <c r="C339" i="50"/>
  <c r="E338" i="50"/>
  <c r="E337" i="50"/>
  <c r="H337" i="50" s="1"/>
  <c r="E336" i="50"/>
  <c r="H336" i="50" s="1"/>
  <c r="E335" i="50"/>
  <c r="H335" i="50" s="1"/>
  <c r="E334" i="50"/>
  <c r="H334" i="50" s="1"/>
  <c r="E333" i="50"/>
  <c r="H333" i="50" s="1"/>
  <c r="E332" i="50"/>
  <c r="H332" i="50" s="1"/>
  <c r="E331" i="50"/>
  <c r="H331" i="50" s="1"/>
  <c r="E330" i="50"/>
  <c r="H330" i="50" s="1"/>
  <c r="J329" i="50"/>
  <c r="E329" i="50"/>
  <c r="H329" i="50" s="1"/>
  <c r="E328" i="50"/>
  <c r="H328" i="50" s="1"/>
  <c r="E327" i="50"/>
  <c r="H327" i="50" s="1"/>
  <c r="E326" i="50"/>
  <c r="H326" i="50" s="1"/>
  <c r="E325" i="50"/>
  <c r="H325" i="50" s="1"/>
  <c r="E324" i="50"/>
  <c r="H324" i="50" s="1"/>
  <c r="J323" i="50"/>
  <c r="E323" i="50"/>
  <c r="H323" i="50" s="1"/>
  <c r="E322" i="50"/>
  <c r="H322" i="50" s="1"/>
  <c r="E321" i="50"/>
  <c r="H321" i="50" s="1"/>
  <c r="E320" i="50"/>
  <c r="H320" i="50" s="1"/>
  <c r="E319" i="50"/>
  <c r="H319" i="50" s="1"/>
  <c r="E318" i="50"/>
  <c r="H318" i="50" s="1"/>
  <c r="E317" i="50"/>
  <c r="H317" i="50" s="1"/>
  <c r="E316" i="50"/>
  <c r="H316" i="50" s="1"/>
  <c r="E315" i="50"/>
  <c r="H315" i="50" s="1"/>
  <c r="E314" i="50"/>
  <c r="H314" i="50" s="1"/>
  <c r="K306" i="50"/>
  <c r="D306" i="50"/>
  <c r="E306" i="50" s="1"/>
  <c r="C306" i="50"/>
  <c r="E305" i="50"/>
  <c r="H305" i="50" s="1"/>
  <c r="E304" i="50"/>
  <c r="H304" i="50" s="1"/>
  <c r="E303" i="50"/>
  <c r="H303" i="50" s="1"/>
  <c r="E302" i="50"/>
  <c r="H302" i="50" s="1"/>
  <c r="E301" i="50"/>
  <c r="H301" i="50" s="1"/>
  <c r="K300" i="50"/>
  <c r="D300" i="50"/>
  <c r="E300" i="50" s="1"/>
  <c r="C300" i="50"/>
  <c r="E299" i="50"/>
  <c r="H299" i="50" s="1"/>
  <c r="E298" i="50"/>
  <c r="H298" i="50" s="1"/>
  <c r="E297" i="50"/>
  <c r="E296" i="50"/>
  <c r="H296" i="50" s="1"/>
  <c r="E295" i="50"/>
  <c r="H295" i="50" s="1"/>
  <c r="E294" i="50"/>
  <c r="H294" i="50" s="1"/>
  <c r="E293" i="50"/>
  <c r="H293" i="50" s="1"/>
  <c r="E292" i="50"/>
  <c r="H292" i="50" s="1"/>
  <c r="E291" i="50"/>
  <c r="H291" i="50" s="1"/>
  <c r="E290" i="50"/>
  <c r="H290" i="50" s="1"/>
  <c r="E289" i="50"/>
  <c r="E288" i="50"/>
  <c r="H288" i="50" s="1"/>
  <c r="K287" i="50"/>
  <c r="F287" i="50"/>
  <c r="D287" i="50"/>
  <c r="E287" i="50" s="1"/>
  <c r="C287" i="50"/>
  <c r="J286" i="50"/>
  <c r="E286" i="50"/>
  <c r="G286" i="50" s="1"/>
  <c r="K284" i="50"/>
  <c r="D284" i="50"/>
  <c r="E284" i="50" s="1"/>
  <c r="C284" i="50"/>
  <c r="K283" i="50"/>
  <c r="D283" i="50"/>
  <c r="E283" i="50" s="1"/>
  <c r="C283" i="50"/>
  <c r="K282" i="50"/>
  <c r="D282" i="50"/>
  <c r="E282" i="50" s="1"/>
  <c r="C282" i="50"/>
  <c r="K281" i="50"/>
  <c r="D281" i="50"/>
  <c r="E281" i="50" s="1"/>
  <c r="C281" i="50"/>
  <c r="K280" i="50"/>
  <c r="D280" i="50"/>
  <c r="E280" i="50" s="1"/>
  <c r="C280" i="50"/>
  <c r="K279" i="50"/>
  <c r="D279" i="50"/>
  <c r="E279" i="50" s="1"/>
  <c r="C279" i="50"/>
  <c r="K278" i="50"/>
  <c r="D278" i="50"/>
  <c r="E278" i="50" s="1"/>
  <c r="C278" i="50"/>
  <c r="K277" i="50"/>
  <c r="D277" i="50"/>
  <c r="E277" i="50" s="1"/>
  <c r="C277" i="50"/>
  <c r="K276" i="50"/>
  <c r="D276" i="50"/>
  <c r="C276" i="50"/>
  <c r="K275" i="50"/>
  <c r="D275" i="50"/>
  <c r="E275" i="50" s="1"/>
  <c r="C275" i="50"/>
  <c r="E274" i="50"/>
  <c r="H274" i="50" s="1"/>
  <c r="E273" i="50"/>
  <c r="H273" i="50" s="1"/>
  <c r="E272" i="50"/>
  <c r="H272" i="50" s="1"/>
  <c r="E271" i="50"/>
  <c r="H271" i="50" s="1"/>
  <c r="E270" i="50"/>
  <c r="H270" i="50" s="1"/>
  <c r="E269" i="50"/>
  <c r="H269" i="50" s="1"/>
  <c r="E268" i="50"/>
  <c r="H268" i="50" s="1"/>
  <c r="E267" i="50"/>
  <c r="H267" i="50" s="1"/>
  <c r="K259" i="50"/>
  <c r="I259" i="50"/>
  <c r="D259" i="50"/>
  <c r="E259" i="50" s="1"/>
  <c r="C259" i="50"/>
  <c r="J258" i="50"/>
  <c r="E258" i="50"/>
  <c r="H258" i="50" s="1"/>
  <c r="J257" i="50"/>
  <c r="E257" i="50"/>
  <c r="H257" i="50" s="1"/>
  <c r="J256" i="50"/>
  <c r="E256" i="50"/>
  <c r="H256" i="50" s="1"/>
  <c r="J255" i="50"/>
  <c r="E255" i="50"/>
  <c r="H255" i="50" s="1"/>
  <c r="J254" i="50"/>
  <c r="E254" i="50"/>
  <c r="H254" i="50" s="1"/>
  <c r="J253" i="50"/>
  <c r="E253" i="50"/>
  <c r="H253" i="50" s="1"/>
  <c r="J252" i="50"/>
  <c r="E252" i="50"/>
  <c r="H252" i="50" s="1"/>
  <c r="K250" i="50"/>
  <c r="I250" i="50"/>
  <c r="F250" i="50"/>
  <c r="D250" i="50"/>
  <c r="C250" i="50"/>
  <c r="J249" i="50"/>
  <c r="E249" i="50"/>
  <c r="J248" i="50"/>
  <c r="E248" i="50"/>
  <c r="J247" i="50"/>
  <c r="E247" i="50"/>
  <c r="J246" i="50"/>
  <c r="E246" i="50"/>
  <c r="J245" i="50"/>
  <c r="E245" i="50"/>
  <c r="J244" i="50"/>
  <c r="E244" i="50"/>
  <c r="H244" i="50" s="1"/>
  <c r="K243" i="50"/>
  <c r="I243" i="50"/>
  <c r="F243" i="50"/>
  <c r="D243" i="50"/>
  <c r="E243" i="50" s="1"/>
  <c r="C243" i="50"/>
  <c r="J242" i="50"/>
  <c r="E242" i="50"/>
  <c r="G242" i="50" s="1"/>
  <c r="J241" i="50"/>
  <c r="E241" i="50"/>
  <c r="H241" i="50" s="1"/>
  <c r="E240" i="50"/>
  <c r="H240" i="50" s="1"/>
  <c r="J239" i="50"/>
  <c r="E239" i="50"/>
  <c r="H239" i="50" s="1"/>
  <c r="J238" i="50"/>
  <c r="E238" i="50"/>
  <c r="H238" i="50" s="1"/>
  <c r="J237" i="50"/>
  <c r="E237" i="50"/>
  <c r="H237" i="50" s="1"/>
  <c r="K236" i="50"/>
  <c r="I236" i="50"/>
  <c r="F236" i="50"/>
  <c r="D236" i="50"/>
  <c r="E236" i="50" s="1"/>
  <c r="C236" i="50"/>
  <c r="J235" i="50"/>
  <c r="E235" i="50"/>
  <c r="G235" i="50" s="1"/>
  <c r="J234" i="50"/>
  <c r="E234" i="50"/>
  <c r="G234" i="50" s="1"/>
  <c r="K233" i="50"/>
  <c r="I233" i="50"/>
  <c r="F233" i="50"/>
  <c r="D233" i="50"/>
  <c r="E233" i="50" s="1"/>
  <c r="C233" i="50"/>
  <c r="J232" i="50"/>
  <c r="E232" i="50"/>
  <c r="G232" i="50" s="1"/>
  <c r="J231" i="50"/>
  <c r="E231" i="50"/>
  <c r="G231" i="50" s="1"/>
  <c r="J230" i="50"/>
  <c r="E230" i="50"/>
  <c r="H230" i="50" s="1"/>
  <c r="K229" i="50"/>
  <c r="I229" i="50"/>
  <c r="F229" i="50"/>
  <c r="D229" i="50"/>
  <c r="E229" i="50" s="1"/>
  <c r="G229" i="50" s="1"/>
  <c r="C229" i="50"/>
  <c r="J228" i="50"/>
  <c r="E228" i="50"/>
  <c r="J227" i="50"/>
  <c r="E227" i="50"/>
  <c r="J226" i="50"/>
  <c r="E226" i="50"/>
  <c r="K225" i="50"/>
  <c r="I225" i="50"/>
  <c r="F225" i="50"/>
  <c r="D225" i="50"/>
  <c r="C225" i="50"/>
  <c r="J224" i="50"/>
  <c r="E224" i="50"/>
  <c r="H224" i="50" s="1"/>
  <c r="J223" i="50"/>
  <c r="E223" i="50"/>
  <c r="H223" i="50" s="1"/>
  <c r="J215" i="50"/>
  <c r="E215" i="50"/>
  <c r="H215" i="50" s="1"/>
  <c r="E212" i="50"/>
  <c r="H212" i="50" s="1"/>
  <c r="E211" i="50"/>
  <c r="H211" i="50" s="1"/>
  <c r="K210" i="50"/>
  <c r="K213" i="50" s="1"/>
  <c r="D210" i="50"/>
  <c r="D213" i="50" s="1"/>
  <c r="E213" i="50" s="1"/>
  <c r="C210" i="50"/>
  <c r="C213" i="50" s="1"/>
  <c r="E209" i="50"/>
  <c r="H209" i="50" s="1"/>
  <c r="E208" i="50"/>
  <c r="H208" i="50" s="1"/>
  <c r="J207" i="50"/>
  <c r="E207" i="50"/>
  <c r="E206" i="50"/>
  <c r="H206" i="50" s="1"/>
  <c r="J205" i="50"/>
  <c r="E205" i="50"/>
  <c r="H205" i="50" s="1"/>
  <c r="E204" i="50"/>
  <c r="H204" i="50" s="1"/>
  <c r="E203" i="50"/>
  <c r="H203" i="50" s="1"/>
  <c r="J202" i="50"/>
  <c r="E202" i="50"/>
  <c r="E201" i="50"/>
  <c r="H201" i="50" s="1"/>
  <c r="J200" i="50"/>
  <c r="E200" i="50"/>
  <c r="E199" i="50"/>
  <c r="H199" i="50" s="1"/>
  <c r="E198" i="50"/>
  <c r="H198" i="50" s="1"/>
  <c r="J197" i="50"/>
  <c r="E197" i="50"/>
  <c r="H197" i="50" s="1"/>
  <c r="E196" i="50"/>
  <c r="H196" i="50" s="1"/>
  <c r="K194" i="50"/>
  <c r="I194" i="50"/>
  <c r="F194" i="50"/>
  <c r="D194" i="50"/>
  <c r="C194" i="50"/>
  <c r="J193" i="50"/>
  <c r="E193" i="50"/>
  <c r="G193" i="50" s="1"/>
  <c r="J192" i="50"/>
  <c r="E192" i="50"/>
  <c r="G192" i="50" s="1"/>
  <c r="K191" i="50"/>
  <c r="I191" i="50"/>
  <c r="F191" i="50"/>
  <c r="D191" i="50"/>
  <c r="E191" i="50" s="1"/>
  <c r="C191" i="50"/>
  <c r="J190" i="50"/>
  <c r="E190" i="50"/>
  <c r="H190" i="50" s="1"/>
  <c r="J189" i="50"/>
  <c r="E189" i="50"/>
  <c r="G189" i="50" s="1"/>
  <c r="J188" i="50"/>
  <c r="E188" i="50"/>
  <c r="G188" i="50" s="1"/>
  <c r="J187" i="50"/>
  <c r="E187" i="50"/>
  <c r="H187" i="50" s="1"/>
  <c r="J186" i="50"/>
  <c r="E186" i="50"/>
  <c r="H186" i="50" s="1"/>
  <c r="J185" i="50"/>
  <c r="E185" i="50"/>
  <c r="G185" i="50" s="1"/>
  <c r="J184" i="50"/>
  <c r="E184" i="50"/>
  <c r="G184" i="50" s="1"/>
  <c r="J183" i="50"/>
  <c r="E183" i="50"/>
  <c r="G183" i="50" s="1"/>
  <c r="J182" i="50"/>
  <c r="E182" i="50"/>
  <c r="G182" i="50" s="1"/>
  <c r="J181" i="50"/>
  <c r="E181" i="50"/>
  <c r="G181" i="50" s="1"/>
  <c r="J180" i="50"/>
  <c r="E180" i="50"/>
  <c r="G180" i="50" s="1"/>
  <c r="J179" i="50"/>
  <c r="E179" i="50"/>
  <c r="H179" i="50" s="1"/>
  <c r="E170" i="50"/>
  <c r="K168" i="50"/>
  <c r="I168" i="50"/>
  <c r="F168" i="50"/>
  <c r="D168" i="50"/>
  <c r="E168" i="50" s="1"/>
  <c r="C168" i="50"/>
  <c r="J167" i="50"/>
  <c r="E167" i="50"/>
  <c r="G167" i="50" s="1"/>
  <c r="J166" i="50"/>
  <c r="E166" i="50"/>
  <c r="H166" i="50" s="1"/>
  <c r="J165" i="50"/>
  <c r="E165" i="50"/>
  <c r="G165" i="50" s="1"/>
  <c r="J164" i="50"/>
  <c r="E164" i="50"/>
  <c r="G164" i="50" s="1"/>
  <c r="K163" i="50"/>
  <c r="I163" i="50"/>
  <c r="F163" i="50"/>
  <c r="D163" i="50"/>
  <c r="E163" i="50" s="1"/>
  <c r="C163" i="50"/>
  <c r="J162" i="50"/>
  <c r="E162" i="50"/>
  <c r="J161" i="50"/>
  <c r="E161" i="50"/>
  <c r="K160" i="50"/>
  <c r="I160" i="50"/>
  <c r="F160" i="50"/>
  <c r="D160" i="50"/>
  <c r="C160" i="50"/>
  <c r="J159" i="50"/>
  <c r="E159" i="50"/>
  <c r="H159" i="50" s="1"/>
  <c r="J158" i="50"/>
  <c r="E158" i="50"/>
  <c r="H158" i="50" s="1"/>
  <c r="J157" i="50"/>
  <c r="E157" i="50"/>
  <c r="H157" i="50" s="1"/>
  <c r="K156" i="50"/>
  <c r="I156" i="50"/>
  <c r="F156" i="50"/>
  <c r="D156" i="50"/>
  <c r="E156" i="50" s="1"/>
  <c r="G156" i="50" s="1"/>
  <c r="C156" i="50"/>
  <c r="J155" i="50"/>
  <c r="E155" i="50"/>
  <c r="H155" i="50" s="1"/>
  <c r="J154" i="50"/>
  <c r="E154" i="50"/>
  <c r="H154" i="50" s="1"/>
  <c r="K150" i="50"/>
  <c r="K151" i="50" s="1"/>
  <c r="D150" i="50"/>
  <c r="E150" i="50" s="1"/>
  <c r="H150" i="50" s="1"/>
  <c r="E149" i="50"/>
  <c r="H149" i="50" s="1"/>
  <c r="E148" i="50"/>
  <c r="H148" i="50" s="1"/>
  <c r="K146" i="50"/>
  <c r="I146" i="50"/>
  <c r="F146" i="50"/>
  <c r="D146" i="50"/>
  <c r="E146" i="50" s="1"/>
  <c r="G146" i="50" s="1"/>
  <c r="C146" i="50"/>
  <c r="J145" i="50"/>
  <c r="E145" i="50"/>
  <c r="G145" i="50" s="1"/>
  <c r="J144" i="50"/>
  <c r="E144" i="50"/>
  <c r="G144" i="50" s="1"/>
  <c r="K143" i="50"/>
  <c r="I143" i="50"/>
  <c r="F143" i="50"/>
  <c r="D143" i="50"/>
  <c r="E143" i="50" s="1"/>
  <c r="C143" i="50"/>
  <c r="J142" i="50"/>
  <c r="E142" i="50"/>
  <c r="H142" i="50" s="1"/>
  <c r="J141" i="50"/>
  <c r="E141" i="50"/>
  <c r="H141" i="50" s="1"/>
  <c r="J140" i="50"/>
  <c r="E140" i="50"/>
  <c r="H140" i="50" s="1"/>
  <c r="J139" i="50"/>
  <c r="E139" i="50"/>
  <c r="H139" i="50" s="1"/>
  <c r="J138" i="50"/>
  <c r="E138" i="50"/>
  <c r="H138" i="50" s="1"/>
  <c r="J137" i="50"/>
  <c r="E137" i="50"/>
  <c r="H137" i="50" s="1"/>
  <c r="J136" i="50"/>
  <c r="E136" i="50"/>
  <c r="H136" i="50" s="1"/>
  <c r="J135" i="50"/>
  <c r="E135" i="50"/>
  <c r="H135" i="50" s="1"/>
  <c r="K127" i="50"/>
  <c r="I127" i="50"/>
  <c r="F127" i="50"/>
  <c r="D127" i="50"/>
  <c r="E127" i="50" s="1"/>
  <c r="C127" i="50"/>
  <c r="J126" i="50"/>
  <c r="E126" i="50"/>
  <c r="J125" i="50"/>
  <c r="E125" i="50"/>
  <c r="J124" i="50"/>
  <c r="E124" i="50"/>
  <c r="J123" i="50"/>
  <c r="E123" i="50"/>
  <c r="J122" i="50"/>
  <c r="E122" i="50"/>
  <c r="J121" i="50"/>
  <c r="E121" i="50"/>
  <c r="J120" i="50"/>
  <c r="E120" i="50"/>
  <c r="J119" i="50"/>
  <c r="E119" i="50"/>
  <c r="J118" i="50"/>
  <c r="E118" i="50"/>
  <c r="J117" i="50"/>
  <c r="E117" i="50"/>
  <c r="K116" i="50"/>
  <c r="I116" i="50"/>
  <c r="F116" i="50"/>
  <c r="D116" i="50"/>
  <c r="C116" i="50"/>
  <c r="J115" i="50"/>
  <c r="E115" i="50"/>
  <c r="H115" i="50" s="1"/>
  <c r="J114" i="50"/>
  <c r="E114" i="50"/>
  <c r="H114" i="50" s="1"/>
  <c r="J113" i="50"/>
  <c r="E113" i="50"/>
  <c r="H113" i="50" s="1"/>
  <c r="J112" i="50"/>
  <c r="E112" i="50"/>
  <c r="H112" i="50" s="1"/>
  <c r="J111" i="50"/>
  <c r="E111" i="50"/>
  <c r="H111" i="50" s="1"/>
  <c r="J110" i="50"/>
  <c r="E110" i="50"/>
  <c r="H110" i="50" s="1"/>
  <c r="K109" i="50"/>
  <c r="I109" i="50"/>
  <c r="F109" i="50"/>
  <c r="D109" i="50"/>
  <c r="E109" i="50" s="1"/>
  <c r="C109" i="50"/>
  <c r="J108" i="50"/>
  <c r="E108" i="50"/>
  <c r="H108" i="50" s="1"/>
  <c r="J107" i="50"/>
  <c r="E107" i="50"/>
  <c r="H107" i="50" s="1"/>
  <c r="K106" i="50"/>
  <c r="I106" i="50"/>
  <c r="F106" i="50"/>
  <c r="D106" i="50"/>
  <c r="E106" i="50" s="1"/>
  <c r="C106" i="50"/>
  <c r="J105" i="50"/>
  <c r="E105" i="50"/>
  <c r="H105" i="50" s="1"/>
  <c r="J104" i="50"/>
  <c r="E104" i="50"/>
  <c r="H104" i="50" s="1"/>
  <c r="K103" i="50"/>
  <c r="I103" i="50"/>
  <c r="F103" i="50"/>
  <c r="D103" i="50"/>
  <c r="E103" i="50" s="1"/>
  <c r="C103" i="50"/>
  <c r="J102" i="50"/>
  <c r="E102" i="50"/>
  <c r="J101" i="50"/>
  <c r="E101" i="50"/>
  <c r="J100" i="50"/>
  <c r="E100" i="50"/>
  <c r="J99" i="50"/>
  <c r="E99" i="50"/>
  <c r="J98" i="50"/>
  <c r="E98" i="50"/>
  <c r="J97" i="50"/>
  <c r="E97" i="50"/>
  <c r="K96" i="50"/>
  <c r="I96" i="50"/>
  <c r="F96" i="50"/>
  <c r="D96" i="50"/>
  <c r="C96" i="50"/>
  <c r="J95" i="50"/>
  <c r="E95" i="50"/>
  <c r="H95" i="50" s="1"/>
  <c r="J94" i="50"/>
  <c r="E94" i="50"/>
  <c r="H94" i="50" s="1"/>
  <c r="K93" i="50"/>
  <c r="I93" i="50"/>
  <c r="F93" i="50"/>
  <c r="D93" i="50"/>
  <c r="E93" i="50" s="1"/>
  <c r="C93" i="50"/>
  <c r="J92" i="50"/>
  <c r="E92" i="50"/>
  <c r="H92" i="50" s="1"/>
  <c r="J85" i="50"/>
  <c r="E85" i="50"/>
  <c r="G85" i="50" s="1"/>
  <c r="J84" i="50"/>
  <c r="E84" i="50"/>
  <c r="H84" i="50" s="1"/>
  <c r="J83" i="50"/>
  <c r="E83" i="50"/>
  <c r="H83" i="50" s="1"/>
  <c r="J82" i="50"/>
  <c r="E82" i="50"/>
  <c r="G82" i="50" s="1"/>
  <c r="J81" i="50"/>
  <c r="E81" i="50"/>
  <c r="G81" i="50" s="1"/>
  <c r="J80" i="50"/>
  <c r="E80" i="50"/>
  <c r="H80" i="50" s="1"/>
  <c r="J79" i="50"/>
  <c r="E79" i="50"/>
  <c r="G79" i="50" s="1"/>
  <c r="K78" i="50"/>
  <c r="I78" i="50"/>
  <c r="F78" i="50"/>
  <c r="D78" i="50"/>
  <c r="E78" i="50" s="1"/>
  <c r="C78" i="50"/>
  <c r="J77" i="50"/>
  <c r="E77" i="50"/>
  <c r="H77" i="50" s="1"/>
  <c r="J76" i="50"/>
  <c r="E76" i="50"/>
  <c r="H76" i="50" s="1"/>
  <c r="J75" i="50"/>
  <c r="E75" i="50"/>
  <c r="H75" i="50" s="1"/>
  <c r="J74" i="50"/>
  <c r="E74" i="50"/>
  <c r="H74" i="50" s="1"/>
  <c r="J73" i="50"/>
  <c r="E73" i="50"/>
  <c r="H73" i="50" s="1"/>
  <c r="J72" i="50"/>
  <c r="E72" i="50"/>
  <c r="H72" i="50" s="1"/>
  <c r="J71" i="50"/>
  <c r="E71" i="50"/>
  <c r="H71" i="50" s="1"/>
  <c r="J70" i="50"/>
  <c r="E70" i="50"/>
  <c r="H70" i="50" s="1"/>
  <c r="J69" i="50"/>
  <c r="E69" i="50"/>
  <c r="H69" i="50" s="1"/>
  <c r="J68" i="50"/>
  <c r="E68" i="50"/>
  <c r="H68" i="50" s="1"/>
  <c r="K67" i="50"/>
  <c r="J67" i="50"/>
  <c r="F67" i="50"/>
  <c r="E67" i="50"/>
  <c r="H67" i="50" s="1"/>
  <c r="K66" i="50"/>
  <c r="I66" i="50"/>
  <c r="F66" i="50"/>
  <c r="D66" i="50"/>
  <c r="E66" i="50" s="1"/>
  <c r="C66" i="50"/>
  <c r="J65" i="50"/>
  <c r="E65" i="50"/>
  <c r="J64" i="50"/>
  <c r="E64" i="50"/>
  <c r="J63" i="50"/>
  <c r="E63" i="50"/>
  <c r="E62" i="50"/>
  <c r="G62" i="50" s="1"/>
  <c r="E61" i="50"/>
  <c r="J60" i="50"/>
  <c r="E60" i="50"/>
  <c r="G60" i="50" s="1"/>
  <c r="K59" i="50"/>
  <c r="K61" i="50" s="1"/>
  <c r="I59" i="50"/>
  <c r="I61" i="50" s="1"/>
  <c r="F59" i="50"/>
  <c r="D59" i="50"/>
  <c r="E59" i="50" s="1"/>
  <c r="C59" i="50"/>
  <c r="J58" i="50"/>
  <c r="E58" i="50"/>
  <c r="J57" i="50"/>
  <c r="E57" i="50"/>
  <c r="H57" i="50" s="1"/>
  <c r="J56" i="50"/>
  <c r="E56" i="50"/>
  <c r="H56" i="50" s="1"/>
  <c r="J55" i="50"/>
  <c r="E55" i="50"/>
  <c r="H55" i="50" s="1"/>
  <c r="J54" i="50"/>
  <c r="E54" i="50"/>
  <c r="H54" i="50" s="1"/>
  <c r="J53" i="50"/>
  <c r="E53" i="50"/>
  <c r="H53" i="50" s="1"/>
  <c r="J52" i="50"/>
  <c r="E52" i="50"/>
  <c r="H52" i="50" s="1"/>
  <c r="J51" i="50"/>
  <c r="E51" i="50"/>
  <c r="H51" i="50" s="1"/>
  <c r="J50" i="50"/>
  <c r="E50" i="50"/>
  <c r="H50" i="50" s="1"/>
  <c r="J49" i="50"/>
  <c r="E49" i="50"/>
  <c r="H49" i="50" s="1"/>
  <c r="J42" i="50"/>
  <c r="E42" i="50"/>
  <c r="H42" i="50" s="1"/>
  <c r="J41" i="50"/>
  <c r="E41" i="50"/>
  <c r="H41" i="50" s="1"/>
  <c r="J40" i="50"/>
  <c r="E40" i="50"/>
  <c r="H40" i="50" s="1"/>
  <c r="J39" i="50"/>
  <c r="E39" i="50"/>
  <c r="H39" i="50" s="1"/>
  <c r="J38" i="50"/>
  <c r="E38" i="50"/>
  <c r="H38" i="50" s="1"/>
  <c r="J37" i="50"/>
  <c r="E37" i="50"/>
  <c r="H37" i="50" s="1"/>
  <c r="J36" i="50"/>
  <c r="E36" i="50"/>
  <c r="H36" i="50" s="1"/>
  <c r="J35" i="50"/>
  <c r="E35" i="50"/>
  <c r="H35" i="50" s="1"/>
  <c r="J34" i="50"/>
  <c r="E34" i="50"/>
  <c r="H34" i="50" s="1"/>
  <c r="J33" i="50"/>
  <c r="E33" i="50"/>
  <c r="H33" i="50" s="1"/>
  <c r="J32" i="50"/>
  <c r="E32" i="50"/>
  <c r="H32" i="50" s="1"/>
  <c r="J31" i="50"/>
  <c r="F31" i="50"/>
  <c r="E31" i="50"/>
  <c r="J30" i="50"/>
  <c r="E30" i="50"/>
  <c r="G30" i="50" s="1"/>
  <c r="J29" i="50"/>
  <c r="E29" i="50"/>
  <c r="G29" i="50" s="1"/>
  <c r="J28" i="50"/>
  <c r="E28" i="50"/>
  <c r="G28" i="50" s="1"/>
  <c r="J27" i="50"/>
  <c r="E27" i="50"/>
  <c r="G27" i="50" s="1"/>
  <c r="J26" i="50"/>
  <c r="E26" i="50"/>
  <c r="G26" i="50" s="1"/>
  <c r="J25" i="50"/>
  <c r="E25" i="50"/>
  <c r="H25" i="50" s="1"/>
  <c r="J24" i="50"/>
  <c r="E24" i="50"/>
  <c r="G24" i="50" s="1"/>
  <c r="I23" i="50"/>
  <c r="D23" i="50"/>
  <c r="E23" i="50" s="1"/>
  <c r="C23" i="50"/>
  <c r="K22" i="50"/>
  <c r="J22" i="50"/>
  <c r="F22" i="50"/>
  <c r="E22" i="50"/>
  <c r="H22" i="50" s="1"/>
  <c r="J21" i="50"/>
  <c r="E21" i="50"/>
  <c r="H21" i="50" s="1"/>
  <c r="J20" i="50"/>
  <c r="E20" i="50"/>
  <c r="H20" i="50" s="1"/>
  <c r="J19" i="50"/>
  <c r="E19" i="50"/>
  <c r="G19" i="50" s="1"/>
  <c r="J18" i="50"/>
  <c r="E18" i="50"/>
  <c r="H18" i="50" s="1"/>
  <c r="J17" i="50"/>
  <c r="E17" i="50"/>
  <c r="H17" i="50" s="1"/>
  <c r="J16" i="50"/>
  <c r="E16" i="50"/>
  <c r="H16" i="50" s="1"/>
  <c r="J15" i="50"/>
  <c r="E15" i="50"/>
  <c r="G15" i="50" s="1"/>
  <c r="J14" i="50"/>
  <c r="E14" i="50"/>
  <c r="H14" i="50" s="1"/>
  <c r="K13" i="50"/>
  <c r="J13" i="50"/>
  <c r="F13" i="50"/>
  <c r="E13" i="50"/>
  <c r="J12" i="50"/>
  <c r="E12" i="50"/>
  <c r="H12" i="50" s="1"/>
  <c r="E11" i="50"/>
  <c r="H11" i="50" s="1"/>
  <c r="J10" i="50"/>
  <c r="E10" i="50"/>
  <c r="G10" i="50" s="1"/>
  <c r="J9" i="50"/>
  <c r="E9" i="50"/>
  <c r="G9" i="50" s="1"/>
  <c r="J8" i="50"/>
  <c r="E8" i="50"/>
  <c r="G8" i="50" s="1"/>
  <c r="J7" i="50"/>
  <c r="E7" i="50"/>
  <c r="G7" i="50" s="1"/>
  <c r="J6" i="50"/>
  <c r="E6" i="50"/>
  <c r="G6" i="50" s="1"/>
  <c r="G105" i="50" l="1"/>
  <c r="H78" i="50"/>
  <c r="J250" i="50"/>
  <c r="J66" i="50"/>
  <c r="J163" i="50"/>
  <c r="K285" i="50"/>
  <c r="H231" i="50"/>
  <c r="C195" i="50"/>
  <c r="C214" i="50" s="1"/>
  <c r="H213" i="50"/>
  <c r="D195" i="50"/>
  <c r="J195" i="50" s="1"/>
  <c r="G78" i="50"/>
  <c r="H278" i="50"/>
  <c r="J229" i="50"/>
  <c r="J168" i="50"/>
  <c r="G66" i="50"/>
  <c r="G142" i="50"/>
  <c r="D169" i="50"/>
  <c r="E169" i="50" s="1"/>
  <c r="H188" i="50"/>
  <c r="H277" i="50"/>
  <c r="G31" i="50"/>
  <c r="H81" i="50"/>
  <c r="J143" i="50"/>
  <c r="H283" i="50"/>
  <c r="J127" i="50"/>
  <c r="G197" i="50"/>
  <c r="K23" i="50"/>
  <c r="K62" i="50" s="1"/>
  <c r="G103" i="50"/>
  <c r="J59" i="50"/>
  <c r="J103" i="50"/>
  <c r="H185" i="50"/>
  <c r="H344" i="50"/>
  <c r="G154" i="50"/>
  <c r="H180" i="50"/>
  <c r="H259" i="50"/>
  <c r="H282" i="50"/>
  <c r="K195" i="50"/>
  <c r="K214" i="50" s="1"/>
  <c r="C341" i="50"/>
  <c r="C342" i="50" s="1"/>
  <c r="H127" i="50"/>
  <c r="K147" i="50"/>
  <c r="K152" i="50" s="1"/>
  <c r="K153" i="50" s="1"/>
  <c r="H8" i="50"/>
  <c r="G92" i="50"/>
  <c r="H9" i="50"/>
  <c r="G186" i="50"/>
  <c r="H281" i="50"/>
  <c r="J23" i="50"/>
  <c r="O126" i="52"/>
  <c r="H10" i="50"/>
  <c r="G104" i="50"/>
  <c r="G141" i="50"/>
  <c r="AK25" i="53"/>
  <c r="G80" i="50"/>
  <c r="G179" i="50"/>
  <c r="G187" i="50"/>
  <c r="G230" i="50"/>
  <c r="G94" i="50"/>
  <c r="G127" i="50"/>
  <c r="P63" i="51"/>
  <c r="E210" i="50"/>
  <c r="H210" i="50" s="1"/>
  <c r="G113" i="50"/>
  <c r="G163" i="50"/>
  <c r="G13" i="50"/>
  <c r="G63" i="51"/>
  <c r="AD35" i="53"/>
  <c r="AQ35" i="53" s="1"/>
  <c r="H275" i="50"/>
  <c r="H300" i="50"/>
  <c r="H79" i="50"/>
  <c r="H82" i="50"/>
  <c r="H62" i="50"/>
  <c r="AD34" i="53"/>
  <c r="G67" i="50"/>
  <c r="H193" i="50"/>
  <c r="H164" i="50"/>
  <c r="H181" i="50"/>
  <c r="H189" i="50"/>
  <c r="G83" i="50"/>
  <c r="G190" i="50"/>
  <c r="H242" i="50"/>
  <c r="H165" i="50"/>
  <c r="H31" i="50"/>
  <c r="G84" i="50"/>
  <c r="G166" i="50"/>
  <c r="H306" i="50"/>
  <c r="AD36" i="53"/>
  <c r="G108" i="50"/>
  <c r="H183" i="50"/>
  <c r="G138" i="50"/>
  <c r="C147" i="50"/>
  <c r="C152" i="50" s="1"/>
  <c r="C153" i="50" s="1"/>
  <c r="H284" i="50"/>
  <c r="H232" i="50"/>
  <c r="H144" i="50"/>
  <c r="G140" i="50"/>
  <c r="G71" i="50"/>
  <c r="G345" i="50"/>
  <c r="I62" i="50"/>
  <c r="J62" i="50" s="1"/>
  <c r="G135" i="50"/>
  <c r="G155" i="50"/>
  <c r="G241" i="50"/>
  <c r="K341" i="50"/>
  <c r="K342" i="50" s="1"/>
  <c r="H286" i="50"/>
  <c r="E346" i="50"/>
  <c r="H346" i="50" s="1"/>
  <c r="G107" i="50"/>
  <c r="H182" i="50"/>
  <c r="J287" i="50"/>
  <c r="J243" i="50"/>
  <c r="H6" i="50"/>
  <c r="H145" i="50"/>
  <c r="J191" i="50"/>
  <c r="H234" i="50"/>
  <c r="H77" i="52"/>
  <c r="AK33" i="53"/>
  <c r="H85" i="50"/>
  <c r="H167" i="50"/>
  <c r="H184" i="50"/>
  <c r="G244" i="50"/>
  <c r="H78" i="52"/>
  <c r="O90" i="52"/>
  <c r="AQ24" i="53"/>
  <c r="G136" i="50"/>
  <c r="G75" i="50"/>
  <c r="G137" i="50"/>
  <c r="K169" i="50"/>
  <c r="J233" i="50"/>
  <c r="D92" i="52"/>
  <c r="D127" i="52" s="1"/>
  <c r="D129" i="52" s="1"/>
  <c r="F118" i="52"/>
  <c r="G139" i="50"/>
  <c r="H192" i="50"/>
  <c r="H235" i="50"/>
  <c r="J106" i="50"/>
  <c r="F195" i="50"/>
  <c r="G159" i="50"/>
  <c r="H7" i="50"/>
  <c r="H279" i="50"/>
  <c r="C63" i="51"/>
  <c r="F63" i="51"/>
  <c r="J122" i="52"/>
  <c r="H59" i="50"/>
  <c r="G59" i="50"/>
  <c r="E195" i="50"/>
  <c r="D214" i="50"/>
  <c r="E214" i="50" s="1"/>
  <c r="G236" i="50"/>
  <c r="H236" i="50"/>
  <c r="H23" i="50"/>
  <c r="G109" i="50"/>
  <c r="H109" i="50"/>
  <c r="I78" i="52"/>
  <c r="G93" i="50"/>
  <c r="H93" i="50"/>
  <c r="G64" i="50"/>
  <c r="H64" i="50"/>
  <c r="G97" i="50"/>
  <c r="H97" i="50"/>
  <c r="G101" i="50"/>
  <c r="H101" i="50"/>
  <c r="J194" i="50"/>
  <c r="D285" i="50"/>
  <c r="E285" i="50" s="1"/>
  <c r="E276" i="50"/>
  <c r="H276" i="50" s="1"/>
  <c r="N129" i="52"/>
  <c r="J127" i="52"/>
  <c r="G12" i="50"/>
  <c r="G14" i="50"/>
  <c r="G16" i="50"/>
  <c r="G18" i="50"/>
  <c r="G21" i="50"/>
  <c r="G32" i="50"/>
  <c r="G34" i="50"/>
  <c r="G36" i="50"/>
  <c r="G38" i="50"/>
  <c r="G40" i="50"/>
  <c r="G42" i="50"/>
  <c r="G49" i="50"/>
  <c r="G51" i="50"/>
  <c r="G52" i="50"/>
  <c r="G53" i="50"/>
  <c r="G54" i="50"/>
  <c r="G55" i="50"/>
  <c r="G56" i="50"/>
  <c r="H60" i="50"/>
  <c r="G70" i="50"/>
  <c r="G74" i="50"/>
  <c r="J93" i="50"/>
  <c r="G112" i="50"/>
  <c r="E116" i="50"/>
  <c r="J116" i="50"/>
  <c r="G118" i="50"/>
  <c r="H118" i="50"/>
  <c r="G122" i="50"/>
  <c r="H122" i="50"/>
  <c r="G143" i="50"/>
  <c r="H143" i="50"/>
  <c r="G161" i="50"/>
  <c r="H161" i="50"/>
  <c r="E194" i="50"/>
  <c r="G224" i="50"/>
  <c r="G239" i="50"/>
  <c r="D251" i="50"/>
  <c r="E251" i="50" s="1"/>
  <c r="K251" i="50"/>
  <c r="D63" i="51"/>
  <c r="Q61" i="51"/>
  <c r="C78" i="52"/>
  <c r="C92" i="52" s="1"/>
  <c r="C127" i="52" s="1"/>
  <c r="C129" i="52" s="1"/>
  <c r="G77" i="52"/>
  <c r="I77" i="52"/>
  <c r="O77" i="52"/>
  <c r="O78" i="52" s="1"/>
  <c r="H15" i="50"/>
  <c r="H19" i="50"/>
  <c r="G22" i="50"/>
  <c r="G25" i="50"/>
  <c r="H13" i="50"/>
  <c r="F23" i="50"/>
  <c r="G23" i="50" s="1"/>
  <c r="H24" i="50"/>
  <c r="H26" i="50"/>
  <c r="H27" i="50"/>
  <c r="H28" i="50"/>
  <c r="H29" i="50"/>
  <c r="H30" i="50"/>
  <c r="G61" i="50"/>
  <c r="H61" i="50"/>
  <c r="G68" i="50"/>
  <c r="G72" i="50"/>
  <c r="G76" i="50"/>
  <c r="G95" i="50"/>
  <c r="G110" i="50"/>
  <c r="G114" i="50"/>
  <c r="G117" i="50"/>
  <c r="H117" i="50"/>
  <c r="G119" i="50"/>
  <c r="H119" i="50"/>
  <c r="G121" i="50"/>
  <c r="H121" i="50"/>
  <c r="G123" i="50"/>
  <c r="H123" i="50"/>
  <c r="G125" i="50"/>
  <c r="H125" i="50"/>
  <c r="I147" i="50"/>
  <c r="J146" i="50"/>
  <c r="D151" i="50"/>
  <c r="J156" i="50"/>
  <c r="E160" i="50"/>
  <c r="J160" i="50"/>
  <c r="G162" i="50"/>
  <c r="H162" i="50"/>
  <c r="H163" i="50"/>
  <c r="G168" i="50"/>
  <c r="H168" i="50"/>
  <c r="I169" i="50"/>
  <c r="G207" i="50"/>
  <c r="H207" i="50"/>
  <c r="G215" i="50"/>
  <c r="G237" i="50"/>
  <c r="G243" i="50"/>
  <c r="H243" i="50"/>
  <c r="C285" i="50"/>
  <c r="Q47" i="51"/>
  <c r="AQ25" i="53"/>
  <c r="AQ27" i="53"/>
  <c r="AQ28" i="53"/>
  <c r="G99" i="50"/>
  <c r="H99" i="50"/>
  <c r="J109" i="50"/>
  <c r="C348" i="50"/>
  <c r="E225" i="50"/>
  <c r="J225" i="50"/>
  <c r="G227" i="50"/>
  <c r="H227" i="50"/>
  <c r="J236" i="50"/>
  <c r="K92" i="52"/>
  <c r="I126" i="52"/>
  <c r="G17" i="50"/>
  <c r="G20" i="50"/>
  <c r="G33" i="50"/>
  <c r="G35" i="50"/>
  <c r="G37" i="50"/>
  <c r="G39" i="50"/>
  <c r="G41" i="50"/>
  <c r="G50" i="50"/>
  <c r="J61" i="50"/>
  <c r="J78" i="50"/>
  <c r="G120" i="50"/>
  <c r="H120" i="50"/>
  <c r="G124" i="50"/>
  <c r="H124" i="50"/>
  <c r="G126" i="50"/>
  <c r="H126" i="50"/>
  <c r="F169" i="50"/>
  <c r="G158" i="50"/>
  <c r="G63" i="50"/>
  <c r="H63" i="50"/>
  <c r="G65" i="50"/>
  <c r="H65" i="50"/>
  <c r="H66" i="50"/>
  <c r="G69" i="50"/>
  <c r="G73" i="50"/>
  <c r="G77" i="50"/>
  <c r="E96" i="50"/>
  <c r="J96" i="50"/>
  <c r="G98" i="50"/>
  <c r="H98" i="50"/>
  <c r="G100" i="50"/>
  <c r="H100" i="50"/>
  <c r="G102" i="50"/>
  <c r="H102" i="50"/>
  <c r="H103" i="50"/>
  <c r="G106" i="50"/>
  <c r="H106" i="50"/>
  <c r="G111" i="50"/>
  <c r="G115" i="50"/>
  <c r="F147" i="50"/>
  <c r="H146" i="50"/>
  <c r="D147" i="50"/>
  <c r="C169" i="50"/>
  <c r="C171" i="50" s="1"/>
  <c r="H156" i="50"/>
  <c r="G157" i="50"/>
  <c r="G191" i="50"/>
  <c r="H191" i="50"/>
  <c r="G223" i="50"/>
  <c r="G226" i="50"/>
  <c r="H226" i="50"/>
  <c r="G228" i="50"/>
  <c r="H228" i="50"/>
  <c r="H229" i="50"/>
  <c r="G233" i="50"/>
  <c r="H233" i="50"/>
  <c r="G238" i="50"/>
  <c r="G245" i="50"/>
  <c r="H245" i="50"/>
  <c r="G247" i="50"/>
  <c r="H247" i="50"/>
  <c r="G249" i="50"/>
  <c r="H249" i="50"/>
  <c r="F251" i="50"/>
  <c r="I251" i="50"/>
  <c r="J259" i="50"/>
  <c r="H280" i="50"/>
  <c r="G287" i="50"/>
  <c r="H287" i="50"/>
  <c r="D341" i="50"/>
  <c r="E339" i="50"/>
  <c r="H339" i="50" s="1"/>
  <c r="L92" i="52"/>
  <c r="H90" i="52"/>
  <c r="J128" i="52"/>
  <c r="N118" i="52"/>
  <c r="J118" i="52" s="1"/>
  <c r="AQ33" i="53"/>
  <c r="AQ36" i="53"/>
  <c r="G246" i="50"/>
  <c r="H246" i="50"/>
  <c r="G248" i="50"/>
  <c r="H248" i="50"/>
  <c r="C251" i="50"/>
  <c r="C347" i="50" s="1"/>
  <c r="M47" i="51"/>
  <c r="M63" i="51" s="1"/>
  <c r="AK26" i="53"/>
  <c r="AQ26" i="53" s="1"/>
  <c r="AD29" i="53"/>
  <c r="AQ29" i="53" s="1"/>
  <c r="AK34" i="53"/>
  <c r="O47" i="51"/>
  <c r="O63" i="51"/>
  <c r="E78" i="52"/>
  <c r="M92" i="52"/>
  <c r="F92" i="52"/>
  <c r="F127" i="52" s="1"/>
  <c r="F129" i="52" s="1"/>
  <c r="M118" i="52"/>
  <c r="I118" i="52" s="1"/>
  <c r="O113" i="52"/>
  <c r="O118" i="52" s="1"/>
  <c r="I113" i="52"/>
  <c r="AD30" i="53"/>
  <c r="AQ30" i="53" s="1"/>
  <c r="E250" i="50"/>
  <c r="E92" i="52"/>
  <c r="E127" i="52" s="1"/>
  <c r="E129" i="52" s="1"/>
  <c r="J169" i="50" l="1"/>
  <c r="K348" i="50"/>
  <c r="G346" i="50"/>
  <c r="C352" i="50"/>
  <c r="K171" i="50"/>
  <c r="F347" i="50"/>
  <c r="Q45" i="51"/>
  <c r="O92" i="52"/>
  <c r="O127" i="52" s="1"/>
  <c r="O129" i="52" s="1"/>
  <c r="AQ34" i="53"/>
  <c r="K347" i="50"/>
  <c r="K352" i="50" s="1"/>
  <c r="H250" i="50"/>
  <c r="G250" i="50"/>
  <c r="K127" i="52"/>
  <c r="G92" i="52"/>
  <c r="H160" i="50"/>
  <c r="G160" i="50"/>
  <c r="Q63" i="51"/>
  <c r="R61" i="51" s="1"/>
  <c r="G169" i="50"/>
  <c r="H169" i="50"/>
  <c r="L127" i="52"/>
  <c r="H92" i="52"/>
  <c r="G96" i="50"/>
  <c r="H96" i="50"/>
  <c r="G225" i="50"/>
  <c r="H225" i="50"/>
  <c r="D348" i="50"/>
  <c r="E348" i="50" s="1"/>
  <c r="H348" i="50" s="1"/>
  <c r="E151" i="50"/>
  <c r="H151" i="50" s="1"/>
  <c r="G116" i="50"/>
  <c r="H116" i="50"/>
  <c r="H285" i="50"/>
  <c r="G195" i="50"/>
  <c r="H195" i="50"/>
  <c r="D152" i="50"/>
  <c r="E147" i="50"/>
  <c r="D347" i="50"/>
  <c r="T47" i="51"/>
  <c r="Q64" i="51"/>
  <c r="G194" i="50"/>
  <c r="H194" i="50"/>
  <c r="T45" i="51"/>
  <c r="D342" i="50"/>
  <c r="E342" i="50" s="1"/>
  <c r="H342" i="50" s="1"/>
  <c r="E341" i="50"/>
  <c r="H341" i="50" s="1"/>
  <c r="J147" i="50"/>
  <c r="G251" i="50"/>
  <c r="J129" i="52"/>
  <c r="M127" i="52"/>
  <c r="I92" i="52"/>
  <c r="J251" i="50"/>
  <c r="G78" i="52"/>
  <c r="J92" i="52"/>
  <c r="H214" i="50"/>
  <c r="R45" i="51" l="1"/>
  <c r="D153" i="50"/>
  <c r="E152" i="50"/>
  <c r="H152" i="50" s="1"/>
  <c r="M129" i="52"/>
  <c r="I129" i="52" s="1"/>
  <c r="I127" i="52"/>
  <c r="H127" i="52"/>
  <c r="L129" i="52"/>
  <c r="H129" i="52" s="1"/>
  <c r="R17" i="51"/>
  <c r="R10" i="51"/>
  <c r="R36" i="51"/>
  <c r="R42" i="51"/>
  <c r="R5" i="51"/>
  <c r="R29" i="51"/>
  <c r="R23" i="51"/>
  <c r="K129" i="52"/>
  <c r="G129" i="52" s="1"/>
  <c r="G127" i="52"/>
  <c r="D352" i="50"/>
  <c r="E352" i="50" s="1"/>
  <c r="H352" i="50" s="1"/>
  <c r="E347" i="50"/>
  <c r="J347" i="50"/>
  <c r="G147" i="50"/>
  <c r="H147" i="50"/>
  <c r="G347" i="50" l="1"/>
  <c r="H347" i="50"/>
  <c r="E153" i="50"/>
  <c r="H153" i="50" s="1"/>
  <c r="D171" i="50"/>
  <c r="E171" i="50" s="1"/>
  <c r="H171" i="50" s="1"/>
  <c r="F24" i="42" l="1"/>
  <c r="F23" i="42"/>
  <c r="J31" i="41"/>
  <c r="K32" i="41" s="1"/>
  <c r="G31" i="41"/>
  <c r="H32" i="41" s="1"/>
  <c r="U28" i="38" l="1"/>
  <c r="T28" i="38"/>
  <c r="S28" i="38"/>
  <c r="R28" i="38"/>
  <c r="Q28" i="38"/>
  <c r="P28" i="38"/>
  <c r="O28" i="38"/>
  <c r="N28" i="38"/>
  <c r="I28" i="38"/>
  <c r="H28" i="38"/>
  <c r="G28" i="38"/>
  <c r="F28" i="38"/>
  <c r="E28" i="38"/>
  <c r="D28" i="38"/>
  <c r="C28" i="38"/>
  <c r="B28" i="38"/>
  <c r="J16" i="38"/>
  <c r="V9" i="38"/>
  <c r="J9" i="38"/>
  <c r="V8" i="38"/>
  <c r="M7" i="38"/>
  <c r="M28" i="38" s="1"/>
  <c r="J6" i="38"/>
  <c r="V6" i="38" s="1"/>
  <c r="V5" i="38"/>
  <c r="J4" i="38"/>
  <c r="V4" i="38" s="1"/>
  <c r="E18" i="29"/>
  <c r="G18" i="29" s="1"/>
  <c r="C18" i="29"/>
  <c r="D16" i="29" s="1"/>
  <c r="G17" i="29"/>
  <c r="G16" i="29"/>
  <c r="G15" i="29"/>
  <c r="F15" i="29"/>
  <c r="G14" i="29"/>
  <c r="G13" i="29"/>
  <c r="G12" i="29"/>
  <c r="G11" i="29"/>
  <c r="G10" i="29"/>
  <c r="G9" i="29"/>
  <c r="G8" i="29"/>
  <c r="G7" i="29"/>
  <c r="G6" i="29"/>
  <c r="D6" i="29" l="1"/>
  <c r="F6" i="29"/>
  <c r="F7" i="29"/>
  <c r="D10" i="29"/>
  <c r="F10" i="29"/>
  <c r="F11" i="29"/>
  <c r="D14" i="29"/>
  <c r="V7" i="38"/>
  <c r="V28" i="38" s="1"/>
  <c r="J28" i="38"/>
  <c r="D8" i="29"/>
  <c r="F9" i="29"/>
  <c r="F13" i="29"/>
  <c r="D7" i="29"/>
  <c r="F8" i="29"/>
  <c r="D11" i="29"/>
  <c r="F12" i="29"/>
  <c r="D15" i="29"/>
  <c r="F16" i="29"/>
  <c r="D9" i="29"/>
  <c r="D13" i="29"/>
  <c r="F14" i="29"/>
  <c r="D17" i="29"/>
  <c r="D12" i="29"/>
  <c r="F17" i="29"/>
</calcChain>
</file>

<file path=xl/sharedStrings.xml><?xml version="1.0" encoding="utf-8"?>
<sst xmlns="http://schemas.openxmlformats.org/spreadsheetml/2006/main" count="6802" uniqueCount="3117">
  <si>
    <t>□ 주요 통계 지표 종합</t>
    <phoneticPr fontId="5" type="noConversion"/>
  </si>
  <si>
    <t xml:space="preserve">    Indicators of major statistics</t>
    <phoneticPr fontId="5" type="noConversion"/>
  </si>
  <si>
    <t>구       분</t>
    <phoneticPr fontId="5" type="noConversion"/>
  </si>
  <si>
    <t>단 위
Unit</t>
    <phoneticPr fontId="5" type="noConversion"/>
  </si>
  <si>
    <t>Items</t>
    <phoneticPr fontId="5" type="noConversion"/>
  </si>
  <si>
    <t xml:space="preserve">  발  전  설  비</t>
    <phoneticPr fontId="5" type="noConversion"/>
  </si>
  <si>
    <t>kW</t>
    <phoneticPr fontId="5" type="noConversion"/>
  </si>
  <si>
    <t xml:space="preserve">  Generating facilities       </t>
    <phoneticPr fontId="5" type="noConversion"/>
  </si>
  <si>
    <t xml:space="preserve">       한전,자회사</t>
    <phoneticPr fontId="5" type="noConversion"/>
  </si>
  <si>
    <t xml:space="preserve">     KEPCO &amp; Subsidiaries </t>
    <phoneticPr fontId="5" type="noConversion"/>
  </si>
  <si>
    <t xml:space="preserve">       타         사</t>
    <phoneticPr fontId="5" type="noConversion"/>
  </si>
  <si>
    <t>-</t>
    <phoneticPr fontId="5" type="noConversion"/>
  </si>
  <si>
    <t xml:space="preserve">     Other co.       </t>
    <phoneticPr fontId="5" type="noConversion"/>
  </si>
  <si>
    <t xml:space="preserve">       상용자가</t>
    <phoneticPr fontId="5" type="noConversion"/>
  </si>
  <si>
    <t xml:space="preserve">     Non-utility in common use    </t>
    <phoneticPr fontId="5" type="noConversion"/>
  </si>
  <si>
    <t xml:space="preserve">  총  발  전  량</t>
    <phoneticPr fontId="5" type="noConversion"/>
  </si>
  <si>
    <t>MWh</t>
    <phoneticPr fontId="5" type="noConversion"/>
  </si>
  <si>
    <t xml:space="preserve">  Gross generation </t>
    <phoneticPr fontId="5" type="noConversion"/>
  </si>
  <si>
    <t>1)</t>
    <phoneticPr fontId="5" type="noConversion"/>
  </si>
  <si>
    <t xml:space="preserve"> Non-utility generation</t>
    <phoneticPr fontId="5" type="noConversion"/>
  </si>
  <si>
    <r>
      <t xml:space="preserve"> in common use </t>
    </r>
    <r>
      <rPr>
        <vertAlign val="superscript"/>
        <sz val="9"/>
        <rFont val="돋움"/>
        <family val="3"/>
        <charset val="129"/>
      </rPr>
      <t>1)</t>
    </r>
    <r>
      <rPr>
        <sz val="9"/>
        <rFont val="돋움"/>
        <family val="3"/>
        <charset val="129"/>
      </rPr>
      <t xml:space="preserve">   </t>
    </r>
    <phoneticPr fontId="5" type="noConversion"/>
  </si>
  <si>
    <t xml:space="preserve">  소 내  전력량</t>
    <phoneticPr fontId="5" type="noConversion"/>
  </si>
  <si>
    <t xml:space="preserve">  Auxiliary use    </t>
    <phoneticPr fontId="5" type="noConversion"/>
  </si>
  <si>
    <t xml:space="preserve">  소내전력률</t>
    <phoneticPr fontId="5" type="noConversion"/>
  </si>
  <si>
    <t>%</t>
    <phoneticPr fontId="5" type="noConversion"/>
  </si>
  <si>
    <t xml:space="preserve"> Aux.use factor   </t>
    <phoneticPr fontId="5" type="noConversion"/>
  </si>
  <si>
    <t xml:space="preserve">  양수용전력량</t>
    <phoneticPr fontId="5" type="noConversion"/>
  </si>
  <si>
    <t xml:space="preserve">  Pumping storage </t>
    <phoneticPr fontId="5" type="noConversion"/>
  </si>
  <si>
    <r>
      <t xml:space="preserve">  송전단전력량
       </t>
    </r>
    <r>
      <rPr>
        <sz val="8"/>
        <rFont val="돋움"/>
        <family val="3"/>
        <charset val="129"/>
      </rPr>
      <t>(양수제외)</t>
    </r>
    <phoneticPr fontId="5" type="noConversion"/>
  </si>
  <si>
    <t xml:space="preserve">  Net generation   </t>
    <phoneticPr fontId="5" type="noConversion"/>
  </si>
  <si>
    <t xml:space="preserve">  송배전손실량</t>
    <phoneticPr fontId="5" type="noConversion"/>
  </si>
  <si>
    <t xml:space="preserve">  T&amp;D losses     </t>
    <phoneticPr fontId="5" type="noConversion"/>
  </si>
  <si>
    <r>
      <t xml:space="preserve"> </t>
    </r>
    <r>
      <rPr>
        <sz val="8"/>
        <rFont val="돋움"/>
        <family val="3"/>
        <charset val="129"/>
      </rPr>
      <t xml:space="preserve">  송배전손실률</t>
    </r>
    <phoneticPr fontId="5" type="noConversion"/>
  </si>
  <si>
    <t xml:space="preserve"> Loss factor (T&amp;D) </t>
    <phoneticPr fontId="5" type="noConversion"/>
  </si>
  <si>
    <t xml:space="preserve">  판 매  전력량</t>
    <phoneticPr fontId="5" type="noConversion"/>
  </si>
  <si>
    <t xml:space="preserve">  Power sold      </t>
    <phoneticPr fontId="5" type="noConversion"/>
  </si>
  <si>
    <t xml:space="preserve">  수요성장률</t>
    <phoneticPr fontId="5" type="noConversion"/>
  </si>
  <si>
    <t xml:space="preserve"> Growth rate     </t>
    <phoneticPr fontId="5" type="noConversion"/>
  </si>
  <si>
    <t xml:space="preserve">  최  대  전  력</t>
    <phoneticPr fontId="5" type="noConversion"/>
  </si>
  <si>
    <t xml:space="preserve">  Peak load       </t>
    <phoneticPr fontId="5" type="noConversion"/>
  </si>
  <si>
    <t xml:space="preserve">  평  균  전  력</t>
    <phoneticPr fontId="5" type="noConversion"/>
  </si>
  <si>
    <t xml:space="preserve">  Average load    </t>
    <phoneticPr fontId="5" type="noConversion"/>
  </si>
  <si>
    <t xml:space="preserve">    부  하  율</t>
    <phoneticPr fontId="5" type="noConversion"/>
  </si>
  <si>
    <t xml:space="preserve">  Load factor      </t>
    <phoneticPr fontId="5" type="noConversion"/>
  </si>
  <si>
    <t xml:space="preserve">      이  용  율</t>
    <phoneticPr fontId="5" type="noConversion"/>
  </si>
  <si>
    <t xml:space="preserve">  Utilization plant factor</t>
    <phoneticPr fontId="5" type="noConversion"/>
  </si>
  <si>
    <t xml:space="preserve">  판  매  단  가</t>
    <phoneticPr fontId="5" type="noConversion"/>
  </si>
  <si>
    <t>원/kWh</t>
    <phoneticPr fontId="5" type="noConversion"/>
  </si>
  <si>
    <t xml:space="preserve">  Average revenues per
  kWh sold         </t>
    <phoneticPr fontId="5" type="noConversion"/>
  </si>
  <si>
    <t xml:space="preserve">  고  객  호  수</t>
    <phoneticPr fontId="5" type="noConversion"/>
  </si>
  <si>
    <t>호</t>
    <phoneticPr fontId="5" type="noConversion"/>
  </si>
  <si>
    <t xml:space="preserve">  Customers      </t>
    <phoneticPr fontId="5" type="noConversion"/>
  </si>
  <si>
    <t xml:space="preserve">  종  업  원  수</t>
    <phoneticPr fontId="5" type="noConversion"/>
  </si>
  <si>
    <t>명</t>
    <phoneticPr fontId="5" type="noConversion"/>
  </si>
  <si>
    <t xml:space="preserve">  Employees      </t>
    <phoneticPr fontId="5" type="noConversion"/>
  </si>
  <si>
    <r>
      <t xml:space="preserve">  납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입 자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본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금</t>
    </r>
    <phoneticPr fontId="5" type="noConversion"/>
  </si>
  <si>
    <t>백만원</t>
    <phoneticPr fontId="5" type="noConversion"/>
  </si>
  <si>
    <r>
      <t xml:space="preserve">  P</t>
    </r>
    <r>
      <rPr>
        <sz val="8"/>
        <rFont val="돋움"/>
        <family val="3"/>
        <charset val="129"/>
      </rPr>
      <t xml:space="preserve">aid-in capital (Million won)  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</si>
  <si>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총 </t>
    </r>
    <r>
      <rPr>
        <sz val="6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 자   산</t>
    </r>
    <r>
      <rPr>
        <vertAlign val="superscript"/>
        <sz val="9"/>
        <rFont val="돋움"/>
        <family val="3"/>
        <charset val="129"/>
      </rPr>
      <t xml:space="preserve"> 2)</t>
    </r>
    <r>
      <rPr>
        <sz val="9"/>
        <rFont val="돋움"/>
        <family val="3"/>
        <charset val="129"/>
      </rPr>
      <t xml:space="preserve">  </t>
    </r>
    <phoneticPr fontId="5" type="noConversion"/>
  </si>
  <si>
    <r>
      <t xml:space="preserve">  Total assets (Million won) </t>
    </r>
    <r>
      <rPr>
        <vertAlign val="superscript"/>
        <sz val="9"/>
        <rFont val="돋움"/>
        <family val="3"/>
        <charset val="129"/>
      </rPr>
      <t xml:space="preserve">2)  </t>
    </r>
    <phoneticPr fontId="5" type="noConversion"/>
  </si>
  <si>
    <r>
      <t xml:space="preserve">  인구 1인당
     전력생산량</t>
    </r>
    <r>
      <rPr>
        <vertAlign val="superscript"/>
        <sz val="9"/>
        <rFont val="돋움"/>
        <family val="3"/>
        <charset val="129"/>
      </rPr>
      <t xml:space="preserve"> 3)</t>
    </r>
    <phoneticPr fontId="5" type="noConversion"/>
  </si>
  <si>
    <t>kWh/人</t>
    <phoneticPr fontId="5" type="noConversion"/>
  </si>
  <si>
    <r>
      <t xml:space="preserve">  Generation per capita </t>
    </r>
    <r>
      <rPr>
        <vertAlign val="superscript"/>
        <sz val="9"/>
        <rFont val="돋움"/>
        <family val="3"/>
        <charset val="129"/>
      </rPr>
      <t xml:space="preserve">3)  </t>
    </r>
    <phoneticPr fontId="5" type="noConversion"/>
  </si>
  <si>
    <r>
      <t xml:space="preserve">  인구 1인당
     전력소비량</t>
    </r>
    <r>
      <rPr>
        <vertAlign val="superscript"/>
        <sz val="9"/>
        <rFont val="돋움"/>
        <family val="3"/>
        <charset val="129"/>
      </rPr>
      <t xml:space="preserve"> 4)</t>
    </r>
    <phoneticPr fontId="5" type="noConversion"/>
  </si>
  <si>
    <r>
      <t xml:space="preserve">  Consumption per capita </t>
    </r>
    <r>
      <rPr>
        <vertAlign val="superscript"/>
        <sz val="9"/>
        <rFont val="돋움"/>
        <family val="3"/>
        <charset val="129"/>
      </rPr>
      <t>4)</t>
    </r>
    <r>
      <rPr>
        <sz val="9"/>
        <rFont val="돋움"/>
        <family val="3"/>
        <charset val="129"/>
      </rPr>
      <t xml:space="preserve">      </t>
    </r>
    <phoneticPr fontId="5" type="noConversion"/>
  </si>
  <si>
    <t xml:space="preserve">    1)  (   ) 내는 상용자가 발전량 중 한전의 구입전력량</t>
    <phoneticPr fontId="5" type="noConversion"/>
  </si>
  <si>
    <t xml:space="preserve">    1)  Figures in (   ) are power sold of Non-utility generation to KEPCO.</t>
    <phoneticPr fontId="5" type="noConversion"/>
  </si>
  <si>
    <t xml:space="preserve">    2)  (   ) 내는 별도재무제표 기준</t>
    <phoneticPr fontId="5" type="noConversion"/>
  </si>
  <si>
    <t xml:space="preserve">    2)  Figures in (   ) is separate financial statement</t>
    <phoneticPr fontId="5" type="noConversion"/>
  </si>
  <si>
    <t xml:space="preserve">    3~4)  (   ) 내는 상용발전 자체 소비량 포함분임</t>
    <phoneticPr fontId="5" type="noConversion"/>
  </si>
  <si>
    <t xml:space="preserve">    3~4)  Figures in (   ) include non-utility generation self_consumption in common use.</t>
    <phoneticPr fontId="5" type="noConversion"/>
  </si>
  <si>
    <t xml:space="preserve">
 (단위:MWh)</t>
    <phoneticPr fontId="5" type="noConversion"/>
  </si>
  <si>
    <t xml:space="preserve">  
(Unit:MWh)</t>
  </si>
  <si>
    <t xml:space="preserve">
 (단위:MWh)</t>
  </si>
  <si>
    <t>타                                  사                                   Other        co.</t>
  </si>
  <si>
    <t xml:space="preserve">  기                 력                 Steam</t>
  </si>
  <si>
    <t>원  자 력</t>
  </si>
  <si>
    <t>신재생</t>
    <phoneticPr fontId="5" type="noConversion"/>
  </si>
  <si>
    <t>내  연  력</t>
  </si>
  <si>
    <t>합      계</t>
  </si>
  <si>
    <t>수       력         Hydro</t>
  </si>
  <si>
    <t>수       력                Hydro</t>
  </si>
  <si>
    <t xml:space="preserve"> 기      력    Steam</t>
  </si>
  <si>
    <t>기      력         Steam</t>
  </si>
  <si>
    <t>신재생</t>
  </si>
  <si>
    <t>총      계</t>
    <phoneticPr fontId="5" type="noConversion"/>
  </si>
  <si>
    <t>계</t>
  </si>
  <si>
    <t>일     반
General</t>
  </si>
  <si>
    <t>양      수
Pumping</t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</si>
  <si>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</si>
  <si>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>계
Total</t>
  </si>
  <si>
    <t>무  연  탄
Anthracite coal</t>
  </si>
  <si>
    <t>유  연  탄
Bituminous coal</t>
  </si>
  <si>
    <t xml:space="preserve">중       유
Heavy oil
</t>
    <phoneticPr fontId="5" type="noConversion"/>
  </si>
  <si>
    <t>Total</t>
    <phoneticPr fontId="5" type="noConversion"/>
  </si>
  <si>
    <t>소  수  력
Small hydro</t>
  </si>
  <si>
    <t>중     유
Heavy oil</t>
  </si>
  <si>
    <t>L  N  G</t>
    <phoneticPr fontId="5" type="noConversion"/>
  </si>
  <si>
    <t>Internal
Combustion</t>
  </si>
  <si>
    <t>-</t>
  </si>
  <si>
    <t>…</t>
    <phoneticPr fontId="5" type="noConversion"/>
  </si>
  <si>
    <t>…</t>
  </si>
  <si>
    <t xml:space="preserve"> </t>
    <phoneticPr fontId="5" type="noConversion"/>
  </si>
  <si>
    <t xml:space="preserve">   1-1.  에너지원별 발전량(2018)</t>
    <phoneticPr fontId="5" type="noConversion"/>
  </si>
  <si>
    <t xml:space="preserve">      발전원
 에너지원</t>
    <phoneticPr fontId="5" type="noConversion"/>
  </si>
  <si>
    <t>수력   Hydro</t>
    <phoneticPr fontId="4" type="noConversion"/>
  </si>
  <si>
    <t>기력 Steam</t>
    <phoneticPr fontId="4" type="noConversion"/>
  </si>
  <si>
    <t>복합화력 Combined cycle</t>
    <phoneticPr fontId="4" type="noConversion"/>
  </si>
  <si>
    <t xml:space="preserve">원자력
Nuclear
</t>
    <phoneticPr fontId="4" type="noConversion"/>
  </si>
  <si>
    <t>신재생
New&amp;Re
newable energy</t>
    <phoneticPr fontId="4" type="noConversion"/>
  </si>
  <si>
    <t xml:space="preserve">집단
Group 
energy
</t>
    <phoneticPr fontId="4" type="noConversion"/>
  </si>
  <si>
    <t>내연력
Internal
Combus
tion</t>
    <phoneticPr fontId="4" type="noConversion"/>
  </si>
  <si>
    <t xml:space="preserve">총계
Total
</t>
    <phoneticPr fontId="4" type="noConversion"/>
  </si>
  <si>
    <t>상용자가
발전중
한전
구입분</t>
    <phoneticPr fontId="4" type="noConversion"/>
  </si>
  <si>
    <t>총발전량
(한전구입분
 포함)</t>
    <phoneticPr fontId="4" type="noConversion"/>
  </si>
  <si>
    <t>계
Total</t>
    <phoneticPr fontId="5" type="noConversion"/>
  </si>
  <si>
    <t>L  N  G</t>
    <phoneticPr fontId="4" type="noConversion"/>
  </si>
  <si>
    <t>유류
oil</t>
    <phoneticPr fontId="4" type="noConversion"/>
  </si>
  <si>
    <t>양수</t>
    <phoneticPr fontId="5" type="noConversion"/>
  </si>
  <si>
    <t>무연탄</t>
    <phoneticPr fontId="5" type="noConversion"/>
  </si>
  <si>
    <t>유연탄</t>
    <phoneticPr fontId="5" type="noConversion"/>
  </si>
  <si>
    <t>유류</t>
  </si>
  <si>
    <t>LNG</t>
  </si>
  <si>
    <t>원자력</t>
  </si>
  <si>
    <t>소계</t>
    <phoneticPr fontId="4" type="noConversion"/>
  </si>
  <si>
    <t>수력</t>
    <phoneticPr fontId="5" type="noConversion"/>
  </si>
  <si>
    <t>태양
에너지</t>
    <phoneticPr fontId="5" type="noConversion"/>
  </si>
  <si>
    <t>풍력</t>
  </si>
  <si>
    <t>해양
에너지</t>
    <phoneticPr fontId="5" type="noConversion"/>
  </si>
  <si>
    <t>바이오
에너지</t>
    <phoneticPr fontId="5" type="noConversion"/>
  </si>
  <si>
    <t>폐기물
에너지</t>
    <phoneticPr fontId="5" type="noConversion"/>
  </si>
  <si>
    <t>매립가스</t>
  </si>
  <si>
    <t>부생가스</t>
  </si>
  <si>
    <t>연료전지</t>
  </si>
  <si>
    <t>석탄
액화가스</t>
    <phoneticPr fontId="5" type="noConversion"/>
  </si>
  <si>
    <t>집단
(신재생)</t>
    <phoneticPr fontId="5" type="noConversion"/>
  </si>
  <si>
    <t>신재생 계</t>
    <phoneticPr fontId="4" type="noConversion"/>
  </si>
  <si>
    <t xml:space="preserve">  ※ 신재생 에너지 혼소발전량 분리</t>
    <phoneticPr fontId="5" type="noConversion"/>
  </si>
  <si>
    <t xml:space="preserve">  ※ 발전량은 자가용을 제외한 사업자용만 집계</t>
    <phoneticPr fontId="5" type="noConversion"/>
  </si>
  <si>
    <t xml:space="preserve">   2.  발 전 실 적  추 이 </t>
    <phoneticPr fontId="5" type="noConversion"/>
  </si>
  <si>
    <r>
      <t xml:space="preserve">      </t>
    </r>
    <r>
      <rPr>
        <sz val="8"/>
        <rFont val="돋움"/>
        <family val="3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 xml:space="preserve">  Trends in power generating results</t>
    </r>
    <phoneticPr fontId="5" type="noConversion"/>
  </si>
  <si>
    <t xml:space="preserve">         구 분
 연도별</t>
    <phoneticPr fontId="5" type="noConversion"/>
  </si>
  <si>
    <t>시 설 용 량</t>
    <phoneticPr fontId="5" type="noConversion"/>
  </si>
  <si>
    <t>발   전   량</t>
  </si>
  <si>
    <t>평 균 전 력</t>
    <phoneticPr fontId="5" type="noConversion"/>
  </si>
  <si>
    <t>최 대 전 력</t>
    <phoneticPr fontId="5" type="noConversion"/>
  </si>
  <si>
    <r>
      <t xml:space="preserve">부   하   율 </t>
    </r>
    <r>
      <rPr>
        <vertAlign val="superscript"/>
        <sz val="9"/>
        <rFont val="돋움"/>
        <family val="3"/>
        <charset val="129"/>
      </rPr>
      <t xml:space="preserve"> 1)</t>
    </r>
    <phoneticPr fontId="5" type="noConversion"/>
  </si>
  <si>
    <r>
      <t xml:space="preserve">이   용   률  </t>
    </r>
    <r>
      <rPr>
        <vertAlign val="superscript"/>
        <sz val="9"/>
        <rFont val="돋움"/>
        <family val="3"/>
        <charset val="129"/>
      </rPr>
      <t>2)</t>
    </r>
    <phoneticPr fontId="5" type="noConversion"/>
  </si>
  <si>
    <t>소내전력량</t>
    <phoneticPr fontId="5" type="noConversion"/>
  </si>
  <si>
    <r>
      <t xml:space="preserve">소내전력률  </t>
    </r>
    <r>
      <rPr>
        <vertAlign val="superscript"/>
        <sz val="9"/>
        <rFont val="돋움"/>
        <family val="3"/>
        <charset val="129"/>
      </rPr>
      <t>3)</t>
    </r>
    <phoneticPr fontId="5" type="noConversion"/>
  </si>
  <si>
    <t>송전단전력량
(양 수 포 함)
(MWh)
Net generation
(include pumping)</t>
    <phoneticPr fontId="5" type="noConversion"/>
  </si>
  <si>
    <t>양수용전력량</t>
    <phoneticPr fontId="5" type="noConversion"/>
  </si>
  <si>
    <t xml:space="preserve">  Items
      During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</si>
  <si>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</si>
  <si>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</si>
  <si>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</si>
  <si>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</si>
  <si>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
generation</t>
    <phoneticPr fontId="5" type="noConversion"/>
  </si>
  <si>
    <t>Average
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</si>
  <si>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</si>
  <si>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</si>
  <si>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</si>
  <si>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</si>
  <si>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</si>
  <si>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Pumping storage</t>
    <phoneticPr fontId="5" type="noConversion"/>
  </si>
  <si>
    <t xml:space="preserve">              -</t>
    <phoneticPr fontId="5" type="noConversion"/>
  </si>
  <si>
    <t xml:space="preserve">   1) 부하률 = (평균전력/ 최대전력) × 100          </t>
    <phoneticPr fontId="5" type="noConversion"/>
  </si>
  <si>
    <t xml:space="preserve">   1) Load factor = (Average load / Peak load) × 100</t>
    <phoneticPr fontId="5" type="noConversion"/>
  </si>
  <si>
    <t xml:space="preserve">   2) 이용율 = (평균전력/ 시설용량) × 100           </t>
    <phoneticPr fontId="5" type="noConversion"/>
  </si>
  <si>
    <t xml:space="preserve">   2) Plant factor = (Average load / Generating facilities) × 100   </t>
    <phoneticPr fontId="5" type="noConversion"/>
  </si>
  <si>
    <t xml:space="preserve">  3) 소내전력율 = (소내전력량 / 발전량) × 100    </t>
    <phoneticPr fontId="5" type="noConversion"/>
  </si>
  <si>
    <t xml:space="preserve">   3) Aux.use factor = (Aux.use / Gross generation) × 100</t>
    <phoneticPr fontId="5" type="noConversion"/>
  </si>
  <si>
    <t xml:space="preserve">   3.  발 전 소 별  발 전 실 적  (1) </t>
    <phoneticPr fontId="5" type="noConversion"/>
  </si>
  <si>
    <r>
      <t>('18.1.1~12.31)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</si>
  <si>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('18.1.1~12.31)</t>
    <phoneticPr fontId="5" type="noConversion"/>
  </si>
  <si>
    <t>이   용   률</t>
    <phoneticPr fontId="5" type="noConversion"/>
  </si>
  <si>
    <t>소내전력률</t>
    <phoneticPr fontId="5" type="noConversion"/>
  </si>
  <si>
    <t xml:space="preserve">      Items
                                         Plants</t>
    <phoneticPr fontId="5" type="noConversion"/>
  </si>
  <si>
    <t>Gross generation</t>
    <phoneticPr fontId="5" type="noConversion"/>
  </si>
  <si>
    <t>Average load</t>
    <phoneticPr fontId="5" type="noConversion"/>
  </si>
  <si>
    <t>화천</t>
  </si>
  <si>
    <t>Hwacheon</t>
    <phoneticPr fontId="5" type="noConversion"/>
  </si>
  <si>
    <t>춘천</t>
  </si>
  <si>
    <t>의암</t>
  </si>
  <si>
    <t>Uiam</t>
  </si>
  <si>
    <t>청평</t>
  </si>
  <si>
    <t>팔당</t>
  </si>
  <si>
    <t>강릉</t>
  </si>
  <si>
    <t>Total of Other co. hydro</t>
  </si>
  <si>
    <t>Total of hydro</t>
  </si>
  <si>
    <t>무주양수</t>
  </si>
  <si>
    <t>예천양수</t>
  </si>
  <si>
    <t>Yeoicheon pumping</t>
    <phoneticPr fontId="5" type="noConversion"/>
  </si>
  <si>
    <t>삼랑진양수</t>
  </si>
  <si>
    <t>Samnangjin pumping</t>
    <phoneticPr fontId="5" type="noConversion"/>
  </si>
  <si>
    <t>청평양수</t>
  </si>
  <si>
    <t>양양양수</t>
  </si>
  <si>
    <t>Yangyang pumping</t>
    <phoneticPr fontId="5" type="noConversion"/>
  </si>
  <si>
    <t>산청양수</t>
  </si>
  <si>
    <t>청송양수</t>
  </si>
  <si>
    <t>Cheongsong pumping</t>
    <phoneticPr fontId="5" type="noConversion"/>
  </si>
  <si>
    <t>Total of pumping</t>
    <phoneticPr fontId="5" type="noConversion"/>
  </si>
  <si>
    <t>괴산소수력</t>
  </si>
  <si>
    <t>당진화력소수력</t>
  </si>
  <si>
    <t>무주양수 소수력</t>
  </si>
  <si>
    <t>보령1소수력</t>
  </si>
  <si>
    <t>보령2소수력</t>
  </si>
  <si>
    <t>보성강소수력</t>
  </si>
  <si>
    <t>산청양수 소수력</t>
  </si>
  <si>
    <t>삼천포해양소수력</t>
  </si>
  <si>
    <t>신보령소수력</t>
  </si>
  <si>
    <t>안흥소수력</t>
  </si>
  <si>
    <t>양양양수소수력</t>
  </si>
  <si>
    <t>영흥해양소수력#1</t>
  </si>
  <si>
    <t>영흥해양소수력#2</t>
  </si>
  <si>
    <t>영흥해양소수력#3</t>
  </si>
  <si>
    <t>예천소수력</t>
  </si>
  <si>
    <t>태안소수력</t>
  </si>
  <si>
    <t>행원소수력</t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</si>
  <si>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</si>
  <si>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</si>
  <si>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</si>
  <si>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동해#1</t>
  </si>
  <si>
    <t>Donghae #1</t>
    <phoneticPr fontId="5" type="noConversion"/>
  </si>
  <si>
    <t>Donghae #2</t>
    <phoneticPr fontId="5" type="noConversion"/>
  </si>
  <si>
    <t>Donghae Total</t>
  </si>
  <si>
    <t>무연탄계</t>
  </si>
  <si>
    <t>당진#1</t>
  </si>
  <si>
    <t>당진#2</t>
  </si>
  <si>
    <t>당진#3</t>
  </si>
  <si>
    <t>Dangjin #3</t>
  </si>
  <si>
    <t>당진#4</t>
  </si>
  <si>
    <t>Dangjin #4</t>
  </si>
  <si>
    <t>당진#5</t>
  </si>
  <si>
    <t>Dangjin #5</t>
  </si>
  <si>
    <t>당진#6</t>
  </si>
  <si>
    <t>Dangjin #6</t>
  </si>
  <si>
    <t>당진#7</t>
  </si>
  <si>
    <t>Dangjin #7</t>
  </si>
  <si>
    <t>당진#8</t>
  </si>
  <si>
    <t>Dangjin #8</t>
  </si>
  <si>
    <t>당진#9</t>
  </si>
  <si>
    <t>Dangjin #9</t>
  </si>
  <si>
    <t>당진#10</t>
  </si>
  <si>
    <t>Dangjin #10</t>
  </si>
  <si>
    <t>당진 계</t>
  </si>
  <si>
    <t>보령#1</t>
  </si>
  <si>
    <t>보령#2</t>
  </si>
  <si>
    <t>Boryeong #2</t>
  </si>
  <si>
    <t>보령#3</t>
  </si>
  <si>
    <t>Boryeong #3</t>
  </si>
  <si>
    <t>보령#4</t>
  </si>
  <si>
    <t>보령#5</t>
  </si>
  <si>
    <t>보령#6</t>
  </si>
  <si>
    <t>보령#7</t>
  </si>
  <si>
    <t>보령#8</t>
  </si>
  <si>
    <t>보령 계</t>
  </si>
  <si>
    <t>삼척그린파워#1</t>
  </si>
  <si>
    <t>삼척그린파워#2</t>
  </si>
  <si>
    <t>삼척그린파워 계</t>
  </si>
  <si>
    <t>삼천포#1</t>
  </si>
  <si>
    <t>삼천포#2</t>
  </si>
  <si>
    <t xml:space="preserve">   Samchonpo #2</t>
  </si>
  <si>
    <t>삼천포#3</t>
  </si>
  <si>
    <t xml:space="preserve">   Samchonpo #3</t>
  </si>
  <si>
    <t>삼천포#4</t>
  </si>
  <si>
    <t xml:space="preserve">   Samchonpo #4</t>
  </si>
  <si>
    <t>삼천포#5</t>
  </si>
  <si>
    <t xml:space="preserve">   Samchonpo #5</t>
  </si>
  <si>
    <t>삼천포#6</t>
  </si>
  <si>
    <t xml:space="preserve">   Samchonpo #6</t>
  </si>
  <si>
    <t>삼천포 계</t>
  </si>
  <si>
    <t>신보령#1</t>
  </si>
  <si>
    <t>신보령#2</t>
  </si>
  <si>
    <t xml:space="preserve">   Sinboryeong #2</t>
  </si>
  <si>
    <t>신보령 계</t>
  </si>
  <si>
    <t>여수#1</t>
  </si>
  <si>
    <t>여수#2</t>
  </si>
  <si>
    <t xml:space="preserve">   Yeosu #2</t>
  </si>
  <si>
    <t>여수 계</t>
  </si>
  <si>
    <t>영흥#1</t>
  </si>
  <si>
    <t>영흥#2</t>
  </si>
  <si>
    <t xml:space="preserve">   Yeongheung #2</t>
  </si>
  <si>
    <t>영흥#3</t>
  </si>
  <si>
    <t xml:space="preserve">   Yeongheung #3</t>
  </si>
  <si>
    <t>영흥#4</t>
  </si>
  <si>
    <t xml:space="preserve">   Yeongheung #4</t>
  </si>
  <si>
    <t>영흥#5</t>
  </si>
  <si>
    <t xml:space="preserve">   Yeongheung #5</t>
  </si>
  <si>
    <t>영흥#6</t>
  </si>
  <si>
    <t xml:space="preserve">   Yeongheung #6</t>
  </si>
  <si>
    <t>영흥 계</t>
  </si>
  <si>
    <t>태안#1</t>
  </si>
  <si>
    <t>태안#2</t>
  </si>
  <si>
    <t xml:space="preserve">   Taean #2</t>
  </si>
  <si>
    <t>태안#3</t>
  </si>
  <si>
    <t xml:space="preserve">   Taean #3</t>
  </si>
  <si>
    <t>태안#4</t>
  </si>
  <si>
    <t xml:space="preserve">   Taean #4</t>
  </si>
  <si>
    <t>태안#5</t>
  </si>
  <si>
    <t xml:space="preserve">   Taean #5</t>
  </si>
  <si>
    <t>태안#6</t>
  </si>
  <si>
    <t xml:space="preserve">   Taean #6</t>
  </si>
  <si>
    <t>태안#7</t>
  </si>
  <si>
    <t xml:space="preserve">   Taean #7</t>
  </si>
  <si>
    <t>태안#8</t>
  </si>
  <si>
    <t xml:space="preserve">   Taean #8</t>
  </si>
  <si>
    <t>태안#9</t>
  </si>
  <si>
    <t xml:space="preserve">   Taean #9</t>
  </si>
  <si>
    <t>태안#10</t>
  </si>
  <si>
    <t xml:space="preserve">   Taean #10</t>
  </si>
  <si>
    <t>태안 계</t>
  </si>
  <si>
    <t xml:space="preserve">                              구분
발전소별</t>
    <phoneticPr fontId="5" type="noConversion"/>
  </si>
  <si>
    <t>하동#1</t>
  </si>
  <si>
    <t>하동#2</t>
  </si>
  <si>
    <t xml:space="preserve">   Hadong #2</t>
  </si>
  <si>
    <t>하동#3</t>
  </si>
  <si>
    <t xml:space="preserve">   Hadong #3</t>
  </si>
  <si>
    <t>하동#4</t>
  </si>
  <si>
    <t xml:space="preserve">   Hadong #4</t>
  </si>
  <si>
    <t>하동#5</t>
  </si>
  <si>
    <t xml:space="preserve">   Hadong #5</t>
  </si>
  <si>
    <t>하동#6</t>
  </si>
  <si>
    <t xml:space="preserve">   Hadong #6</t>
  </si>
  <si>
    <t>하동#7</t>
  </si>
  <si>
    <t>하동#8</t>
  </si>
  <si>
    <t>하동 계</t>
  </si>
  <si>
    <t>호남#1</t>
  </si>
  <si>
    <t>호남#2</t>
  </si>
  <si>
    <t xml:space="preserve">   Honam #2</t>
  </si>
  <si>
    <t>호남 계</t>
  </si>
  <si>
    <t>Total of Honam</t>
    <phoneticPr fontId="5" type="noConversion"/>
  </si>
  <si>
    <t>한전 자회사 유연탄 계</t>
    <phoneticPr fontId="5" type="noConversion"/>
  </si>
  <si>
    <t xml:space="preserve">   Total of KEPCO Subsidiaries bituminous coal</t>
    <phoneticPr fontId="5" type="noConversion"/>
  </si>
  <si>
    <t>북평#1</t>
    <phoneticPr fontId="5" type="noConversion"/>
  </si>
  <si>
    <t>북평#2</t>
    <phoneticPr fontId="5" type="noConversion"/>
  </si>
  <si>
    <t xml:space="preserve">   Bukpyeong #2</t>
    <phoneticPr fontId="5" type="noConversion"/>
  </si>
  <si>
    <t>북평 계</t>
  </si>
  <si>
    <t xml:space="preserve">   Total of Other co. bituminous coal</t>
    <phoneticPr fontId="5" type="noConversion"/>
  </si>
  <si>
    <t>유연탄 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</si>
  <si>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</si>
  <si>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</si>
  <si>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</si>
  <si>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>남제주#1</t>
  </si>
  <si>
    <t xml:space="preserve">   Namjeju #1</t>
    <phoneticPr fontId="5" type="noConversion"/>
  </si>
  <si>
    <t>남제주#2</t>
  </si>
  <si>
    <t xml:space="preserve">   Namjeju #2</t>
    <phoneticPr fontId="5" type="noConversion"/>
  </si>
  <si>
    <t>남제주 계</t>
    <phoneticPr fontId="5" type="noConversion"/>
  </si>
  <si>
    <t xml:space="preserve">   Total of Namjeju</t>
    <phoneticPr fontId="5" type="noConversion"/>
  </si>
  <si>
    <t>울산#4</t>
  </si>
  <si>
    <t xml:space="preserve">   Ulsan #4</t>
    <phoneticPr fontId="5" type="noConversion"/>
  </si>
  <si>
    <t>울산#5</t>
  </si>
  <si>
    <t xml:space="preserve">   Ulsan #5</t>
  </si>
  <si>
    <t>울산#6</t>
  </si>
  <si>
    <t xml:space="preserve">   Ulsan #6</t>
  </si>
  <si>
    <t>울산 계</t>
    <phoneticPr fontId="5" type="noConversion"/>
  </si>
  <si>
    <t xml:space="preserve">   Total of Ulsan</t>
    <phoneticPr fontId="5" type="noConversion"/>
  </si>
  <si>
    <t>제주기력#2</t>
    <phoneticPr fontId="4" type="noConversion"/>
  </si>
  <si>
    <t xml:space="preserve">   Jeju #1</t>
    <phoneticPr fontId="5" type="noConversion"/>
  </si>
  <si>
    <t>제주기력#3</t>
    <phoneticPr fontId="4" type="noConversion"/>
  </si>
  <si>
    <t xml:space="preserve">   Jeju #2</t>
  </si>
  <si>
    <t>제주 계</t>
    <phoneticPr fontId="5" type="noConversion"/>
  </si>
  <si>
    <t xml:space="preserve">   Total of Jeju</t>
    <phoneticPr fontId="5" type="noConversion"/>
  </si>
  <si>
    <t>평택#1</t>
  </si>
  <si>
    <t>평택#2</t>
  </si>
  <si>
    <t xml:space="preserve">   Pyeongtaek #2</t>
  </si>
  <si>
    <t>평택#3</t>
  </si>
  <si>
    <t xml:space="preserve">   Pyeongtaek #3</t>
  </si>
  <si>
    <t>평택#4</t>
  </si>
  <si>
    <t xml:space="preserve">   Pyeongtaek #4</t>
  </si>
  <si>
    <t>평택 계</t>
    <phoneticPr fontId="5" type="noConversion"/>
  </si>
  <si>
    <t xml:space="preserve">   Total of Pyeongtaek </t>
    <phoneticPr fontId="5" type="noConversion"/>
  </si>
  <si>
    <t>중유 계</t>
    <phoneticPr fontId="5" type="noConversion"/>
  </si>
  <si>
    <t xml:space="preserve">   Total of heavy oil</t>
    <phoneticPr fontId="5" type="noConversion"/>
  </si>
  <si>
    <t>가스 계</t>
    <phoneticPr fontId="5" type="noConversion"/>
  </si>
  <si>
    <t xml:space="preserve">   Total  of  L.N.G</t>
    <phoneticPr fontId="5" type="noConversion"/>
  </si>
  <si>
    <t>기력 계</t>
    <phoneticPr fontId="5" type="noConversion"/>
  </si>
  <si>
    <t xml:space="preserve">   Total of steam</t>
    <phoneticPr fontId="5" type="noConversion"/>
  </si>
  <si>
    <t xml:space="preserve">   3.  발 전 소 별  발 전 실 적  (5) </t>
    <phoneticPr fontId="5" type="noConversion"/>
  </si>
  <si>
    <t>군산C/C</t>
  </si>
  <si>
    <t xml:space="preserve">   Gunsan C/C</t>
    <phoneticPr fontId="5" type="noConversion"/>
  </si>
  <si>
    <t>보령C/C</t>
  </si>
  <si>
    <t>Boryeong C/C</t>
    <phoneticPr fontId="5" type="noConversion"/>
  </si>
  <si>
    <t>부산C/C</t>
  </si>
  <si>
    <t>Busan C/C</t>
    <phoneticPr fontId="5" type="noConversion"/>
  </si>
  <si>
    <t>분당C/C</t>
  </si>
  <si>
    <t>Bundang C/C</t>
    <phoneticPr fontId="5" type="noConversion"/>
  </si>
  <si>
    <t>서인천C/C</t>
  </si>
  <si>
    <t>Seoincheon C/C</t>
    <phoneticPr fontId="5" type="noConversion"/>
  </si>
  <si>
    <t>신인천C/C</t>
  </si>
  <si>
    <t>Shinincheon C/C</t>
    <phoneticPr fontId="5" type="noConversion"/>
  </si>
  <si>
    <t>안동C/C</t>
  </si>
  <si>
    <t>Andong C/C</t>
    <phoneticPr fontId="5" type="noConversion"/>
  </si>
  <si>
    <t>영월C/C</t>
  </si>
  <si>
    <t>Yeongwol C/C</t>
    <phoneticPr fontId="5" type="noConversion"/>
  </si>
  <si>
    <t>울산C/C</t>
  </si>
  <si>
    <t>Ulsan C/C</t>
    <phoneticPr fontId="5" type="noConversion"/>
  </si>
  <si>
    <t>인천C/C</t>
  </si>
  <si>
    <t>Incheon C/C</t>
    <phoneticPr fontId="5" type="noConversion"/>
  </si>
  <si>
    <t>일산C/C</t>
  </si>
  <si>
    <t>평택C/C</t>
  </si>
  <si>
    <t>Pyeongtaek C/C</t>
    <phoneticPr fontId="5" type="noConversion"/>
  </si>
  <si>
    <t>한전 자회사 복합(LNG) 합</t>
    <phoneticPr fontId="5" type="noConversion"/>
  </si>
  <si>
    <t>Total of KEPCO Subsidiaries C/C(LNG)</t>
    <phoneticPr fontId="5" type="noConversion"/>
  </si>
  <si>
    <r>
      <t xml:space="preserve">제주LNG C/C   </t>
    </r>
    <r>
      <rPr>
        <sz val="6"/>
        <color theme="1"/>
        <rFont val="돋움"/>
        <family val="3"/>
        <charset val="129"/>
      </rPr>
      <t>주1)</t>
    </r>
    <phoneticPr fontId="5" type="noConversion"/>
  </si>
  <si>
    <t xml:space="preserve">Jeju LNG C/C   </t>
    <phoneticPr fontId="5" type="noConversion"/>
  </si>
  <si>
    <t>한림C/C</t>
    <phoneticPr fontId="5" type="noConversion"/>
  </si>
  <si>
    <t xml:space="preserve">Hanlim C/C   </t>
    <phoneticPr fontId="5" type="noConversion"/>
  </si>
  <si>
    <t>한전 자회사 복합(유류) 합</t>
    <phoneticPr fontId="5" type="noConversion"/>
  </si>
  <si>
    <t>Total of KEPCO Subsidiaries C/C(Oil)</t>
    <phoneticPr fontId="5" type="noConversion"/>
  </si>
  <si>
    <t>한전 자회사 복합 계</t>
    <phoneticPr fontId="5" type="noConversion"/>
  </si>
  <si>
    <t>Total of KEPCO Subsidiaries C/C</t>
    <phoneticPr fontId="5" type="noConversion"/>
  </si>
  <si>
    <t>광양C/C</t>
  </si>
  <si>
    <t>…</t>
    <phoneticPr fontId="5" type="noConversion"/>
  </si>
  <si>
    <t>Kwangyang C/C</t>
    <phoneticPr fontId="5" type="noConversion"/>
  </si>
  <si>
    <t>당진C/C</t>
  </si>
  <si>
    <t>Dangjin C/C</t>
    <phoneticPr fontId="5" type="noConversion"/>
  </si>
  <si>
    <t>동두천C/C</t>
  </si>
  <si>
    <t>Dongducheon C/C</t>
    <phoneticPr fontId="5" type="noConversion"/>
  </si>
  <si>
    <t>부산정관에너지</t>
  </si>
  <si>
    <t>Busanjeonggwan energy</t>
    <phoneticPr fontId="5" type="noConversion"/>
  </si>
  <si>
    <r>
      <t xml:space="preserve">부천C/C   </t>
    </r>
    <r>
      <rPr>
        <sz val="6"/>
        <color theme="1"/>
        <rFont val="돋움"/>
        <family val="3"/>
        <charset val="129"/>
      </rPr>
      <t>주2)</t>
    </r>
    <phoneticPr fontId="5" type="noConversion"/>
  </si>
  <si>
    <t>Bucheon C/C</t>
    <phoneticPr fontId="5" type="noConversion"/>
  </si>
  <si>
    <t>안산C/C</t>
  </si>
  <si>
    <t>Ansan C/C</t>
    <phoneticPr fontId="5" type="noConversion"/>
  </si>
  <si>
    <r>
      <t xml:space="preserve">안양C/C   </t>
    </r>
    <r>
      <rPr>
        <sz val="6"/>
        <color theme="1"/>
        <rFont val="돋움"/>
        <family val="3"/>
        <charset val="129"/>
      </rPr>
      <t>주2)</t>
    </r>
    <phoneticPr fontId="5" type="noConversion"/>
  </si>
  <si>
    <t>Anyang C/C</t>
    <phoneticPr fontId="5" type="noConversion"/>
  </si>
  <si>
    <t>영남파워</t>
  </si>
  <si>
    <t>오성C/C</t>
  </si>
  <si>
    <t>Oseong C/C</t>
    <phoneticPr fontId="5" type="noConversion"/>
  </si>
  <si>
    <t>Yulchon C/C</t>
    <phoneticPr fontId="5" type="noConversion"/>
  </si>
  <si>
    <t>파주문산C/C</t>
  </si>
  <si>
    <t>Pajumunsan C/C</t>
    <phoneticPr fontId="5" type="noConversion"/>
  </si>
  <si>
    <t>포스코에너지C/C</t>
  </si>
  <si>
    <t>POSCO energy  C/C</t>
    <phoneticPr fontId="5" type="noConversion"/>
  </si>
  <si>
    <t>포천C/C</t>
  </si>
  <si>
    <t>Pocheon C/C</t>
    <phoneticPr fontId="5" type="noConversion"/>
  </si>
  <si>
    <t>포천천연C/C</t>
  </si>
  <si>
    <t>Pocheoncheonyeon C/C</t>
    <phoneticPr fontId="5" type="noConversion"/>
  </si>
  <si>
    <t>타사 복합(LNG) 계</t>
    <phoneticPr fontId="5" type="noConversion"/>
  </si>
  <si>
    <t>Total of Other co. C/C(LNG)</t>
    <phoneticPr fontId="5" type="noConversion"/>
  </si>
  <si>
    <t>대산C/C</t>
  </si>
  <si>
    <t>Daesan C/C</t>
    <phoneticPr fontId="5" type="noConversion"/>
  </si>
  <si>
    <t>Total of Other co. C/C(Oil)</t>
    <phoneticPr fontId="5" type="noConversion"/>
  </si>
  <si>
    <t>타사 복합 계</t>
    <phoneticPr fontId="5" type="noConversion"/>
  </si>
  <si>
    <t>Total of Other co. C/C</t>
    <phoneticPr fontId="5" type="noConversion"/>
  </si>
  <si>
    <t>복합화력 계</t>
    <phoneticPr fontId="5" type="noConversion"/>
  </si>
  <si>
    <t>Total of combined cycle</t>
    <phoneticPr fontId="5" type="noConversion"/>
  </si>
  <si>
    <t>고리#2</t>
  </si>
  <si>
    <t xml:space="preserve">    Kori #2</t>
    <phoneticPr fontId="5" type="noConversion"/>
  </si>
  <si>
    <t>주1) 발전연료 임시 유류(경유) 사용,     주2) 집단에너지로 변경('18. 9. 1)</t>
    <phoneticPr fontId="5" type="noConversion"/>
  </si>
  <si>
    <t>고리#3</t>
  </si>
  <si>
    <t>고리#4</t>
  </si>
  <si>
    <t>고리 계</t>
  </si>
  <si>
    <t>신고리#1</t>
  </si>
  <si>
    <t>신고리#2</t>
  </si>
  <si>
    <t xml:space="preserve">    Sinkori #2</t>
  </si>
  <si>
    <t>신고리#3</t>
  </si>
  <si>
    <t xml:space="preserve">    Sinkori #3</t>
  </si>
  <si>
    <t>신고리 계</t>
  </si>
  <si>
    <t>월성#2</t>
  </si>
  <si>
    <t xml:space="preserve">   Wolsong #2</t>
  </si>
  <si>
    <t>월성#3</t>
  </si>
  <si>
    <t xml:space="preserve">   Wolsong #3</t>
  </si>
  <si>
    <t>월성#4</t>
  </si>
  <si>
    <t xml:space="preserve">   Wolsong #4</t>
  </si>
  <si>
    <t>월성 계</t>
  </si>
  <si>
    <t>신월성#1</t>
  </si>
  <si>
    <t>신월성#2</t>
  </si>
  <si>
    <t xml:space="preserve">   Sinwolsong #2</t>
  </si>
  <si>
    <t>신월성 계</t>
  </si>
  <si>
    <t>한빛#1</t>
  </si>
  <si>
    <t>한빛#2</t>
  </si>
  <si>
    <t xml:space="preserve">   Hanbit #2</t>
  </si>
  <si>
    <t>한빛#3</t>
  </si>
  <si>
    <t xml:space="preserve">   Hanbit #3</t>
  </si>
  <si>
    <t>한빛#4</t>
  </si>
  <si>
    <t xml:space="preserve">   Hanbit #4</t>
  </si>
  <si>
    <t>한빛#5</t>
  </si>
  <si>
    <t xml:space="preserve">   Hanbit #5</t>
  </si>
  <si>
    <t>한빛#6</t>
  </si>
  <si>
    <t xml:space="preserve">   Hanbit #6</t>
  </si>
  <si>
    <t>한빛 계</t>
  </si>
  <si>
    <t>한울#1</t>
  </si>
  <si>
    <t>한울#2</t>
  </si>
  <si>
    <t xml:space="preserve">   Hanul #2</t>
  </si>
  <si>
    <t>한울#3</t>
  </si>
  <si>
    <t xml:space="preserve">   Hanul #3</t>
  </si>
  <si>
    <t>한울#4</t>
  </si>
  <si>
    <t xml:space="preserve">   Hanul #4</t>
  </si>
  <si>
    <t>한울#5</t>
  </si>
  <si>
    <t xml:space="preserve">   Hanul #5</t>
  </si>
  <si>
    <t>한울#6</t>
  </si>
  <si>
    <t xml:space="preserve">   Hanul #6</t>
  </si>
  <si>
    <t>한울 계</t>
  </si>
  <si>
    <t>해양에너지</t>
  </si>
  <si>
    <t>Total of Solar</t>
    <phoneticPr fontId="5" type="noConversion"/>
  </si>
  <si>
    <t>Total of Ocean energy</t>
    <phoneticPr fontId="5" type="noConversion"/>
  </si>
  <si>
    <t>Total of Bio</t>
    <phoneticPr fontId="5" type="noConversion"/>
  </si>
  <si>
    <t>Total of Landfill-gas</t>
    <phoneticPr fontId="5" type="noConversion"/>
  </si>
  <si>
    <t>Total of Waste-burnup</t>
    <phoneticPr fontId="5" type="noConversion"/>
  </si>
  <si>
    <t>Total of IGCC</t>
    <phoneticPr fontId="5" type="noConversion"/>
  </si>
  <si>
    <t>신재생 계</t>
    <phoneticPr fontId="5" type="noConversion"/>
  </si>
  <si>
    <t>세종열병합</t>
    <phoneticPr fontId="5" type="noConversion"/>
  </si>
  <si>
    <t>구미열병합</t>
  </si>
  <si>
    <t>금호여수열병합</t>
  </si>
  <si>
    <t>김천열병합</t>
  </si>
  <si>
    <t>대구염색</t>
  </si>
  <si>
    <t>반월열병합</t>
  </si>
  <si>
    <t>부산염색</t>
  </si>
  <si>
    <t>상공에너지열병합</t>
  </si>
  <si>
    <t>새만금열병합</t>
  </si>
  <si>
    <t>여수열병합</t>
  </si>
  <si>
    <t>익산에너지</t>
  </si>
  <si>
    <t>포천그린에너지</t>
    <phoneticPr fontId="5" type="noConversion"/>
  </si>
  <si>
    <t>대구열병합</t>
  </si>
  <si>
    <t>대전열병합</t>
  </si>
  <si>
    <t>무림열병합</t>
  </si>
  <si>
    <t>수원열병합</t>
  </si>
  <si>
    <t>Suwon</t>
  </si>
  <si>
    <t>청주열병합</t>
  </si>
  <si>
    <t>Cheongju</t>
  </si>
  <si>
    <t>광교열병합</t>
  </si>
  <si>
    <t>노원열병합</t>
  </si>
  <si>
    <t>논현열병합</t>
  </si>
  <si>
    <t>대구그린파워</t>
  </si>
  <si>
    <t>대전서남부열병합</t>
  </si>
  <si>
    <t>동탄열병합</t>
  </si>
  <si>
    <t>명품오산열병합</t>
  </si>
  <si>
    <t>목동열병합</t>
  </si>
  <si>
    <t>별내열병합</t>
  </si>
  <si>
    <t>송도복합</t>
  </si>
  <si>
    <t>수완에너지</t>
  </si>
  <si>
    <t>신정열병합</t>
  </si>
  <si>
    <t>아산배방열병합</t>
  </si>
  <si>
    <t>안산열병합</t>
  </si>
  <si>
    <t>양주열병합</t>
  </si>
  <si>
    <t>위례열병합</t>
  </si>
  <si>
    <t>인천공항열병합</t>
  </si>
  <si>
    <t>춘천열병합</t>
  </si>
  <si>
    <t>파주열병합</t>
  </si>
  <si>
    <t>판교열병합</t>
  </si>
  <si>
    <t>하남열병합</t>
  </si>
  <si>
    <t>화성복합</t>
  </si>
  <si>
    <t>제주내연(중부)</t>
  </si>
  <si>
    <t>수       력
Hydro</t>
  </si>
  <si>
    <t>발전량
Power Generation</t>
  </si>
  <si>
    <t>(복  합)</t>
  </si>
  <si>
    <t>태양광</t>
  </si>
  <si>
    <t>KOMIPO</t>
  </si>
  <si>
    <t>신보령#1~2</t>
  </si>
  <si>
    <t>석탄액화가스</t>
  </si>
  <si>
    <t>KOSPO</t>
  </si>
  <si>
    <t>해양소수력</t>
  </si>
  <si>
    <t>바이오</t>
  </si>
  <si>
    <t>폐기물</t>
  </si>
  <si>
    <t>KHNP</t>
  </si>
  <si>
    <t>KEPCO</t>
  </si>
  <si>
    <t>한전 및</t>
  </si>
  <si>
    <t>무 연 탄</t>
  </si>
  <si>
    <t>유 연 탄</t>
  </si>
  <si>
    <t>L N G</t>
  </si>
  <si>
    <t>신재생에너지</t>
  </si>
  <si>
    <t>Sub total</t>
    <phoneticPr fontId="5" type="noConversion"/>
  </si>
  <si>
    <t>타사</t>
  </si>
  <si>
    <t>광양복합</t>
  </si>
  <si>
    <t>Others</t>
  </si>
  <si>
    <t>당진복합</t>
  </si>
  <si>
    <t>동두천복합</t>
  </si>
  <si>
    <t>부천복합</t>
  </si>
  <si>
    <t>바이오매스</t>
  </si>
  <si>
    <t>안산복합</t>
  </si>
  <si>
    <t>안양복합</t>
  </si>
  <si>
    <t>폐기물 에너지</t>
  </si>
  <si>
    <t>오성복합</t>
  </si>
  <si>
    <t>율촌복합</t>
  </si>
  <si>
    <t>파주문산복합</t>
  </si>
  <si>
    <t>포스코에너지복합</t>
  </si>
  <si>
    <t>포천복합</t>
  </si>
  <si>
    <t>포천천연복합</t>
  </si>
  <si>
    <t>Total</t>
    <phoneticPr fontId="5" type="noConversion"/>
  </si>
  <si>
    <t xml:space="preserve">   5.  발 전 연 료  사 용 량  추 이 </t>
    <phoneticPr fontId="5" type="noConversion"/>
  </si>
  <si>
    <r>
      <t xml:space="preserve">   </t>
    </r>
    <r>
      <rPr>
        <sz val="16"/>
        <rFont val="돋움"/>
        <family val="3"/>
        <charset val="129"/>
      </rPr>
      <t>Trends in fuel Consumption</t>
    </r>
    <phoneticPr fontId="5" type="noConversion"/>
  </si>
  <si>
    <t xml:space="preserve">   구 분
연도별</t>
    <phoneticPr fontId="5" type="noConversion"/>
  </si>
  <si>
    <t>중          유                       Heavy    oil</t>
  </si>
  <si>
    <t xml:space="preserve">    경     유      Diesel oil</t>
    <phoneticPr fontId="5" type="noConversion"/>
  </si>
  <si>
    <t>무     연     탄
Anthracite coal</t>
  </si>
  <si>
    <t>유      연      탄
Bituminous coal</t>
  </si>
  <si>
    <t>L       N       G</t>
    <phoneticPr fontId="5" type="noConversion"/>
  </si>
  <si>
    <t>사용열량
합      계</t>
    <phoneticPr fontId="5" type="noConversion"/>
  </si>
  <si>
    <t>열량무연탄</t>
    <phoneticPr fontId="5" type="noConversion"/>
  </si>
  <si>
    <t>열량유연탄</t>
    <phoneticPr fontId="5" type="noConversion"/>
  </si>
  <si>
    <t>열량중유</t>
    <phoneticPr fontId="5" type="noConversion"/>
  </si>
  <si>
    <t>열량경유</t>
    <phoneticPr fontId="5" type="noConversion"/>
  </si>
  <si>
    <t>열량가스</t>
    <phoneticPr fontId="5" type="noConversion"/>
  </si>
  <si>
    <t xml:space="preserve"> Items
       During    </t>
    <phoneticPr fontId="5" type="noConversion"/>
  </si>
  <si>
    <t>B.C   유
(kl)
Bunker C</t>
  </si>
  <si>
    <t>기타중유
(kl)
Others</t>
    <phoneticPr fontId="5" type="noConversion"/>
  </si>
  <si>
    <t>사  용  량   계
(kl)
Total
 consumption</t>
    <phoneticPr fontId="5" type="noConversion"/>
  </si>
  <si>
    <t>발열량
(kcal/l)
Caloric-
value</t>
    <phoneticPr fontId="5" type="noConversion"/>
  </si>
  <si>
    <t>사    용    량
(kl)
Consumption</t>
    <phoneticPr fontId="5" type="noConversion"/>
  </si>
  <si>
    <t>발열량
(kcal/l)
Caloric-
value</t>
    <phoneticPr fontId="5" type="noConversion"/>
  </si>
  <si>
    <t>사 용 량
(t)
Consu-
mption</t>
    <phoneticPr fontId="5" type="noConversion"/>
  </si>
  <si>
    <t>발열량
(kcal/kg)
Caloric-
value</t>
    <phoneticPr fontId="5" type="noConversion"/>
  </si>
  <si>
    <t>사 용 량
(t)
Consu-
mption</t>
  </si>
  <si>
    <r>
      <t>(10</t>
    </r>
    <r>
      <rPr>
        <vertAlign val="superscript"/>
        <sz val="8"/>
        <rFont val="돋움"/>
        <family val="3"/>
        <charset val="129"/>
      </rPr>
      <t>9</t>
    </r>
    <r>
      <rPr>
        <sz val="8"/>
        <rFont val="돋움"/>
        <family val="3"/>
        <charset val="129"/>
      </rPr>
      <t xml:space="preserve"> kcal)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>Total of
 Caloric-
value</t>
    </r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</si>
  <si>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</si>
  <si>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</si>
  <si>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>중       유
(kl)
Heavy oil</t>
  </si>
  <si>
    <t>중     유
Heavy oil</t>
  </si>
  <si>
    <t>계
Total</t>
  </si>
  <si>
    <t>영동#2</t>
  </si>
  <si>
    <t>동해#2</t>
  </si>
  <si>
    <t>무연탄 계</t>
    <phoneticPr fontId="5" type="noConversion"/>
  </si>
  <si>
    <t>Total of anthracite coal</t>
    <phoneticPr fontId="5" type="noConversion"/>
  </si>
  <si>
    <t>Dangjin #1</t>
  </si>
  <si>
    <t>Dangjin #2</t>
  </si>
  <si>
    <t>Boryeong #1</t>
  </si>
  <si>
    <t>Boryeong #4</t>
  </si>
  <si>
    <t>Boryeong #5</t>
  </si>
  <si>
    <t>Boryeong #6</t>
  </si>
  <si>
    <t>Boryeong #7</t>
  </si>
  <si>
    <t>Boryeong #8</t>
  </si>
  <si>
    <t xml:space="preserve">   Samchonpo #1</t>
  </si>
  <si>
    <t xml:space="preserve">   Pyeongtaek #1</t>
  </si>
  <si>
    <t xml:space="preserve">   Gunsan C/C</t>
  </si>
  <si>
    <t>제주LNG C/C</t>
    <phoneticPr fontId="5" type="noConversion"/>
  </si>
  <si>
    <t>복합 계</t>
    <phoneticPr fontId="5" type="noConversion"/>
  </si>
  <si>
    <t>세종천연가스발전소</t>
  </si>
  <si>
    <t xml:space="preserve">   7.  화 력발 전 소  열 효 율  추 이 </t>
    <phoneticPr fontId="5" type="noConversion"/>
  </si>
  <si>
    <r>
      <rPr>
        <sz val="8"/>
        <rFont val="돋움"/>
        <family val="3"/>
        <charset val="129"/>
      </rPr>
      <t xml:space="preserve">  (단 위 : %) 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6"/>
        <rFont val="돋움"/>
        <family val="3"/>
        <charset val="129"/>
      </rPr>
      <t>Trends in thermal plant efficiency</t>
    </r>
    <phoneticPr fontId="5" type="noConversion"/>
  </si>
  <si>
    <t xml:space="preserve">  
     (Unit :%) </t>
    <phoneticPr fontId="5" type="noConversion"/>
  </si>
  <si>
    <t xml:space="preserve">        구 분
 연도별</t>
    <phoneticPr fontId="5" type="noConversion"/>
  </si>
  <si>
    <t>기                  력                  Steam</t>
  </si>
  <si>
    <t>복 합 화 력
Combined cycle</t>
  </si>
  <si>
    <t>내   연   력
  Internal
  combustion</t>
  </si>
  <si>
    <t>한전,자회사 계
Total of KEPCO &amp; Subsidiaries</t>
    <phoneticPr fontId="5" type="noConversion"/>
  </si>
  <si>
    <t>타     사
 Other co.</t>
  </si>
  <si>
    <t>합      계
Total</t>
  </si>
  <si>
    <t xml:space="preserve">  Items
        During</t>
    <phoneticPr fontId="5" type="noConversion"/>
  </si>
  <si>
    <t>무    연    탄
Anthracite coal</t>
  </si>
  <si>
    <t>유    연    탄
Bituminous coal</t>
  </si>
  <si>
    <t>중       유
Heavy oil</t>
  </si>
  <si>
    <t>가        스
 L    N    G</t>
    <phoneticPr fontId="5" type="noConversion"/>
  </si>
  <si>
    <t>발전단
Gross</t>
    <phoneticPr fontId="5" type="noConversion"/>
  </si>
  <si>
    <t>송전단
Net</t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</si>
  <si>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</si>
  <si>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</si>
  <si>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>타                                사                                  Other             co.</t>
  </si>
  <si>
    <t xml:space="preserve">  기           력             Steam</t>
  </si>
  <si>
    <t xml:space="preserve"> 기    력</t>
  </si>
  <si>
    <t>기     력    Steam</t>
  </si>
  <si>
    <t>기       력          Steam</t>
  </si>
  <si>
    <t>일   반
General</t>
  </si>
  <si>
    <t>양   수
Pumping</t>
  </si>
  <si>
    <t>무   연   탄
Anthracite coal</t>
  </si>
  <si>
    <t>유   연   탄
Bituminous coal</t>
  </si>
  <si>
    <t>중    유
Heavy oil</t>
  </si>
  <si>
    <t>Nuclear</t>
  </si>
  <si>
    <t>소 수 력
Small hydro</t>
  </si>
  <si>
    <t>중   유
Heavy oil</t>
  </si>
  <si>
    <t>Combined cycle</t>
  </si>
  <si>
    <t xml:space="preserve">            …</t>
  </si>
  <si>
    <t xml:space="preserve"> ※ ' p' 는 잠정수치임.</t>
  </si>
  <si>
    <t xml:space="preserve">  ※ 발전설비는 자가용을 제외한 사업자용만 집계</t>
    <phoneticPr fontId="5" type="noConversion"/>
  </si>
  <si>
    <t xml:space="preserve">   8-1.  에너지원별 발전설비(2018)</t>
    <phoneticPr fontId="5" type="noConversion"/>
  </si>
  <si>
    <t xml:space="preserve">
 (단위:kW)</t>
    <phoneticPr fontId="5" type="noConversion"/>
  </si>
  <si>
    <t xml:space="preserve">        발전원
 에너지원</t>
    <phoneticPr fontId="5" type="noConversion"/>
  </si>
  <si>
    <t>복합화력  Cmbined cycle</t>
    <phoneticPr fontId="4" type="noConversion"/>
  </si>
  <si>
    <r>
      <t xml:space="preserve">소  수  력
</t>
    </r>
    <r>
      <rPr>
        <sz val="7"/>
        <rFont val="돋움"/>
        <family val="3"/>
        <charset val="129"/>
      </rPr>
      <t>Small hydro</t>
    </r>
    <phoneticPr fontId="5" type="noConversion"/>
  </si>
  <si>
    <t xml:space="preserve">   8-2.  행정구역별 발전설비 및 발전량(2018)</t>
    <phoneticPr fontId="5" type="noConversion"/>
  </si>
  <si>
    <t>구 분</t>
    <phoneticPr fontId="5" type="noConversion"/>
  </si>
  <si>
    <t>발전설비  (kW)</t>
    <phoneticPr fontId="5" type="noConversion"/>
  </si>
  <si>
    <t>발전량  (MWh)</t>
    <phoneticPr fontId="5" type="noConversion"/>
  </si>
  <si>
    <t>원자력
Nuclear</t>
    <phoneticPr fontId="5" type="noConversion"/>
  </si>
  <si>
    <t>석탄 Coal</t>
    <phoneticPr fontId="5" type="noConversion"/>
  </si>
  <si>
    <t xml:space="preserve">LNG
</t>
    <phoneticPr fontId="5" type="noConversion"/>
  </si>
  <si>
    <t>신재생
New&amp;Re
newable energy</t>
    <phoneticPr fontId="5" type="noConversion"/>
  </si>
  <si>
    <t>유류
oil</t>
    <phoneticPr fontId="5" type="noConversion"/>
  </si>
  <si>
    <t>양수
Pumping</t>
    <phoneticPr fontId="5" type="noConversion"/>
  </si>
  <si>
    <t>계
Total</t>
    <phoneticPr fontId="5" type="noConversion"/>
  </si>
  <si>
    <t>무연탄
Anthracite coal</t>
    <phoneticPr fontId="5" type="noConversion"/>
  </si>
  <si>
    <t>유연탄
Bituminous coal</t>
    <phoneticPr fontId="5" type="noConversion"/>
  </si>
  <si>
    <t>서울  Seoul</t>
    <phoneticPr fontId="5" type="noConversion"/>
  </si>
  <si>
    <t>부산  Busan</t>
    <phoneticPr fontId="5" type="noConversion"/>
  </si>
  <si>
    <t>대구  Daegu</t>
    <phoneticPr fontId="5" type="noConversion"/>
  </si>
  <si>
    <t>인천  Incheon</t>
    <phoneticPr fontId="5" type="noConversion"/>
  </si>
  <si>
    <t>광주  Gwangju</t>
    <phoneticPr fontId="5" type="noConversion"/>
  </si>
  <si>
    <t>대전  Daejeon</t>
    <phoneticPr fontId="5" type="noConversion"/>
  </si>
  <si>
    <t>울산  Ulsan</t>
    <phoneticPr fontId="5" type="noConversion"/>
  </si>
  <si>
    <t>세종  Sejong</t>
    <phoneticPr fontId="5" type="noConversion"/>
  </si>
  <si>
    <t>경기  Gyeonggi</t>
    <phoneticPr fontId="5" type="noConversion"/>
  </si>
  <si>
    <t>강원  Gwangju</t>
    <phoneticPr fontId="5" type="noConversion"/>
  </si>
  <si>
    <t>충북  Chungbuk</t>
    <phoneticPr fontId="5" type="noConversion"/>
  </si>
  <si>
    <t>충남  Chungnam</t>
    <phoneticPr fontId="5" type="noConversion"/>
  </si>
  <si>
    <t>전북  Jeonbuk</t>
    <phoneticPr fontId="5" type="noConversion"/>
  </si>
  <si>
    <t>전남  Jeonnam</t>
    <phoneticPr fontId="5" type="noConversion"/>
  </si>
  <si>
    <t>경북  Gyeongbuk</t>
    <phoneticPr fontId="5" type="noConversion"/>
  </si>
  <si>
    <t>경남  Gyeongnam</t>
    <phoneticPr fontId="5" type="noConversion"/>
  </si>
  <si>
    <t>제주  Jeju</t>
    <phoneticPr fontId="5" type="noConversion"/>
  </si>
  <si>
    <t>총계  Total</t>
    <phoneticPr fontId="5" type="noConversion"/>
  </si>
  <si>
    <t>계
Total</t>
    <phoneticPr fontId="5" type="noConversion"/>
  </si>
  <si>
    <t xml:space="preserve">   9.  발 전 소 별  설 비  추 이 (1)</t>
    <phoneticPr fontId="5" type="noConversion"/>
  </si>
  <si>
    <r>
      <t xml:space="preserve"> (단 위 : kW)  </t>
    </r>
    <r>
      <rPr>
        <sz val="15"/>
        <rFont val="돋움"/>
        <family val="3"/>
        <charset val="129"/>
      </rPr>
      <t>Trends in generation facilities by plant</t>
    </r>
    <phoneticPr fontId="5" type="noConversion"/>
  </si>
  <si>
    <t xml:space="preserve">
                    (Unit : kW) </t>
    <phoneticPr fontId="5" type="noConversion"/>
  </si>
  <si>
    <t xml:space="preserve">                   연도별
  발전소별</t>
    <phoneticPr fontId="5" type="noConversion"/>
  </si>
  <si>
    <t>1961</t>
    <phoneticPr fontId="5" type="noConversion"/>
  </si>
  <si>
    <t xml:space="preserve">    End of
                               Plants</t>
    <phoneticPr fontId="5" type="noConversion"/>
  </si>
  <si>
    <t>Chuncheon</t>
  </si>
  <si>
    <t>Cheongpyeong</t>
  </si>
  <si>
    <t>Paldang</t>
  </si>
  <si>
    <t>Gangneung</t>
  </si>
  <si>
    <t>섬진강</t>
  </si>
  <si>
    <t>Seomjingang</t>
  </si>
  <si>
    <t>한전자회사 일반수력 계</t>
    <phoneticPr fontId="5" type="noConversion"/>
  </si>
  <si>
    <t>Total of KEPCO Subsidiaries hydro</t>
    <phoneticPr fontId="5" type="noConversion"/>
  </si>
  <si>
    <t>소양강</t>
  </si>
  <si>
    <t>Soyanggang(K-Water)</t>
  </si>
  <si>
    <t>충주</t>
  </si>
  <si>
    <t>Chungju(K-Water)</t>
  </si>
  <si>
    <t>대청</t>
  </si>
  <si>
    <t>Daechung(K-Water)</t>
  </si>
  <si>
    <t>안동</t>
  </si>
  <si>
    <t>Andong(K-Water)</t>
  </si>
  <si>
    <t>합천</t>
  </si>
  <si>
    <t>Hapchun(K-Water)</t>
  </si>
  <si>
    <t>임하</t>
  </si>
  <si>
    <t>Imha(K-Water)</t>
  </si>
  <si>
    <t>주암</t>
  </si>
  <si>
    <t>Juam(K-Water)</t>
  </si>
  <si>
    <t>용담</t>
  </si>
  <si>
    <t>Yongdam(K-Water)</t>
  </si>
  <si>
    <t>타사 일반수력 계</t>
  </si>
  <si>
    <t>일반수력계</t>
  </si>
  <si>
    <t xml:space="preserve">Muju pumping  </t>
  </si>
  <si>
    <t>Yeoicheon pumping</t>
  </si>
  <si>
    <t>Samnangjin pumping</t>
  </si>
  <si>
    <t>Ch'ongp'yeong pumping</t>
  </si>
  <si>
    <t>Yangyang pumping</t>
  </si>
  <si>
    <t>Sanchong pumping</t>
  </si>
  <si>
    <t>Cheongsong pumping</t>
  </si>
  <si>
    <t>양수수력계</t>
  </si>
  <si>
    <t>Total of pumping</t>
  </si>
  <si>
    <t>소수력 계</t>
  </si>
  <si>
    <t>Total of small hydro</t>
  </si>
  <si>
    <t>수력 계</t>
  </si>
  <si>
    <t>영동</t>
  </si>
  <si>
    <t>Yeongdong</t>
  </si>
  <si>
    <t xml:space="preserve">동해 </t>
  </si>
  <si>
    <t xml:space="preserve">서천 </t>
  </si>
  <si>
    <t>Seocheon Total</t>
    <phoneticPr fontId="5" type="noConversion"/>
  </si>
  <si>
    <t>삼척</t>
  </si>
  <si>
    <t xml:space="preserve">Samcheok </t>
  </si>
  <si>
    <t>무연탄</t>
  </si>
  <si>
    <t xml:space="preserve">당진 </t>
  </si>
  <si>
    <t xml:space="preserve"> Dangin</t>
  </si>
  <si>
    <t xml:space="preserve">   9.  발 전 소 별  설 비  추 이 (2)</t>
    <phoneticPr fontId="5" type="noConversion"/>
  </si>
  <si>
    <t xml:space="preserve">보령 </t>
  </si>
  <si>
    <t xml:space="preserve"> Boryeong</t>
  </si>
  <si>
    <t xml:space="preserve">삼척그린파워 </t>
  </si>
  <si>
    <t xml:space="preserve"> Samcheok Greenpower</t>
    <phoneticPr fontId="5" type="noConversion"/>
  </si>
  <si>
    <t xml:space="preserve">삼천포 </t>
  </si>
  <si>
    <t xml:space="preserve"> Samchonpo</t>
  </si>
  <si>
    <t xml:space="preserve">신보령 </t>
  </si>
  <si>
    <t xml:space="preserve"> Sinboryeong</t>
  </si>
  <si>
    <t xml:space="preserve">여수 </t>
  </si>
  <si>
    <t xml:space="preserve"> Yeosu</t>
  </si>
  <si>
    <t xml:space="preserve">영흥 </t>
  </si>
  <si>
    <t xml:space="preserve"> Yeongheung</t>
    <phoneticPr fontId="5" type="noConversion"/>
  </si>
  <si>
    <t xml:space="preserve">태안 </t>
  </si>
  <si>
    <t xml:space="preserve">  Taean</t>
  </si>
  <si>
    <t xml:space="preserve">하동 </t>
  </si>
  <si>
    <t xml:space="preserve"> Hadong</t>
  </si>
  <si>
    <t xml:space="preserve">호남 </t>
  </si>
  <si>
    <t xml:space="preserve"> Honam</t>
  </si>
  <si>
    <t>한전 자회사 유연탄 계</t>
  </si>
  <si>
    <t>Total of KEPCO Subsidiaries bituminous coal</t>
    <phoneticPr fontId="5" type="noConversion"/>
  </si>
  <si>
    <t>북평</t>
    <phoneticPr fontId="5" type="noConversion"/>
  </si>
  <si>
    <t>Bukpyeong</t>
    <phoneticPr fontId="5" type="noConversion"/>
  </si>
  <si>
    <t>타회사 유연탄 계</t>
  </si>
  <si>
    <t>Total of Other co. bituminous coal</t>
    <phoneticPr fontId="5" type="noConversion"/>
  </si>
  <si>
    <t>유연탄 계</t>
  </si>
  <si>
    <t>Total of bituminous coal</t>
    <phoneticPr fontId="5" type="noConversion"/>
  </si>
  <si>
    <t>석탄 계</t>
  </si>
  <si>
    <t>Total of coal</t>
    <phoneticPr fontId="5" type="noConversion"/>
  </si>
  <si>
    <t xml:space="preserve">남제주 </t>
  </si>
  <si>
    <t>Namjeju</t>
    <phoneticPr fontId="5" type="noConversion"/>
  </si>
  <si>
    <t xml:space="preserve">울산 </t>
  </si>
  <si>
    <t>Ulsan</t>
    <phoneticPr fontId="5" type="noConversion"/>
  </si>
  <si>
    <t xml:space="preserve">제주 </t>
  </si>
  <si>
    <t>Jeju</t>
    <phoneticPr fontId="5" type="noConversion"/>
  </si>
  <si>
    <t xml:space="preserve">평택 </t>
  </si>
  <si>
    <t xml:space="preserve">Pyeongtaek </t>
    <phoneticPr fontId="5" type="noConversion"/>
  </si>
  <si>
    <t>영남</t>
  </si>
  <si>
    <t xml:space="preserve">Yeongnam </t>
    <phoneticPr fontId="5" type="noConversion"/>
  </si>
  <si>
    <t>제주#1</t>
  </si>
  <si>
    <t xml:space="preserve">Jeju #1 </t>
  </si>
  <si>
    <t>마산</t>
    <phoneticPr fontId="5" type="noConversion"/>
  </si>
  <si>
    <t>Masan</t>
  </si>
  <si>
    <t>중유 계</t>
  </si>
  <si>
    <t>Total of heavy oil</t>
    <phoneticPr fontId="5" type="noConversion"/>
  </si>
  <si>
    <t>서울</t>
    <phoneticPr fontId="5" type="noConversion"/>
  </si>
  <si>
    <t>Seoul</t>
    <phoneticPr fontId="5" type="noConversion"/>
  </si>
  <si>
    <t>인천</t>
    <phoneticPr fontId="5" type="noConversion"/>
  </si>
  <si>
    <t xml:space="preserve">Incheon   </t>
  </si>
  <si>
    <t>Total  of  L.N.G</t>
    <phoneticPr fontId="5" type="noConversion"/>
  </si>
  <si>
    <t>Total of steam</t>
    <phoneticPr fontId="5" type="noConversion"/>
  </si>
  <si>
    <t>Gunsan C/C</t>
    <phoneticPr fontId="5" type="noConversion"/>
  </si>
  <si>
    <t>Boryeong C/C</t>
  </si>
  <si>
    <t>Busan C/C</t>
  </si>
  <si>
    <t>Bundang C/C</t>
  </si>
  <si>
    <t>Seoincheon C/C</t>
  </si>
  <si>
    <t>Shinincheon C/C</t>
  </si>
  <si>
    <t>Andong C/C</t>
  </si>
  <si>
    <t xml:space="preserve">   9.  발 전 소 별  설 비  추 이 (3)</t>
    <phoneticPr fontId="5" type="noConversion"/>
  </si>
  <si>
    <t>Yeongwol C/C</t>
  </si>
  <si>
    <t>Ulsan C/C</t>
  </si>
  <si>
    <t>Incheon C/C</t>
  </si>
  <si>
    <t>Ilsan C/C</t>
  </si>
  <si>
    <t>Pyeongtaek C/C</t>
  </si>
  <si>
    <t>한림C/C</t>
  </si>
  <si>
    <t xml:space="preserve">Hanlim C/C   </t>
  </si>
  <si>
    <t xml:space="preserve">Jeju LNG C/C   </t>
    <phoneticPr fontId="5" type="noConversion"/>
  </si>
  <si>
    <t>한전 자회사 복합 계</t>
  </si>
  <si>
    <t>Total of KEPCO Subsidiaries C/C</t>
  </si>
  <si>
    <t>Kwangyang C/C</t>
  </si>
  <si>
    <t>Dangjin C/C</t>
  </si>
  <si>
    <t>Dongducheon C/C</t>
  </si>
  <si>
    <t>Busanjeonggwan energy</t>
  </si>
  <si>
    <t>부천C/C 주1)</t>
    <phoneticPr fontId="5" type="noConversion"/>
  </si>
  <si>
    <t>Bucheon C/C</t>
  </si>
  <si>
    <t>Ansan C/C</t>
  </si>
  <si>
    <t>안양C/C 주1)</t>
    <phoneticPr fontId="5" type="noConversion"/>
  </si>
  <si>
    <t>Anyang C/C</t>
  </si>
  <si>
    <t>Yeongnam power</t>
  </si>
  <si>
    <t>Oseong C/C</t>
  </si>
  <si>
    <t>율촌C/C</t>
  </si>
  <si>
    <t>Yulchon C/C</t>
  </si>
  <si>
    <t>Pajumunsan C/C</t>
  </si>
  <si>
    <t>POSCO energy  C/C</t>
  </si>
  <si>
    <t>Pocheon C/C</t>
  </si>
  <si>
    <t>Pocheoncheonyeon C/C</t>
  </si>
  <si>
    <t>Daesan C/C</t>
  </si>
  <si>
    <t>타사 복합 계</t>
  </si>
  <si>
    <t>Total of Other co. C/C</t>
  </si>
  <si>
    <t>복합화력 계</t>
  </si>
  <si>
    <t>Total of combined cycle</t>
  </si>
  <si>
    <t>고리#1</t>
  </si>
  <si>
    <t>Kori #1</t>
    <phoneticPr fontId="5" type="noConversion"/>
  </si>
  <si>
    <t>Kori #2</t>
    <phoneticPr fontId="5" type="noConversion"/>
  </si>
  <si>
    <t>Kori #3</t>
    <phoneticPr fontId="5" type="noConversion"/>
  </si>
  <si>
    <t>Kori #4</t>
    <phoneticPr fontId="5" type="noConversion"/>
  </si>
  <si>
    <t>Sinkori #1</t>
    <phoneticPr fontId="5" type="noConversion"/>
  </si>
  <si>
    <t>Sinkori #2</t>
    <phoneticPr fontId="5" type="noConversion"/>
  </si>
  <si>
    <t>Sinkori #3</t>
    <phoneticPr fontId="5" type="noConversion"/>
  </si>
  <si>
    <t>월성#1</t>
  </si>
  <si>
    <t>Wolsong #1</t>
    <phoneticPr fontId="5" type="noConversion"/>
  </si>
  <si>
    <t>Wolsong #2</t>
    <phoneticPr fontId="5" type="noConversion"/>
  </si>
  <si>
    <t>※ 주1) 집단에너지로 변경('18. 9. 1)</t>
    <phoneticPr fontId="5" type="noConversion"/>
  </si>
  <si>
    <t xml:space="preserve">   9.  발 전 소 별  설 비  추 이 (4)</t>
    <phoneticPr fontId="5" type="noConversion"/>
  </si>
  <si>
    <t>Wolsong #3</t>
    <phoneticPr fontId="5" type="noConversion"/>
  </si>
  <si>
    <t>Wolsong #4</t>
    <phoneticPr fontId="5" type="noConversion"/>
  </si>
  <si>
    <t>Sinwolsong #1</t>
    <phoneticPr fontId="5" type="noConversion"/>
  </si>
  <si>
    <t>Sinwolsong #2</t>
    <phoneticPr fontId="5" type="noConversion"/>
  </si>
  <si>
    <t>Hanbit #1</t>
    <phoneticPr fontId="5" type="noConversion"/>
  </si>
  <si>
    <t>Hanbit #2</t>
    <phoneticPr fontId="5" type="noConversion"/>
  </si>
  <si>
    <t>Hanbit #3</t>
    <phoneticPr fontId="5" type="noConversion"/>
  </si>
  <si>
    <t>Hanbit #4</t>
    <phoneticPr fontId="5" type="noConversion"/>
  </si>
  <si>
    <t>Hanbit #5</t>
    <phoneticPr fontId="5" type="noConversion"/>
  </si>
  <si>
    <t>Hanbit #6</t>
    <phoneticPr fontId="5" type="noConversion"/>
  </si>
  <si>
    <t>Hanul #1</t>
    <phoneticPr fontId="5" type="noConversion"/>
  </si>
  <si>
    <t>Hanul #2</t>
    <phoneticPr fontId="5" type="noConversion"/>
  </si>
  <si>
    <t>Hanul #3</t>
    <phoneticPr fontId="5" type="noConversion"/>
  </si>
  <si>
    <t>Hanul #4</t>
    <phoneticPr fontId="5" type="noConversion"/>
  </si>
  <si>
    <t>Hanul #5</t>
    <phoneticPr fontId="5" type="noConversion"/>
  </si>
  <si>
    <t>Hanul #6</t>
    <phoneticPr fontId="5" type="noConversion"/>
  </si>
  <si>
    <t>원자력 계</t>
  </si>
  <si>
    <t xml:space="preserve">Total of nuclear 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</si>
  <si>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</si>
  <si>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</si>
  <si>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</si>
  <si>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</si>
  <si>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해양에너지</t>
    <phoneticPr fontId="5" type="noConversion"/>
  </si>
  <si>
    <t>Ocean energy</t>
    <phoneticPr fontId="5" type="noConversion"/>
  </si>
  <si>
    <t>바이오매스</t>
    <phoneticPr fontId="5" type="noConversion"/>
  </si>
  <si>
    <t>Bio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</si>
  <si>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</si>
  <si>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</si>
  <si>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</si>
  <si>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Waste-burnup</t>
    <phoneticPr fontId="5" type="noConversion"/>
  </si>
  <si>
    <t>부생가스</t>
    <phoneticPr fontId="5" type="noConversion"/>
  </si>
  <si>
    <t>Product-gas</t>
    <phoneticPr fontId="5" type="noConversion"/>
  </si>
  <si>
    <t>연료전지</t>
    <phoneticPr fontId="5" type="noConversion"/>
  </si>
  <si>
    <t>Fuel cell</t>
    <phoneticPr fontId="5" type="noConversion"/>
  </si>
  <si>
    <t>석탄액화가스</t>
    <phoneticPr fontId="5" type="noConversion"/>
  </si>
  <si>
    <t>IGCC</t>
    <phoneticPr fontId="5" type="noConversion"/>
  </si>
  <si>
    <t>Total of New&amp;Renewable energy</t>
  </si>
  <si>
    <t>세종열병합C/C</t>
  </si>
  <si>
    <t>Sejong</t>
  </si>
  <si>
    <t>타사집단계</t>
  </si>
  <si>
    <t>Total of Other co. Group energy</t>
    <phoneticPr fontId="5" type="noConversion"/>
  </si>
  <si>
    <t>집단 계</t>
  </si>
  <si>
    <t>Total of Group energy</t>
    <phoneticPr fontId="5" type="noConversion"/>
  </si>
  <si>
    <t>제주G/T</t>
  </si>
  <si>
    <t>Jeju G/T</t>
    <phoneticPr fontId="5" type="noConversion"/>
  </si>
  <si>
    <t>제주내연</t>
  </si>
  <si>
    <t>Jeju D/P</t>
    <phoneticPr fontId="5" type="noConversion"/>
  </si>
  <si>
    <t>가거도</t>
  </si>
  <si>
    <t>Gageodo</t>
  </si>
  <si>
    <t>가의도</t>
  </si>
  <si>
    <t>Gauido</t>
  </si>
  <si>
    <t xml:space="preserve">  ※ 2016년 이후 신재생 세부분류 표기</t>
    <phoneticPr fontId="5" type="noConversion"/>
  </si>
  <si>
    <r>
      <rPr>
        <sz val="9"/>
        <rFont val="돋움"/>
        <family val="3"/>
        <charset val="129"/>
      </rPr>
      <t>※ Detailed classification of new&amp;renewable energy is notated since 2016</t>
    </r>
    <phoneticPr fontId="5" type="noConversion"/>
  </si>
  <si>
    <t xml:space="preserve">   9.  발 전 소 별  설 비  추 이 (5)</t>
    <phoneticPr fontId="5" type="noConversion"/>
  </si>
  <si>
    <t>가파도</t>
  </si>
  <si>
    <t>Gapado</t>
  </si>
  <si>
    <t>개야도</t>
  </si>
  <si>
    <t>Gaeyado</t>
  </si>
  <si>
    <t>거문도</t>
  </si>
  <si>
    <t>Geomundo</t>
  </si>
  <si>
    <t>고대도</t>
  </si>
  <si>
    <t>Godaedo</t>
  </si>
  <si>
    <t>구자도</t>
  </si>
  <si>
    <t>Gujado</t>
  </si>
  <si>
    <t>낙월도</t>
  </si>
  <si>
    <t>Nakwoldo</t>
  </si>
  <si>
    <t>녹도</t>
  </si>
  <si>
    <t>Nokdo</t>
  </si>
  <si>
    <t>대청도</t>
  </si>
  <si>
    <t>Daecheongdo</t>
  </si>
  <si>
    <t>덕우도</t>
  </si>
  <si>
    <t>Deokwoodo</t>
  </si>
  <si>
    <t>덕적도</t>
  </si>
  <si>
    <t>Duckjuckdo</t>
  </si>
  <si>
    <t>독거도</t>
  </si>
  <si>
    <t>Doggeodo</t>
  </si>
  <si>
    <t>득량도</t>
  </si>
  <si>
    <t>Deukryangdo</t>
  </si>
  <si>
    <t>매물도</t>
  </si>
  <si>
    <t>Maemuldo</t>
  </si>
  <si>
    <t>문갑도</t>
  </si>
  <si>
    <t>Mungabdo</t>
  </si>
  <si>
    <t>백령도</t>
  </si>
  <si>
    <t>Baekryeongdo</t>
  </si>
  <si>
    <t>비안도</t>
  </si>
  <si>
    <t>Biando</t>
  </si>
  <si>
    <t>비양도</t>
  </si>
  <si>
    <t>Biyangdo</t>
  </si>
  <si>
    <t>삽시도</t>
  </si>
  <si>
    <t>Sabsido</t>
  </si>
  <si>
    <t>상화도</t>
  </si>
  <si>
    <t>Sanghwado</t>
  </si>
  <si>
    <t>성남도</t>
  </si>
  <si>
    <t>Seongnamdo</t>
  </si>
  <si>
    <t>소연평도</t>
  </si>
  <si>
    <t>Yeonpyeongdo</t>
  </si>
  <si>
    <t>소청도</t>
  </si>
  <si>
    <t>Socheongdo</t>
  </si>
  <si>
    <t>손죽도</t>
  </si>
  <si>
    <t>Sonjukdo</t>
  </si>
  <si>
    <t>송이도</t>
  </si>
  <si>
    <t>Songido</t>
  </si>
  <si>
    <t>수우도</t>
  </si>
  <si>
    <t>Suwoodo</t>
  </si>
  <si>
    <t>슬도</t>
  </si>
  <si>
    <t>Seuldo</t>
  </si>
  <si>
    <t>승봉도</t>
  </si>
  <si>
    <t>Seungbongdo</t>
  </si>
  <si>
    <t>시산도</t>
  </si>
  <si>
    <t>Sisando</t>
  </si>
  <si>
    <t>어룡도</t>
  </si>
  <si>
    <t>Eoryongdo</t>
  </si>
  <si>
    <t>어의도</t>
  </si>
  <si>
    <t>Eoeudo</t>
  </si>
  <si>
    <t>어청도</t>
  </si>
  <si>
    <t>Yeocheongdo</t>
  </si>
  <si>
    <t>여서도</t>
  </si>
  <si>
    <t>Yeoseodo</t>
  </si>
  <si>
    <t>여자도</t>
  </si>
  <si>
    <t>Yeogado</t>
  </si>
  <si>
    <t xml:space="preserve">   9.  발 전 소 별  설 비  추 이 (6)</t>
    <phoneticPr fontId="5" type="noConversion"/>
  </si>
  <si>
    <t>연도</t>
  </si>
  <si>
    <t>yeondo</t>
  </si>
  <si>
    <t>연평도</t>
  </si>
  <si>
    <t>영산도</t>
  </si>
  <si>
    <t>Yeongsando</t>
  </si>
  <si>
    <t>왕등도</t>
  </si>
  <si>
    <t>Wangdeungdo</t>
  </si>
  <si>
    <t>외도</t>
  </si>
  <si>
    <t>Yoido</t>
  </si>
  <si>
    <t>외연도</t>
  </si>
  <si>
    <t>Yoiyeondo</t>
  </si>
  <si>
    <t>울도</t>
  </si>
  <si>
    <t>Wooldo</t>
  </si>
  <si>
    <t>울릉도</t>
  </si>
  <si>
    <t>Ulleungdo</t>
  </si>
  <si>
    <t>위도</t>
  </si>
  <si>
    <t>Wido</t>
  </si>
  <si>
    <t>자월도</t>
  </si>
  <si>
    <t>Gawoldo</t>
  </si>
  <si>
    <t>장고도</t>
  </si>
  <si>
    <t>Janggodo</t>
  </si>
  <si>
    <t>조도</t>
  </si>
  <si>
    <t>Jodo</t>
  </si>
  <si>
    <t>초도</t>
  </si>
  <si>
    <t>Chodo</t>
  </si>
  <si>
    <t>추도</t>
  </si>
  <si>
    <t>Chudo</t>
  </si>
  <si>
    <t>추자도</t>
  </si>
  <si>
    <t>Chujado</t>
  </si>
  <si>
    <t>평도</t>
  </si>
  <si>
    <t>Pyeongdo</t>
  </si>
  <si>
    <t>풍도</t>
  </si>
  <si>
    <t>Pungdo</t>
  </si>
  <si>
    <t>호도</t>
  </si>
  <si>
    <t>Hodo</t>
  </si>
  <si>
    <t>홍도</t>
  </si>
  <si>
    <t>Hongdo</t>
  </si>
  <si>
    <t>화도</t>
  </si>
  <si>
    <t>Whado</t>
  </si>
  <si>
    <t>흑산도</t>
  </si>
  <si>
    <t>Heuksando</t>
  </si>
  <si>
    <t>한림</t>
  </si>
  <si>
    <t>Hanlim</t>
  </si>
  <si>
    <t>거제(완도)</t>
  </si>
  <si>
    <t>Geoje</t>
  </si>
  <si>
    <t>모슬포</t>
  </si>
  <si>
    <t xml:space="preserve">Moslpo      </t>
  </si>
  <si>
    <t>서귀포</t>
  </si>
  <si>
    <t xml:space="preserve">Seogwipo    </t>
  </si>
  <si>
    <t>제주</t>
  </si>
  <si>
    <t xml:space="preserve">Jeju       </t>
  </si>
  <si>
    <t>남제주</t>
  </si>
  <si>
    <t xml:space="preserve">Namjeju    </t>
  </si>
  <si>
    <t>대모도</t>
  </si>
  <si>
    <t>Daemodo</t>
  </si>
  <si>
    <t>신시도</t>
  </si>
  <si>
    <t>Sinsido</t>
  </si>
  <si>
    <t>장자도</t>
  </si>
  <si>
    <t>Jangjado</t>
  </si>
  <si>
    <t>내연력 계</t>
  </si>
  <si>
    <t>Total of internal combustion</t>
    <phoneticPr fontId="5" type="noConversion"/>
  </si>
  <si>
    <t>한전,자회사계</t>
  </si>
  <si>
    <t>Total of KEPCO &amp; Subsidiaries</t>
    <phoneticPr fontId="5" type="noConversion"/>
  </si>
  <si>
    <t>타사계</t>
  </si>
  <si>
    <t xml:space="preserve">Total of Other Co. </t>
    <phoneticPr fontId="5" type="noConversion"/>
  </si>
  <si>
    <t>총계</t>
  </si>
  <si>
    <t xml:space="preserve">   10.  발 전 소 별  설 비  현 황 (1)</t>
    <phoneticPr fontId="5" type="noConversion"/>
  </si>
  <si>
    <r>
      <t xml:space="preserve">('18.12.31현재)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</si>
  <si>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'18)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</si>
  <si>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</si>
  <si>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</si>
  <si>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</si>
  <si>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</si>
  <si>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</si>
  <si>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t>Plants</t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</si>
  <si>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</si>
  <si>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</si>
  <si>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>한수원</t>
  </si>
  <si>
    <t>강원</t>
  </si>
  <si>
    <t>Hwacheon</t>
  </si>
  <si>
    <t>경기</t>
  </si>
  <si>
    <t>전북</t>
  </si>
  <si>
    <t>수자원공사</t>
    <phoneticPr fontId="5" type="noConversion"/>
  </si>
  <si>
    <t>Soyanggang</t>
    <phoneticPr fontId="5" type="noConversion"/>
  </si>
  <si>
    <t>충북</t>
  </si>
  <si>
    <t>Chungju</t>
    <phoneticPr fontId="5" type="noConversion"/>
  </si>
  <si>
    <t>Daechung</t>
    <phoneticPr fontId="5" type="noConversion"/>
  </si>
  <si>
    <t>경북</t>
  </si>
  <si>
    <t>Andong</t>
    <phoneticPr fontId="5" type="noConversion"/>
  </si>
  <si>
    <t>경남</t>
  </si>
  <si>
    <t>Hapchun</t>
    <phoneticPr fontId="5" type="noConversion"/>
  </si>
  <si>
    <t>Imha</t>
    <phoneticPr fontId="5" type="noConversion"/>
  </si>
  <si>
    <t>전남</t>
  </si>
  <si>
    <t>Juam</t>
    <phoneticPr fontId="5" type="noConversion"/>
  </si>
  <si>
    <t>Yongdam</t>
    <phoneticPr fontId="5" type="noConversion"/>
  </si>
  <si>
    <t>일반수력 계</t>
    <phoneticPr fontId="5" type="noConversion"/>
  </si>
  <si>
    <t>Total of general hydro</t>
    <phoneticPr fontId="5" type="noConversion"/>
  </si>
  <si>
    <t>Muju pumping</t>
    <phoneticPr fontId="5" type="noConversion"/>
  </si>
  <si>
    <t>Cheongpyeong pumping</t>
    <phoneticPr fontId="5" type="noConversion"/>
  </si>
  <si>
    <t>Sanchong pumping</t>
    <phoneticPr fontId="5" type="noConversion"/>
  </si>
  <si>
    <t>양수 계</t>
    <phoneticPr fontId="5" type="noConversion"/>
  </si>
  <si>
    <t>소수력계</t>
    <phoneticPr fontId="5" type="noConversion"/>
  </si>
  <si>
    <t>남동</t>
  </si>
  <si>
    <t>영동</t>
    <phoneticPr fontId="5" type="noConversion"/>
  </si>
  <si>
    <t>강원</t>
    <phoneticPr fontId="5" type="noConversion"/>
  </si>
  <si>
    <t>Yeongdong</t>
    <phoneticPr fontId="5" type="noConversion"/>
  </si>
  <si>
    <t>동서</t>
  </si>
  <si>
    <t>동해</t>
    <phoneticPr fontId="5" type="noConversion"/>
  </si>
  <si>
    <t>Donghae</t>
    <phoneticPr fontId="5" type="noConversion"/>
  </si>
  <si>
    <t>동서</t>
    <phoneticPr fontId="71" type="noConversion"/>
  </si>
  <si>
    <t>당진</t>
    <phoneticPr fontId="71" type="noConversion"/>
  </si>
  <si>
    <t>충남</t>
    <phoneticPr fontId="71" type="noConversion"/>
  </si>
  <si>
    <t>Dangjin</t>
    <phoneticPr fontId="5" type="noConversion"/>
  </si>
  <si>
    <t xml:space="preserve">   10.  발 전 소 별  설 비  현 황 (2)</t>
    <phoneticPr fontId="5" type="noConversion"/>
  </si>
  <si>
    <t>당진</t>
  </si>
  <si>
    <t>충남</t>
  </si>
  <si>
    <t>중부</t>
    <phoneticPr fontId="71" type="noConversion"/>
  </si>
  <si>
    <t>보령</t>
    <phoneticPr fontId="71" type="noConversion"/>
  </si>
  <si>
    <t>Boryeong</t>
    <phoneticPr fontId="5" type="noConversion"/>
  </si>
  <si>
    <t>남부</t>
  </si>
  <si>
    <t>삼척그린파워</t>
    <phoneticPr fontId="71" type="noConversion"/>
  </si>
  <si>
    <t>SamcheokGreenpower</t>
  </si>
  <si>
    <t>남동</t>
    <phoneticPr fontId="71" type="noConversion"/>
  </si>
  <si>
    <t>삼천포</t>
    <phoneticPr fontId="71" type="noConversion"/>
  </si>
  <si>
    <t>경남</t>
    <phoneticPr fontId="71" type="noConversion"/>
  </si>
  <si>
    <t>Samchonpo</t>
  </si>
  <si>
    <t>중부</t>
  </si>
  <si>
    <t>신보령</t>
  </si>
  <si>
    <t>Sinboryeong</t>
  </si>
  <si>
    <t>여수</t>
    <phoneticPr fontId="71" type="noConversion"/>
  </si>
  <si>
    <t>전남</t>
    <phoneticPr fontId="71" type="noConversion"/>
  </si>
  <si>
    <t>Yeosu</t>
  </si>
  <si>
    <t>영흥</t>
    <phoneticPr fontId="71" type="noConversion"/>
  </si>
  <si>
    <t>인천</t>
    <phoneticPr fontId="71" type="noConversion"/>
  </si>
  <si>
    <t>Yeongheung</t>
  </si>
  <si>
    <t>서부</t>
    <phoneticPr fontId="71" type="noConversion"/>
  </si>
  <si>
    <t>태안</t>
    <phoneticPr fontId="71" type="noConversion"/>
  </si>
  <si>
    <t>Taean</t>
  </si>
  <si>
    <t>서부</t>
  </si>
  <si>
    <t>태안</t>
  </si>
  <si>
    <t>남부</t>
    <phoneticPr fontId="71" type="noConversion"/>
  </si>
  <si>
    <t>하동</t>
    <phoneticPr fontId="71" type="noConversion"/>
  </si>
  <si>
    <t>Hadong</t>
  </si>
  <si>
    <t>호남</t>
    <phoneticPr fontId="71" type="noConversion"/>
  </si>
  <si>
    <t>Honam</t>
  </si>
  <si>
    <t>GS동해전력</t>
    <phoneticPr fontId="71" type="noConversion"/>
  </si>
  <si>
    <t>북평</t>
    <phoneticPr fontId="71" type="noConversion"/>
  </si>
  <si>
    <t>Bukpyeong</t>
  </si>
  <si>
    <t>남제주</t>
    <phoneticPr fontId="71" type="noConversion"/>
  </si>
  <si>
    <t>제주</t>
    <phoneticPr fontId="71" type="noConversion"/>
  </si>
  <si>
    <t>Namjeju</t>
  </si>
  <si>
    <t>울산</t>
    <phoneticPr fontId="71" type="noConversion"/>
  </si>
  <si>
    <t>Ulsan</t>
  </si>
  <si>
    <t>Jeju</t>
  </si>
  <si>
    <t>평택</t>
    <phoneticPr fontId="71" type="noConversion"/>
  </si>
  <si>
    <t>경기</t>
    <phoneticPr fontId="71" type="noConversion"/>
  </si>
  <si>
    <t>Pyeongtaek</t>
    <phoneticPr fontId="5" type="noConversion"/>
  </si>
  <si>
    <t>유류 계</t>
    <phoneticPr fontId="5" type="noConversion"/>
  </si>
  <si>
    <t>군산C/C</t>
    <phoneticPr fontId="71" type="noConversion"/>
  </si>
  <si>
    <t>2(GT복합)</t>
  </si>
  <si>
    <t>GunsanC/C</t>
  </si>
  <si>
    <t>1(ST복합)</t>
  </si>
  <si>
    <t>보령C/C</t>
    <phoneticPr fontId="71" type="noConversion"/>
  </si>
  <si>
    <t>6(GT복합)</t>
  </si>
  <si>
    <t>BoryeongC/C</t>
  </si>
  <si>
    <t>3(ST복합)</t>
  </si>
  <si>
    <t>부산C/C</t>
    <phoneticPr fontId="71" type="noConversion"/>
  </si>
  <si>
    <t>8(GT복합)</t>
  </si>
  <si>
    <t>부산</t>
  </si>
  <si>
    <t>BusanC/C</t>
  </si>
  <si>
    <t>4(ST복합)</t>
  </si>
  <si>
    <t>분당C/C</t>
    <phoneticPr fontId="71" type="noConversion"/>
  </si>
  <si>
    <t>BundangC/C</t>
  </si>
  <si>
    <t>1(ST복합)</t>
    <phoneticPr fontId="5" type="noConversion"/>
  </si>
  <si>
    <t>서인천C/C</t>
    <phoneticPr fontId="71" type="noConversion"/>
  </si>
  <si>
    <t>인천</t>
  </si>
  <si>
    <t>SeoincheonC/C</t>
  </si>
  <si>
    <t>8(ST복합)</t>
  </si>
  <si>
    <t>신인천C/C</t>
    <phoneticPr fontId="71" type="noConversion"/>
  </si>
  <si>
    <t>ShinincheonC/C</t>
  </si>
  <si>
    <t xml:space="preserve">   10.  발 전 소 별  설 비  현 황 (3)</t>
    <phoneticPr fontId="5" type="noConversion"/>
  </si>
  <si>
    <t>안동C/C</t>
    <phoneticPr fontId="71" type="noConversion"/>
  </si>
  <si>
    <t>1(GT복합)</t>
  </si>
  <si>
    <t>AndongC/C</t>
  </si>
  <si>
    <t>영월C/C</t>
    <phoneticPr fontId="71" type="noConversion"/>
  </si>
  <si>
    <t>3(GT복합)</t>
  </si>
  <si>
    <t>YeongwolC/C</t>
  </si>
  <si>
    <t>울산C/C</t>
    <phoneticPr fontId="71" type="noConversion"/>
  </si>
  <si>
    <t>울산</t>
  </si>
  <si>
    <t>UlsanC/C</t>
  </si>
  <si>
    <t>4(GT복합)</t>
  </si>
  <si>
    <t>2(ST복합)</t>
  </si>
  <si>
    <t>인천C/C</t>
    <phoneticPr fontId="71" type="noConversion"/>
  </si>
  <si>
    <t>IncheonC/C</t>
  </si>
  <si>
    <t>일산C/C</t>
    <phoneticPr fontId="71" type="noConversion"/>
  </si>
  <si>
    <t>IlsanC/C</t>
  </si>
  <si>
    <t>평택C/C</t>
    <phoneticPr fontId="71" type="noConversion"/>
  </si>
  <si>
    <t>PyeongtaekC/C</t>
  </si>
  <si>
    <t>한림C/C</t>
    <phoneticPr fontId="71" type="noConversion"/>
  </si>
  <si>
    <t>2(GT유류)</t>
  </si>
  <si>
    <t>HanlimC/C</t>
  </si>
  <si>
    <t>1(ST유류)</t>
  </si>
  <si>
    <t>에스케이이엔에스(주)</t>
    <phoneticPr fontId="71" type="noConversion"/>
  </si>
  <si>
    <t>광양C/C</t>
    <phoneticPr fontId="71" type="noConversion"/>
  </si>
  <si>
    <t>KwangyangC/C</t>
  </si>
  <si>
    <t>GS EPS</t>
    <phoneticPr fontId="71" type="noConversion"/>
  </si>
  <si>
    <t>당진C/C</t>
    <phoneticPr fontId="71" type="noConversion"/>
  </si>
  <si>
    <t>DangjinC/C</t>
  </si>
  <si>
    <t xml:space="preserve">   10.  발 전 소 별  설 비  현 황 (4)</t>
    <phoneticPr fontId="5" type="noConversion"/>
  </si>
  <si>
    <t>동두천드림파워(주)</t>
    <phoneticPr fontId="71" type="noConversion"/>
  </si>
  <si>
    <t>동두천C/C</t>
    <phoneticPr fontId="71" type="noConversion"/>
  </si>
  <si>
    <t>DongducheonC/C</t>
  </si>
  <si>
    <t>부산정관에너지</t>
    <phoneticPr fontId="71" type="noConversion"/>
  </si>
  <si>
    <t>Busanjeonggwan energy</t>
    <phoneticPr fontId="5" type="noConversion"/>
  </si>
  <si>
    <t>(주)에스파워</t>
    <phoneticPr fontId="71" type="noConversion"/>
  </si>
  <si>
    <t>안산C/C</t>
    <phoneticPr fontId="71" type="noConversion"/>
  </si>
  <si>
    <t>AnsanC/C</t>
  </si>
  <si>
    <t>코스포영남파워(주)</t>
    <phoneticPr fontId="71" type="noConversion"/>
  </si>
  <si>
    <t>영남파워</t>
    <phoneticPr fontId="71" type="noConversion"/>
  </si>
  <si>
    <t>Yeongnampower</t>
  </si>
  <si>
    <t>평택에너지서비스(주)</t>
    <phoneticPr fontId="71" type="noConversion"/>
  </si>
  <si>
    <t>오성C/C</t>
    <phoneticPr fontId="71" type="noConversion"/>
  </si>
  <si>
    <t>OseongC/C</t>
  </si>
  <si>
    <t>씨지앤율촌전력(주)</t>
    <phoneticPr fontId="71" type="noConversion"/>
  </si>
  <si>
    <t>율촌C/C</t>
    <phoneticPr fontId="71" type="noConversion"/>
  </si>
  <si>
    <t>YulchonC/C</t>
  </si>
  <si>
    <t>중부</t>
    <phoneticPr fontId="5" type="noConversion"/>
  </si>
  <si>
    <t>2(GT복합)</t>
    <phoneticPr fontId="5" type="noConversion"/>
  </si>
  <si>
    <t>제주</t>
    <phoneticPr fontId="5" type="noConversion"/>
  </si>
  <si>
    <t>Jeju LNG C/C</t>
    <phoneticPr fontId="5" type="noConversion"/>
  </si>
  <si>
    <t>2(ST복합)</t>
    <phoneticPr fontId="5" type="noConversion"/>
  </si>
  <si>
    <t>파주에너지서비스(주)</t>
    <phoneticPr fontId="71" type="noConversion"/>
  </si>
  <si>
    <t>파주문산C/C</t>
    <phoneticPr fontId="71" type="noConversion"/>
  </si>
  <si>
    <t>PajumunsanC/C</t>
  </si>
  <si>
    <t>포스코에너지</t>
    <phoneticPr fontId="71" type="noConversion"/>
  </si>
  <si>
    <t>포스코에너지C/C</t>
    <phoneticPr fontId="71" type="noConversion"/>
  </si>
  <si>
    <t>POSCOenergyC/C</t>
  </si>
  <si>
    <t>포천파워(주)</t>
    <phoneticPr fontId="71" type="noConversion"/>
  </si>
  <si>
    <t>포천C/C</t>
    <phoneticPr fontId="71" type="noConversion"/>
  </si>
  <si>
    <t>PocheonC/C</t>
  </si>
  <si>
    <t>포천민자발전(주)</t>
    <phoneticPr fontId="71" type="noConversion"/>
  </si>
  <si>
    <t>포천천연C/C</t>
    <phoneticPr fontId="71" type="noConversion"/>
  </si>
  <si>
    <t>PocheoncheonyeonC/C</t>
  </si>
  <si>
    <t>씨지앤대산전력(주)</t>
    <phoneticPr fontId="71" type="noConversion"/>
  </si>
  <si>
    <t>대산C/C</t>
    <phoneticPr fontId="71" type="noConversion"/>
  </si>
  <si>
    <t>4(GT유류)</t>
  </si>
  <si>
    <t>DaesanC/C</t>
  </si>
  <si>
    <t>Total of combined cycle</t>
    <phoneticPr fontId="5" type="noConversion"/>
  </si>
  <si>
    <t xml:space="preserve">   10.  발 전 소 별  설 비  현 황 (5)</t>
    <phoneticPr fontId="5" type="noConversion"/>
  </si>
  <si>
    <t>Kori#2</t>
  </si>
  <si>
    <t>Kori#3</t>
  </si>
  <si>
    <t>Kori#4</t>
  </si>
  <si>
    <t>Sinkori#1</t>
  </si>
  <si>
    <t>Sinkori#2</t>
  </si>
  <si>
    <t>Sinkori#3</t>
  </si>
  <si>
    <t>Wolsong#2</t>
  </si>
  <si>
    <t>Wolsong#3</t>
  </si>
  <si>
    <t>Wolsong#4</t>
  </si>
  <si>
    <t>Sinwolsong#1</t>
  </si>
  <si>
    <t>Sinwolsong#2</t>
  </si>
  <si>
    <t>Hanbit#1</t>
  </si>
  <si>
    <t>Hanbit#2</t>
  </si>
  <si>
    <t>Hanbit#3</t>
  </si>
  <si>
    <t>Hanbit#4</t>
  </si>
  <si>
    <t>Hanbit#5</t>
  </si>
  <si>
    <t>Hanbit#6</t>
  </si>
  <si>
    <t>Hanul#1</t>
  </si>
  <si>
    <t>Hanul#2</t>
  </si>
  <si>
    <t>Hanul#3</t>
  </si>
  <si>
    <t>Hanul#4</t>
  </si>
  <si>
    <t>Hanul#5</t>
  </si>
  <si>
    <t>Hanul#6</t>
  </si>
  <si>
    <t>원자력 계</t>
    <phoneticPr fontId="5" type="noConversion"/>
  </si>
  <si>
    <t>Total of nuclear</t>
    <phoneticPr fontId="5" type="noConversion"/>
  </si>
  <si>
    <t>태양광 계</t>
  </si>
  <si>
    <t>풍력 계</t>
  </si>
  <si>
    <t>Total of Windpower</t>
    <phoneticPr fontId="5" type="noConversion"/>
  </si>
  <si>
    <t>해양에너지 계</t>
  </si>
  <si>
    <t>바이오매스 계</t>
  </si>
  <si>
    <t>매립가스 계</t>
  </si>
  <si>
    <t>폐기물에너지 계</t>
  </si>
  <si>
    <t>부생가스 계</t>
  </si>
  <si>
    <t>Total of By-Product gas</t>
    <phoneticPr fontId="5" type="noConversion"/>
  </si>
  <si>
    <t>연료전지 계</t>
  </si>
  <si>
    <t>Total of Fuelcell</t>
    <phoneticPr fontId="5" type="noConversion"/>
  </si>
  <si>
    <t>석탄액화가스 계</t>
  </si>
  <si>
    <t>신재생 계</t>
  </si>
  <si>
    <t>Total of New&amp;Renew. Energy</t>
    <phoneticPr fontId="5" type="noConversion"/>
  </si>
  <si>
    <t xml:space="preserve">   10.  발 전 소 별  설 비  현 황 (6)</t>
    <phoneticPr fontId="5" type="noConversion"/>
  </si>
  <si>
    <t>세종</t>
  </si>
  <si>
    <t>(주)GS E&amp;R</t>
  </si>
  <si>
    <t>Gumi</t>
  </si>
  <si>
    <t>군장에너지(주)</t>
  </si>
  <si>
    <t>군장에너지</t>
  </si>
  <si>
    <t>Gunjang</t>
  </si>
  <si>
    <t>금호석유화학</t>
  </si>
  <si>
    <t>Gumhoyeosu</t>
  </si>
  <si>
    <t>김천에너지(주)</t>
  </si>
  <si>
    <t>Gimcheon</t>
  </si>
  <si>
    <t>대구염색관리공단</t>
  </si>
  <si>
    <t>대구</t>
  </si>
  <si>
    <t>Daeguyeomsaek</t>
  </si>
  <si>
    <t>Banwol</t>
  </si>
  <si>
    <t>부산경남염색</t>
    <phoneticPr fontId="5" type="noConversion"/>
  </si>
  <si>
    <t>Busan</t>
  </si>
  <si>
    <t>(주)상공에너지</t>
  </si>
  <si>
    <t>Sanggong</t>
  </si>
  <si>
    <t>OCI SE(주)</t>
  </si>
  <si>
    <t>Saemangum</t>
  </si>
  <si>
    <t>현대에너지주식회사</t>
  </si>
  <si>
    <t>전북집단에너지(주)</t>
  </si>
  <si>
    <t>Iksan</t>
  </si>
  <si>
    <t>지에스포천그린에너지</t>
    <phoneticPr fontId="5" type="noConversion"/>
  </si>
  <si>
    <t>경기</t>
    <phoneticPr fontId="5" type="noConversion"/>
  </si>
  <si>
    <t>Pocheongreenenergy</t>
    <phoneticPr fontId="5" type="noConversion"/>
  </si>
  <si>
    <t>난방공사</t>
  </si>
  <si>
    <t>Daegu</t>
  </si>
  <si>
    <t>대전열병합발전(주)</t>
  </si>
  <si>
    <t>대전</t>
  </si>
  <si>
    <t>Daejeon</t>
  </si>
  <si>
    <t>무림파워텍</t>
  </si>
  <si>
    <t>Murim</t>
  </si>
  <si>
    <t>Gwanggyo</t>
  </si>
  <si>
    <t>서울에너지공사</t>
  </si>
  <si>
    <t>서울</t>
  </si>
  <si>
    <t>Nowon</t>
  </si>
  <si>
    <t>(주)미래엔인천에너지</t>
    <phoneticPr fontId="5" type="noConversion"/>
  </si>
  <si>
    <t>Nonhyeon</t>
  </si>
  <si>
    <t>대구그린파워(주)</t>
  </si>
  <si>
    <t>Daegugreenpower</t>
  </si>
  <si>
    <t>토지주택공사</t>
  </si>
  <si>
    <t>Daejeonseonambu</t>
  </si>
  <si>
    <t xml:space="preserve">   10.  발 전 소 별  설 비  현 황 (7)</t>
    <phoneticPr fontId="5" type="noConversion"/>
  </si>
  <si>
    <t>Dongtan</t>
  </si>
  <si>
    <t>디에스파워(주)</t>
  </si>
  <si>
    <t>Myeongpumosan</t>
  </si>
  <si>
    <t>Mokdong</t>
  </si>
  <si>
    <t>별내에너지(주)</t>
  </si>
  <si>
    <t>Byeolnae</t>
  </si>
  <si>
    <t>GS POWER</t>
    <phoneticPr fontId="71" type="noConversion"/>
  </si>
  <si>
    <t>부천C/C</t>
    <phoneticPr fontId="71" type="noConversion"/>
  </si>
  <si>
    <t>BucheonC/C</t>
  </si>
  <si>
    <t>인천종합에너지</t>
  </si>
  <si>
    <t>Songdo</t>
  </si>
  <si>
    <t>송도복합</t>
    <phoneticPr fontId="5" type="noConversion"/>
  </si>
  <si>
    <t>수완에너지주식회사</t>
  </si>
  <si>
    <t>광주</t>
  </si>
  <si>
    <t>Suwan</t>
  </si>
  <si>
    <t>Sinjeong</t>
  </si>
  <si>
    <t>Asanbaebang</t>
  </si>
  <si>
    <t>안산도시개발</t>
  </si>
  <si>
    <t>Ansan</t>
  </si>
  <si>
    <t>안양C/C</t>
    <phoneticPr fontId="71" type="noConversion"/>
  </si>
  <si>
    <t>AnyangC/C</t>
  </si>
  <si>
    <t>대륜발전(주)</t>
  </si>
  <si>
    <t>Yangju</t>
  </si>
  <si>
    <t>위례에너지서비스(주)</t>
  </si>
  <si>
    <t>Wirye</t>
  </si>
  <si>
    <t>인천공항에너지</t>
  </si>
  <si>
    <t>Incheongonghang</t>
  </si>
  <si>
    <t>춘천에너지(주)</t>
  </si>
  <si>
    <t>Paju</t>
  </si>
  <si>
    <t>Pangyo</t>
  </si>
  <si>
    <t>나래에너지서비스(주)</t>
  </si>
  <si>
    <t>Hanam</t>
  </si>
  <si>
    <t xml:space="preserve">   10.  발 전 소 별  설 비  현 황 (8)</t>
    <phoneticPr fontId="5" type="noConversion"/>
  </si>
  <si>
    <t>Hwaseong</t>
  </si>
  <si>
    <t>한국가스공사</t>
  </si>
  <si>
    <t>김해천연가스압</t>
    <phoneticPr fontId="5" type="noConversion"/>
  </si>
  <si>
    <t>Kimhae</t>
    <phoneticPr fontId="5" type="noConversion"/>
  </si>
  <si>
    <t>(주)케이디파워텍</t>
  </si>
  <si>
    <t>증류탑폐열활용</t>
    <phoneticPr fontId="5" type="noConversion"/>
  </si>
  <si>
    <t>Jeungryutap</t>
    <phoneticPr fontId="5" type="noConversion"/>
  </si>
  <si>
    <t>집단에너지 계</t>
    <phoneticPr fontId="5" type="noConversion"/>
  </si>
  <si>
    <t xml:space="preserve">  Total of Group energy</t>
    <phoneticPr fontId="5" type="noConversion"/>
  </si>
  <si>
    <t>한전, 중부</t>
    <phoneticPr fontId="5" type="noConversion"/>
  </si>
  <si>
    <t>제주GT</t>
  </si>
  <si>
    <t>JejuG/T</t>
  </si>
  <si>
    <t>JejuD/P</t>
  </si>
  <si>
    <t>한국전력</t>
  </si>
  <si>
    <t xml:space="preserve">   10.  발 전 소 별  설 비  현 황 (9)</t>
    <phoneticPr fontId="5" type="noConversion"/>
  </si>
  <si>
    <r>
      <t xml:space="preserve">('18.12.31현재) </t>
    </r>
    <r>
      <rPr>
        <sz val="16"/>
        <rFont val="돋움"/>
        <family val="3"/>
        <charset val="129"/>
      </rPr>
      <t>Generating facilities by plant</t>
    </r>
    <phoneticPr fontId="5" type="noConversion"/>
  </si>
  <si>
    <t xml:space="preserve">
(As of Dec. 31. '18)</t>
    <phoneticPr fontId="5" type="noConversion"/>
  </si>
  <si>
    <t>발전사명</t>
    <phoneticPr fontId="5" type="noConversion"/>
  </si>
  <si>
    <t>발전소별</t>
    <phoneticPr fontId="5" type="noConversion"/>
  </si>
  <si>
    <r>
      <t xml:space="preserve">시설용량
</t>
    </r>
    <r>
      <rPr>
        <sz val="7.5"/>
        <rFont val="돋움"/>
        <family val="3"/>
        <charset val="129"/>
      </rPr>
      <t xml:space="preserve"> Capacity of
 facilities
 (kW)</t>
    </r>
    <phoneticPr fontId="5" type="noConversion"/>
  </si>
  <si>
    <t>발전기    Generator</t>
    <phoneticPr fontId="5" type="noConversion"/>
  </si>
  <si>
    <r>
      <t xml:space="preserve">지역
</t>
    </r>
    <r>
      <rPr>
        <sz val="7.5"/>
        <rFont val="돋움"/>
        <family val="3"/>
        <charset val="129"/>
      </rPr>
      <t>(Province)</t>
    </r>
    <phoneticPr fontId="5" type="noConversion"/>
  </si>
  <si>
    <r>
      <t xml:space="preserve">용       량
</t>
    </r>
    <r>
      <rPr>
        <sz val="7.5"/>
        <rFont val="돋움"/>
        <family val="3"/>
        <charset val="129"/>
      </rPr>
      <t>Capacity
 (kW)</t>
    </r>
    <phoneticPr fontId="5" type="noConversion"/>
  </si>
  <si>
    <r>
      <t xml:space="preserve">대      수
</t>
    </r>
    <r>
      <rPr>
        <sz val="7.5"/>
        <rFont val="돋움"/>
        <family val="3"/>
        <charset val="129"/>
      </rPr>
      <t>Numbers 
(ea)</t>
    </r>
    <phoneticPr fontId="5" type="noConversion"/>
  </si>
  <si>
    <t xml:space="preserve">   10.  발 전 소 별  설 비  현 황 (10)</t>
    <phoneticPr fontId="5" type="noConversion"/>
  </si>
  <si>
    <t>내연력 계</t>
    <phoneticPr fontId="5" type="noConversion"/>
  </si>
  <si>
    <t>Total of internal combustion</t>
    <phoneticPr fontId="5" type="noConversion"/>
  </si>
  <si>
    <t>총계</t>
    <phoneticPr fontId="5" type="noConversion"/>
  </si>
  <si>
    <t xml:space="preserve">   11.  송 전 설 비  추 이 </t>
    <phoneticPr fontId="5" type="noConversion"/>
  </si>
  <si>
    <t>Trends in transmission facilities</t>
    <phoneticPr fontId="5" type="noConversion"/>
  </si>
  <si>
    <t xml:space="preserve">      구분
연월별</t>
    <phoneticPr fontId="5" type="noConversion"/>
  </si>
  <si>
    <r>
      <t>회        선       길       이</t>
    </r>
    <r>
      <rPr>
        <sz val="9"/>
        <rFont val="돋움"/>
        <family val="3"/>
        <charset val="129"/>
      </rPr>
      <t xml:space="preserve">
Circuit  length  (c-m)</t>
    </r>
    <phoneticPr fontId="5" type="noConversion"/>
  </si>
  <si>
    <t xml:space="preserve">     전     선    전    체    길   이
            Total  length  (m)</t>
    <phoneticPr fontId="5" type="noConversion"/>
  </si>
  <si>
    <t>지     지     물     (기)
Supporter    (ea)</t>
    <phoneticPr fontId="5" type="noConversion"/>
  </si>
  <si>
    <r>
      <t xml:space="preserve"> Items
    </t>
    </r>
    <r>
      <rPr>
        <sz val="8.5"/>
        <rFont val="돋움"/>
        <family val="3"/>
        <charset val="129"/>
      </rPr>
      <t>End of</t>
    </r>
    <phoneticPr fontId="5" type="noConversion"/>
  </si>
  <si>
    <t>765 kV</t>
    <phoneticPr fontId="5" type="noConversion"/>
  </si>
  <si>
    <t>345 kV</t>
    <phoneticPr fontId="5" type="noConversion"/>
  </si>
  <si>
    <t>154 kV</t>
    <phoneticPr fontId="5" type="noConversion"/>
  </si>
  <si>
    <t>66 kV</t>
    <phoneticPr fontId="5" type="noConversion"/>
  </si>
  <si>
    <t>22 kV</t>
    <phoneticPr fontId="5" type="noConversion"/>
  </si>
  <si>
    <t>180 kV
(DC)</t>
    <phoneticPr fontId="5" type="noConversion"/>
  </si>
  <si>
    <t>계
Total</t>
    <phoneticPr fontId="5" type="noConversion"/>
  </si>
  <si>
    <r>
      <t>철 탑</t>
    </r>
    <r>
      <rPr>
        <sz val="8"/>
        <rFont val="돋움"/>
        <family val="3"/>
        <charset val="129"/>
      </rPr>
      <t xml:space="preserve">
Steel tower</t>
    </r>
    <phoneticPr fontId="5" type="noConversion"/>
  </si>
  <si>
    <r>
      <t>철 주</t>
    </r>
    <r>
      <rPr>
        <sz val="8"/>
        <rFont val="돋움"/>
        <family val="3"/>
        <charset val="129"/>
      </rPr>
      <t xml:space="preserve">
Steel pole</t>
    </r>
    <phoneticPr fontId="5" type="noConversion"/>
  </si>
  <si>
    <r>
      <t>콘크리트</t>
    </r>
    <r>
      <rPr>
        <sz val="8"/>
        <rFont val="돋움"/>
        <family val="3"/>
        <charset val="129"/>
      </rPr>
      <t>주
Concrete
 pole</t>
    </r>
    <phoneticPr fontId="5" type="noConversion"/>
  </si>
  <si>
    <r>
      <t>목  주</t>
    </r>
    <r>
      <rPr>
        <sz val="8"/>
        <rFont val="돋움"/>
        <family val="3"/>
        <charset val="129"/>
      </rPr>
      <t xml:space="preserve">
</t>
    </r>
    <r>
      <rPr>
        <sz val="7.5"/>
        <rFont val="돋움"/>
        <family val="3"/>
        <charset val="129"/>
      </rPr>
      <t>Wooden
 pole</t>
    </r>
    <phoneticPr fontId="5" type="noConversion"/>
  </si>
  <si>
    <r>
      <t>철관주</t>
    </r>
    <r>
      <rPr>
        <sz val="8"/>
        <rFont val="돋움"/>
        <family val="3"/>
        <charset val="129"/>
      </rPr>
      <t xml:space="preserve">
Panzer
mast</t>
    </r>
    <phoneticPr fontId="5" type="noConversion"/>
  </si>
  <si>
    <t xml:space="preserve">   12.  송 전 설 비  현 황 </t>
    <phoneticPr fontId="5" type="noConversion"/>
  </si>
  <si>
    <r>
      <t>(</t>
    </r>
    <r>
      <rPr>
        <sz val="8"/>
        <rFont val="돋움"/>
        <family val="3"/>
        <charset val="129"/>
      </rPr>
      <t>'18.12.31 현재)</t>
    </r>
    <phoneticPr fontId="5" type="noConversion"/>
  </si>
  <si>
    <t>Transmission  facilities</t>
    <phoneticPr fontId="5" type="noConversion"/>
  </si>
  <si>
    <r>
      <t xml:space="preserve">  
                                              (</t>
    </r>
    <r>
      <rPr>
        <sz val="8"/>
        <rFont val="돋움"/>
        <family val="3"/>
        <charset val="129"/>
      </rPr>
      <t>As of Dec. 31. '18)</t>
    </r>
    <phoneticPr fontId="5" type="noConversion"/>
  </si>
  <si>
    <t xml:space="preserve">                              전    압    별
     항      목</t>
    <phoneticPr fontId="5" type="noConversion"/>
  </si>
  <si>
    <t xml:space="preserve">            Voltage
                                                           Items</t>
    <phoneticPr fontId="5" type="noConversion"/>
  </si>
  <si>
    <t xml:space="preserve">선 로 길 이 
( m ) </t>
    <phoneticPr fontId="5" type="noConversion"/>
  </si>
  <si>
    <t>가         공</t>
    <phoneticPr fontId="5" type="noConversion"/>
  </si>
  <si>
    <t xml:space="preserve"> Overhead power line </t>
  </si>
  <si>
    <t>Route  length
( m )</t>
    <phoneticPr fontId="5" type="noConversion"/>
  </si>
  <si>
    <t>지         중</t>
    <phoneticPr fontId="5" type="noConversion"/>
  </si>
  <si>
    <t xml:space="preserve"> Under ground power line</t>
  </si>
  <si>
    <t>수         중</t>
    <phoneticPr fontId="5" type="noConversion"/>
  </si>
  <si>
    <t xml:space="preserve"> Under water power line</t>
  </si>
  <si>
    <t xml:space="preserve">계 </t>
    <phoneticPr fontId="5" type="noConversion"/>
  </si>
  <si>
    <t xml:space="preserve">회 선 길 이 
( c-m ) </t>
    <phoneticPr fontId="5" type="noConversion"/>
  </si>
  <si>
    <t>Circuit  length
( c-m )</t>
    <phoneticPr fontId="5" type="noConversion"/>
  </si>
  <si>
    <t xml:space="preserve">전 선 연 장 
( m ) </t>
    <phoneticPr fontId="5" type="noConversion"/>
  </si>
  <si>
    <t>Total  length
( m )</t>
    <phoneticPr fontId="5" type="noConversion"/>
  </si>
  <si>
    <t>지  지  물     
( 기 )</t>
    <phoneticPr fontId="5" type="noConversion"/>
  </si>
  <si>
    <t>철      탑(앵글)</t>
    <phoneticPr fontId="5" type="noConversion"/>
  </si>
  <si>
    <t xml:space="preserve"> Angle steel tower</t>
    <phoneticPr fontId="5" type="noConversion"/>
  </si>
  <si>
    <t>Supporter
( ea )</t>
    <phoneticPr fontId="5" type="noConversion"/>
  </si>
  <si>
    <t>철      탑(강관)</t>
    <phoneticPr fontId="5" type="noConversion"/>
  </si>
  <si>
    <t xml:space="preserve"> Tubular steel tower</t>
    <phoneticPr fontId="5" type="noConversion"/>
  </si>
  <si>
    <t>철             주</t>
    <phoneticPr fontId="5" type="noConversion"/>
  </si>
  <si>
    <t xml:space="preserve"> Steel pole </t>
  </si>
  <si>
    <t>강     관     주</t>
    <phoneticPr fontId="5" type="noConversion"/>
  </si>
  <si>
    <t xml:space="preserve"> Tubular steel pole</t>
    <phoneticPr fontId="5" type="noConversion"/>
  </si>
  <si>
    <t>콘 크 리 트 주</t>
    <phoneticPr fontId="5" type="noConversion"/>
  </si>
  <si>
    <t xml:space="preserve"> Concrete pole</t>
    <phoneticPr fontId="5" type="noConversion"/>
  </si>
  <si>
    <t>목     전     주</t>
    <phoneticPr fontId="5" type="noConversion"/>
  </si>
  <si>
    <t xml:space="preserve"> Wooden pole</t>
  </si>
  <si>
    <t>기             타</t>
    <phoneticPr fontId="5" type="noConversion"/>
  </si>
  <si>
    <t>계</t>
    <phoneticPr fontId="5" type="noConversion"/>
  </si>
  <si>
    <t xml:space="preserve">애  자  류 
( 개 ) </t>
    <phoneticPr fontId="5" type="noConversion"/>
  </si>
  <si>
    <t>볼소켓(일반형)</t>
    <phoneticPr fontId="5" type="noConversion"/>
  </si>
  <si>
    <t>Ball and socket insulator (standard type)</t>
    <phoneticPr fontId="5" type="noConversion"/>
  </si>
  <si>
    <t>Insulator
( ea )</t>
    <phoneticPr fontId="5" type="noConversion"/>
  </si>
  <si>
    <t>볼소켓(내무형)</t>
    <phoneticPr fontId="5" type="noConversion"/>
  </si>
  <si>
    <t>Ball and socket insulator (anti-fog type)</t>
    <phoneticPr fontId="5" type="noConversion"/>
  </si>
  <si>
    <t>폴리머(일반형)</t>
    <phoneticPr fontId="5" type="noConversion"/>
  </si>
  <si>
    <t>Polymer insulator (standard type)</t>
    <phoneticPr fontId="5" type="noConversion"/>
  </si>
  <si>
    <t>폴리머(내무형)</t>
    <phoneticPr fontId="5" type="noConversion"/>
  </si>
  <si>
    <t>Polymer insulator (anti-fog type)</t>
    <phoneticPr fontId="5" type="noConversion"/>
  </si>
  <si>
    <t>기          타</t>
    <phoneticPr fontId="5" type="noConversion"/>
  </si>
  <si>
    <t xml:space="preserve">   13.  변 전 설 비  추 이 </t>
    <phoneticPr fontId="5" type="noConversion"/>
  </si>
  <si>
    <t>Trends in substation facilities</t>
    <phoneticPr fontId="5" type="noConversion"/>
  </si>
  <si>
    <t xml:space="preserve">          구  분
 연월별</t>
    <phoneticPr fontId="5" type="noConversion"/>
  </si>
  <si>
    <t>변      전      소      수    (개)
Number of substation   (ea)</t>
    <phoneticPr fontId="5" type="noConversion"/>
  </si>
  <si>
    <t>변      압      기         용       량
Capacity of transformer  (kVA)</t>
    <phoneticPr fontId="5" type="noConversion"/>
  </si>
  <si>
    <t>전력용콘덴서
Static-
condenser
(kVAR)</t>
    <phoneticPr fontId="5" type="noConversion"/>
  </si>
  <si>
    <t xml:space="preserve">   Items
         End of</t>
    <phoneticPr fontId="5" type="noConversion"/>
  </si>
  <si>
    <t>765 kV</t>
    <phoneticPr fontId="5" type="noConversion"/>
  </si>
  <si>
    <t>345 kV</t>
  </si>
  <si>
    <t>154 kV</t>
  </si>
  <si>
    <t>66 kV</t>
  </si>
  <si>
    <t>22 kV</t>
  </si>
  <si>
    <t xml:space="preserve">   -</t>
  </si>
  <si>
    <t xml:space="preserve">   1)  발전소 스위치야드(50개소, 9891.2MVA) 인수 (2001. 4)</t>
    <phoneticPr fontId="5" type="noConversion"/>
  </si>
  <si>
    <t>1)  Switch Yard (50ea, 9891.2MVA) transferred from Power plants (2001. 4)</t>
    <phoneticPr fontId="5" type="noConversion"/>
  </si>
  <si>
    <t xml:space="preserve">   2)  변전소+스위치야드 합계임</t>
    <phoneticPr fontId="5" type="noConversion"/>
  </si>
  <si>
    <t>2)  Substation+Switch Yard</t>
    <phoneticPr fontId="5" type="noConversion"/>
  </si>
  <si>
    <t xml:space="preserve">   14.  변 전 설 비  현 황 </t>
  </si>
  <si>
    <r>
      <t xml:space="preserve">('18.12.31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Substation facilities</t>
    </r>
    <phoneticPr fontId="5" type="noConversion"/>
  </si>
  <si>
    <t xml:space="preserve">
  (As of Dec. 31. '18)</t>
    <phoneticPr fontId="5" type="noConversion"/>
  </si>
  <si>
    <t xml:space="preserve">    항 목
지역본부</t>
    <phoneticPr fontId="5" type="noConversion"/>
  </si>
  <si>
    <t>변     전     소     수   (개 )
Number of substation ( ea )</t>
  </si>
  <si>
    <t>변      압      기       용       량
Capacity of transformer ( MVA )</t>
    <phoneticPr fontId="5" type="noConversion"/>
  </si>
  <si>
    <t>차       단      기       수      ( 개 )
Number of circuit breaker   ( ea )</t>
  </si>
  <si>
    <t>전력용
콘덴서
Static-
condenser
( MVAR )</t>
    <phoneticPr fontId="5" type="noConversion"/>
  </si>
  <si>
    <t>분로
리액터
Shunt
reactor
( MVAR )</t>
    <phoneticPr fontId="5" type="noConversion"/>
  </si>
  <si>
    <t xml:space="preserve">  Items
     District Division</t>
    <phoneticPr fontId="5" type="noConversion"/>
  </si>
  <si>
    <t>765
kV</t>
  </si>
  <si>
    <t>345
kV</t>
  </si>
  <si>
    <t>154
kV</t>
  </si>
  <si>
    <t>66
kV</t>
  </si>
  <si>
    <t>22
kV</t>
  </si>
  <si>
    <t>22
Kv</t>
  </si>
  <si>
    <t>기타</t>
  </si>
  <si>
    <t>Seoul</t>
    <phoneticPr fontId="5" type="noConversion"/>
  </si>
  <si>
    <t>남서울</t>
  </si>
  <si>
    <t>Namseoul</t>
    <phoneticPr fontId="5" type="noConversion"/>
  </si>
  <si>
    <t>Incheon</t>
    <phoneticPr fontId="5" type="noConversion"/>
  </si>
  <si>
    <t>경기북부</t>
    <phoneticPr fontId="5" type="noConversion"/>
  </si>
  <si>
    <t>Gyeonggibukbu</t>
    <phoneticPr fontId="5" type="noConversion"/>
  </si>
  <si>
    <t>Gyeonggi</t>
    <phoneticPr fontId="5" type="noConversion"/>
  </si>
  <si>
    <t>Gangwon</t>
    <phoneticPr fontId="5" type="noConversion"/>
  </si>
  <si>
    <t>Chungbuk</t>
    <phoneticPr fontId="5" type="noConversion"/>
  </si>
  <si>
    <t>대전세종
충남</t>
    <phoneticPr fontId="5" type="noConversion"/>
  </si>
  <si>
    <t>Daejonsejong
 chungnam</t>
    <phoneticPr fontId="5" type="noConversion"/>
  </si>
  <si>
    <t>Jeonbuk</t>
    <phoneticPr fontId="5" type="noConversion"/>
  </si>
  <si>
    <t>광주전남</t>
    <phoneticPr fontId="5" type="noConversion"/>
  </si>
  <si>
    <t>Gwangjujeonnam</t>
    <phoneticPr fontId="5" type="noConversion"/>
  </si>
  <si>
    <t>대구</t>
    <phoneticPr fontId="5" type="noConversion"/>
  </si>
  <si>
    <t>Daegu</t>
    <phoneticPr fontId="5" type="noConversion"/>
  </si>
  <si>
    <t>경북</t>
    <phoneticPr fontId="5" type="noConversion"/>
  </si>
  <si>
    <t>Gyeongbuk</t>
    <phoneticPr fontId="5" type="noConversion"/>
  </si>
  <si>
    <t>부산울산</t>
    <phoneticPr fontId="5" type="noConversion"/>
  </si>
  <si>
    <t>Busanulsan</t>
    <phoneticPr fontId="5" type="noConversion"/>
  </si>
  <si>
    <t>Gyeongnam</t>
    <phoneticPr fontId="5" type="noConversion"/>
  </si>
  <si>
    <t>Jeju</t>
    <phoneticPr fontId="5" type="noConversion"/>
  </si>
  <si>
    <t>계</t>
    <phoneticPr fontId="5" type="noConversion"/>
  </si>
  <si>
    <t xml:space="preserve"> Total</t>
    <phoneticPr fontId="5" type="noConversion"/>
  </si>
  <si>
    <t xml:space="preserve">   주)  변전소+스위치야드 합계임</t>
    <phoneticPr fontId="5" type="noConversion"/>
  </si>
  <si>
    <t xml:space="preserve">   1)  Substation+Switch Yard</t>
    <phoneticPr fontId="5" type="noConversion"/>
  </si>
  <si>
    <t xml:space="preserve">   15.  배 전 설 비  추 이 </t>
    <phoneticPr fontId="5" type="noConversion"/>
  </si>
  <si>
    <t xml:space="preserve"> Trends in distribution facilities</t>
    <phoneticPr fontId="5" type="noConversion"/>
  </si>
  <si>
    <t xml:space="preserve">        구  분
 연월별</t>
    <phoneticPr fontId="5" type="noConversion"/>
  </si>
  <si>
    <t>선    로    길   이
Route length (c-m)</t>
    <phoneticPr fontId="5" type="noConversion"/>
  </si>
  <si>
    <t>전  선  전  체  길  이
Total length (m)</t>
    <phoneticPr fontId="5" type="noConversion"/>
  </si>
  <si>
    <t>지  지  물  (기)
Supporter  (ea)</t>
    <phoneticPr fontId="5" type="noConversion"/>
  </si>
  <si>
    <t>변    압    기
Transformer</t>
    <phoneticPr fontId="5" type="noConversion"/>
  </si>
  <si>
    <t xml:space="preserve">  Items
      End of</t>
    <phoneticPr fontId="5" type="noConversion"/>
  </si>
  <si>
    <t>고      압
Over 600V</t>
    <phoneticPr fontId="5" type="noConversion"/>
  </si>
  <si>
    <t>저        압
Under 600V</t>
    <phoneticPr fontId="5" type="noConversion"/>
  </si>
  <si>
    <t>철 탑
Steel
 tower</t>
    <phoneticPr fontId="5" type="noConversion"/>
  </si>
  <si>
    <t>철 주
Steel 
pole</t>
    <phoneticPr fontId="5" type="noConversion"/>
  </si>
  <si>
    <t>콘크리트주
Concrete 
pole</t>
    <phoneticPr fontId="5" type="noConversion"/>
  </si>
  <si>
    <t>목    주
Wooden pole</t>
    <phoneticPr fontId="5" type="noConversion"/>
  </si>
  <si>
    <t>강관주
Tubular
pole</t>
    <phoneticPr fontId="5" type="noConversion"/>
  </si>
  <si>
    <t>FRP</t>
    <phoneticPr fontId="5" type="noConversion"/>
  </si>
  <si>
    <t>대   수
Number 
(ea)</t>
    <phoneticPr fontId="5" type="noConversion"/>
  </si>
  <si>
    <t>용      량
Capacity
(kVA)</t>
    <phoneticPr fontId="5" type="noConversion"/>
  </si>
  <si>
    <t xml:space="preserve">   ※ 2007년부터 강관주에 인입용 전주(6M) 포함</t>
    <phoneticPr fontId="5" type="noConversion"/>
  </si>
  <si>
    <t xml:space="preserve">   ※ Tubular pole(6M) is included in Tubular pole line in 2007.</t>
    <phoneticPr fontId="5" type="noConversion"/>
  </si>
  <si>
    <t xml:space="preserve">   16.  배 전 설 비  현 황 (1)</t>
    <phoneticPr fontId="5" type="noConversion"/>
  </si>
  <si>
    <t xml:space="preserve">   16.  배 전 설 비  현 황 (2)</t>
    <phoneticPr fontId="5" type="noConversion"/>
  </si>
  <si>
    <r>
      <t xml:space="preserve">('18.12.31 현재) </t>
    </r>
    <r>
      <rPr>
        <sz val="9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>Distribution  facilities</t>
    </r>
    <phoneticPr fontId="5" type="noConversion"/>
  </si>
  <si>
    <r>
      <t xml:space="preserve">  
                         </t>
    </r>
    <r>
      <rPr>
        <sz val="8"/>
        <color theme="1"/>
        <rFont val="돋움"/>
        <family val="3"/>
        <charset val="129"/>
      </rPr>
      <t xml:space="preserve">         (As of Dec. 31. '18)</t>
    </r>
    <phoneticPr fontId="5" type="noConversion"/>
  </si>
  <si>
    <t xml:space="preserve">                                행정구역별
     구       분</t>
    <phoneticPr fontId="5" type="noConversion"/>
  </si>
  <si>
    <t>서  울
Seoul</t>
    <phoneticPr fontId="5" type="noConversion"/>
  </si>
  <si>
    <t xml:space="preserve">부   산
Busan </t>
    <phoneticPr fontId="5" type="noConversion"/>
  </si>
  <si>
    <t>대   구
Daegu</t>
    <phoneticPr fontId="5" type="noConversion"/>
  </si>
  <si>
    <t>인    천
Incheon</t>
    <phoneticPr fontId="5" type="noConversion"/>
  </si>
  <si>
    <t>광    주
Gwangju</t>
    <phoneticPr fontId="5" type="noConversion"/>
  </si>
  <si>
    <t>대   전
Daejon</t>
    <phoneticPr fontId="5" type="noConversion"/>
  </si>
  <si>
    <t>울 산
Ulsan</t>
    <phoneticPr fontId="5" type="noConversion"/>
  </si>
  <si>
    <t>경 기
Gyeonggi</t>
    <phoneticPr fontId="5" type="noConversion"/>
  </si>
  <si>
    <t>강 원
Gangwon</t>
    <phoneticPr fontId="5" type="noConversion"/>
  </si>
  <si>
    <t xml:space="preserve">     Province        
                                             Items</t>
    <phoneticPr fontId="5" type="noConversion"/>
  </si>
  <si>
    <t xml:space="preserve">                             행정구역별
     구       분</t>
    <phoneticPr fontId="5" type="noConversion"/>
  </si>
  <si>
    <t>충         북
Chungbuk</t>
    <phoneticPr fontId="5" type="noConversion"/>
  </si>
  <si>
    <t>충          남
Chungnam</t>
    <phoneticPr fontId="5" type="noConversion"/>
  </si>
  <si>
    <t>전      북
Jeonbuk</t>
    <phoneticPr fontId="5" type="noConversion"/>
  </si>
  <si>
    <t>전       남
Jeonnam</t>
    <phoneticPr fontId="5" type="noConversion"/>
  </si>
  <si>
    <t>경       북
Gyeongbuk</t>
    <phoneticPr fontId="5" type="noConversion"/>
  </si>
  <si>
    <t>경        남
Gyeongnam</t>
    <phoneticPr fontId="5" type="noConversion"/>
  </si>
  <si>
    <t>제  주
Jeju</t>
    <phoneticPr fontId="5" type="noConversion"/>
  </si>
  <si>
    <t>세 종
Sejong</t>
    <phoneticPr fontId="5" type="noConversion"/>
  </si>
  <si>
    <t xml:space="preserve">선 로 길 이 
(c-km) </t>
    <phoneticPr fontId="5" type="noConversion"/>
  </si>
  <si>
    <t>고  압</t>
    <phoneticPr fontId="5" type="noConversion"/>
  </si>
  <si>
    <t>가     공</t>
    <phoneticPr fontId="5" type="noConversion"/>
  </si>
  <si>
    <t xml:space="preserve"> Over 
  600
  voltage</t>
    <phoneticPr fontId="5" type="noConversion"/>
  </si>
  <si>
    <t xml:space="preserve"> Route
  length
  (c-km)</t>
    <phoneticPr fontId="5" type="noConversion"/>
  </si>
  <si>
    <t xml:space="preserve">선 로 긍 장 
(c-km) </t>
    <phoneticPr fontId="5" type="noConversion"/>
  </si>
  <si>
    <t>지     중</t>
    <phoneticPr fontId="5" type="noConversion"/>
  </si>
  <si>
    <t>수     중</t>
    <phoneticPr fontId="5" type="noConversion"/>
  </si>
  <si>
    <t>저  압</t>
    <phoneticPr fontId="5" type="noConversion"/>
  </si>
  <si>
    <t xml:space="preserve"> Under 
  600
  voltage</t>
    <phoneticPr fontId="5" type="noConversion"/>
  </si>
  <si>
    <t xml:space="preserve">  Total</t>
    <phoneticPr fontId="5" type="noConversion"/>
  </si>
  <si>
    <t xml:space="preserve"> Total</t>
    <phoneticPr fontId="5" type="noConversion"/>
  </si>
  <si>
    <t xml:space="preserve">전 선 전 체
길 이 
(km) </t>
    <phoneticPr fontId="5" type="noConversion"/>
  </si>
  <si>
    <t xml:space="preserve"> Total
  length
  (km)</t>
    <phoneticPr fontId="5" type="noConversion"/>
  </si>
  <si>
    <t xml:space="preserve">선 로 연 장 
(km) </t>
    <phoneticPr fontId="5" type="noConversion"/>
  </si>
  <si>
    <t xml:space="preserve"> Under ground power line</t>
    <phoneticPr fontId="5" type="noConversion"/>
  </si>
  <si>
    <t xml:space="preserve"> Sub total</t>
    <phoneticPr fontId="5" type="noConversion"/>
  </si>
  <si>
    <t xml:space="preserve">             Total</t>
  </si>
  <si>
    <t>지  지  물     
(기)</t>
    <phoneticPr fontId="5" type="noConversion"/>
  </si>
  <si>
    <t>콘 크 리 트  주</t>
    <phoneticPr fontId="5" type="noConversion"/>
  </si>
  <si>
    <t xml:space="preserve"> Supporter
  (ea)</t>
    <phoneticPr fontId="5" type="noConversion"/>
  </si>
  <si>
    <t>강      관      주</t>
    <phoneticPr fontId="5" type="noConversion"/>
  </si>
  <si>
    <t xml:space="preserve"> Tubular pole</t>
    <phoneticPr fontId="5" type="noConversion"/>
  </si>
  <si>
    <t>목               주</t>
    <phoneticPr fontId="5" type="noConversion"/>
  </si>
  <si>
    <t xml:space="preserve"> Wooden pole</t>
    <phoneticPr fontId="5" type="noConversion"/>
  </si>
  <si>
    <t>철               주</t>
    <phoneticPr fontId="5" type="noConversion"/>
  </si>
  <si>
    <t xml:space="preserve"> Steel pole </t>
    <phoneticPr fontId="5" type="noConversion"/>
  </si>
  <si>
    <t>철               탑</t>
    <phoneticPr fontId="5" type="noConversion"/>
  </si>
  <si>
    <t xml:space="preserve"> Steel tower</t>
    <phoneticPr fontId="5" type="noConversion"/>
  </si>
  <si>
    <t>변   압   기</t>
    <phoneticPr fontId="5" type="noConversion"/>
  </si>
  <si>
    <t>수   량
(대)</t>
    <phoneticPr fontId="5" type="noConversion"/>
  </si>
  <si>
    <t xml:space="preserve"> Number
  (ea)</t>
    <phoneticPr fontId="5" type="noConversion"/>
  </si>
  <si>
    <t xml:space="preserve"> Trans-
  former</t>
    <phoneticPr fontId="5" type="noConversion"/>
  </si>
  <si>
    <t>용  량
(MVA)</t>
    <phoneticPr fontId="5" type="noConversion"/>
  </si>
  <si>
    <t xml:space="preserve"> Capacity 
  (MVA)</t>
    <phoneticPr fontId="5" type="noConversion"/>
  </si>
  <si>
    <t>가스절연부하
개폐기(대)</t>
    <phoneticPr fontId="5" type="noConversion"/>
  </si>
  <si>
    <t xml:space="preserve">  Gas Insulated
   Switch gear</t>
    <phoneticPr fontId="5" type="noConversion"/>
  </si>
  <si>
    <t xml:space="preserve">  17.  정 보 통 신 설 비  추 이 (1) </t>
    <phoneticPr fontId="5" type="noConversion"/>
  </si>
  <si>
    <t xml:space="preserve">        Trends in Information &amp; communication facilities</t>
    <phoneticPr fontId="5" type="noConversion"/>
  </si>
  <si>
    <t>구  분</t>
    <phoneticPr fontId="5" type="noConversion"/>
  </si>
  <si>
    <t>정 보 통 신 설 비
Informaion communication facilities</t>
    <phoneticPr fontId="5" type="noConversion"/>
  </si>
  <si>
    <t>전        송         설         비
Data transmission facilities (set)</t>
    <phoneticPr fontId="5" type="noConversion"/>
  </si>
  <si>
    <t>전     산     설     비
Computer  facilities (set)</t>
    <phoneticPr fontId="5" type="noConversion"/>
  </si>
  <si>
    <t>전    력    운    전    제    어    설    비
Power operation &amp; control facilities (set)</t>
    <phoneticPr fontId="5" type="noConversion"/>
  </si>
  <si>
    <t xml:space="preserve">
연  도  말</t>
    <phoneticPr fontId="5" type="noConversion"/>
  </si>
  <si>
    <t>교환기
Switch
board
(ea)</t>
    <phoneticPr fontId="5" type="noConversion"/>
  </si>
  <si>
    <t>T T X
(set)</t>
    <phoneticPr fontId="5" type="noConversion"/>
  </si>
  <si>
    <t>Email
(set)</t>
    <phoneticPr fontId="5" type="noConversion"/>
  </si>
  <si>
    <t>F A X
(set)</t>
    <phoneticPr fontId="5" type="noConversion"/>
  </si>
  <si>
    <r>
      <t>광송수신기</t>
    </r>
    <r>
      <rPr>
        <sz val="9"/>
        <rFont val="돋움"/>
        <family val="3"/>
        <charset val="129"/>
      </rPr>
      <t xml:space="preserve">
Optical
fiber 
transceiver</t>
    </r>
    <phoneticPr fontId="5" type="noConversion"/>
  </si>
  <si>
    <t xml:space="preserve">다 중
무 선
송 수
신 기
M / W
</t>
    <phoneticPr fontId="5" type="noConversion"/>
  </si>
  <si>
    <t>단 신
무 선
송 수
신 기
VHF
UHF</t>
    <phoneticPr fontId="5" type="noConversion"/>
  </si>
  <si>
    <r>
      <t xml:space="preserve">주 파 수
공용통신
시 스 템
</t>
    </r>
    <r>
      <rPr>
        <sz val="8"/>
        <rFont val="돋움"/>
        <family val="3"/>
        <charset val="129"/>
      </rPr>
      <t>(중계/단말)
Trunked
 radio
 system</t>
    </r>
    <phoneticPr fontId="5" type="noConversion"/>
  </si>
  <si>
    <r>
      <t xml:space="preserve">반  송
설  비
</t>
    </r>
    <r>
      <rPr>
        <sz val="8"/>
        <rFont val="돋움"/>
        <family val="3"/>
        <charset val="129"/>
      </rPr>
      <t>Carrier 
tele-
phone 
equip-
ment</t>
    </r>
    <phoneticPr fontId="5" type="noConversion"/>
  </si>
  <si>
    <t xml:space="preserve">주전산기
Main
computer
</t>
    <phoneticPr fontId="5" type="noConversion"/>
  </si>
  <si>
    <t xml:space="preserve">서   버
Server
</t>
    <phoneticPr fontId="5" type="noConversion"/>
  </si>
  <si>
    <t>P C 및
단말기
P / C
&amp;
Terminal</t>
    <phoneticPr fontId="5" type="noConversion"/>
  </si>
  <si>
    <r>
      <t xml:space="preserve">급 전 종 합
자동화설비 
(중앙/단말)
</t>
    </r>
    <r>
      <rPr>
        <sz val="8"/>
        <rFont val="돋움"/>
        <family val="3"/>
        <charset val="129"/>
      </rPr>
      <t>Energy 
management 
system</t>
    </r>
    <phoneticPr fontId="5" type="noConversion"/>
  </si>
  <si>
    <r>
      <t xml:space="preserve">원 방 감 시
제 어 설 비
(중앙/단말) 
</t>
    </r>
    <r>
      <rPr>
        <sz val="8"/>
        <rFont val="돋움"/>
        <family val="3"/>
        <charset val="129"/>
      </rPr>
      <t xml:space="preserve">Supervisory 
control &amp; Data
 acquisition 
 system 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</si>
  <si>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 통 보 호 
전 송 장 치
</t>
    </r>
    <r>
      <rPr>
        <sz val="8"/>
        <rFont val="돋움"/>
        <family val="3"/>
        <charset val="129"/>
      </rPr>
      <t>Power line 
carrier relay 
equipment</t>
    </r>
    <phoneticPr fontId="5" type="noConversion"/>
  </si>
  <si>
    <r>
      <t xml:space="preserve">송 전 선
고 장 점
표정장치
 </t>
    </r>
    <r>
      <rPr>
        <sz val="8"/>
        <rFont val="돋움"/>
        <family val="3"/>
        <charset val="129"/>
      </rPr>
      <t>Power line
 fault locator
 equipment</t>
    </r>
    <phoneticPr fontId="5" type="noConversion"/>
  </si>
  <si>
    <t xml:space="preserve">
End of
</t>
    <phoneticPr fontId="5" type="noConversion"/>
  </si>
  <si>
    <t xml:space="preserve">      -</t>
    <phoneticPr fontId="5" type="noConversion"/>
  </si>
  <si>
    <t xml:space="preserve">    -</t>
    <phoneticPr fontId="5" type="noConversion"/>
  </si>
  <si>
    <t xml:space="preserve">     -</t>
    <phoneticPr fontId="5" type="noConversion"/>
  </si>
  <si>
    <t xml:space="preserve">   -</t>
    <phoneticPr fontId="5" type="noConversion"/>
  </si>
  <si>
    <t>23/1,079</t>
  </si>
  <si>
    <t xml:space="preserve">     -</t>
  </si>
  <si>
    <t>1/85</t>
  </si>
  <si>
    <t>25/523</t>
  </si>
  <si>
    <t>45/2,502</t>
  </si>
  <si>
    <t>1/93</t>
  </si>
  <si>
    <t>36/542</t>
  </si>
  <si>
    <t>48/2,569</t>
  </si>
  <si>
    <t>1/98</t>
  </si>
  <si>
    <t>40/561</t>
  </si>
  <si>
    <t>63/3,226</t>
  </si>
  <si>
    <t>1/96</t>
  </si>
  <si>
    <t>42/564</t>
  </si>
  <si>
    <t>63/3,241</t>
  </si>
  <si>
    <t>1/103</t>
  </si>
  <si>
    <t>41/588</t>
  </si>
  <si>
    <t>87/3,512</t>
  </si>
  <si>
    <t>1/48</t>
  </si>
  <si>
    <t>43/599</t>
  </si>
  <si>
    <t>93/5,545</t>
  </si>
  <si>
    <t>43/540</t>
  </si>
  <si>
    <t>95/7,527</t>
  </si>
  <si>
    <t>45/569</t>
  </si>
  <si>
    <t>95/8,117</t>
  </si>
  <si>
    <t>51/597</t>
  </si>
  <si>
    <t>120/7,529</t>
  </si>
  <si>
    <t>52/620</t>
  </si>
  <si>
    <t xml:space="preserve"> 120/7,767</t>
  </si>
  <si>
    <t>53/620</t>
  </si>
  <si>
    <t>120/4,140</t>
  </si>
  <si>
    <t>53/626</t>
  </si>
  <si>
    <t>167/5,372</t>
  </si>
  <si>
    <t>54/666</t>
  </si>
  <si>
    <t>222/5,696</t>
  </si>
  <si>
    <t>55/672</t>
  </si>
  <si>
    <t>214/8,494</t>
  </si>
  <si>
    <t>208/7,041</t>
  </si>
  <si>
    <t>55/710</t>
  </si>
  <si>
    <t>130/6,667</t>
  </si>
  <si>
    <t>130/8,648</t>
  </si>
  <si>
    <t>57/740</t>
  </si>
  <si>
    <t>139/9521</t>
  </si>
  <si>
    <t>147/11,395</t>
  </si>
  <si>
    <t>57/770</t>
  </si>
  <si>
    <t>147/12,657</t>
    <phoneticPr fontId="5" type="noConversion"/>
  </si>
  <si>
    <t>59/781</t>
  </si>
  <si>
    <t>147/13,578</t>
  </si>
  <si>
    <t>64/785</t>
  </si>
  <si>
    <t>158/17,920</t>
  </si>
  <si>
    <t xml:space="preserve"> -</t>
  </si>
  <si>
    <t>64/787</t>
  </si>
  <si>
    <t xml:space="preserve">  1) 2001년도 이전 서버 통계자료는 중간전산기임 </t>
    <phoneticPr fontId="5" type="noConversion"/>
  </si>
  <si>
    <t xml:space="preserve">   1) Figures prior to year 2001 indicate number of intermediate computers.</t>
    <phoneticPr fontId="76" type="noConversion"/>
  </si>
  <si>
    <t xml:space="preserve">  2) 2002년도 이후 서버 통계자료는 중간전산기 및 서버(NT서버 포함)가 포함된 수치임</t>
    <phoneticPr fontId="5" type="noConversion"/>
  </si>
  <si>
    <t xml:space="preserve">   2) Figures from year 2002 include number of both intermediate computers and servers. </t>
    <phoneticPr fontId="76" type="noConversion"/>
  </si>
  <si>
    <t xml:space="preserve">   </t>
    <phoneticPr fontId="5" type="noConversion"/>
  </si>
  <si>
    <t xml:space="preserve">  17.  정 보 통 신 설 비  추 이 (2) </t>
    <phoneticPr fontId="5" type="noConversion"/>
  </si>
  <si>
    <t>구  분
Items</t>
    <phoneticPr fontId="5" type="noConversion"/>
  </si>
  <si>
    <t>통             신              선             로
Communication cables &amp; wires ( km )</t>
    <phoneticPr fontId="5" type="noConversion"/>
  </si>
  <si>
    <t xml:space="preserve">
연도말
End of
</t>
    <phoneticPr fontId="5" type="noConversion"/>
  </si>
  <si>
    <r>
      <t xml:space="preserve">금속케이블
</t>
    </r>
    <r>
      <rPr>
        <sz val="8"/>
        <rFont val="돋움"/>
        <family val="3"/>
        <charset val="129"/>
      </rPr>
      <t xml:space="preserve">
 Metalic cable</t>
    </r>
    <phoneticPr fontId="5" type="noConversion"/>
  </si>
  <si>
    <r>
      <t xml:space="preserve">동  축
케이블
</t>
    </r>
    <r>
      <rPr>
        <sz val="8"/>
        <rFont val="돋움"/>
        <family val="3"/>
        <charset val="129"/>
      </rPr>
      <t xml:space="preserve"> Coaxil
 cable  </t>
    </r>
    <phoneticPr fontId="5" type="noConversion"/>
  </si>
  <si>
    <r>
      <t xml:space="preserve">광   케  이  블
</t>
    </r>
    <r>
      <rPr>
        <sz val="8"/>
        <rFont val="돋움"/>
        <family val="3"/>
        <charset val="129"/>
      </rPr>
      <t xml:space="preserve">
Optical fiber cable </t>
    </r>
    <phoneticPr fontId="5" type="noConversion"/>
  </si>
  <si>
    <r>
      <t xml:space="preserve">광섬유복합가공지선
</t>
    </r>
    <r>
      <rPr>
        <sz val="8"/>
        <rFont val="돋움"/>
        <family val="3"/>
        <charset val="129"/>
      </rPr>
      <t>Composite over-
head ground wire
with optical fiber</t>
    </r>
    <r>
      <rPr>
        <sz val="9"/>
        <rFont val="돋움"/>
        <family val="3"/>
        <charset val="129"/>
      </rPr>
      <t xml:space="preserve"> </t>
    </r>
    <phoneticPr fontId="5" type="noConversion"/>
  </si>
  <si>
    <r>
      <t xml:space="preserve">계
</t>
    </r>
    <r>
      <rPr>
        <sz val="8"/>
        <rFont val="돋움"/>
        <family val="3"/>
        <charset val="129"/>
      </rPr>
      <t xml:space="preserve">
Total</t>
    </r>
    <phoneticPr fontId="5" type="noConversion"/>
  </si>
  <si>
    <t>길  이
Route
length</t>
    <phoneticPr fontId="5" type="noConversion"/>
  </si>
  <si>
    <t>전체길이
Total
length</t>
    <phoneticPr fontId="5" type="noConversion"/>
  </si>
  <si>
    <r>
      <t xml:space="preserve">   2000</t>
    </r>
    <r>
      <rPr>
        <vertAlign val="superscript"/>
        <sz val="9"/>
        <rFont val="돋움"/>
        <family val="3"/>
        <charset val="129"/>
      </rPr>
      <t>1)</t>
    </r>
    <phoneticPr fontId="5" type="noConversion"/>
  </si>
  <si>
    <t xml:space="preserve">    1)  케이블은 2000년도에 자회사 파워콤에 전량 현물출자됨</t>
    <phoneticPr fontId="5" type="noConversion"/>
  </si>
  <si>
    <t xml:space="preserve">    1)  The cable was invested in Powercomm, a subsidiary company, in 2000.</t>
    <phoneticPr fontId="5" type="noConversion"/>
  </si>
  <si>
    <t xml:space="preserve">  18.  정 보 통 신 설 비  현 황  (1)</t>
    <phoneticPr fontId="5" type="noConversion"/>
  </si>
  <si>
    <r>
      <t>('18.12.31</t>
    </r>
    <r>
      <rPr>
        <sz val="9"/>
        <rFont val="돋움"/>
        <family val="3"/>
        <charset val="129"/>
      </rPr>
      <t xml:space="preserve">현재)  </t>
    </r>
    <r>
      <rPr>
        <sz val="15"/>
        <rFont val="돋움"/>
        <family val="3"/>
        <charset val="129"/>
      </rPr>
      <t>I</t>
    </r>
    <r>
      <rPr>
        <sz val="14.5"/>
        <rFont val="돋움"/>
        <family val="3"/>
        <charset val="129"/>
      </rPr>
      <t xml:space="preserve">nformation &amp; communication facilities      </t>
    </r>
    <r>
      <rPr>
        <sz val="8"/>
        <rFont val="돋움"/>
        <family val="3"/>
        <charset val="129"/>
      </rPr>
      <t>(As of  Dec.31.'18)</t>
    </r>
    <phoneticPr fontId="5" type="noConversion"/>
  </si>
  <si>
    <t>구      분
Items</t>
    <phoneticPr fontId="5" type="noConversion"/>
  </si>
  <si>
    <t>종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</si>
  <si>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</si>
  <si>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</si>
  <si>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정  보   통  신    
   설             비 
   Information
   communication
   facilities                      </t>
    <phoneticPr fontId="5" type="noConversion"/>
  </si>
  <si>
    <t xml:space="preserve">   교    환    기 
    Switch board</t>
    <phoneticPr fontId="5" type="noConversion"/>
  </si>
  <si>
    <t xml:space="preserve">   전  자  교  환  기
    Electronics switching system</t>
    <phoneticPr fontId="5" type="noConversion"/>
  </si>
  <si>
    <t>대  ea</t>
    <phoneticPr fontId="5" type="noConversion"/>
  </si>
  <si>
    <t xml:space="preserve">   기  타  교  환  기 
    Others</t>
    <phoneticPr fontId="5" type="noConversion"/>
  </si>
  <si>
    <t xml:space="preserve">   F  A  X        Facsimile terminal</t>
    <phoneticPr fontId="5" type="noConversion"/>
  </si>
  <si>
    <t xml:space="preserve">   망   관   리   시  스  템
    Network management system</t>
    <phoneticPr fontId="5" type="noConversion"/>
  </si>
  <si>
    <t>L C S</t>
    <phoneticPr fontId="5" type="noConversion"/>
  </si>
  <si>
    <t>식  set</t>
    <phoneticPr fontId="5" type="noConversion"/>
  </si>
  <si>
    <t>원격 
단말장치</t>
    <phoneticPr fontId="5" type="noConversion"/>
  </si>
  <si>
    <t xml:space="preserve">   근   거   리   통   신   망 
    Local area network </t>
    <phoneticPr fontId="5" type="noConversion"/>
  </si>
  <si>
    <t>SW Hub</t>
    <phoneticPr fontId="5" type="noConversion"/>
  </si>
  <si>
    <t>Router</t>
    <phoneticPr fontId="5" type="noConversion"/>
  </si>
  <si>
    <t xml:space="preserve">   전  송  설  비
   Data 
   transmission 
   facilities </t>
    <phoneticPr fontId="5" type="noConversion"/>
  </si>
  <si>
    <t>광 송 수 신 기</t>
    <phoneticPr fontId="5" type="noConversion"/>
  </si>
  <si>
    <t xml:space="preserve">  무 선 송 수 신 기
   Radio transceiver </t>
    <phoneticPr fontId="5" type="noConversion"/>
  </si>
  <si>
    <t xml:space="preserve">  다 중 무 선 송 수 신 기    M / W</t>
    <phoneticPr fontId="5" type="noConversion"/>
  </si>
  <si>
    <t xml:space="preserve">  단 신  무 선 송 수 신 기   V  H  F</t>
    <phoneticPr fontId="5" type="noConversion"/>
  </si>
  <si>
    <t xml:space="preserve">  주 파 수 공 용 통 신
   T  R  S</t>
    <phoneticPr fontId="5" type="noConversion"/>
  </si>
  <si>
    <t>중  계</t>
    <phoneticPr fontId="5" type="noConversion"/>
  </si>
  <si>
    <t>단  말</t>
    <phoneticPr fontId="5" type="noConversion"/>
  </si>
  <si>
    <t xml:space="preserve">   전  산   설  비
   Computer
   facilities</t>
    <phoneticPr fontId="5" type="noConversion"/>
  </si>
  <si>
    <t>주 전 산 기 (Main computer)</t>
    <phoneticPr fontId="5" type="noConversion"/>
  </si>
  <si>
    <t>서  버 (Server)</t>
    <phoneticPr fontId="5" type="noConversion"/>
  </si>
  <si>
    <t>PC 및 단말기 (P/C&amp;Terminal)</t>
    <phoneticPr fontId="5" type="noConversion"/>
  </si>
  <si>
    <t xml:space="preserve">  18.  정 보 통 신 설 비  현 황  (2)</t>
    <phoneticPr fontId="5" type="noConversion"/>
  </si>
  <si>
    <r>
      <t>('18.12.31</t>
    </r>
    <r>
      <rPr>
        <sz val="9"/>
        <color theme="1"/>
        <rFont val="돋움"/>
        <family val="3"/>
        <charset val="129"/>
      </rPr>
      <t xml:space="preserve">현재)  </t>
    </r>
    <r>
      <rPr>
        <sz val="15"/>
        <color theme="1"/>
        <rFont val="돋움"/>
        <family val="3"/>
        <charset val="129"/>
      </rPr>
      <t>I</t>
    </r>
    <r>
      <rPr>
        <sz val="14.5"/>
        <color theme="1"/>
        <rFont val="돋움"/>
        <family val="3"/>
        <charset val="129"/>
      </rPr>
      <t xml:space="preserve">nformation &amp; communication facilities      </t>
    </r>
    <r>
      <rPr>
        <sz val="8"/>
        <color theme="1"/>
        <rFont val="돋움"/>
        <family val="3"/>
        <charset val="129"/>
      </rPr>
      <t>(As of  Dec.31.'18)</t>
    </r>
    <phoneticPr fontId="5" type="noConversion"/>
  </si>
  <si>
    <t xml:space="preserve">                                        </t>
    <phoneticPr fontId="5" type="noConversion"/>
  </si>
  <si>
    <t>종             류
Classification</t>
    <phoneticPr fontId="5" type="noConversion"/>
  </si>
  <si>
    <t>단  위
Unit</t>
    <phoneticPr fontId="5" type="noConversion"/>
  </si>
  <si>
    <t xml:space="preserve">수  량
Quantity </t>
    <phoneticPr fontId="5" type="noConversion"/>
  </si>
  <si>
    <t xml:space="preserve">   전  자  응  용
   설            비
   Electronic
   application 
   facilities</t>
    <phoneticPr fontId="5" type="noConversion"/>
  </si>
  <si>
    <t xml:space="preserve">건 물 자 동 화  시 스 템                  BAS
Building automatic system </t>
    <phoneticPr fontId="5" type="noConversion"/>
  </si>
  <si>
    <t>개소 site</t>
    <phoneticPr fontId="5" type="noConversion"/>
  </si>
  <si>
    <t xml:space="preserve">보 안  &amp;  운 전 감 시  카 메 라    
Security system  </t>
    <phoneticPr fontId="5" type="noConversion"/>
  </si>
  <si>
    <t xml:space="preserve">CCTV </t>
    <phoneticPr fontId="5" type="noConversion"/>
  </si>
  <si>
    <t xml:space="preserve">  Controller</t>
    <phoneticPr fontId="5" type="noConversion"/>
  </si>
  <si>
    <t>식  set</t>
    <phoneticPr fontId="5" type="noConversion"/>
  </si>
  <si>
    <t xml:space="preserve">  Camera</t>
    <phoneticPr fontId="5" type="noConversion"/>
  </si>
  <si>
    <r>
      <t xml:space="preserve"> </t>
    </r>
    <r>
      <rPr>
        <sz val="9"/>
        <color theme="1"/>
        <rFont val="돋움"/>
        <family val="3"/>
        <charset val="129"/>
      </rPr>
      <t xml:space="preserve">  전  력  운  전
   제  어  설  비
    Power 
    operation
    &amp; control
    facilities</t>
    </r>
    <phoneticPr fontId="5" type="noConversion"/>
  </si>
  <si>
    <t xml:space="preserve">원 방 감 시  제 어 설 비             
Supervisory control and data    Aacquisition system                </t>
    <phoneticPr fontId="5" type="noConversion"/>
  </si>
  <si>
    <t>중앙 SCADA</t>
    <phoneticPr fontId="5" type="noConversion"/>
  </si>
  <si>
    <t>식  set</t>
  </si>
  <si>
    <t>SCADA</t>
    <phoneticPr fontId="5" type="noConversion"/>
  </si>
  <si>
    <t xml:space="preserve">  Host</t>
    <phoneticPr fontId="5" type="noConversion"/>
  </si>
  <si>
    <t xml:space="preserve">  R T U</t>
    <phoneticPr fontId="5" type="noConversion"/>
  </si>
  <si>
    <t>계 통 보 호  전 송 장 치  
Power line carrier relay equipment</t>
    <phoneticPr fontId="5" type="noConversion"/>
  </si>
  <si>
    <t xml:space="preserve">   통  신  선  로
   Communication 
   cable &amp; wires   </t>
    <phoneticPr fontId="5" type="noConversion"/>
  </si>
  <si>
    <t xml:space="preserve">광섬유복합가공지선 
 With optical fiber composite  overhead ground wire(OPGW) </t>
    <phoneticPr fontId="5" type="noConversion"/>
  </si>
  <si>
    <t xml:space="preserve">  길        이
  Circuit length</t>
    <phoneticPr fontId="5" type="noConversion"/>
  </si>
  <si>
    <t>km</t>
    <phoneticPr fontId="5" type="noConversion"/>
  </si>
  <si>
    <t xml:space="preserve">  전체전선길이
  Total length</t>
    <phoneticPr fontId="5" type="noConversion"/>
  </si>
  <si>
    <t xml:space="preserve">   전  원  설  비
   Electric 
   power source 
   facilities</t>
    <phoneticPr fontId="5" type="noConversion"/>
  </si>
  <si>
    <t>충     전     기                     Charger</t>
    <phoneticPr fontId="5" type="noConversion"/>
  </si>
  <si>
    <t>대  ea</t>
    <phoneticPr fontId="5" type="noConversion"/>
  </si>
  <si>
    <t>축     전     지                     Battery</t>
    <phoneticPr fontId="5" type="noConversion"/>
  </si>
  <si>
    <t>무  정  전    전  원  장  치     Uninterruptable power
                                        supply system</t>
    <phoneticPr fontId="5" type="noConversion"/>
  </si>
  <si>
    <r>
      <t xml:space="preserve">   19. 전 력 구 입 실 적  </t>
    </r>
    <r>
      <rPr>
        <b/>
        <sz val="16"/>
        <color indexed="8"/>
        <rFont val="돋움"/>
        <family val="3"/>
        <charset val="129"/>
      </rPr>
      <t>(1.종 합)</t>
    </r>
    <phoneticPr fontId="5" type="noConversion"/>
  </si>
  <si>
    <r>
      <t xml:space="preserve">('18.1.1~12.31)   </t>
    </r>
    <r>
      <rPr>
        <sz val="16"/>
        <rFont val="돋움"/>
        <family val="3"/>
        <charset val="129"/>
      </rPr>
      <t>Power purchasing results</t>
    </r>
    <phoneticPr fontId="5" type="noConversion"/>
  </si>
  <si>
    <t xml:space="preserve">    구분
    Items
연월별 During</t>
    <phoneticPr fontId="5" type="noConversion"/>
  </si>
  <si>
    <t>전력시장
Electricity Market</t>
    <phoneticPr fontId="5" type="noConversion"/>
  </si>
  <si>
    <t>PPA</t>
    <phoneticPr fontId="5" type="noConversion"/>
  </si>
  <si>
    <t>합  계
Total</t>
    <phoneticPr fontId="5" type="noConversion"/>
  </si>
  <si>
    <t>구입량
Volume
(MWh)</t>
    <phoneticPr fontId="5" type="noConversion"/>
  </si>
  <si>
    <t>구입금액
Payment
(백만원, 
mil. won)</t>
    <phoneticPr fontId="5" type="noConversion"/>
  </si>
  <si>
    <r>
      <t xml:space="preserve">구입단가
Unit cost
</t>
    </r>
    <r>
      <rPr>
        <sz val="7"/>
        <rFont val="돋움"/>
        <family val="3"/>
        <charset val="129"/>
      </rPr>
      <t>(won/kWh)</t>
    </r>
    <phoneticPr fontId="5" type="noConversion"/>
  </si>
  <si>
    <t xml:space="preserve">  ※ 2001. 4. 2  전력시장 개설 Electricity Market was open on Apr. 2. 2001</t>
  </si>
  <si>
    <t xml:space="preserve">  ※ PPA(Power Purchase Agreement) : 전력수급계약</t>
  </si>
  <si>
    <t xml:space="preserve">  ※ 전력시장 구입실적은 수수료, RPS, DR비용 포함(The amount of Electricity Market  includes a commission, RPS, DR)</t>
    <phoneticPr fontId="5" type="noConversion"/>
  </si>
  <si>
    <r>
      <t xml:space="preserve">   19. 전 력 구 입 실 적 </t>
    </r>
    <r>
      <rPr>
        <b/>
        <sz val="16"/>
        <color indexed="8"/>
        <rFont val="돋움"/>
        <family val="3"/>
        <charset val="129"/>
      </rPr>
      <t>( 2.전 력 시 장  구 입 )</t>
    </r>
    <phoneticPr fontId="5" type="noConversion"/>
  </si>
  <si>
    <r>
      <t xml:space="preserve">('18.1.1~12.31)  </t>
    </r>
    <r>
      <rPr>
        <sz val="12"/>
        <rFont val="돋움"/>
        <family val="3"/>
        <charset val="129"/>
      </rPr>
      <t xml:space="preserve"> </t>
    </r>
    <r>
      <rPr>
        <sz val="14"/>
        <rFont val="돋움"/>
        <family val="3"/>
        <charset val="129"/>
      </rPr>
      <t>Purchase results from Electricity market</t>
    </r>
    <phoneticPr fontId="5" type="noConversion"/>
  </si>
  <si>
    <t>구      분
Items</t>
    <phoneticPr fontId="5" type="noConversion"/>
  </si>
  <si>
    <t xml:space="preserve">구  입  량
Volume
(MWh)
</t>
    <phoneticPr fontId="5" type="noConversion"/>
  </si>
  <si>
    <t>구 입 단 가
Unit cost
(won/kWh)</t>
    <phoneticPr fontId="5" type="noConversion"/>
  </si>
  <si>
    <t>점  유  율 
 (% of total)</t>
    <phoneticPr fontId="5" type="noConversion"/>
  </si>
  <si>
    <t>점  유  율
 (% of total)</t>
    <phoneticPr fontId="5" type="noConversion"/>
  </si>
  <si>
    <t>한수원
KHNP</t>
  </si>
  <si>
    <t>발
전
회
사
별</t>
    <phoneticPr fontId="5" type="noConversion"/>
  </si>
  <si>
    <t>남   동
KOEN</t>
  </si>
  <si>
    <t>중   부
KOMIPO</t>
  </si>
  <si>
    <t>서   부
W P</t>
  </si>
  <si>
    <t>Companies</t>
  </si>
  <si>
    <t>남   부
KOSPO</t>
  </si>
  <si>
    <t>동   서
EWP</t>
  </si>
  <si>
    <t>기   타
Others</t>
  </si>
  <si>
    <t>원자력
Nuclear</t>
  </si>
  <si>
    <t>발
전
원
별</t>
    <phoneticPr fontId="5" type="noConversion"/>
  </si>
  <si>
    <t>유연탄
Bituminous</t>
  </si>
  <si>
    <t>무연탄
Domestic Coal</t>
  </si>
  <si>
    <t>유   류
Oil</t>
  </si>
  <si>
    <t>L N G/복합</t>
  </si>
  <si>
    <t>신재생
Renewables</t>
  </si>
  <si>
    <t>수   력
Hydro</t>
  </si>
  <si>
    <t>양  수
Pumping</t>
  </si>
  <si>
    <t>RPS 이행비용</t>
  </si>
  <si>
    <t>수요관리(DR)</t>
  </si>
  <si>
    <t>부
하
별</t>
    <phoneticPr fontId="5" type="noConversion"/>
  </si>
  <si>
    <t>기   저
Base Load</t>
  </si>
  <si>
    <t>일   반
Non-Base Load</t>
  </si>
  <si>
    <t>Load</t>
  </si>
  <si>
    <t>합   계
Total</t>
  </si>
  <si>
    <r>
      <t xml:space="preserve">   19. 전 력 구 입 실 적</t>
    </r>
    <r>
      <rPr>
        <b/>
        <sz val="16"/>
        <color indexed="8"/>
        <rFont val="돋움"/>
        <family val="3"/>
        <charset val="129"/>
      </rPr>
      <t xml:space="preserve"> ( 3. PPA 사 업 자  구 입 )</t>
    </r>
    <phoneticPr fontId="5" type="noConversion"/>
  </si>
  <si>
    <r>
      <t xml:space="preserve">('18.1.1~12.31) </t>
    </r>
    <r>
      <rPr>
        <sz val="14"/>
        <rFont val="돋움"/>
        <family val="3"/>
        <charset val="129"/>
      </rPr>
      <t>Purchase results from Power Purchase Agreement</t>
    </r>
    <phoneticPr fontId="5" type="noConversion"/>
  </si>
  <si>
    <t>구  입  량
Volume
(MWh)</t>
    <phoneticPr fontId="5" type="noConversion"/>
  </si>
  <si>
    <t>구 입 금 액 
Payment
(백만원, 
mil. won)</t>
    <phoneticPr fontId="5" type="noConversion"/>
  </si>
  <si>
    <t>POSCO에너지</t>
    <phoneticPr fontId="5" type="noConversion"/>
  </si>
  <si>
    <t>복
합
화
력</t>
    <phoneticPr fontId="5" type="noConversion"/>
  </si>
  <si>
    <t>GS EPS</t>
    <phoneticPr fontId="5" type="noConversion"/>
  </si>
  <si>
    <t>GS Power</t>
    <phoneticPr fontId="5" type="noConversion"/>
  </si>
  <si>
    <t>C G N</t>
    <phoneticPr fontId="5" type="noConversion"/>
  </si>
  <si>
    <t>소계</t>
    <phoneticPr fontId="5" type="noConversion"/>
  </si>
  <si>
    <t>구역전기
Community Energy Service</t>
    <phoneticPr fontId="5" type="noConversion"/>
  </si>
  <si>
    <t>소수력
small hydro</t>
    <phoneticPr fontId="5" type="noConversion"/>
  </si>
  <si>
    <t>풍력                                 wind</t>
    <phoneticPr fontId="5" type="noConversion"/>
  </si>
  <si>
    <t>바이오               
Bio</t>
    <phoneticPr fontId="5" type="noConversion"/>
  </si>
  <si>
    <t>폐기물
Waste</t>
    <phoneticPr fontId="5" type="noConversion"/>
  </si>
  <si>
    <t>연료전지
Fuel cell</t>
    <phoneticPr fontId="5" type="noConversion"/>
  </si>
  <si>
    <t>태양광에너지                               Solar energy</t>
    <phoneticPr fontId="5" type="noConversion"/>
  </si>
  <si>
    <t>합   계
Total</t>
    <phoneticPr fontId="5" type="noConversion"/>
  </si>
  <si>
    <t xml:space="preserve">   20.  전 력 손 실  추 이 </t>
    <phoneticPr fontId="5" type="noConversion"/>
  </si>
  <si>
    <r>
      <t xml:space="preserve">(단위 : MWh, %) </t>
    </r>
    <r>
      <rPr>
        <sz val="16"/>
        <rFont val="돋움"/>
        <family val="3"/>
        <charset val="129"/>
      </rPr>
      <t>Trends in power losses</t>
    </r>
    <phoneticPr fontId="5" type="noConversion"/>
  </si>
  <si>
    <t xml:space="preserve">
       (unit : MWh, %)</t>
    <phoneticPr fontId="5" type="noConversion"/>
  </si>
  <si>
    <t>연 도 별</t>
    <phoneticPr fontId="5" type="noConversion"/>
  </si>
  <si>
    <r>
      <t xml:space="preserve">
송  전  단
   전  력  량 </t>
    </r>
    <r>
      <rPr>
        <vertAlign val="superscript"/>
        <sz val="9"/>
        <rFont val="돋움"/>
        <family val="3"/>
        <charset val="129"/>
      </rPr>
      <t xml:space="preserve">1)
</t>
    </r>
    <phoneticPr fontId="5" type="noConversion"/>
  </si>
  <si>
    <t xml:space="preserve">  송   변   전     손    실 
Transmission &amp; Substation losses</t>
    <phoneticPr fontId="5" type="noConversion"/>
  </si>
  <si>
    <r>
      <t xml:space="preserve">배    전   손   실  </t>
    </r>
    <r>
      <rPr>
        <vertAlign val="superscript"/>
        <sz val="9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 xml:space="preserve">
Distribution losses</t>
    </r>
    <phoneticPr fontId="5" type="noConversion"/>
  </si>
  <si>
    <r>
      <t>2)</t>
    </r>
    <r>
      <rPr>
        <sz val="9"/>
        <rFont val="돋움"/>
        <family val="3"/>
        <charset val="129"/>
      </rPr>
      <t xml:space="preserve">
</t>
    </r>
    <phoneticPr fontId="5" type="noConversion"/>
  </si>
  <si>
    <t>종  합  손  실
Total losses</t>
    <phoneticPr fontId="5" type="noConversion"/>
  </si>
  <si>
    <t xml:space="preserve">
During
</t>
  </si>
  <si>
    <r>
      <t xml:space="preserve">배 분 전 력 량 </t>
    </r>
    <r>
      <rPr>
        <vertAlign val="superscript"/>
        <sz val="11"/>
        <rFont val="돋움"/>
        <family val="3"/>
        <charset val="129"/>
      </rPr>
      <t>2)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1"/>
        <color theme="1"/>
        <rFont val="맑은 고딕"/>
        <family val="2"/>
        <charset val="129"/>
        <scheme val="minor"/>
      </rPr>
      <t>Distribution
B</t>
    </r>
    <phoneticPr fontId="5" type="noConversion"/>
  </si>
  <si>
    <t>손 실 량
Losses
A - B</t>
    <phoneticPr fontId="5" type="noConversion"/>
  </si>
  <si>
    <t>손 실 률
( % )
(A-B)/A</t>
    <phoneticPr fontId="5" type="noConversion"/>
  </si>
  <si>
    <t>배전판매량
Distribution
Power sold
C</t>
    <phoneticPr fontId="5" type="noConversion"/>
  </si>
  <si>
    <t>손 실 량
Losses
B - C</t>
    <phoneticPr fontId="5" type="noConversion"/>
  </si>
  <si>
    <t>손 실 률
( % )
(B-C)/B</t>
    <phoneticPr fontId="5" type="noConversion"/>
  </si>
  <si>
    <t>손 실 량
Losses
A - C</t>
    <phoneticPr fontId="5" type="noConversion"/>
  </si>
  <si>
    <t>손 실 률
( % )
(A-C)/A</t>
    <phoneticPr fontId="5" type="noConversion"/>
  </si>
  <si>
    <t>Net generation
A</t>
    <phoneticPr fontId="5" type="noConversion"/>
  </si>
  <si>
    <t xml:space="preserve"> </t>
    <phoneticPr fontId="5" type="noConversion"/>
  </si>
  <si>
    <t xml:space="preserve">  1) 송전단전력량 (A)</t>
    <phoneticPr fontId="5" type="noConversion"/>
  </si>
  <si>
    <t xml:space="preserve">  1) Net generation (A)</t>
    <phoneticPr fontId="5" type="noConversion"/>
  </si>
  <si>
    <t xml:space="preserve">      - '61~'05년 : (발전량-소내전력량) - 양수전력량</t>
    <phoneticPr fontId="5" type="noConversion"/>
  </si>
  <si>
    <t xml:space="preserve">     - 1961~2005 :(Gross generation - Auxiliary use) - Pumping storage</t>
    <phoneticPr fontId="5" type="noConversion"/>
  </si>
  <si>
    <t xml:space="preserve">      - '06년부터 : (구입전력량 + 한전 도서발전 송전량) - 양수전력량</t>
    <phoneticPr fontId="5" type="noConversion"/>
  </si>
  <si>
    <t xml:space="preserve">     - from 2006 : (Power purchasing results + net generation in islands) - Pumping storage</t>
    <phoneticPr fontId="5" type="noConversion"/>
  </si>
  <si>
    <t xml:space="preserve">  2) 배분전력량 (B) : 측정계량기 오차등급 개선</t>
    <phoneticPr fontId="5" type="noConversion"/>
  </si>
  <si>
    <t xml:space="preserve">  2) Distribution amount (B) : improving the error class of meter</t>
    <phoneticPr fontId="5" type="noConversion"/>
  </si>
  <si>
    <t xml:space="preserve">      - '61~'05년 : 기계식(2.0%) 인력측정</t>
    <phoneticPr fontId="5" type="noConversion"/>
  </si>
  <si>
    <t xml:space="preserve">     - 1961~2005 : measuring mechanical meter by human (2.0%)</t>
    <phoneticPr fontId="5" type="noConversion"/>
  </si>
  <si>
    <t xml:space="preserve">      - '06년부터 : 전자식 (0.5%) 자동측정</t>
    <phoneticPr fontId="5" type="noConversion"/>
  </si>
  <si>
    <t xml:space="preserve">     - from 2006 : measuring electronic meter automatically (0.5%) </t>
    <phoneticPr fontId="5" type="noConversion"/>
  </si>
  <si>
    <t xml:space="preserve">  21. 고 객 호 수 추 이</t>
    <phoneticPr fontId="5" type="noConversion"/>
  </si>
  <si>
    <t xml:space="preserve">  
 (단위 :호)</t>
    <phoneticPr fontId="5" type="noConversion"/>
  </si>
  <si>
    <t xml:space="preserve"> Trends in number of customers</t>
    <phoneticPr fontId="5" type="noConversion"/>
  </si>
  <si>
    <t xml:space="preserve">
  (Unit : Households)</t>
    <phoneticPr fontId="5" type="noConversion"/>
  </si>
  <si>
    <t>연·월말
 End of</t>
    <phoneticPr fontId="5" type="noConversion"/>
  </si>
  <si>
    <r>
      <t>주택용</t>
    </r>
    <r>
      <rPr>
        <sz val="9"/>
        <color indexed="8"/>
        <rFont val="돋움"/>
        <family val="3"/>
        <charset val="129"/>
      </rPr>
      <t xml:space="preserve">
  Resi-
dential</t>
    </r>
    <phoneticPr fontId="5" type="noConversion"/>
  </si>
  <si>
    <t>일반용
 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</si>
  <si>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Educ-
ational</t>
    </r>
    <phoneticPr fontId="5" type="noConversion"/>
  </si>
  <si>
    <t>산업용
Indu-
strial</t>
    <phoneticPr fontId="5" type="noConversion"/>
  </si>
  <si>
    <t>농사용
 Agri-
cultural</t>
    <phoneticPr fontId="5" type="noConversion"/>
  </si>
  <si>
    <t>가로등
 Street-
lighting</t>
    <phoneticPr fontId="5" type="noConversion"/>
  </si>
  <si>
    <t>심야
 Midnight Power</t>
    <phoneticPr fontId="5" type="noConversion"/>
  </si>
  <si>
    <t>합  계   
Total</t>
    <phoneticPr fontId="5" type="noConversion"/>
  </si>
  <si>
    <t xml:space="preserve">   22. 요 금 적 용 전 력 추 이</t>
    <phoneticPr fontId="5" type="noConversion"/>
  </si>
  <si>
    <t xml:space="preserve">Trends in billing demand by tariff </t>
    <phoneticPr fontId="5" type="noConversion"/>
  </si>
  <si>
    <t xml:space="preserve">(단위:kW)  </t>
    <phoneticPr fontId="5" type="noConversion"/>
  </si>
  <si>
    <t>(unit : kW)</t>
    <phoneticPr fontId="5" type="noConversion"/>
  </si>
  <si>
    <t>연·월말
 End of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</si>
  <si>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  </t>
    </r>
    <phoneticPr fontId="5" type="noConversion"/>
  </si>
  <si>
    <r>
      <t>일반용</t>
    </r>
    <r>
      <rPr>
        <vertAlign val="superscript"/>
        <sz val="9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 xml:space="preserve">Pub &amp; Ser </t>
    </r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</si>
  <si>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Educational </t>
    </r>
    <phoneticPr fontId="5" type="noConversion"/>
  </si>
  <si>
    <t xml:space="preserve">산업용 
Industrial </t>
    <phoneticPr fontId="5" type="noConversion"/>
  </si>
  <si>
    <t>농사용 
Agricultural</t>
    <phoneticPr fontId="5" type="noConversion"/>
  </si>
  <si>
    <t xml:space="preserve">가  로  등
Street lighting  </t>
    <phoneticPr fontId="5" type="noConversion"/>
  </si>
  <si>
    <t>심   야
Midnight</t>
    <phoneticPr fontId="5" type="noConversion"/>
  </si>
  <si>
    <t xml:space="preserve"> 계
Total</t>
    <phoneticPr fontId="5" type="noConversion"/>
  </si>
  <si>
    <t xml:space="preserve">   23. 판 매 전 력 량  추 이</t>
    <phoneticPr fontId="5" type="noConversion"/>
  </si>
  <si>
    <r>
      <t xml:space="preserve">(단위 : MWh)  </t>
    </r>
    <r>
      <rPr>
        <sz val="16"/>
        <color indexed="8"/>
        <rFont val="돋움"/>
        <family val="3"/>
        <charset val="129"/>
      </rPr>
      <t>Trends in power sales</t>
    </r>
    <phoneticPr fontId="5" type="noConversion"/>
  </si>
  <si>
    <t xml:space="preserve">
   (unit : MWh)</t>
    <phoneticPr fontId="5" type="noConversion"/>
  </si>
  <si>
    <t>연·월 별</t>
    <phoneticPr fontId="5" type="noConversion"/>
  </si>
  <si>
    <r>
      <t>주  택  용</t>
    </r>
    <r>
      <rPr>
        <sz val="9"/>
        <color indexed="8"/>
        <rFont val="돋움"/>
        <family val="3"/>
        <charset val="129"/>
      </rPr>
      <t xml:space="preserve">
Residential</t>
    </r>
    <phoneticPr fontId="5" type="noConversion"/>
  </si>
  <si>
    <t>일    반    용
Public &amp; Service</t>
    <phoneticPr fontId="5" type="noConversion"/>
  </si>
  <si>
    <r>
      <t>교    육 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</si>
  <si>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 업    용
Industrial</t>
    <phoneticPr fontId="5" type="noConversion"/>
  </si>
  <si>
    <t>농   사   용
 Agricultural</t>
    <phoneticPr fontId="5" type="noConversion"/>
  </si>
  <si>
    <t>가   로   등
 Street lighting</t>
    <phoneticPr fontId="5" type="noConversion"/>
  </si>
  <si>
    <t>심   야
 Midnight Power</t>
    <phoneticPr fontId="5" type="noConversion"/>
  </si>
  <si>
    <t>During</t>
    <phoneticPr fontId="5" type="noConversion"/>
  </si>
  <si>
    <t xml:space="preserve">   24. 용 도 별  판 매 전 력 량  추 이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</si>
  <si>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use and industry</t>
    </r>
    <phoneticPr fontId="5" type="noConversion"/>
  </si>
  <si>
    <t xml:space="preserve">  (unit : MWh)</t>
    <phoneticPr fontId="5" type="noConversion"/>
  </si>
  <si>
    <t>연·월 별</t>
    <phoneticPr fontId="5" type="noConversion"/>
  </si>
  <si>
    <t>가  정  용
Residential</t>
    <phoneticPr fontId="5" type="noConversion"/>
  </si>
  <si>
    <t>공 공 용
Public</t>
    <phoneticPr fontId="5" type="noConversion"/>
  </si>
  <si>
    <t>서비스업
Service</t>
    <phoneticPr fontId="5" type="noConversion"/>
  </si>
  <si>
    <t>농 림 어업
Agri.,For.
&amp; Fishery</t>
    <phoneticPr fontId="5" type="noConversion"/>
  </si>
  <si>
    <t>광   업
Mining</t>
    <phoneticPr fontId="5" type="noConversion"/>
  </si>
  <si>
    <r>
      <t xml:space="preserve">제  조  업
</t>
    </r>
    <r>
      <rPr>
        <sz val="3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Manufac-
turing</t>
    </r>
    <phoneticPr fontId="5" type="noConversion"/>
  </si>
  <si>
    <t>계
Total</t>
    <phoneticPr fontId="5" type="noConversion"/>
  </si>
  <si>
    <t>During</t>
    <phoneticPr fontId="5" type="noConversion"/>
  </si>
  <si>
    <t>점유율 
 (% of
  total)</t>
    <phoneticPr fontId="5" type="noConversion"/>
  </si>
  <si>
    <t xml:space="preserve">Trends in power sales by manufacturing </t>
  </si>
  <si>
    <t>During</t>
  </si>
  <si>
    <t xml:space="preserve">   26. 행 정 구 역 별 고 객 호 수 추 이 (1)</t>
    <phoneticPr fontId="5" type="noConversion"/>
  </si>
  <si>
    <t xml:space="preserve">   26. 행 정 구 역 별 고 객 호 수 추 이 (2)</t>
    <phoneticPr fontId="5" type="noConversion"/>
  </si>
  <si>
    <r>
      <t xml:space="preserve"> (단위 : 호)  </t>
    </r>
    <r>
      <rPr>
        <sz val="16"/>
        <color indexed="8"/>
        <rFont val="돋움"/>
        <family val="3"/>
        <charset val="129"/>
      </rPr>
      <t xml:space="preserve">  Trends in number of customers by province</t>
    </r>
    <phoneticPr fontId="5" type="noConversion"/>
  </si>
  <si>
    <t xml:space="preserve">
</t>
    <phoneticPr fontId="5" type="noConversion"/>
  </si>
  <si>
    <t xml:space="preserve">
(unit:Households)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</si>
  <si>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</si>
  <si>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</si>
  <si>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</si>
  <si>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</si>
  <si>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</si>
  <si>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</si>
  <si>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</si>
  <si>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</si>
  <si>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</si>
  <si>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     </t>
    </r>
    <r>
      <rPr>
        <sz val="9"/>
        <color indexed="8"/>
        <rFont val="돋움"/>
        <family val="3"/>
        <charset val="129"/>
      </rPr>
      <t xml:space="preserve">  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</si>
  <si>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</si>
  <si>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</si>
  <si>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</si>
  <si>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</si>
  <si>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</si>
  <si>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</si>
  <si>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</si>
  <si>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</si>
  <si>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</si>
  <si>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</si>
  <si>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</si>
  <si>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</t>
    </r>
    <r>
      <rPr>
        <sz val="6"/>
        <color indexed="8"/>
        <rFont val="돋움"/>
        <family val="3"/>
        <charset val="129"/>
      </rPr>
      <t xml:space="preserve">  
                </t>
    </r>
    <r>
      <rPr>
        <sz val="9"/>
        <color indexed="8"/>
        <rFont val="돋움"/>
        <family val="3"/>
        <charset val="129"/>
      </rPr>
      <t xml:space="preserve">     End of  </t>
    </r>
    <phoneticPr fontId="5" type="noConversion"/>
  </si>
  <si>
    <t xml:space="preserve">             -</t>
    <phoneticPr fontId="5" type="noConversion"/>
  </si>
  <si>
    <t xml:space="preserve">           -</t>
    <phoneticPr fontId="5" type="noConversion"/>
  </si>
  <si>
    <t xml:space="preserve">   27. 행 정 구 역 별 판 매 전 력 량 추 이 (1)</t>
    <phoneticPr fontId="5" type="noConversion"/>
  </si>
  <si>
    <t xml:space="preserve">   27. 행 정 구 역 별 판 매 전 력 량 추 이 (2)</t>
    <phoneticPr fontId="5" type="noConversion"/>
  </si>
  <si>
    <r>
      <t xml:space="preserve">(단위 : MWh)   </t>
    </r>
    <r>
      <rPr>
        <sz val="16"/>
        <color indexed="8"/>
        <rFont val="돋움"/>
        <family val="3"/>
        <charset val="129"/>
      </rPr>
      <t>Trends in power sales by province</t>
    </r>
    <phoneticPr fontId="5" type="noConversion"/>
  </si>
  <si>
    <t xml:space="preserve">
</t>
    <phoneticPr fontId="5" type="noConversion"/>
  </si>
  <si>
    <t xml:space="preserve">
       (unit : MWh)</t>
    <phoneticPr fontId="5" type="noConversion"/>
  </si>
  <si>
    <t xml:space="preserve">
 (unit : MWh)</t>
    <phoneticPr fontId="5" type="noConversion"/>
  </si>
  <si>
    <r>
      <t xml:space="preserve">               시도별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연도별</t>
    </r>
    <phoneticPr fontId="5" type="noConversion"/>
  </si>
  <si>
    <r>
      <t>서   울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Seoul</t>
    </r>
    <phoneticPr fontId="5" type="noConversion"/>
  </si>
  <si>
    <r>
      <t>부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Busan</t>
    </r>
    <phoneticPr fontId="5" type="noConversion"/>
  </si>
  <si>
    <r>
      <t>대   구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Daegu</t>
    </r>
    <phoneticPr fontId="5" type="noConversion"/>
  </si>
  <si>
    <r>
      <t>인   천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Incheon</t>
    </r>
    <phoneticPr fontId="5" type="noConversion"/>
  </si>
  <si>
    <r>
      <t>광   주</t>
    </r>
    <r>
      <rPr>
        <sz val="6"/>
        <color indexed="8"/>
        <rFont val="돋움"/>
        <family val="3"/>
        <charset val="129"/>
      </rPr>
      <t xml:space="preserve"> 
</t>
    </r>
    <r>
      <rPr>
        <sz val="9"/>
        <color indexed="8"/>
        <rFont val="돋움"/>
        <family val="3"/>
        <charset val="129"/>
      </rPr>
      <t>Gwangju</t>
    </r>
    <phoneticPr fontId="5" type="noConversion"/>
  </si>
  <si>
    <r>
      <t xml:space="preserve">대   전 
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</si>
  <si>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r>
      <t>울   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Ulsan</t>
    </r>
    <phoneticPr fontId="5" type="noConversion"/>
  </si>
  <si>
    <r>
      <t>경   기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Gyeonggi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</si>
  <si>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 </t>
    </r>
    <r>
      <rPr>
        <sz val="9"/>
        <color indexed="8"/>
        <rFont val="돋움"/>
        <family val="3"/>
        <charset val="129"/>
      </rPr>
      <t xml:space="preserve">    End of  </t>
    </r>
    <phoneticPr fontId="5" type="noConversion"/>
  </si>
  <si>
    <r>
      <t>강   원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Gangwon </t>
    </r>
    <phoneticPr fontId="5" type="noConversion"/>
  </si>
  <si>
    <r>
      <t>충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Chungbuk</t>
    </r>
    <phoneticPr fontId="5" type="noConversion"/>
  </si>
  <si>
    <r>
      <t xml:space="preserve"> 충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Chungnam </t>
    </r>
    <phoneticPr fontId="5" type="noConversion"/>
  </si>
  <si>
    <r>
      <t>전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 xml:space="preserve">Jeonbuk </t>
    </r>
    <phoneticPr fontId="5" type="noConversion"/>
  </si>
  <si>
    <r>
      <t>전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Jeonnam</t>
    </r>
    <phoneticPr fontId="5" type="noConversion"/>
  </si>
  <si>
    <r>
      <t>경   북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Gyeongbuk</t>
    </r>
    <phoneticPr fontId="5" type="noConversion"/>
  </si>
  <si>
    <r>
      <t xml:space="preserve"> 경   남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Gyeongnam</t>
    </r>
    <phoneticPr fontId="5" type="noConversion"/>
  </si>
  <si>
    <r>
      <t xml:space="preserve"> 제   주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Jeju</t>
    </r>
    <phoneticPr fontId="5" type="noConversion"/>
  </si>
  <si>
    <r>
      <t xml:space="preserve"> 세   종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Sejong</t>
    </r>
    <phoneticPr fontId="5" type="noConversion"/>
  </si>
  <si>
    <t>개   성
Gaeseong</t>
    <phoneticPr fontId="5" type="noConversion"/>
  </si>
  <si>
    <r>
      <t xml:space="preserve"> 계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Total</t>
    </r>
    <phoneticPr fontId="5" type="noConversion"/>
  </si>
  <si>
    <r>
      <t xml:space="preserve">  Province
</t>
    </r>
    <r>
      <rPr>
        <sz val="6"/>
        <color indexed="8"/>
        <rFont val="돋움"/>
        <family val="3"/>
        <charset val="129"/>
      </rPr>
      <t xml:space="preserve">
              </t>
    </r>
    <r>
      <rPr>
        <sz val="9"/>
        <color indexed="8"/>
        <rFont val="돋움"/>
        <family val="3"/>
        <charset val="129"/>
      </rPr>
      <t xml:space="preserve">   End of  </t>
    </r>
    <phoneticPr fontId="5" type="noConversion"/>
  </si>
  <si>
    <t xml:space="preserve">               -</t>
    <phoneticPr fontId="5" type="noConversion"/>
  </si>
  <si>
    <t xml:space="preserve">   28.  행정구역별 용도별 판매전력량 (1)</t>
    <phoneticPr fontId="5" type="noConversion"/>
  </si>
  <si>
    <r>
      <t xml:space="preserve"> </t>
    </r>
    <r>
      <rPr>
        <b/>
        <sz val="18"/>
        <color indexed="8"/>
        <rFont val="돋움"/>
        <family val="3"/>
        <charset val="129"/>
      </rPr>
      <t xml:space="preserve">  28.  행정구역별 용도별 판매전력량 (2)</t>
    </r>
    <phoneticPr fontId="5" type="noConversion"/>
  </si>
  <si>
    <r>
      <t xml:space="preserve">('18.12.31 현재, 단위 : MWh)  </t>
    </r>
    <r>
      <rPr>
        <b/>
        <sz val="16"/>
        <color indexed="8"/>
        <rFont val="돋움"/>
        <family val="3"/>
        <charset val="129"/>
      </rPr>
      <t xml:space="preserve"> </t>
    </r>
    <r>
      <rPr>
        <sz val="15.5"/>
        <color indexed="8"/>
        <rFont val="돋움"/>
        <family val="3"/>
        <charset val="129"/>
      </rPr>
      <t>Power sales by province &amp; usage</t>
    </r>
    <phoneticPr fontId="5" type="noConversion"/>
  </si>
  <si>
    <t xml:space="preserve">
          (As of Dec. 31. '18,  unit : MWh)</t>
    <phoneticPr fontId="5" type="noConversion"/>
  </si>
  <si>
    <t xml:space="preserve">
</t>
  </si>
  <si>
    <t xml:space="preserve">
      (As of Dec. 31. '18,  unit : MWh)</t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</si>
  <si>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용 도 별</t>
    </r>
    <phoneticPr fontId="5" type="noConversion"/>
  </si>
  <si>
    <r>
      <t xml:space="preserve">대   전 </t>
    </r>
    <r>
      <rPr>
        <sz val="6"/>
        <color indexed="8"/>
        <rFont val="돋움"/>
        <family val="3"/>
        <charset val="129"/>
      </rPr>
      <t xml:space="preserve">
</t>
    </r>
    <r>
      <rPr>
        <sz val="9"/>
        <color indexed="8"/>
        <rFont val="돋움"/>
        <family val="3"/>
        <charset val="129"/>
      </rPr>
      <t>Daejeon</t>
    </r>
    <phoneticPr fontId="5" type="noConversion"/>
  </si>
  <si>
    <t xml:space="preserve">강   원
Gangwon </t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</si>
  <si>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End of </t>
    </r>
    <phoneticPr fontId="5" type="noConversion"/>
  </si>
  <si>
    <r>
      <t xml:space="preserve">               시 도 별</t>
    </r>
    <r>
      <rPr>
        <sz val="6"/>
        <color indexed="8"/>
        <rFont val="돋움"/>
        <family val="3"/>
        <charset val="129"/>
      </rPr>
      <t xml:space="preserve">
  </t>
    </r>
    <r>
      <rPr>
        <sz val="9"/>
        <color indexed="8"/>
        <rFont val="돋움"/>
        <family val="3"/>
        <charset val="129"/>
      </rPr>
      <t xml:space="preserve"> 연 도 별</t>
    </r>
    <phoneticPr fontId="5" type="noConversion"/>
  </si>
  <si>
    <r>
      <t xml:space="preserve">   Province
</t>
    </r>
    <r>
      <rPr>
        <sz val="6"/>
        <color indexed="8"/>
        <rFont val="돋움"/>
        <family val="3"/>
        <charset val="129"/>
      </rPr>
      <t xml:space="preserve">               </t>
    </r>
    <r>
      <rPr>
        <sz val="9"/>
        <color indexed="8"/>
        <rFont val="돋움"/>
        <family val="3"/>
        <charset val="129"/>
      </rPr>
      <t xml:space="preserve">        End of </t>
    </r>
    <phoneticPr fontId="5" type="noConversion"/>
  </si>
  <si>
    <t xml:space="preserve"> 1. 가   정   용</t>
    <phoneticPr fontId="5" type="noConversion"/>
  </si>
  <si>
    <t>Residential</t>
  </si>
  <si>
    <t xml:space="preserve"> 2. 공   공   용</t>
    <phoneticPr fontId="5" type="noConversion"/>
  </si>
  <si>
    <t>Public</t>
  </si>
  <si>
    <t xml:space="preserve"> 3. 서 비 스 업</t>
    <phoneticPr fontId="5" type="noConversion"/>
  </si>
  <si>
    <t>Service</t>
  </si>
  <si>
    <t xml:space="preserve"> 4. 농 림 어 업</t>
    <phoneticPr fontId="5" type="noConversion"/>
  </si>
  <si>
    <t>Agri., For. &amp; Fishery</t>
  </si>
  <si>
    <t xml:space="preserve"> 5. 광         업</t>
    <phoneticPr fontId="5" type="noConversion"/>
  </si>
  <si>
    <t>Mining</t>
  </si>
  <si>
    <t xml:space="preserve"> 6. 제   조   업</t>
    <phoneticPr fontId="5" type="noConversion"/>
  </si>
  <si>
    <t>Manufacturing</t>
  </si>
  <si>
    <t xml:space="preserve"> 6. 제   조   업</t>
    <phoneticPr fontId="5" type="noConversion"/>
  </si>
  <si>
    <t xml:space="preserve">  식 료 품</t>
    <phoneticPr fontId="5" type="noConversion"/>
  </si>
  <si>
    <t xml:space="preserve">  Food, beverage</t>
    <phoneticPr fontId="5" type="noConversion"/>
  </si>
  <si>
    <t xml:space="preserve">  식료품제조</t>
    <phoneticPr fontId="5" type="noConversion"/>
  </si>
  <si>
    <t xml:space="preserve">  섬유·의복</t>
    <phoneticPr fontId="5" type="noConversion"/>
  </si>
  <si>
    <t xml:space="preserve">  Textile, clothes</t>
    <phoneticPr fontId="5" type="noConversion"/>
  </si>
  <si>
    <t xml:space="preserve">  목재·나무</t>
    <phoneticPr fontId="5" type="noConversion"/>
  </si>
  <si>
    <t xml:space="preserve">  Lumber, wood</t>
    <phoneticPr fontId="5" type="noConversion"/>
  </si>
  <si>
    <t xml:space="preserve">  펄프·종이</t>
  </si>
  <si>
    <t xml:space="preserve">  Pulp, paper</t>
    <phoneticPr fontId="5" type="noConversion"/>
  </si>
  <si>
    <t xml:space="preserve">  출판·인쇄</t>
    <phoneticPr fontId="5" type="noConversion"/>
  </si>
  <si>
    <t xml:space="preserve">  Publication, printing</t>
    <phoneticPr fontId="5" type="noConversion"/>
  </si>
  <si>
    <t xml:space="preserve">  석유·화학</t>
    <phoneticPr fontId="5" type="noConversion"/>
  </si>
  <si>
    <t xml:space="preserve">  Petroleum, chemistry</t>
    <phoneticPr fontId="5" type="noConversion"/>
  </si>
  <si>
    <t xml:space="preserve">  요       업</t>
    <phoneticPr fontId="5" type="noConversion"/>
  </si>
  <si>
    <t xml:space="preserve">  Ceramic industry</t>
    <phoneticPr fontId="5" type="noConversion"/>
  </si>
  <si>
    <t xml:space="preserve">  1 차 금속</t>
    <phoneticPr fontId="5" type="noConversion"/>
  </si>
  <si>
    <t xml:space="preserve">  Basic metal</t>
    <phoneticPr fontId="5" type="noConversion"/>
  </si>
  <si>
    <t xml:space="preserve">  조립금속</t>
    <phoneticPr fontId="5" type="noConversion"/>
  </si>
  <si>
    <t xml:space="preserve">  Fabricated metal</t>
    <phoneticPr fontId="5" type="noConversion"/>
  </si>
  <si>
    <t xml:space="preserve">  기타기계</t>
    <phoneticPr fontId="5" type="noConversion"/>
  </si>
  <si>
    <t xml:space="preserve">  Other Machinery</t>
    <phoneticPr fontId="5" type="noConversion"/>
  </si>
  <si>
    <t xml:space="preserve">  사무기기</t>
    <phoneticPr fontId="5" type="noConversion"/>
  </si>
  <si>
    <t xml:space="preserve">  Office apparatus</t>
    <phoneticPr fontId="5" type="noConversion"/>
  </si>
  <si>
    <t xml:space="preserve">  전기기기</t>
    <phoneticPr fontId="5" type="noConversion"/>
  </si>
  <si>
    <t xml:space="preserve">  Electricity apparatus</t>
    <phoneticPr fontId="5" type="noConversion"/>
  </si>
  <si>
    <t xml:space="preserve">  영상·음향</t>
    <phoneticPr fontId="5" type="noConversion"/>
  </si>
  <si>
    <t xml:space="preserve">  Sound, image</t>
    <phoneticPr fontId="5" type="noConversion"/>
  </si>
  <si>
    <t xml:space="preserve">  의료·광학</t>
    <phoneticPr fontId="5" type="noConversion"/>
  </si>
  <si>
    <t xml:space="preserve">  Medical, optical</t>
    <phoneticPr fontId="5" type="noConversion"/>
  </si>
  <si>
    <t xml:space="preserve">  자  동  차</t>
    <phoneticPr fontId="5" type="noConversion"/>
  </si>
  <si>
    <t xml:space="preserve">  Motorcar</t>
    <phoneticPr fontId="5" type="noConversion"/>
  </si>
  <si>
    <t xml:space="preserve">  기타운송</t>
    <phoneticPr fontId="5" type="noConversion"/>
  </si>
  <si>
    <t xml:space="preserve">  Other transport</t>
    <phoneticPr fontId="5" type="noConversion"/>
  </si>
  <si>
    <t xml:space="preserve">  가구및기타</t>
    <phoneticPr fontId="5" type="noConversion"/>
  </si>
  <si>
    <t xml:space="preserve">  Furniture, others</t>
    <phoneticPr fontId="5" type="noConversion"/>
  </si>
  <si>
    <t xml:space="preserve">  재생재료 </t>
    <phoneticPr fontId="5" type="noConversion"/>
  </si>
  <si>
    <t xml:space="preserve">  Recycling</t>
    <phoneticPr fontId="5" type="noConversion"/>
  </si>
  <si>
    <t xml:space="preserve">  합          계 </t>
    <phoneticPr fontId="5" type="noConversion"/>
  </si>
  <si>
    <t>Total</t>
  </si>
  <si>
    <t xml:space="preserve">   29. 전 력 판 매 수 입  추 이</t>
    <phoneticPr fontId="5" type="noConversion"/>
  </si>
  <si>
    <r>
      <t xml:space="preserve">(단위 : 천원)   </t>
    </r>
    <r>
      <rPr>
        <sz val="16"/>
        <color indexed="8"/>
        <rFont val="돋움"/>
        <family val="3"/>
        <charset val="129"/>
      </rPr>
      <t xml:space="preserve"> Trends in revenues from sales</t>
    </r>
    <phoneticPr fontId="5" type="noConversion"/>
  </si>
  <si>
    <t>(Unit : Thousand won)</t>
    <phoneticPr fontId="5" type="noConversion"/>
  </si>
  <si>
    <r>
      <t>교   육   용</t>
    </r>
    <r>
      <rPr>
        <sz val="9"/>
        <color indexed="8"/>
        <rFont val="돋움"/>
        <family val="3"/>
        <charset val="129"/>
      </rPr>
      <t xml:space="preserve">
Educational</t>
    </r>
    <phoneticPr fontId="5" type="noConversion"/>
  </si>
  <si>
    <t>산   업   용
Industrial</t>
    <phoneticPr fontId="5" type="noConversion"/>
  </si>
  <si>
    <t>농    사    용
Agricultural</t>
    <phoneticPr fontId="5" type="noConversion"/>
  </si>
  <si>
    <t>가   로   등
Street lighting</t>
    <phoneticPr fontId="5" type="noConversion"/>
  </si>
  <si>
    <t>심   야
Midnight Power</t>
    <phoneticPr fontId="5" type="noConversion"/>
  </si>
  <si>
    <t>합     계
Total</t>
    <phoneticPr fontId="5" type="noConversion"/>
  </si>
  <si>
    <t xml:space="preserve">   30. 판 매 단 가  추 이</t>
    <phoneticPr fontId="5" type="noConversion"/>
  </si>
  <si>
    <t>(단위:원/kWh)</t>
    <phoneticPr fontId="5" type="noConversion"/>
  </si>
  <si>
    <t xml:space="preserve">  Trends in average revenues per kWh sold</t>
    <phoneticPr fontId="5" type="noConversion"/>
  </si>
  <si>
    <t xml:space="preserve"> (Unit : won/kWh)</t>
  </si>
  <si>
    <t>일반용
Public &amp;
Service</t>
    <phoneticPr fontId="5" type="noConversion"/>
  </si>
  <si>
    <r>
      <t>교육용</t>
    </r>
    <r>
      <rPr>
        <sz val="9"/>
        <color indexed="8"/>
        <rFont val="돋움"/>
        <family val="3"/>
        <charset val="129"/>
      </rPr>
      <t xml:space="preserve">
Edu-
cational</t>
    </r>
    <phoneticPr fontId="5" type="noConversion"/>
  </si>
  <si>
    <t>심야
 Mid-
night</t>
    <phoneticPr fontId="5" type="noConversion"/>
  </si>
  <si>
    <t>합  계 
Total</t>
    <phoneticPr fontId="5" type="noConversion"/>
  </si>
  <si>
    <t xml:space="preserve">        95.30</t>
  </si>
  <si>
    <t xml:space="preserve">        78.58</t>
  </si>
  <si>
    <t xml:space="preserve">        66.24</t>
  </si>
  <si>
    <t xml:space="preserve">        42.38</t>
  </si>
  <si>
    <t xml:space="preserve">        72.50</t>
  </si>
  <si>
    <t xml:space="preserve">        78.76</t>
  </si>
  <si>
    <t xml:space="preserve">        98.50</t>
  </si>
  <si>
    <t xml:space="preserve">        83.56</t>
  </si>
  <si>
    <t xml:space="preserve">        73.69</t>
  </si>
  <si>
    <t xml:space="preserve">        42.13</t>
  </si>
  <si>
    <t xml:space="preserve">        76.65</t>
  </si>
  <si>
    <t xml:space="preserve">        83.59</t>
  </si>
  <si>
    <t xml:space="preserve">   31. 경  영  분  석  비  율</t>
    <phoneticPr fontId="5" type="noConversion"/>
  </si>
  <si>
    <t>Ratios of business analysis</t>
    <phoneticPr fontId="5" type="noConversion"/>
  </si>
  <si>
    <t>연 도 별
During</t>
    <phoneticPr fontId="5" type="noConversion"/>
  </si>
  <si>
    <r>
      <t xml:space="preserve">자기자본
비율
</t>
    </r>
    <r>
      <rPr>
        <sz val="8"/>
        <rFont val="돋움"/>
        <family val="3"/>
        <charset val="129"/>
      </rPr>
      <t>Stockholders' 
equity 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</si>
  <si>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부채비율
</t>
    </r>
    <r>
      <rPr>
        <sz val="8"/>
        <rFont val="돋움"/>
        <family val="3"/>
        <charset val="129"/>
      </rPr>
      <t>Debt equity
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</si>
  <si>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비유동비율
</t>
    </r>
    <r>
      <rPr>
        <sz val="8"/>
        <rFont val="돋움"/>
        <family val="3"/>
        <charset val="129"/>
      </rPr>
      <t xml:space="preserve">Fixed assets to
stockholders' 
equity  </t>
    </r>
    <r>
      <rPr>
        <sz val="9"/>
        <rFont val="돋움"/>
        <family val="3"/>
        <charset val="129"/>
      </rPr>
      <t>(%)</t>
    </r>
    <phoneticPr fontId="5" type="noConversion"/>
  </si>
  <si>
    <r>
      <rPr>
        <sz val="8"/>
        <rFont val="돋움"/>
        <family val="3"/>
        <charset val="129"/>
      </rPr>
      <t>비유동장기
적합율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Fixed assets to stockholders' equity and long-term liabilities  </t>
    </r>
    <r>
      <rPr>
        <sz val="7.5"/>
        <rFont val="돋움"/>
        <family val="3"/>
        <charset val="129"/>
      </rPr>
      <t xml:space="preserve">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</si>
  <si>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유동비율
</t>
    </r>
    <r>
      <rPr>
        <sz val="8"/>
        <rFont val="돋움"/>
        <family val="3"/>
        <charset val="129"/>
      </rPr>
      <t xml:space="preserve">Current ratio
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</si>
  <si>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당좌비율
</t>
    </r>
    <r>
      <rPr>
        <sz val="8"/>
        <rFont val="돋움"/>
        <family val="3"/>
        <charset val="129"/>
      </rPr>
      <t>Quick ratio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</si>
  <si>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총자본
순이익율
</t>
    </r>
    <r>
      <rPr>
        <sz val="8"/>
        <rFont val="돋움"/>
        <family val="3"/>
        <charset val="129"/>
      </rPr>
      <t xml:space="preserve">Net income to
stockholders' equity 
and liabilities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</si>
  <si>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자기자본
순이익율
</t>
    </r>
    <r>
      <rPr>
        <sz val="8"/>
        <rFont val="돋움"/>
        <family val="3"/>
        <charset val="129"/>
      </rPr>
      <t xml:space="preserve">Net income to
stockholders' equity  </t>
    </r>
    <r>
      <rPr>
        <sz val="9"/>
        <rFont val="돋움"/>
        <family val="3"/>
        <charset val="129"/>
      </rPr>
      <t xml:space="preserve"> (%)</t>
    </r>
    <phoneticPr fontId="5" type="noConversion"/>
  </si>
  <si>
    <r>
      <t xml:space="preserve">매출액
순이익율
</t>
    </r>
    <r>
      <rPr>
        <sz val="8"/>
        <rFont val="돋움"/>
        <family val="3"/>
        <charset val="129"/>
      </rPr>
      <t>Net income to
net sales</t>
    </r>
    <r>
      <rPr>
        <sz val="9"/>
        <rFont val="돋움"/>
        <family val="3"/>
        <charset val="129"/>
      </rPr>
      <t xml:space="preserve">
(%)</t>
    </r>
    <phoneticPr fontId="5" type="noConversion"/>
  </si>
  <si>
    <r>
      <t xml:space="preserve">수지비율
</t>
    </r>
    <r>
      <rPr>
        <sz val="8"/>
        <rFont val="돋움"/>
        <family val="3"/>
        <charset val="129"/>
      </rPr>
      <t xml:space="preserve">Total expenses 
to total 
revenues  </t>
    </r>
    <r>
      <rPr>
        <sz val="9"/>
        <rFont val="돋움"/>
        <family val="3"/>
        <charset val="129"/>
      </rPr>
      <t>(%)</t>
    </r>
    <phoneticPr fontId="5" type="noConversion"/>
  </si>
  <si>
    <r>
      <t xml:space="preserve">총자본
회전율
</t>
    </r>
    <r>
      <rPr>
        <sz val="8"/>
        <rFont val="돋움"/>
        <family val="3"/>
        <charset val="129"/>
      </rPr>
      <t>Stockholders' 
equity and liabilities
turnover ratio</t>
    </r>
    <r>
      <rPr>
        <sz val="9"/>
        <rFont val="돋움"/>
        <family val="3"/>
        <charset val="129"/>
      </rPr>
      <t xml:space="preserve">
(times)</t>
    </r>
    <phoneticPr fontId="5" type="noConversion"/>
  </si>
  <si>
    <r>
      <t xml:space="preserve">자기자본
회전율
</t>
    </r>
    <r>
      <rPr>
        <sz val="8"/>
        <rFont val="돋움"/>
        <family val="3"/>
        <charset val="129"/>
      </rPr>
      <t>Net worth
turnover ratio</t>
    </r>
    <r>
      <rPr>
        <sz val="9"/>
        <rFont val="돋움"/>
        <family val="3"/>
        <charset val="129"/>
      </rPr>
      <t xml:space="preserve">
(times)</t>
    </r>
    <phoneticPr fontId="5" type="noConversion"/>
  </si>
  <si>
    <r>
      <t xml:space="preserve">총자본
투자효율
</t>
    </r>
    <r>
      <rPr>
        <sz val="8"/>
        <rFont val="돋움"/>
        <family val="3"/>
        <charset val="129"/>
      </rPr>
      <t>Productivity of
capital</t>
    </r>
    <r>
      <rPr>
        <sz val="9"/>
        <rFont val="돋움"/>
        <family val="3"/>
        <charset val="129"/>
      </rPr>
      <t xml:space="preserve">
(%)</t>
    </r>
    <phoneticPr fontId="5" type="noConversion"/>
  </si>
  <si>
    <t>2012(연결)</t>
    <phoneticPr fontId="5" type="noConversion"/>
  </si>
  <si>
    <t>2013(연결)</t>
    <phoneticPr fontId="5" type="noConversion"/>
  </si>
  <si>
    <t>2014(연결)</t>
  </si>
  <si>
    <t>2015(연결)</t>
  </si>
  <si>
    <t>2016(연결)</t>
    <phoneticPr fontId="5" type="noConversion"/>
  </si>
  <si>
    <t>2017(연결)</t>
  </si>
  <si>
    <t>2018(연결)</t>
    <phoneticPr fontId="5" type="noConversion"/>
  </si>
  <si>
    <t>2011년 IFRS기준</t>
    <phoneticPr fontId="5" type="noConversion"/>
  </si>
  <si>
    <t>유동자산</t>
    <phoneticPr fontId="5" type="noConversion"/>
  </si>
  <si>
    <t>GAAP</t>
    <phoneticPr fontId="5" type="noConversion"/>
  </si>
  <si>
    <t>재고자산</t>
    <phoneticPr fontId="5" type="noConversion"/>
  </si>
  <si>
    <t>당좌비율 =</t>
    <phoneticPr fontId="5" type="noConversion"/>
  </si>
  <si>
    <t>당좌자산(=유동자산-재고자산)</t>
    <phoneticPr fontId="5" type="noConversion"/>
  </si>
  <si>
    <t>당좌자산</t>
    <phoneticPr fontId="5" type="noConversion"/>
  </si>
  <si>
    <t>유동부채</t>
    <phoneticPr fontId="5" type="noConversion"/>
  </si>
  <si>
    <t xml:space="preserve">   32. 종  업  원  수</t>
    <phoneticPr fontId="5" type="noConversion"/>
  </si>
  <si>
    <t xml:space="preserve">
 (단위 : 명)</t>
    <phoneticPr fontId="5" type="noConversion"/>
  </si>
  <si>
    <t>Employees of KEPCO</t>
    <phoneticPr fontId="5" type="noConversion"/>
  </si>
  <si>
    <t xml:space="preserve">
(Unit : Persons)</t>
    <phoneticPr fontId="5" type="noConversion"/>
  </si>
  <si>
    <t>연 도 말
End of</t>
    <phoneticPr fontId="5" type="noConversion"/>
  </si>
  <si>
    <t>경        영
Administration</t>
    <phoneticPr fontId="5" type="noConversion"/>
  </si>
  <si>
    <t>사         무
Office clerk</t>
    <phoneticPr fontId="5" type="noConversion"/>
  </si>
  <si>
    <t>기       술
Engineer</t>
    <phoneticPr fontId="5" type="noConversion"/>
  </si>
  <si>
    <t>기          능
Skilled worker</t>
    <phoneticPr fontId="5" type="noConversion"/>
  </si>
  <si>
    <r>
      <t xml:space="preserve">   2001 </t>
    </r>
    <r>
      <rPr>
        <vertAlign val="superscript"/>
        <sz val="11"/>
        <color theme="1"/>
        <rFont val="돋움"/>
        <family val="3"/>
        <charset val="129"/>
      </rPr>
      <t>1)</t>
    </r>
    <phoneticPr fontId="5" type="noConversion"/>
  </si>
  <si>
    <t>전력거래소 (KPX)</t>
    <phoneticPr fontId="5" type="noConversion"/>
  </si>
  <si>
    <t>한수원     (KHNP)</t>
    <phoneticPr fontId="5" type="noConversion"/>
  </si>
  <si>
    <t>남동       (KOEN)</t>
    <phoneticPr fontId="5" type="noConversion"/>
  </si>
  <si>
    <t>중부    (KOMIPO)</t>
    <phoneticPr fontId="5" type="noConversion"/>
  </si>
  <si>
    <t>서부           (WP)</t>
    <phoneticPr fontId="5" type="noConversion"/>
  </si>
  <si>
    <t>남부     (KOSPO)</t>
    <phoneticPr fontId="5" type="noConversion"/>
  </si>
  <si>
    <t>동서        (EWP)</t>
    <phoneticPr fontId="5" type="noConversion"/>
  </si>
  <si>
    <t>※ 1) 2001. 4. 2  발전부문 6개자회사 및 전력거래소로 분리</t>
    <phoneticPr fontId="5" type="noConversion"/>
  </si>
  <si>
    <t xml:space="preserve">    1) On Apr. 2, 2001, KEPCO's power generation division was divided into 6 generation subsidiary</t>
    <phoneticPr fontId="5" type="noConversion"/>
  </si>
  <si>
    <t xml:space="preserve">        companies and a Power Exchange.</t>
    <phoneticPr fontId="5" type="noConversion"/>
  </si>
  <si>
    <t xml:space="preserve">   33. 노 동 생 산 성</t>
    <phoneticPr fontId="5" type="noConversion"/>
  </si>
  <si>
    <t xml:space="preserve"> Labor productivity</t>
    <phoneticPr fontId="5" type="noConversion"/>
  </si>
  <si>
    <t>연 도 별
During</t>
    <phoneticPr fontId="5" type="noConversion"/>
  </si>
  <si>
    <r>
      <t xml:space="preserve">발  전  량 </t>
    </r>
    <r>
      <rPr>
        <vertAlign val="superscript"/>
        <sz val="9"/>
        <color theme="1"/>
        <rFont val="돋움"/>
        <family val="3"/>
        <charset val="129"/>
      </rPr>
      <t>1)</t>
    </r>
    <r>
      <rPr>
        <sz val="9"/>
        <color theme="1"/>
        <rFont val="돋움"/>
        <family val="3"/>
        <charset val="129"/>
      </rPr>
      <t xml:space="preserve">
Power
generated
(MWh) </t>
    </r>
    <phoneticPr fontId="5" type="noConversion"/>
  </si>
  <si>
    <t>판  매  량
Power sold
(MWh)</t>
    <phoneticPr fontId="5" type="noConversion"/>
  </si>
  <si>
    <r>
      <t>경상평균인원</t>
    </r>
    <r>
      <rPr>
        <sz val="36"/>
        <color theme="1"/>
        <rFont val="돋움"/>
        <family val="3"/>
        <charset val="129"/>
      </rPr>
      <t xml:space="preserve">
</t>
    </r>
    <r>
      <rPr>
        <sz val="9"/>
        <color theme="1"/>
        <rFont val="돋움"/>
        <family val="3"/>
        <charset val="129"/>
      </rPr>
      <t>Average employees
electric operating
only
(Persons)</t>
    </r>
    <phoneticPr fontId="5" type="noConversion"/>
  </si>
  <si>
    <t>1인당 생산성     Productivity</t>
    <phoneticPr fontId="5" type="noConversion"/>
  </si>
  <si>
    <t>발 전 량
Power
generated
(MWh/인)</t>
    <phoneticPr fontId="5" type="noConversion"/>
  </si>
  <si>
    <t>증 가 율
Increase
over
previous
year (%)</t>
    <phoneticPr fontId="5" type="noConversion"/>
  </si>
  <si>
    <t>판 매 량
Power
sold
(MWh/人)</t>
    <phoneticPr fontId="5" type="noConversion"/>
  </si>
  <si>
    <t>증 가 율
Increase
over 
previous 
year (%)</t>
    <phoneticPr fontId="5" type="noConversion"/>
  </si>
  <si>
    <t xml:space="preserve">      -</t>
    <phoneticPr fontId="5" type="noConversion"/>
  </si>
  <si>
    <t xml:space="preserve">  1)  타사 발전량 제외              Excludes generated power by Other co. </t>
    <phoneticPr fontId="5" type="noConversion"/>
  </si>
  <si>
    <t xml:space="preserve">  ※  2001년의 경상평균인원은 발전부문 분리('01. 4. 2) 후 한전의 총평균인원임.</t>
    <phoneticPr fontId="5" type="noConversion"/>
  </si>
  <si>
    <t xml:space="preserve">       In 2001, Average employees are KEPCO's total average manpower after power generation disivion</t>
    <phoneticPr fontId="5" type="noConversion"/>
  </si>
  <si>
    <t xml:space="preserve">       was divided.</t>
    <phoneticPr fontId="5" type="noConversion"/>
  </si>
  <si>
    <t xml:space="preserve">   34.  재 무 상 태 표</t>
    <phoneticPr fontId="5" type="noConversion"/>
  </si>
  <si>
    <r>
      <t xml:space="preserve">(단위 : 백만원) </t>
    </r>
    <r>
      <rPr>
        <sz val="20"/>
        <color indexed="8"/>
        <rFont val="돋움"/>
        <family val="3"/>
        <charset val="129"/>
      </rPr>
      <t xml:space="preserve"> </t>
    </r>
    <r>
      <rPr>
        <sz val="16"/>
        <color indexed="8"/>
        <rFont val="돋움"/>
        <family val="3"/>
        <charset val="129"/>
      </rPr>
      <t xml:space="preserve">Balance sheet                </t>
    </r>
    <phoneticPr fontId="5" type="noConversion"/>
  </si>
  <si>
    <t xml:space="preserve">
  (Unit : Million won)</t>
    <phoneticPr fontId="5" type="noConversion"/>
  </si>
  <si>
    <t xml:space="preserve">                   연도별
  계정과목</t>
    <phoneticPr fontId="5" type="noConversion"/>
  </si>
  <si>
    <t>2011</t>
  </si>
  <si>
    <t xml:space="preserve">     End of
                           Accounts </t>
    <phoneticPr fontId="5" type="noConversion"/>
  </si>
  <si>
    <t xml:space="preserve">  1. 유동자산</t>
    <phoneticPr fontId="5" type="noConversion"/>
  </si>
  <si>
    <t xml:space="preserve"> 1. Current Assets</t>
    <phoneticPr fontId="5" type="noConversion"/>
  </si>
  <si>
    <t xml:space="preserve">    가. 현금 및 현금성 자산</t>
    <phoneticPr fontId="5" type="noConversion"/>
  </si>
  <si>
    <t xml:space="preserve">   a. Cash and cash equivalents</t>
    <phoneticPr fontId="5" type="noConversion"/>
  </si>
  <si>
    <t xml:space="preserve">    나. 유동금융자산</t>
    <phoneticPr fontId="5" type="noConversion"/>
  </si>
  <si>
    <t xml:space="preserve">   b. Current financial assets, net</t>
    <phoneticPr fontId="5" type="noConversion"/>
  </si>
  <si>
    <t xml:space="preserve">    다. 매출채권 및 기타채권</t>
    <phoneticPr fontId="5" type="noConversion"/>
  </si>
  <si>
    <t xml:space="preserve">   c. Accounts and other receivables,
       net</t>
    <phoneticPr fontId="5" type="noConversion"/>
  </si>
  <si>
    <t xml:space="preserve">    라. 재고 자산</t>
    <phoneticPr fontId="5" type="noConversion"/>
  </si>
  <si>
    <t xml:space="preserve">   d. Inventories, net</t>
    <phoneticPr fontId="5" type="noConversion"/>
  </si>
  <si>
    <t xml:space="preserve">    마. 기타 자산</t>
    <phoneticPr fontId="5" type="noConversion"/>
  </si>
  <si>
    <t xml:space="preserve">   e. Current non-financial and other 
       assets</t>
    <phoneticPr fontId="5" type="noConversion"/>
  </si>
  <si>
    <t xml:space="preserve">  2. 비유동자산</t>
    <phoneticPr fontId="5" type="noConversion"/>
  </si>
  <si>
    <t xml:space="preserve"> 2. Non-Current Assets</t>
    <phoneticPr fontId="5" type="noConversion"/>
  </si>
  <si>
    <t xml:space="preserve">   가. 비유동 금융자산</t>
    <phoneticPr fontId="5" type="noConversion"/>
  </si>
  <si>
    <t xml:space="preserve">   a. Non-current financial assets, net</t>
    <phoneticPr fontId="5" type="noConversion"/>
  </si>
  <si>
    <t xml:space="preserve">    나. 장기매출 채권 등</t>
    <phoneticPr fontId="5" type="noConversion"/>
  </si>
  <si>
    <t xml:space="preserve">   b. Non-current accounts and
      other receivables, net</t>
    <phoneticPr fontId="5" type="noConversion"/>
  </si>
  <si>
    <t xml:space="preserve">    다. 유형자산</t>
    <phoneticPr fontId="5" type="noConversion"/>
  </si>
  <si>
    <t xml:space="preserve">   c. Property, plant and equipment, net</t>
    <phoneticPr fontId="5" type="noConversion"/>
  </si>
  <si>
    <t xml:space="preserve">    라. 투자부동산</t>
    <phoneticPr fontId="5" type="noConversion"/>
  </si>
  <si>
    <t xml:space="preserve">   d. Investment properties, net</t>
    <phoneticPr fontId="5" type="noConversion"/>
  </si>
  <si>
    <t xml:space="preserve">    마. 무형자산</t>
    <phoneticPr fontId="5" type="noConversion"/>
  </si>
  <si>
    <t xml:space="preserve">   e. Intangible assets, net</t>
    <phoneticPr fontId="5" type="noConversion"/>
  </si>
  <si>
    <t xml:space="preserve">    바. 관계기업 투자지분</t>
    <phoneticPr fontId="5" type="noConversion"/>
  </si>
  <si>
    <t xml:space="preserve">   f. Investments in associates</t>
    <phoneticPr fontId="5" type="noConversion"/>
  </si>
  <si>
    <t xml:space="preserve">    사. 기타 자산</t>
    <phoneticPr fontId="5" type="noConversion"/>
  </si>
  <si>
    <t xml:space="preserve">   g. Investments in joint ventures
       and other assets</t>
    <phoneticPr fontId="5" type="noConversion"/>
  </si>
  <si>
    <t xml:space="preserve">  자  산  총  계</t>
    <phoneticPr fontId="5" type="noConversion"/>
  </si>
  <si>
    <t xml:space="preserve">     Total Assets</t>
    <phoneticPr fontId="5" type="noConversion"/>
  </si>
  <si>
    <t xml:space="preserve">  1. 유동부채</t>
    <phoneticPr fontId="5" type="noConversion"/>
  </si>
  <si>
    <t xml:space="preserve"> 1. Current Liabilities</t>
    <phoneticPr fontId="5" type="noConversion"/>
  </si>
  <si>
    <t xml:space="preserve">  2. 비유동부채</t>
    <phoneticPr fontId="5" type="noConversion"/>
  </si>
  <si>
    <t xml:space="preserve"> 2. Non-Current Liabilities</t>
    <phoneticPr fontId="5" type="noConversion"/>
  </si>
  <si>
    <t xml:space="preserve">  부    채    계</t>
    <phoneticPr fontId="5" type="noConversion"/>
  </si>
  <si>
    <t xml:space="preserve">      Total Liabilities</t>
    <phoneticPr fontId="5" type="noConversion"/>
  </si>
  <si>
    <t xml:space="preserve">  1. 납입자본</t>
    <phoneticPr fontId="5" type="noConversion"/>
  </si>
  <si>
    <t xml:space="preserve"> 1. Contributed Capial</t>
    <phoneticPr fontId="5" type="noConversion"/>
  </si>
  <si>
    <t xml:space="preserve">  2. 이익 잉여금</t>
    <phoneticPr fontId="5" type="noConversion"/>
  </si>
  <si>
    <t xml:space="preserve"> 2. Retained Earnings</t>
    <phoneticPr fontId="5" type="noConversion"/>
  </si>
  <si>
    <t xml:space="preserve">  3. 기타자본구성요소</t>
    <phoneticPr fontId="5" type="noConversion"/>
  </si>
  <si>
    <t xml:space="preserve"> 3. Other Components of Equity</t>
    <phoneticPr fontId="5" type="noConversion"/>
  </si>
  <si>
    <t xml:space="preserve">  4. 지배기업 소유주에게 
     귀속되는 자본</t>
    <phoneticPr fontId="5" type="noConversion"/>
  </si>
  <si>
    <t xml:space="preserve"> 4. Equity attributable to Owners
     of the company</t>
    <phoneticPr fontId="5" type="noConversion"/>
  </si>
  <si>
    <t xml:space="preserve">  5. 비 지배분</t>
    <phoneticPr fontId="5" type="noConversion"/>
  </si>
  <si>
    <t xml:space="preserve"> 5. Non-controlling Interests</t>
    <phoneticPr fontId="5" type="noConversion"/>
  </si>
  <si>
    <t xml:space="preserve">  자    본    총    계</t>
    <phoneticPr fontId="5" type="noConversion"/>
  </si>
  <si>
    <t xml:space="preserve">       Total Equity</t>
    <phoneticPr fontId="5" type="noConversion"/>
  </si>
  <si>
    <t xml:space="preserve">  부 채  및  자 본  총 계</t>
    <phoneticPr fontId="5" type="noConversion"/>
  </si>
  <si>
    <t>Total Liabilities and Equity</t>
    <phoneticPr fontId="5" type="noConversion"/>
  </si>
  <si>
    <t xml:space="preserve">   ※ Consolidated Financial was applied since 2010
</t>
    <phoneticPr fontId="5" type="noConversion"/>
  </si>
  <si>
    <t xml:space="preserve">   35.  손 익 계 산 서 </t>
    <phoneticPr fontId="5" type="noConversion"/>
  </si>
  <si>
    <r>
      <t>(단위 : 백만원)</t>
    </r>
    <r>
      <rPr>
        <b/>
        <sz val="16"/>
        <color theme="1"/>
        <rFont val="돋움"/>
        <family val="3"/>
        <charset val="129"/>
      </rPr>
      <t xml:space="preserve">  </t>
    </r>
    <r>
      <rPr>
        <sz val="16"/>
        <color theme="1"/>
        <rFont val="돋움"/>
        <family val="3"/>
        <charset val="129"/>
      </rPr>
      <t xml:space="preserve">Income statement                 </t>
    </r>
    <phoneticPr fontId="5" type="noConversion"/>
  </si>
  <si>
    <t xml:space="preserve">
  (Unit : Million won)</t>
    <phoneticPr fontId="5" type="noConversion"/>
  </si>
  <si>
    <t xml:space="preserve">                           연 도 별
   계정과목</t>
    <phoneticPr fontId="5" type="noConversion"/>
  </si>
  <si>
    <t>2012</t>
  </si>
  <si>
    <t xml:space="preserve">    End of
                     Accounts </t>
    <phoneticPr fontId="5" type="noConversion"/>
  </si>
  <si>
    <t xml:space="preserve">  1. 매      출      액 </t>
    <phoneticPr fontId="5" type="noConversion"/>
  </si>
  <si>
    <t xml:space="preserve"> 1.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</si>
  <si>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매출액</t>
    </r>
    <phoneticPr fontId="5" type="noConversion"/>
  </si>
  <si>
    <t xml:space="preserve">   a. Sales of goods</t>
    <phoneticPr fontId="5" type="noConversion"/>
  </si>
  <si>
    <t xml:space="preserve">   나. 용역의 제공으로 인한 매출액</t>
    <phoneticPr fontId="5" type="noConversion"/>
  </si>
  <si>
    <t xml:space="preserve">   b. Sales of service</t>
    <phoneticPr fontId="5" type="noConversion"/>
  </si>
  <si>
    <t xml:space="preserve">   다. 건설계약으로 인한 매출액</t>
    <phoneticPr fontId="5" type="noConversion"/>
  </si>
  <si>
    <t xml:space="preserve">   c. Sales of construction 
       contracts</t>
    <phoneticPr fontId="5" type="noConversion"/>
  </si>
  <si>
    <t xml:space="preserve">   라. 공사부담금 수익으로 인한 매출액</t>
    <phoneticPr fontId="5" type="noConversion"/>
  </si>
  <si>
    <t xml:space="preserve">   d. Sales of contributions for
       construction</t>
    <phoneticPr fontId="5" type="noConversion"/>
  </si>
  <si>
    <t xml:space="preserve">  2. 매   출   원   가</t>
    <phoneticPr fontId="5" type="noConversion"/>
  </si>
  <si>
    <t xml:space="preserve"> 2. Cost of Sales 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</si>
  <si>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재화의 판매로 인한 매출원가</t>
    </r>
    <phoneticPr fontId="5" type="noConversion"/>
  </si>
  <si>
    <t xml:space="preserve">   a. Cost of goods</t>
    <phoneticPr fontId="5" type="noConversion"/>
  </si>
  <si>
    <t xml:space="preserve">   나. 용역의 제공으로 인한 매출원가</t>
    <phoneticPr fontId="5" type="noConversion"/>
  </si>
  <si>
    <t xml:space="preserve">   b. Cost of service</t>
    <phoneticPr fontId="5" type="noConversion"/>
  </si>
  <si>
    <t xml:space="preserve">   다. 건설계약으로 인한 매출원가</t>
    <phoneticPr fontId="5" type="noConversion"/>
  </si>
  <si>
    <t xml:space="preserve">   c. Cost of construction 
      contracts</t>
    <phoneticPr fontId="5" type="noConversion"/>
  </si>
  <si>
    <t xml:space="preserve">  3. 판매비와 관리비</t>
    <phoneticPr fontId="5" type="noConversion"/>
  </si>
  <si>
    <t xml:space="preserve"> 3. Selling and administrative 
     expenses</t>
    <phoneticPr fontId="5" type="noConversion"/>
  </si>
  <si>
    <t xml:space="preserve">  4. 영업이익 ( 1 - 2 - 3 )</t>
    <phoneticPr fontId="5" type="noConversion"/>
  </si>
  <si>
    <t xml:space="preserve"> 4. Operation income</t>
    <phoneticPr fontId="5" type="noConversion"/>
  </si>
  <si>
    <t xml:space="preserve">  5. 기타수익</t>
    <phoneticPr fontId="5" type="noConversion"/>
  </si>
  <si>
    <t xml:space="preserve"> 5. Other income</t>
    <phoneticPr fontId="5" type="noConversion"/>
  </si>
  <si>
    <t xml:space="preserve">  6. 기타비용</t>
    <phoneticPr fontId="5" type="noConversion"/>
  </si>
  <si>
    <t xml:space="preserve"> 6. Other expenses</t>
    <phoneticPr fontId="5" type="noConversion"/>
  </si>
  <si>
    <t xml:space="preserve">  7. 기타이익(손실)</t>
    <phoneticPr fontId="5" type="noConversion"/>
  </si>
  <si>
    <t xml:space="preserve"> 7. Other gains, net</t>
    <phoneticPr fontId="5" type="noConversion"/>
  </si>
  <si>
    <t xml:space="preserve">  8. 금융수익</t>
    <phoneticPr fontId="5" type="noConversion"/>
  </si>
  <si>
    <t xml:space="preserve"> 8. Finance income</t>
    <phoneticPr fontId="5" type="noConversion"/>
  </si>
  <si>
    <t xml:space="preserve">  9. 금융원가</t>
    <phoneticPr fontId="5" type="noConversion"/>
  </si>
  <si>
    <t xml:space="preserve"> 9. Finance expenses</t>
    <phoneticPr fontId="5" type="noConversion"/>
  </si>
  <si>
    <t xml:space="preserve">  10. 지분법 적용 관련 이익</t>
    <phoneticPr fontId="5" type="noConversion"/>
  </si>
  <si>
    <t xml:space="preserve"> 10. Profits of associates and 
       joint ventures using equity 
       method</t>
    <phoneticPr fontId="5" type="noConversion"/>
  </si>
  <si>
    <t xml:space="preserve">  11. 법인세 비용 차감전 순손익
       ( 4 + 5 - 6 + 7 + 8 - 9 + 10 )</t>
    <phoneticPr fontId="5" type="noConversion"/>
  </si>
  <si>
    <t xml:space="preserve"> 11. Income before income tax</t>
    <phoneticPr fontId="5" type="noConversion"/>
  </si>
  <si>
    <t xml:space="preserve">  12. 법인세 비용 </t>
    <phoneticPr fontId="5" type="noConversion"/>
  </si>
  <si>
    <t xml:space="preserve"> 12. Income tax expense</t>
    <phoneticPr fontId="5" type="noConversion"/>
  </si>
  <si>
    <t xml:space="preserve">  13. 당기순이익 ( 11 - 12 )</t>
    <phoneticPr fontId="5" type="noConversion"/>
  </si>
  <si>
    <t xml:space="preserve"> 13. Net income attributable to</t>
    <phoneticPr fontId="5" type="noConversion"/>
  </si>
  <si>
    <r>
      <t xml:space="preserve">   가. </t>
    </r>
    <r>
      <rPr>
        <sz val="8.3000000000000007"/>
        <color theme="1"/>
        <rFont val="돋움"/>
        <family val="3"/>
        <charset val="129"/>
      </rPr>
      <t>지배기업의 소유주에게 귀속
         되는 당기순손익</t>
    </r>
    <phoneticPr fontId="5" type="noConversion"/>
  </si>
  <si>
    <t xml:space="preserve">   a. Owners of the company</t>
    <phoneticPr fontId="5" type="noConversion"/>
  </si>
  <si>
    <t xml:space="preserve">   나. 비지배 지분에 귀속되는 
        당기순손익</t>
    <phoneticPr fontId="5" type="noConversion"/>
  </si>
  <si>
    <t xml:space="preserve">   b. Non-controlling interests</t>
    <phoneticPr fontId="5" type="noConversion"/>
  </si>
  <si>
    <t xml:space="preserve">   ※ 연결재무제표 기준</t>
    <phoneticPr fontId="5" type="noConversion"/>
  </si>
  <si>
    <t xml:space="preserve">   ※ Consolidated Financial</t>
    <phoneticPr fontId="5" type="noConversion"/>
  </si>
  <si>
    <t xml:space="preserve">   36. 자 본 금  변 천  (1)</t>
    <phoneticPr fontId="5" type="noConversion"/>
  </si>
  <si>
    <r>
      <t xml:space="preserve"> (단위 : 천원)   </t>
    </r>
    <r>
      <rPr>
        <sz val="16"/>
        <color theme="1"/>
        <rFont val="돋움"/>
        <family val="3"/>
        <charset val="129"/>
      </rPr>
      <t xml:space="preserve">History of Capital equity                        </t>
    </r>
    <r>
      <rPr>
        <sz val="9"/>
        <color theme="1"/>
        <rFont val="돋움"/>
        <family val="3"/>
        <charset val="129"/>
      </rPr>
      <t xml:space="preserve"> (Unit : Thousand won)</t>
    </r>
    <phoneticPr fontId="5" type="noConversion"/>
  </si>
  <si>
    <t>연 도 별
During</t>
    <phoneticPr fontId="5" type="noConversion"/>
  </si>
  <si>
    <t>증자자본액
Increase in
Capital equity</t>
    <phoneticPr fontId="5" type="noConversion"/>
  </si>
  <si>
    <t>증자후자본액
After
 increase</t>
    <phoneticPr fontId="5" type="noConversion"/>
  </si>
  <si>
    <t>비                    고
Remarks</t>
    <phoneticPr fontId="5" type="noConversion"/>
  </si>
  <si>
    <t>1961</t>
    <phoneticPr fontId="5" type="noConversion"/>
  </si>
  <si>
    <t xml:space="preserve">  3사 통합   Merger of three electric companies</t>
    <phoneticPr fontId="5" type="noConversion"/>
  </si>
  <si>
    <t>1963</t>
    <phoneticPr fontId="5" type="noConversion"/>
  </si>
  <si>
    <r>
      <t xml:space="preserve">   무상증자   Stock dividends by 
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</t>
    </r>
    <r>
      <rPr>
        <sz val="6"/>
        <color theme="1"/>
        <rFont val="돋움"/>
        <family val="3"/>
        <charset val="129"/>
      </rPr>
      <t xml:space="preserve"> </t>
    </r>
    <r>
      <rPr>
        <sz val="9"/>
        <color theme="1"/>
        <rFont val="돋움"/>
        <family val="3"/>
        <charset val="129"/>
      </rPr>
      <t xml:space="preserve">      transferring revaluation surplus</t>
    </r>
    <phoneticPr fontId="5" type="noConversion"/>
  </si>
  <si>
    <t>1964</t>
  </si>
  <si>
    <t xml:space="preserve">                         "</t>
  </si>
  <si>
    <t>1967</t>
    <phoneticPr fontId="5" type="noConversion"/>
  </si>
  <si>
    <t>1968</t>
  </si>
  <si>
    <t xml:space="preserve">  포괄증자   Increase in capital equity by means of 
                 mixed capital increase method</t>
    <phoneticPr fontId="5" type="noConversion"/>
  </si>
  <si>
    <t>1969</t>
  </si>
  <si>
    <t xml:space="preserve">                          "</t>
  </si>
  <si>
    <t>1970</t>
  </si>
  <si>
    <t>1972</t>
  </si>
  <si>
    <t>1973</t>
  </si>
  <si>
    <t xml:space="preserve">  유상증자   Issue of common stock at par value</t>
    <phoneticPr fontId="5" type="noConversion"/>
  </si>
  <si>
    <t>1974</t>
  </si>
  <si>
    <t xml:space="preserve">  포괄증자   Increase in capital equity by means of
                 mixed capital increase method</t>
    <phoneticPr fontId="5" type="noConversion"/>
  </si>
  <si>
    <t>1974</t>
    <phoneticPr fontId="5" type="noConversion"/>
  </si>
  <si>
    <t>1975</t>
  </si>
  <si>
    <t>1976</t>
  </si>
  <si>
    <t>1976</t>
    <phoneticPr fontId="5" type="noConversion"/>
  </si>
  <si>
    <t>1977</t>
  </si>
  <si>
    <t xml:space="preserve">  유상증자   Issue of common stock at par value </t>
    <phoneticPr fontId="5" type="noConversion"/>
  </si>
  <si>
    <t>1978</t>
  </si>
  <si>
    <t xml:space="preserve">                           "</t>
  </si>
  <si>
    <t>1979</t>
  </si>
  <si>
    <t>1980</t>
  </si>
  <si>
    <t>1981</t>
  </si>
  <si>
    <t xml:space="preserve">  유상증자   Issue of common stock at par value </t>
  </si>
  <si>
    <t>1982</t>
  </si>
  <si>
    <t xml:space="preserve">  자본잉여금과 이익잉여금 자본전입 
  Capitalization of capital surplus and retained earnings</t>
  </si>
  <si>
    <t>1982</t>
    <phoneticPr fontId="5" type="noConversion"/>
  </si>
  <si>
    <t xml:space="preserve">  정부출자   Government investment</t>
  </si>
  <si>
    <t>1983</t>
  </si>
  <si>
    <t xml:space="preserve">  정부출자   Government investment</t>
    <phoneticPr fontId="5" type="noConversion"/>
  </si>
  <si>
    <t xml:space="preserve">   36. 자 본 금  변 천  (2)</t>
    <phoneticPr fontId="5" type="noConversion"/>
  </si>
  <si>
    <t>년 도 별
During</t>
    <phoneticPr fontId="5" type="noConversion"/>
  </si>
  <si>
    <t>증자후자본액
After increase</t>
    <phoneticPr fontId="5" type="noConversion"/>
  </si>
  <si>
    <t>1985</t>
    <phoneticPr fontId="5" type="noConversion"/>
  </si>
  <si>
    <t xml:space="preserve">  자본잉여금 자본전입
  Capitalization of capital surplus</t>
    <phoneticPr fontId="5" type="noConversion"/>
  </si>
  <si>
    <t>1986</t>
  </si>
  <si>
    <t xml:space="preserve">                            "</t>
  </si>
  <si>
    <t>1989</t>
    <phoneticPr fontId="5" type="noConversion"/>
  </si>
  <si>
    <r>
      <rPr>
        <sz val="9"/>
        <color theme="1"/>
        <rFont val="바탕"/>
        <family val="1"/>
        <charset val="129"/>
      </rPr>
      <t>△</t>
    </r>
    <r>
      <rPr>
        <sz val="9"/>
        <color theme="1"/>
        <rFont val="Times New Roman"/>
        <family val="1"/>
      </rPr>
      <t>4</t>
    </r>
    <phoneticPr fontId="5" type="noConversion"/>
  </si>
  <si>
    <r>
      <t xml:space="preserve">  감자(주식공개에</t>
    </r>
    <r>
      <rPr>
        <sz val="8"/>
        <color theme="1"/>
        <rFont val="돋움"/>
        <family val="3"/>
        <charset val="129"/>
      </rPr>
      <t xml:space="preserve"> 따른 단수정리)</t>
    </r>
    <r>
      <rPr>
        <sz val="9"/>
        <color theme="1"/>
        <rFont val="돋움"/>
        <family val="3"/>
        <charset val="129"/>
      </rPr>
      <t xml:space="preserve">   Reduction of capital</t>
    </r>
    <phoneticPr fontId="5" type="noConversion"/>
  </si>
  <si>
    <t>1993</t>
    <phoneticPr fontId="5" type="noConversion"/>
  </si>
  <si>
    <t xml:space="preserve">  정부출자  Government investment</t>
    <phoneticPr fontId="5" type="noConversion"/>
  </si>
  <si>
    <t>1994</t>
    <phoneticPr fontId="5" type="noConversion"/>
  </si>
  <si>
    <t xml:space="preserve">  DR 발행  DR  Issuance</t>
    <phoneticPr fontId="5" type="noConversion"/>
  </si>
  <si>
    <t>1995</t>
  </si>
  <si>
    <t xml:space="preserve">  DR 발행 (34,883,720) 및 CB 전환 (4,516,950)
  DR  Issuance &amp; Conversion of Convertible bond</t>
    <phoneticPr fontId="5" type="noConversion"/>
  </si>
  <si>
    <t>1996</t>
  </si>
  <si>
    <t xml:space="preserve">  CB 전환   Conversion of Convertible bond</t>
    <phoneticPr fontId="5" type="noConversion"/>
  </si>
  <si>
    <t>1997</t>
  </si>
  <si>
    <t>1998</t>
  </si>
  <si>
    <t>1999</t>
  </si>
  <si>
    <t>2000</t>
  </si>
  <si>
    <t>2003</t>
    <phoneticPr fontId="5" type="noConversion"/>
  </si>
  <si>
    <t>2004</t>
  </si>
  <si>
    <t xml:space="preserve">      -</t>
  </si>
  <si>
    <t xml:space="preserve">                           -</t>
    <phoneticPr fontId="5" type="noConversion"/>
  </si>
  <si>
    <t>2005</t>
  </si>
  <si>
    <t>2006</t>
    <phoneticPr fontId="5" type="noConversion"/>
  </si>
  <si>
    <t>2007</t>
  </si>
  <si>
    <t>2008</t>
  </si>
  <si>
    <t>2009</t>
  </si>
  <si>
    <t>2010</t>
  </si>
  <si>
    <t>2011</t>
    <phoneticPr fontId="5" type="noConversion"/>
  </si>
  <si>
    <t xml:space="preserve">  정부출자  Government investment</t>
  </si>
  <si>
    <t xml:space="preserve">                           -</t>
  </si>
  <si>
    <r>
      <t xml:space="preserve">   </t>
    </r>
    <r>
      <rPr>
        <b/>
        <sz val="18"/>
        <color theme="1"/>
        <rFont val="맑은 고딕"/>
        <family val="3"/>
        <charset val="129"/>
      </rPr>
      <t>Ⅵ</t>
    </r>
    <r>
      <rPr>
        <b/>
        <sz val="18"/>
        <color theme="1"/>
        <rFont val="돋움"/>
        <family val="3"/>
        <charset val="129"/>
      </rPr>
      <t>.  주 요 지 표  국 제 비 교</t>
    </r>
    <phoneticPr fontId="5" type="noConversion"/>
  </si>
  <si>
    <r>
      <t xml:space="preserve">International comparison </t>
    </r>
    <r>
      <rPr>
        <sz val="14"/>
        <color theme="1"/>
        <rFont val="돋움"/>
        <family val="3"/>
        <charset val="129"/>
      </rPr>
      <t>of major index</t>
    </r>
    <phoneticPr fontId="5" type="noConversion"/>
  </si>
  <si>
    <t xml:space="preserve">       국 가 별
   항    목</t>
    <phoneticPr fontId="5" type="noConversion"/>
  </si>
  <si>
    <t xml:space="preserve">단위
Unit
</t>
    <phoneticPr fontId="5" type="noConversion"/>
  </si>
  <si>
    <t>한  국
Korea
('16)</t>
    <phoneticPr fontId="5" type="noConversion"/>
  </si>
  <si>
    <t>일  본
Japan
('16)</t>
    <phoneticPr fontId="5" type="noConversion"/>
  </si>
  <si>
    <t>러시아
Russia
('16)</t>
    <phoneticPr fontId="5" type="noConversion"/>
  </si>
  <si>
    <t>미  국
United
States
('16)</t>
    <phoneticPr fontId="5" type="noConversion"/>
  </si>
  <si>
    <t>캐나다
Canada
('16)</t>
    <phoneticPr fontId="5" type="noConversion"/>
  </si>
  <si>
    <t>중  국
China
('16)</t>
    <phoneticPr fontId="5" type="noConversion"/>
  </si>
  <si>
    <t>프랑스
France
('16)</t>
    <phoneticPr fontId="5" type="noConversion"/>
  </si>
  <si>
    <t>독  일
Germany
('16)</t>
    <phoneticPr fontId="5" type="noConversion"/>
  </si>
  <si>
    <t>스웨덴
Sweden
('16)</t>
    <phoneticPr fontId="5" type="noConversion"/>
  </si>
  <si>
    <t>영  국
United
Kingdom
('16)</t>
    <phoneticPr fontId="5" type="noConversion"/>
  </si>
  <si>
    <t>이탈리아
Italy
('16)</t>
    <phoneticPr fontId="5" type="noConversion"/>
  </si>
  <si>
    <t xml:space="preserve">    Nations
                       Item</t>
    <phoneticPr fontId="5" type="noConversion"/>
  </si>
  <si>
    <r>
      <t xml:space="preserve"> 발전 설비 </t>
    </r>
    <r>
      <rPr>
        <vertAlign val="superscript"/>
        <sz val="10"/>
        <color theme="1"/>
        <rFont val="돋움"/>
        <family val="3"/>
        <charset val="129"/>
      </rPr>
      <t>1)</t>
    </r>
    <phoneticPr fontId="5" type="noConversion"/>
  </si>
  <si>
    <t>MW</t>
    <phoneticPr fontId="5" type="noConversion"/>
  </si>
  <si>
    <r>
      <t xml:space="preserve">  Generating facilities </t>
    </r>
    <r>
      <rPr>
        <vertAlign val="superscript"/>
        <sz val="9"/>
        <color theme="1"/>
        <rFont val="돋움"/>
        <family val="3"/>
        <charset val="129"/>
      </rPr>
      <t>1)</t>
    </r>
    <phoneticPr fontId="5" type="noConversion"/>
  </si>
  <si>
    <t xml:space="preserve">    수       력</t>
    <phoneticPr fontId="5" type="noConversion"/>
  </si>
  <si>
    <t>"</t>
    <phoneticPr fontId="5" type="noConversion"/>
  </si>
  <si>
    <t xml:space="preserve">    Hydro</t>
    <phoneticPr fontId="5" type="noConversion"/>
  </si>
  <si>
    <t xml:space="preserve">    화       력 </t>
    <phoneticPr fontId="5" type="noConversion"/>
  </si>
  <si>
    <t xml:space="preserve">    Thermal  etc.</t>
    <phoneticPr fontId="5" type="noConversion"/>
  </si>
  <si>
    <t xml:space="preserve">    원  자  력</t>
    <phoneticPr fontId="5" type="noConversion"/>
  </si>
  <si>
    <t xml:space="preserve">    Nuclear</t>
    <phoneticPr fontId="5" type="noConversion"/>
  </si>
  <si>
    <t xml:space="preserve">    신  재  생</t>
    <phoneticPr fontId="5" type="noConversion"/>
  </si>
  <si>
    <t xml:space="preserve">    Renewable</t>
    <phoneticPr fontId="5" type="noConversion"/>
  </si>
  <si>
    <r>
      <t xml:space="preserve"> 발전전력량</t>
    </r>
    <r>
      <rPr>
        <vertAlign val="superscript"/>
        <sz val="10"/>
        <color theme="1"/>
        <rFont val="돋움"/>
        <family val="3"/>
        <charset val="129"/>
      </rPr>
      <t xml:space="preserve"> 2)</t>
    </r>
    <phoneticPr fontId="5" type="noConversion"/>
  </si>
  <si>
    <t>100만kWh</t>
    <phoneticPr fontId="5" type="noConversion"/>
  </si>
  <si>
    <r>
      <t xml:space="preserve">  Power generation </t>
    </r>
    <r>
      <rPr>
        <vertAlign val="superscript"/>
        <sz val="9"/>
        <color theme="1"/>
        <rFont val="돋움"/>
        <family val="3"/>
        <charset val="129"/>
      </rPr>
      <t>2)</t>
    </r>
    <phoneticPr fontId="5" type="noConversion"/>
  </si>
  <si>
    <t xml:space="preserve"> 설비 이용율</t>
    <phoneticPr fontId="5" type="noConversion"/>
  </si>
  <si>
    <t>%</t>
    <phoneticPr fontId="5" type="noConversion"/>
  </si>
  <si>
    <t xml:space="preserve">  Utilization Plant factor</t>
    <phoneticPr fontId="5" type="noConversion"/>
  </si>
  <si>
    <t xml:space="preserve"> 고 객 호 수</t>
    <phoneticPr fontId="5" type="noConversion"/>
  </si>
  <si>
    <t>1,000호</t>
    <phoneticPr fontId="5" type="noConversion"/>
  </si>
  <si>
    <t xml:space="preserve">  Customers</t>
    <phoneticPr fontId="5" type="noConversion"/>
  </si>
  <si>
    <t xml:space="preserve">    가   정   용</t>
    <phoneticPr fontId="5" type="noConversion"/>
  </si>
  <si>
    <t xml:space="preserve">    Residential</t>
    <phoneticPr fontId="5" type="noConversion"/>
  </si>
  <si>
    <t xml:space="preserve">    상 공 업 용</t>
    <phoneticPr fontId="5" type="noConversion"/>
  </si>
  <si>
    <t xml:space="preserve">    Commercial &amp;
    Industrial</t>
    <phoneticPr fontId="5" type="noConversion"/>
  </si>
  <si>
    <t xml:space="preserve">    기         타</t>
    <phoneticPr fontId="5" type="noConversion"/>
  </si>
  <si>
    <t xml:space="preserve">    Others</t>
    <phoneticPr fontId="5" type="noConversion"/>
  </si>
  <si>
    <t xml:space="preserve"> 판매 전력량</t>
    <phoneticPr fontId="5" type="noConversion"/>
  </si>
  <si>
    <t xml:space="preserve">  Power sold</t>
    <phoneticPr fontId="5" type="noConversion"/>
  </si>
  <si>
    <t xml:space="preserve"> 최 대 전 력</t>
    <phoneticPr fontId="5" type="noConversion"/>
  </si>
  <si>
    <t xml:space="preserve">  Peak load</t>
    <phoneticPr fontId="5" type="noConversion"/>
  </si>
  <si>
    <t xml:space="preserve"> 부   하   율</t>
    <phoneticPr fontId="5" type="noConversion"/>
  </si>
  <si>
    <t xml:space="preserve">  Load factor</t>
    <phoneticPr fontId="5" type="noConversion"/>
  </si>
  <si>
    <t xml:space="preserve"> 송배전손실률</t>
    <phoneticPr fontId="5" type="noConversion"/>
  </si>
  <si>
    <t xml:space="preserve">  Loss factor ( T &amp; D )</t>
    <phoneticPr fontId="5" type="noConversion"/>
  </si>
  <si>
    <t xml:space="preserve"> 인구 1 인당
 전력 소비량</t>
    <phoneticPr fontId="5" type="noConversion"/>
  </si>
  <si>
    <t>kWh/인</t>
    <phoneticPr fontId="5" type="noConversion"/>
  </si>
  <si>
    <t xml:space="preserve">  Electricity consump-
  tion per capita</t>
    <phoneticPr fontId="5" type="noConversion"/>
  </si>
  <si>
    <t xml:space="preserve"> 노동 생산성</t>
    <phoneticPr fontId="5" type="noConversion"/>
  </si>
  <si>
    <t>MWh/인</t>
    <phoneticPr fontId="5" type="noConversion"/>
  </si>
  <si>
    <t xml:space="preserve">  Productivity</t>
    <phoneticPr fontId="5" type="noConversion"/>
  </si>
  <si>
    <t xml:space="preserve">    1)  2) 자가설비,  자가발전량 포함분임           3) 소비전력량 실적치임  </t>
    <phoneticPr fontId="5" type="noConversion"/>
  </si>
  <si>
    <t xml:space="preserve">    4) 2018년 해외전기사업통계(JEPIC) 발췌</t>
    <phoneticPr fontId="5" type="noConversion"/>
  </si>
  <si>
    <r>
      <t xml:space="preserve">   </t>
    </r>
    <r>
      <rPr>
        <b/>
        <sz val="18"/>
        <rFont val="맑은 고딕"/>
        <family val="3"/>
        <charset val="129"/>
      </rPr>
      <t>Ⅶ</t>
    </r>
    <r>
      <rPr>
        <b/>
        <sz val="18"/>
        <rFont val="돋움"/>
        <family val="3"/>
        <charset val="129"/>
      </rPr>
      <t xml:space="preserve">.  광 복 후  창 사 전  주 요 통 계 </t>
    </r>
    <phoneticPr fontId="5" type="noConversion"/>
  </si>
  <si>
    <t xml:space="preserve"> </t>
    <phoneticPr fontId="5" type="noConversion"/>
  </si>
  <si>
    <t xml:space="preserve">Major  statistical  indicator  from 1945  to 1960 </t>
    <phoneticPr fontId="5" type="noConversion"/>
  </si>
  <si>
    <t>구         분</t>
    <phoneticPr fontId="5" type="noConversion"/>
  </si>
  <si>
    <t>단  위</t>
    <phoneticPr fontId="5" type="noConversion"/>
  </si>
  <si>
    <t>1945</t>
    <phoneticPr fontId="5" type="noConversion"/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</si>
  <si>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</si>
  <si>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</si>
  <si>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</si>
  <si>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</si>
  <si>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</si>
  <si>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</si>
  <si>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</si>
  <si>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</si>
  <si>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</si>
  <si>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</si>
  <si>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</si>
  <si>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</si>
  <si>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</si>
  <si>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</si>
  <si>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</si>
  <si>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Items</t>
    <phoneticPr fontId="5" type="noConversion"/>
  </si>
  <si>
    <t>발 전  설 비</t>
    <phoneticPr fontId="5" type="noConversion"/>
  </si>
  <si>
    <t>kW</t>
  </si>
  <si>
    <t xml:space="preserve"> Generating facilities</t>
    <phoneticPr fontId="5" type="noConversion"/>
  </si>
  <si>
    <t>총  발 전 량</t>
    <phoneticPr fontId="5" type="noConversion"/>
  </si>
  <si>
    <t>MWh</t>
  </si>
  <si>
    <t xml:space="preserve"> Gross generation</t>
    <phoneticPr fontId="5" type="noConversion"/>
  </si>
  <si>
    <t>소 내 전력량</t>
    <phoneticPr fontId="5" type="noConversion"/>
  </si>
  <si>
    <t xml:space="preserve"> Auxiliary use </t>
    <phoneticPr fontId="5" type="noConversion"/>
  </si>
  <si>
    <t>소 내 전력율</t>
    <phoneticPr fontId="5" type="noConversion"/>
  </si>
  <si>
    <t>%</t>
  </si>
  <si>
    <t xml:space="preserve"> Auxiliary use factor</t>
    <phoneticPr fontId="5" type="noConversion"/>
  </si>
  <si>
    <t>양수용전력량</t>
    <phoneticPr fontId="5" type="noConversion"/>
  </si>
  <si>
    <t xml:space="preserve"> Pumping storage</t>
    <phoneticPr fontId="5" type="noConversion"/>
  </si>
  <si>
    <t>송전단전력량</t>
    <phoneticPr fontId="5" type="noConversion"/>
  </si>
  <si>
    <t xml:space="preserve"> Net generation</t>
    <phoneticPr fontId="5" type="noConversion"/>
  </si>
  <si>
    <t>송배전손실량</t>
    <phoneticPr fontId="5" type="noConversion"/>
  </si>
  <si>
    <t xml:space="preserve"> T&amp;D losses</t>
    <phoneticPr fontId="5" type="noConversion"/>
  </si>
  <si>
    <t>송배전손실율</t>
    <phoneticPr fontId="5" type="noConversion"/>
  </si>
  <si>
    <t>%</t>
    <phoneticPr fontId="5" type="noConversion"/>
  </si>
  <si>
    <t xml:space="preserve"> Loss factor (T&amp;D)</t>
    <phoneticPr fontId="5" type="noConversion"/>
  </si>
  <si>
    <t>판 매 전력량</t>
    <phoneticPr fontId="5" type="noConversion"/>
  </si>
  <si>
    <t xml:space="preserve"> Power sold</t>
    <phoneticPr fontId="5" type="noConversion"/>
  </si>
  <si>
    <t>수 요 성장율</t>
    <phoneticPr fontId="5" type="noConversion"/>
  </si>
  <si>
    <t>-0.69</t>
    <phoneticPr fontId="5" type="noConversion"/>
  </si>
  <si>
    <t xml:space="preserve"> Growth rate</t>
    <phoneticPr fontId="5" type="noConversion"/>
  </si>
  <si>
    <t>최 대  전 력</t>
    <phoneticPr fontId="5" type="noConversion"/>
  </si>
  <si>
    <t>kW</t>
    <phoneticPr fontId="5" type="noConversion"/>
  </si>
  <si>
    <t xml:space="preserve"> Peak load</t>
    <phoneticPr fontId="5" type="noConversion"/>
  </si>
  <si>
    <t>평 균  전 력</t>
    <phoneticPr fontId="5" type="noConversion"/>
  </si>
  <si>
    <t xml:space="preserve"> Average load</t>
    <phoneticPr fontId="5" type="noConversion"/>
  </si>
  <si>
    <t xml:space="preserve">    부 하 율</t>
    <phoneticPr fontId="5" type="noConversion"/>
  </si>
  <si>
    <t xml:space="preserve">Load factor </t>
  </si>
  <si>
    <t xml:space="preserve">    이 용 율</t>
    <phoneticPr fontId="5" type="noConversion"/>
  </si>
  <si>
    <t>Plant factor</t>
  </si>
  <si>
    <t>판 매  단 가</t>
    <phoneticPr fontId="5" type="noConversion"/>
  </si>
  <si>
    <t>원/kWh</t>
    <phoneticPr fontId="5" type="noConversion"/>
  </si>
  <si>
    <t xml:space="preserve"> Average revenues
 per kWh sold</t>
    <phoneticPr fontId="5" type="noConversion"/>
  </si>
  <si>
    <t>고 객  호 수</t>
    <phoneticPr fontId="5" type="noConversion"/>
  </si>
  <si>
    <t>호</t>
    <phoneticPr fontId="5" type="noConversion"/>
  </si>
  <si>
    <t xml:space="preserve"> Customers</t>
    <phoneticPr fontId="5" type="noConversion"/>
  </si>
  <si>
    <t>종 업 원  수</t>
    <phoneticPr fontId="5" type="noConversion"/>
  </si>
  <si>
    <t>명</t>
    <phoneticPr fontId="5" type="noConversion"/>
  </si>
  <si>
    <r>
      <t xml:space="preserve"> Employees
 </t>
    </r>
    <r>
      <rPr>
        <sz val="7"/>
        <rFont val="돋움"/>
        <family val="3"/>
        <charset val="129"/>
      </rPr>
      <t>(Average employees
 electric operating only)</t>
    </r>
    <phoneticPr fontId="5" type="noConversion"/>
  </si>
  <si>
    <t xml:space="preserve"> (경상평균)</t>
    <phoneticPr fontId="5" type="noConversion"/>
  </si>
  <si>
    <t>자    본    금</t>
    <phoneticPr fontId="5" type="noConversion"/>
  </si>
  <si>
    <t>백만원</t>
    <phoneticPr fontId="5" type="noConversion"/>
  </si>
  <si>
    <t xml:space="preserve"> Capital equity
 (Million won)</t>
    <phoneticPr fontId="5" type="noConversion"/>
  </si>
  <si>
    <t>총    자    산</t>
    <phoneticPr fontId="5" type="noConversion"/>
  </si>
  <si>
    <r>
      <t xml:space="preserve"> Total assets
</t>
    </r>
    <r>
      <rPr>
        <sz val="8"/>
        <rFont val="돋움"/>
        <family val="3"/>
        <charset val="129"/>
      </rPr>
      <t xml:space="preserve"> (Million won)</t>
    </r>
    <phoneticPr fontId="5" type="noConversion"/>
  </si>
  <si>
    <t xml:space="preserve">  인구 1인당
     소비전력량</t>
    <phoneticPr fontId="5" type="noConversion"/>
  </si>
  <si>
    <t>kWh/명</t>
    <phoneticPr fontId="5" type="noConversion"/>
  </si>
  <si>
    <t xml:space="preserve"> Generation 
 per capita</t>
    <phoneticPr fontId="5" type="noConversion"/>
  </si>
  <si>
    <t xml:space="preserve">  종업원1인당
    판매전력량</t>
    <phoneticPr fontId="5" type="noConversion"/>
  </si>
  <si>
    <t>MWh/명</t>
    <phoneticPr fontId="5" type="noConversion"/>
  </si>
  <si>
    <t xml:space="preserve"> Consumption
 per capita</t>
    <phoneticPr fontId="5" type="noConversion"/>
  </si>
  <si>
    <t xml:space="preserve">   1.  발 전 전 력 량  추 이 (1)</t>
    <phoneticPr fontId="5" type="noConversion"/>
  </si>
  <si>
    <t xml:space="preserve">   1.  발 전 전 력 량  추 이 (2)</t>
    <phoneticPr fontId="5" type="noConversion"/>
  </si>
  <si>
    <t xml:space="preserve">   1.  발 전 전 력 량  추 이 (3)</t>
    <phoneticPr fontId="5" type="noConversion"/>
  </si>
  <si>
    <t xml:space="preserve">
 (단위:MWh)</t>
    <phoneticPr fontId="5" type="noConversion"/>
  </si>
  <si>
    <t>Trends in power generation</t>
    <phoneticPr fontId="5" type="noConversion"/>
  </si>
  <si>
    <t xml:space="preserve">  
(Unit:MWh)</t>
    <phoneticPr fontId="5" type="noConversion"/>
  </si>
  <si>
    <t xml:space="preserve">  
(Unit : MWh )</t>
    <phoneticPr fontId="5" type="noConversion"/>
  </si>
  <si>
    <t xml:space="preserve">        구 분
 연월별</t>
    <phoneticPr fontId="5" type="noConversion"/>
  </si>
  <si>
    <t xml:space="preserve">             한       전 ,         자       회       사</t>
    <phoneticPr fontId="5" type="noConversion"/>
  </si>
  <si>
    <t>K E P C O  &amp;  Subsidiaries</t>
    <phoneticPr fontId="5" type="noConversion"/>
  </si>
  <si>
    <t xml:space="preserve">  Items
      During</t>
    <phoneticPr fontId="5" type="noConversion"/>
  </si>
  <si>
    <t xml:space="preserve">        구 분
 연도별</t>
    <phoneticPr fontId="5" type="noConversion"/>
  </si>
  <si>
    <t>사               업               자      (종          합)            Public      utility</t>
    <phoneticPr fontId="5" type="noConversion"/>
  </si>
  <si>
    <t xml:space="preserve">사               업               자      (종          합) </t>
    <phoneticPr fontId="5" type="noConversion"/>
  </si>
  <si>
    <t>Public         utility</t>
    <phoneticPr fontId="5" type="noConversion"/>
  </si>
  <si>
    <r>
      <t xml:space="preserve">상       용       자       가
</t>
    </r>
    <r>
      <rPr>
        <sz val="7.5"/>
        <rFont val="돋움"/>
        <family val="3"/>
        <charset val="129"/>
      </rPr>
      <t>Non-utility generation in common use</t>
    </r>
    <phoneticPr fontId="5" type="noConversion"/>
  </si>
  <si>
    <t>총 발 전 량        Total</t>
    <phoneticPr fontId="5" type="noConversion"/>
  </si>
  <si>
    <t xml:space="preserve"> Items
        During</t>
    <phoneticPr fontId="5" type="noConversion"/>
  </si>
  <si>
    <t>수       력          Hydro</t>
    <phoneticPr fontId="5" type="noConversion"/>
  </si>
  <si>
    <t>복 합 화 력 
Combined cycle</t>
    <phoneticPr fontId="5" type="noConversion"/>
  </si>
  <si>
    <t>신재생</t>
    <phoneticPr fontId="5" type="noConversion"/>
  </si>
  <si>
    <t>집   단</t>
    <phoneticPr fontId="5" type="noConversion"/>
  </si>
  <si>
    <t>기  력</t>
    <phoneticPr fontId="5" type="noConversion"/>
  </si>
  <si>
    <t>복 합 화 력
Combined cycle</t>
    <phoneticPr fontId="5" type="noConversion"/>
  </si>
  <si>
    <t>집    단</t>
    <phoneticPr fontId="5" type="noConversion"/>
  </si>
  <si>
    <t>총      계</t>
    <phoneticPr fontId="5" type="noConversion"/>
  </si>
  <si>
    <t>한전구입</t>
    <phoneticPr fontId="5" type="noConversion"/>
  </si>
  <si>
    <t>자가소비</t>
    <phoneticPr fontId="5" type="noConversion"/>
  </si>
  <si>
    <t>사   업   자
+
한 전 구 입</t>
    <phoneticPr fontId="5" type="noConversion"/>
  </si>
  <si>
    <t>사   업   자
+
상 용 자 가</t>
    <phoneticPr fontId="5" type="noConversion"/>
  </si>
  <si>
    <r>
      <t xml:space="preserve">소  수  력
</t>
    </r>
    <r>
      <rPr>
        <sz val="8"/>
        <rFont val="돋움"/>
        <family val="3"/>
        <charset val="129"/>
      </rPr>
      <t>Small hydro</t>
    </r>
    <phoneticPr fontId="5" type="noConversion"/>
  </si>
  <si>
    <t xml:space="preserve">중       유
Heavy oil
</t>
    <phoneticPr fontId="5" type="noConversion"/>
  </si>
  <si>
    <t>L   N   G</t>
    <phoneticPr fontId="5" type="noConversion"/>
  </si>
  <si>
    <t>Nuclear</t>
    <phoneticPr fontId="5" type="noConversion"/>
  </si>
  <si>
    <t>New&amp;Renewable energy</t>
    <phoneticPr fontId="5" type="noConversion"/>
  </si>
  <si>
    <t>Group
energy</t>
    <phoneticPr fontId="5" type="noConversion"/>
  </si>
  <si>
    <r>
      <t xml:space="preserve">Internal
</t>
    </r>
    <r>
      <rPr>
        <sz val="7.5"/>
        <rFont val="돋움"/>
        <family val="3"/>
        <charset val="129"/>
      </rPr>
      <t>Combustion</t>
    </r>
    <phoneticPr fontId="5" type="noConversion"/>
  </si>
  <si>
    <t>Total</t>
    <phoneticPr fontId="5" type="noConversion"/>
  </si>
  <si>
    <t>양      수
Pumping</t>
    <phoneticPr fontId="5" type="noConversion"/>
  </si>
  <si>
    <t>무  연  탄
Anthracite coal</t>
    <phoneticPr fontId="5" type="noConversion"/>
  </si>
  <si>
    <t>L  N  G</t>
    <phoneticPr fontId="5" type="noConversion"/>
  </si>
  <si>
    <t>New&amp;
Renewable energy</t>
    <phoneticPr fontId="5" type="noConversion"/>
  </si>
  <si>
    <t>Group energy</t>
    <phoneticPr fontId="5" type="noConversion"/>
  </si>
  <si>
    <t>Purchased
power</t>
    <phoneticPr fontId="5" type="noConversion"/>
  </si>
  <si>
    <t>Self 
consumption</t>
    <phoneticPr fontId="5" type="noConversion"/>
  </si>
  <si>
    <t>-</t>
    <phoneticPr fontId="5" type="noConversion"/>
  </si>
  <si>
    <t>22,760,291p</t>
    <phoneticPr fontId="5" type="noConversion"/>
  </si>
  <si>
    <t>23,559,141p</t>
    <phoneticPr fontId="5" type="noConversion"/>
  </si>
  <si>
    <t>593,406,797p</t>
    <phoneticPr fontId="5" type="noConversion"/>
  </si>
  <si>
    <t>…</t>
    <phoneticPr fontId="5" type="noConversion"/>
  </si>
  <si>
    <t xml:space="preserve">  ※ 2001. 4. 2.  6개 발전자회사 및 전력거래소로 분리, 발전량은 자가용을 제외한 사업자용만 집계</t>
    <phoneticPr fontId="5" type="noConversion"/>
  </si>
  <si>
    <t xml:space="preserve">  ※ On Apr. 2, 2001, KEPCO's power generation division was divided into 6 generation subsidiary companies</t>
    <phoneticPr fontId="5" type="noConversion"/>
  </si>
  <si>
    <t xml:space="preserve">  ※ 타사 유연탄 : 북평(GS동해)</t>
    <phoneticPr fontId="5" type="noConversion"/>
  </si>
  <si>
    <t xml:space="preserve">  ※ Other co. Coal : Bukpyeong(GS Donghae)</t>
    <phoneticPr fontId="5" type="noConversion"/>
  </si>
  <si>
    <t xml:space="preserve"> </t>
    <phoneticPr fontId="5" type="noConversion"/>
  </si>
  <si>
    <t xml:space="preserve">                           구     분
    발 전 소 별</t>
    <phoneticPr fontId="5" type="noConversion"/>
  </si>
  <si>
    <t>시 설 용 량</t>
    <phoneticPr fontId="5" type="noConversion"/>
  </si>
  <si>
    <t>평 균 전 력</t>
    <phoneticPr fontId="5" type="noConversion"/>
  </si>
  <si>
    <t>최 대 전 력</t>
    <phoneticPr fontId="5" type="noConversion"/>
  </si>
  <si>
    <t>부   하   율</t>
    <phoneticPr fontId="5" type="noConversion"/>
  </si>
  <si>
    <t>이   용   률</t>
    <phoneticPr fontId="5" type="noConversion"/>
  </si>
  <si>
    <t>소내전력량</t>
    <phoneticPr fontId="5" type="noConversion"/>
  </si>
  <si>
    <t>소내전력률</t>
    <phoneticPr fontId="5" type="noConversion"/>
  </si>
  <si>
    <t>송전단전력량
(양 수 포 함)
(MWh)</t>
    <phoneticPr fontId="5" type="noConversion"/>
  </si>
  <si>
    <t xml:space="preserve">      Items
                                         Plants</t>
    <phoneticPr fontId="5" type="noConversion"/>
  </si>
  <si>
    <t>(kW)</t>
    <phoneticPr fontId="5" type="noConversion"/>
  </si>
  <si>
    <t>(MWh)</t>
    <phoneticPr fontId="5" type="noConversion"/>
  </si>
  <si>
    <t>(%)</t>
    <phoneticPr fontId="5" type="noConversion"/>
  </si>
  <si>
    <t>Generating
facilities</t>
    <phoneticPr fontId="5" type="noConversion"/>
  </si>
  <si>
    <t>Gross generation</t>
    <phoneticPr fontId="5" type="noConversion"/>
  </si>
  <si>
    <t>Average load</t>
    <phoneticPr fontId="5" type="noConversion"/>
  </si>
  <si>
    <t>Peak load</t>
    <phoneticPr fontId="5" type="noConversion"/>
  </si>
  <si>
    <t>Load factor</t>
    <phoneticPr fontId="5" type="noConversion"/>
  </si>
  <si>
    <t>Plant factor</t>
    <phoneticPr fontId="5" type="noConversion"/>
  </si>
  <si>
    <t>Auxiliary use</t>
    <phoneticPr fontId="5" type="noConversion"/>
  </si>
  <si>
    <t>Aux. use factor</t>
    <phoneticPr fontId="5" type="noConversion"/>
  </si>
  <si>
    <t>Net generation</t>
    <phoneticPr fontId="5" type="noConversion"/>
  </si>
  <si>
    <t>Hwacheon</t>
    <phoneticPr fontId="5" type="noConversion"/>
  </si>
  <si>
    <t>Chuncheon</t>
    <phoneticPr fontId="5" type="noConversion"/>
  </si>
  <si>
    <t>Cheongpyeong</t>
    <phoneticPr fontId="5" type="noConversion"/>
  </si>
  <si>
    <t>Paldang</t>
    <phoneticPr fontId="5" type="noConversion"/>
  </si>
  <si>
    <t>Gangneung</t>
    <phoneticPr fontId="5" type="noConversion"/>
  </si>
  <si>
    <t>섬진강</t>
    <phoneticPr fontId="5" type="noConversion"/>
  </si>
  <si>
    <t>Seomjingang</t>
    <phoneticPr fontId="5" type="noConversion"/>
  </si>
  <si>
    <t>한전 자회사 일반수력 계</t>
    <phoneticPr fontId="5" type="noConversion"/>
  </si>
  <si>
    <t>Total of KEPCO,Subsidiaries hydro</t>
    <phoneticPr fontId="5" type="noConversion"/>
  </si>
  <si>
    <t>소양강(수자원공사)</t>
    <phoneticPr fontId="5" type="noConversion"/>
  </si>
  <si>
    <t>Soyanggang(K-Water)</t>
    <phoneticPr fontId="5" type="noConversion"/>
  </si>
  <si>
    <t>충주(수자원공사)</t>
    <phoneticPr fontId="5" type="noConversion"/>
  </si>
  <si>
    <t>Chungju(K-Water)</t>
    <phoneticPr fontId="5" type="noConversion"/>
  </si>
  <si>
    <t>대청(수자원공사)</t>
    <phoneticPr fontId="5" type="noConversion"/>
  </si>
  <si>
    <t>Daechung(K-Water)</t>
    <phoneticPr fontId="5" type="noConversion"/>
  </si>
  <si>
    <t>안동(수자원공사)</t>
    <phoneticPr fontId="5" type="noConversion"/>
  </si>
  <si>
    <t>Andong(K-Water)</t>
    <phoneticPr fontId="5" type="noConversion"/>
  </si>
  <si>
    <t>합천(수자원공사)</t>
    <phoneticPr fontId="5" type="noConversion"/>
  </si>
  <si>
    <t>Hapchun(K-Water)</t>
    <phoneticPr fontId="5" type="noConversion"/>
  </si>
  <si>
    <t>임하(수자원공사)</t>
    <phoneticPr fontId="5" type="noConversion"/>
  </si>
  <si>
    <t>Imha(K-Water)</t>
    <phoneticPr fontId="5" type="noConversion"/>
  </si>
  <si>
    <t>주암(수자원공사)</t>
    <phoneticPr fontId="5" type="noConversion"/>
  </si>
  <si>
    <t>Juam(K-Water)</t>
    <phoneticPr fontId="5" type="noConversion"/>
  </si>
  <si>
    <t>용담(수자원공사)</t>
    <phoneticPr fontId="5" type="noConversion"/>
  </si>
  <si>
    <t>Yongdam(K-Water)</t>
    <phoneticPr fontId="5" type="noConversion"/>
  </si>
  <si>
    <t>타사 일반수력 계</t>
    <phoneticPr fontId="5" type="noConversion"/>
  </si>
  <si>
    <t>일반수력계</t>
    <phoneticPr fontId="5" type="noConversion"/>
  </si>
  <si>
    <t xml:space="preserve">Muju pumping  </t>
    <phoneticPr fontId="5" type="noConversion"/>
  </si>
  <si>
    <t>Yeoicheon pumping</t>
    <phoneticPr fontId="5" type="noConversion"/>
  </si>
  <si>
    <t>Samnangjin pumping</t>
    <phoneticPr fontId="5" type="noConversion"/>
  </si>
  <si>
    <r>
      <t>Ch'ongp'yeong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</si>
  <si>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Yangyang pumping</t>
    <phoneticPr fontId="5" type="noConversion"/>
  </si>
  <si>
    <r>
      <t>Sanchong pumping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</si>
  <si>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Cheongsong pumping</t>
    <phoneticPr fontId="5" type="noConversion"/>
  </si>
  <si>
    <t>양수수력계</t>
    <phoneticPr fontId="5" type="noConversion"/>
  </si>
  <si>
    <t>Total of pumping</t>
    <phoneticPr fontId="5" type="noConversion"/>
  </si>
  <si>
    <t>Goesan</t>
    <phoneticPr fontId="5" type="noConversion"/>
  </si>
  <si>
    <t>Dangjin1</t>
    <phoneticPr fontId="5" type="noConversion"/>
  </si>
  <si>
    <t>당진화력2소수력</t>
    <phoneticPr fontId="5" type="noConversion"/>
  </si>
  <si>
    <t>Dangjin2</t>
    <phoneticPr fontId="5" type="noConversion"/>
  </si>
  <si>
    <t>Muju</t>
    <phoneticPr fontId="5" type="noConversion"/>
  </si>
  <si>
    <t>Boryeong1</t>
    <phoneticPr fontId="5" type="noConversion"/>
  </si>
  <si>
    <t>Boryeong2</t>
    <phoneticPr fontId="5" type="noConversion"/>
  </si>
  <si>
    <t>Boseong</t>
    <phoneticPr fontId="5" type="noConversion"/>
  </si>
  <si>
    <r>
      <t xml:space="preserve">Sancheong </t>
    </r>
    <r>
      <rPr>
        <sz val="11"/>
        <color theme="1"/>
        <rFont val="맑은 고딕"/>
        <family val="2"/>
        <charset val="129"/>
        <scheme val="minor"/>
      </rPr>
      <t/>
    </r>
    <phoneticPr fontId="5" type="noConversion"/>
  </si>
  <si>
    <t>삼척그린파워 해양소수력</t>
    <phoneticPr fontId="5" type="noConversion"/>
  </si>
  <si>
    <t>Samcheok Greenpower</t>
    <phoneticPr fontId="5" type="noConversion"/>
  </si>
  <si>
    <t xml:space="preserve">Samcheonpo </t>
    <phoneticPr fontId="5" type="noConversion"/>
  </si>
  <si>
    <t xml:space="preserve">SinBoryeong    </t>
    <phoneticPr fontId="5" type="noConversion"/>
  </si>
  <si>
    <t xml:space="preserve">   3.  발 전 소 별  발 전 실 적  (2) </t>
    <phoneticPr fontId="5" type="noConversion"/>
  </si>
  <si>
    <r>
      <t>('18.1.1~12.31)</t>
    </r>
    <r>
      <rPr>
        <sz val="16"/>
        <rFont val="돋움"/>
        <family val="3"/>
        <charset val="129"/>
      </rPr>
      <t xml:space="preserve"> Power generating results by plant</t>
    </r>
    <phoneticPr fontId="5" type="noConversion"/>
  </si>
  <si>
    <t>('18.1.1~12.31)</t>
    <phoneticPr fontId="5" type="noConversion"/>
  </si>
  <si>
    <t xml:space="preserve">                             구분
발전소별</t>
    <phoneticPr fontId="5" type="noConversion"/>
  </si>
  <si>
    <t>시 설 용 량
(kW)</t>
    <phoneticPr fontId="5" type="noConversion"/>
  </si>
  <si>
    <t>발   전   량
(MWh)</t>
    <phoneticPr fontId="5" type="noConversion"/>
  </si>
  <si>
    <t>평 균 전 력
(kW)</t>
    <phoneticPr fontId="5" type="noConversion"/>
  </si>
  <si>
    <t>최 대 전 력
(kW)</t>
    <phoneticPr fontId="5" type="noConversion"/>
  </si>
  <si>
    <t>부   하   율
(%)</t>
    <phoneticPr fontId="5" type="noConversion"/>
  </si>
  <si>
    <t>이   용   률
(%)</t>
    <phoneticPr fontId="5" type="noConversion"/>
  </si>
  <si>
    <t>소내전력량
(MWh)</t>
    <phoneticPr fontId="5" type="noConversion"/>
  </si>
  <si>
    <t>소내전력률
(%)</t>
    <phoneticPr fontId="5" type="noConversion"/>
  </si>
  <si>
    <t>송전단전력량
(양 수 포 함)
(MWh)
Net generation</t>
    <phoneticPr fontId="5" type="noConversion"/>
  </si>
  <si>
    <t xml:space="preserve">      Items
                                           Plants</t>
    <phoneticPr fontId="5" type="noConversion"/>
  </si>
  <si>
    <t>Anheung</t>
    <phoneticPr fontId="5" type="noConversion"/>
  </si>
  <si>
    <t>Yangyang</t>
    <phoneticPr fontId="5" type="noConversion"/>
  </si>
  <si>
    <t>Yeongheung1</t>
    <phoneticPr fontId="5" type="noConversion"/>
  </si>
  <si>
    <t>Yeongheung2</t>
    <phoneticPr fontId="5" type="noConversion"/>
  </si>
  <si>
    <t>Yeongheung3</t>
    <phoneticPr fontId="5" type="noConversion"/>
  </si>
  <si>
    <t>Yecheon</t>
    <phoneticPr fontId="5" type="noConversion"/>
  </si>
  <si>
    <t>Taean</t>
    <phoneticPr fontId="5" type="noConversion"/>
  </si>
  <si>
    <t>Haengwon</t>
    <phoneticPr fontId="5" type="noConversion"/>
  </si>
  <si>
    <t>추산소수력(도서)</t>
    <phoneticPr fontId="5" type="noConversion"/>
  </si>
  <si>
    <t>Chusan (Island)</t>
    <phoneticPr fontId="5" type="noConversion"/>
  </si>
  <si>
    <t>[PPA] 한수원</t>
    <phoneticPr fontId="5" type="noConversion"/>
  </si>
  <si>
    <t>[PPA]KHNP</t>
    <phoneticPr fontId="5" type="noConversion"/>
  </si>
  <si>
    <t>한전 자회사 소수력 계</t>
    <phoneticPr fontId="5" type="noConversion"/>
  </si>
  <si>
    <t>Total of KEPCO,Subsidiaries small hydro</t>
    <phoneticPr fontId="5" type="noConversion"/>
  </si>
  <si>
    <t>타사 소수력 계</t>
    <phoneticPr fontId="5" type="noConversion"/>
  </si>
  <si>
    <t>Total of Other co. small hydro</t>
    <phoneticPr fontId="5" type="noConversion"/>
  </si>
  <si>
    <t>소수력 계</t>
    <phoneticPr fontId="5" type="noConversion"/>
  </si>
  <si>
    <t>Total of small hydro</t>
    <phoneticPr fontId="5" type="noConversion"/>
  </si>
  <si>
    <t>수력 계</t>
    <phoneticPr fontId="5" type="noConversion"/>
  </si>
  <si>
    <t>Total of hydro</t>
    <phoneticPr fontId="5" type="noConversion"/>
  </si>
  <si>
    <t>영동#2</t>
    <phoneticPr fontId="5" type="noConversion"/>
  </si>
  <si>
    <t>Yeongdong #2</t>
    <phoneticPr fontId="5" type="noConversion"/>
  </si>
  <si>
    <t>Donghae #1</t>
    <phoneticPr fontId="5" type="noConversion"/>
  </si>
  <si>
    <t>동해#2</t>
    <phoneticPr fontId="5" type="noConversion"/>
  </si>
  <si>
    <t>Donghae #2</t>
    <phoneticPr fontId="5" type="noConversion"/>
  </si>
  <si>
    <t>동해 계</t>
    <phoneticPr fontId="5" type="noConversion"/>
  </si>
  <si>
    <t xml:space="preserve">    Total of anthracite coal</t>
    <phoneticPr fontId="5" type="noConversion"/>
  </si>
  <si>
    <t>Dangjin #1</t>
    <phoneticPr fontId="5" type="noConversion"/>
  </si>
  <si>
    <t>Dangjin #2</t>
    <phoneticPr fontId="5" type="noConversion"/>
  </si>
  <si>
    <t>Total of Dangin</t>
    <phoneticPr fontId="5" type="noConversion"/>
  </si>
  <si>
    <t>Boryeong #1</t>
    <phoneticPr fontId="5" type="noConversion"/>
  </si>
  <si>
    <t>Boryeong #4</t>
    <phoneticPr fontId="5" type="noConversion"/>
  </si>
  <si>
    <t>Boryeong #5</t>
    <phoneticPr fontId="5" type="noConversion"/>
  </si>
  <si>
    <t>Boryeong #6</t>
    <phoneticPr fontId="5" type="noConversion"/>
  </si>
  <si>
    <t>Boryeong #7</t>
    <phoneticPr fontId="5" type="noConversion"/>
  </si>
  <si>
    <t xml:space="preserve">   3.  발 전 소 별  발 전 실 적  (3) </t>
    <phoneticPr fontId="5" type="noConversion"/>
  </si>
  <si>
    <t xml:space="preserve">                            구분
발전소별</t>
    <phoneticPr fontId="5" type="noConversion"/>
  </si>
  <si>
    <t xml:space="preserve">   Boryeong #8</t>
    <phoneticPr fontId="5" type="noConversion"/>
  </si>
  <si>
    <t>Total of Boryeong</t>
    <phoneticPr fontId="5" type="noConversion"/>
  </si>
  <si>
    <t xml:space="preserve">   Samcheok Greenpower #1</t>
    <phoneticPr fontId="5" type="noConversion"/>
  </si>
  <si>
    <t xml:space="preserve">   Samcheok Greenpower #2</t>
    <phoneticPr fontId="5" type="noConversion"/>
  </si>
  <si>
    <t>Total of  Samcheok Greenpower</t>
    <phoneticPr fontId="5" type="noConversion"/>
  </si>
  <si>
    <t xml:space="preserve">   Samchonpo #1</t>
    <phoneticPr fontId="5" type="noConversion"/>
  </si>
  <si>
    <t>Total of Samchonpo</t>
    <phoneticPr fontId="5" type="noConversion"/>
  </si>
  <si>
    <t xml:space="preserve">   Sinboryeong #1</t>
    <phoneticPr fontId="5" type="noConversion"/>
  </si>
  <si>
    <t>Total of Sinboryeong</t>
    <phoneticPr fontId="5" type="noConversion"/>
  </si>
  <si>
    <t xml:space="preserve">   Yeosu #1</t>
    <phoneticPr fontId="5" type="noConversion"/>
  </si>
  <si>
    <t>Total of Yeosu</t>
    <phoneticPr fontId="5" type="noConversion"/>
  </si>
  <si>
    <t xml:space="preserve">   Yeongheung #1</t>
    <phoneticPr fontId="5" type="noConversion"/>
  </si>
  <si>
    <t>Total of  Yeongheung</t>
    <phoneticPr fontId="5" type="noConversion"/>
  </si>
  <si>
    <t xml:space="preserve">   Taean #1</t>
    <phoneticPr fontId="5" type="noConversion"/>
  </si>
  <si>
    <t>Total of  Taean</t>
    <phoneticPr fontId="5" type="noConversion"/>
  </si>
  <si>
    <t>※ 시설용량은 없으나 발전량이 있는 경우는 시운전 발전량 또는 당해연도 폐지된 발전기임</t>
    <phoneticPr fontId="5" type="noConversion"/>
  </si>
  <si>
    <t xml:space="preserve">   3.  발 전 소 별  발 전 실 적  (4) </t>
    <phoneticPr fontId="5" type="noConversion"/>
  </si>
  <si>
    <t xml:space="preserve">                              구분
발전소별</t>
    <phoneticPr fontId="5" type="noConversion"/>
  </si>
  <si>
    <t>송전단전력량
(양 수 포 함)
(MWh)
Net generation</t>
    <phoneticPr fontId="5" type="noConversion"/>
  </si>
  <si>
    <t xml:space="preserve">   Hadong #1</t>
    <phoneticPr fontId="5" type="noConversion"/>
  </si>
  <si>
    <t xml:space="preserve">   Hadong #7</t>
    <phoneticPr fontId="5" type="noConversion"/>
  </si>
  <si>
    <t xml:space="preserve">   Total of Hadong</t>
    <phoneticPr fontId="5" type="noConversion"/>
  </si>
  <si>
    <t xml:space="preserve">   Honam #1</t>
    <phoneticPr fontId="5" type="noConversion"/>
  </si>
  <si>
    <t xml:space="preserve">   Bukpyeong #1</t>
    <phoneticPr fontId="5" type="noConversion"/>
  </si>
  <si>
    <t>Total of Bukpyeong</t>
    <phoneticPr fontId="5" type="noConversion"/>
  </si>
  <si>
    <t>타회사 유연탄 계</t>
    <phoneticPr fontId="5" type="noConversion"/>
  </si>
  <si>
    <t xml:space="preserve">   Pyeongtaek #1</t>
    <phoneticPr fontId="5" type="noConversion"/>
  </si>
  <si>
    <t>부   하   율</t>
    <phoneticPr fontId="5" type="noConversion"/>
  </si>
  <si>
    <t>송전단전력량
(양 수 포 함)
(MWh)
Net generation</t>
    <phoneticPr fontId="5" type="noConversion"/>
  </si>
  <si>
    <t>Generating
facilities</t>
    <phoneticPr fontId="5" type="noConversion"/>
  </si>
  <si>
    <t>Load factor</t>
    <phoneticPr fontId="5" type="noConversion"/>
  </si>
  <si>
    <t>Aux. use factor</t>
    <phoneticPr fontId="5" type="noConversion"/>
  </si>
  <si>
    <t>Ilsan C/C</t>
    <phoneticPr fontId="5" type="noConversion"/>
  </si>
  <si>
    <t>Yeongnam power</t>
    <phoneticPr fontId="5" type="noConversion"/>
  </si>
  <si>
    <t>율촌C/C</t>
    <phoneticPr fontId="5" type="noConversion"/>
  </si>
  <si>
    <t>타사 복합(유류) 계</t>
    <phoneticPr fontId="5" type="noConversion"/>
  </si>
  <si>
    <t xml:space="preserve">   3.  발 전 소 별  발 전 실 적  (6) </t>
    <phoneticPr fontId="5" type="noConversion"/>
  </si>
  <si>
    <t xml:space="preserve">    Kori #3</t>
    <phoneticPr fontId="5" type="noConversion"/>
  </si>
  <si>
    <t xml:space="preserve">    Kori #4</t>
    <phoneticPr fontId="5" type="noConversion"/>
  </si>
  <si>
    <t xml:space="preserve">    Total of Kori</t>
    <phoneticPr fontId="5" type="noConversion"/>
  </si>
  <si>
    <t xml:space="preserve">    Sinkori #1</t>
    <phoneticPr fontId="5" type="noConversion"/>
  </si>
  <si>
    <t xml:space="preserve">    Total of Sinkori</t>
    <phoneticPr fontId="5" type="noConversion"/>
  </si>
  <si>
    <t xml:space="preserve">   Total of Wolsong</t>
    <phoneticPr fontId="5" type="noConversion"/>
  </si>
  <si>
    <t xml:space="preserve">   Sinwolsong #1</t>
    <phoneticPr fontId="5" type="noConversion"/>
  </si>
  <si>
    <t xml:space="preserve">   Total of Sinwolsong</t>
    <phoneticPr fontId="5" type="noConversion"/>
  </si>
  <si>
    <t xml:space="preserve">   Hanbit #1</t>
    <phoneticPr fontId="5" type="noConversion"/>
  </si>
  <si>
    <t xml:space="preserve">   Total of Hanbit</t>
    <phoneticPr fontId="5" type="noConversion"/>
  </si>
  <si>
    <t xml:space="preserve">   Hanul #1</t>
    <phoneticPr fontId="5" type="noConversion"/>
  </si>
  <si>
    <t xml:space="preserve">   Total of Hanul</t>
    <phoneticPr fontId="5" type="noConversion"/>
  </si>
  <si>
    <t>원자력 계</t>
    <phoneticPr fontId="5" type="noConversion"/>
  </si>
  <si>
    <t xml:space="preserve">   Total of nuclear </t>
    <phoneticPr fontId="5" type="noConversion"/>
  </si>
  <si>
    <t>한전,자회사</t>
    <phoneticPr fontId="5" type="noConversion"/>
  </si>
  <si>
    <t>태양광</t>
    <phoneticPr fontId="5" type="noConversion"/>
  </si>
  <si>
    <t>Solar</t>
    <phoneticPr fontId="5" type="noConversion"/>
  </si>
  <si>
    <t>풍력</t>
    <phoneticPr fontId="5" type="noConversion"/>
  </si>
  <si>
    <t>Wind power</t>
    <phoneticPr fontId="5" type="noConversion"/>
  </si>
  <si>
    <t>바이오매스(영동#1 포함)</t>
    <phoneticPr fontId="5" type="noConversion"/>
  </si>
  <si>
    <t>Bio</t>
    <phoneticPr fontId="5" type="noConversion"/>
  </si>
  <si>
    <t>* 영동#1</t>
    <phoneticPr fontId="5" type="noConversion"/>
  </si>
  <si>
    <t>Yeongdong #1</t>
    <phoneticPr fontId="5" type="noConversion"/>
  </si>
  <si>
    <t>폐기물에너지(원주그린)</t>
    <phoneticPr fontId="5" type="noConversion"/>
  </si>
  <si>
    <t>Waste-burnup</t>
    <phoneticPr fontId="5" type="noConversion"/>
  </si>
  <si>
    <t>연료전지</t>
    <phoneticPr fontId="5" type="noConversion"/>
  </si>
  <si>
    <t>Fuel cell</t>
    <phoneticPr fontId="5" type="noConversion"/>
  </si>
  <si>
    <t>석탄액화가스(태안IGCC)</t>
    <phoneticPr fontId="5" type="noConversion"/>
  </si>
  <si>
    <t>IGCC</t>
    <phoneticPr fontId="5" type="noConversion"/>
  </si>
  <si>
    <t>한전,자회사 신재생 계</t>
    <phoneticPr fontId="5" type="noConversion"/>
  </si>
  <si>
    <t xml:space="preserve">  Total of KEPCO Sub.New&amp;Renewable energy</t>
    <phoneticPr fontId="5" type="noConversion"/>
  </si>
  <si>
    <t xml:space="preserve">   3.  발 전 소 별  발 전 실 적  (7) </t>
    <phoneticPr fontId="5" type="noConversion"/>
  </si>
  <si>
    <t xml:space="preserve">                               구분
발전소별</t>
    <phoneticPr fontId="5" type="noConversion"/>
  </si>
  <si>
    <t>타
사</t>
    <phoneticPr fontId="5" type="noConversion"/>
  </si>
  <si>
    <t>Ocean energy</t>
    <phoneticPr fontId="5" type="noConversion"/>
  </si>
  <si>
    <t>바이오매스</t>
    <phoneticPr fontId="5" type="noConversion"/>
  </si>
  <si>
    <t>매립가스</t>
    <phoneticPr fontId="5" type="noConversion"/>
  </si>
  <si>
    <t>Landfill-gas</t>
    <phoneticPr fontId="5" type="noConversion"/>
  </si>
  <si>
    <t>폐기물에너지</t>
    <phoneticPr fontId="5" type="noConversion"/>
  </si>
  <si>
    <t>부생가스</t>
    <phoneticPr fontId="5" type="noConversion"/>
  </si>
  <si>
    <t>By-Produc gas</t>
    <phoneticPr fontId="5" type="noConversion"/>
  </si>
  <si>
    <t>타사 신재생 계</t>
    <phoneticPr fontId="5" type="noConversion"/>
  </si>
  <si>
    <t xml:space="preserve">     Total of Other Co. New&amp;Renewable energy</t>
    <phoneticPr fontId="5" type="noConversion"/>
  </si>
  <si>
    <t>합
계</t>
    <phoneticPr fontId="5" type="noConversion"/>
  </si>
  <si>
    <t>태양광 계</t>
    <phoneticPr fontId="5" type="noConversion"/>
  </si>
  <si>
    <t>Total of Solar</t>
    <phoneticPr fontId="5" type="noConversion"/>
  </si>
  <si>
    <t>풍력 계</t>
    <phoneticPr fontId="5" type="noConversion"/>
  </si>
  <si>
    <t>Total of Wind power</t>
    <phoneticPr fontId="5" type="noConversion"/>
  </si>
  <si>
    <t>해양에너지 계</t>
    <phoneticPr fontId="5" type="noConversion"/>
  </si>
  <si>
    <t>Total of Ocean energy</t>
    <phoneticPr fontId="5" type="noConversion"/>
  </si>
  <si>
    <t>바이오매스 계</t>
    <phoneticPr fontId="5" type="noConversion"/>
  </si>
  <si>
    <t>Total of Bio</t>
    <phoneticPr fontId="5" type="noConversion"/>
  </si>
  <si>
    <t>매립가스 계</t>
    <phoneticPr fontId="5" type="noConversion"/>
  </si>
  <si>
    <t>Total of Landfill-gas</t>
    <phoneticPr fontId="5" type="noConversion"/>
  </si>
  <si>
    <t>폐기물에너지 계</t>
    <phoneticPr fontId="5" type="noConversion"/>
  </si>
  <si>
    <t>Total of Waste-burnup</t>
    <phoneticPr fontId="5" type="noConversion"/>
  </si>
  <si>
    <t>부생가스 계</t>
    <phoneticPr fontId="5" type="noConversion"/>
  </si>
  <si>
    <t>Total of Product-gas</t>
    <phoneticPr fontId="5" type="noConversion"/>
  </si>
  <si>
    <t>연료전지 계</t>
    <phoneticPr fontId="5" type="noConversion"/>
  </si>
  <si>
    <t>Total of Fuel cell</t>
    <phoneticPr fontId="5" type="noConversion"/>
  </si>
  <si>
    <t>석탄액화가스 계</t>
    <phoneticPr fontId="5" type="noConversion"/>
  </si>
  <si>
    <t>Total of IGCC</t>
    <phoneticPr fontId="5" type="noConversion"/>
  </si>
  <si>
    <t>신재생 계</t>
    <phoneticPr fontId="5" type="noConversion"/>
  </si>
  <si>
    <t>Total of New&amp;Renewable energy</t>
    <phoneticPr fontId="5" type="noConversion"/>
  </si>
  <si>
    <t>세종열병합</t>
    <phoneticPr fontId="5" type="noConversion"/>
  </si>
  <si>
    <t>Sejong</t>
    <phoneticPr fontId="5" type="noConversion"/>
  </si>
  <si>
    <t>한전 자회사 집단(LNG) 계</t>
    <phoneticPr fontId="5" type="noConversion"/>
  </si>
  <si>
    <t>Total of KEPCO Subsidiary Group energy</t>
    <phoneticPr fontId="5" type="noConversion"/>
  </si>
  <si>
    <t xml:space="preserve">Gumi </t>
    <phoneticPr fontId="5" type="noConversion"/>
  </si>
  <si>
    <t>군장에너지</t>
    <phoneticPr fontId="5" type="noConversion"/>
  </si>
  <si>
    <t>Gunjang</t>
    <phoneticPr fontId="5" type="noConversion"/>
  </si>
  <si>
    <t>Gumhoyeosu</t>
    <phoneticPr fontId="5" type="noConversion"/>
  </si>
  <si>
    <t>Gimcheon</t>
    <phoneticPr fontId="5" type="noConversion"/>
  </si>
  <si>
    <t>Daeguyeomsaek</t>
    <phoneticPr fontId="5" type="noConversion"/>
  </si>
  <si>
    <t>Banwol</t>
    <phoneticPr fontId="5" type="noConversion"/>
  </si>
  <si>
    <t>Busan</t>
    <phoneticPr fontId="5" type="noConversion"/>
  </si>
  <si>
    <t>Sanggong</t>
    <phoneticPr fontId="5" type="noConversion"/>
  </si>
  <si>
    <t>Saemangum</t>
    <phoneticPr fontId="5" type="noConversion"/>
  </si>
  <si>
    <t>Yeosu</t>
    <phoneticPr fontId="5" type="noConversion"/>
  </si>
  <si>
    <t>Iksan</t>
    <phoneticPr fontId="5" type="noConversion"/>
  </si>
  <si>
    <t>포천그린에너지</t>
    <phoneticPr fontId="5" type="noConversion"/>
  </si>
  <si>
    <t>타사 집단(석탄) 계</t>
    <phoneticPr fontId="5" type="noConversion"/>
  </si>
  <si>
    <t>Total of Other co. Group energy(Coal)</t>
    <phoneticPr fontId="5" type="noConversion"/>
  </si>
  <si>
    <t>Daegu</t>
    <phoneticPr fontId="5" type="noConversion"/>
  </si>
  <si>
    <t>Daejeon</t>
    <phoneticPr fontId="5" type="noConversion"/>
  </si>
  <si>
    <t>Murim</t>
    <phoneticPr fontId="5" type="noConversion"/>
  </si>
  <si>
    <t>타사 집단(유류) 계</t>
    <phoneticPr fontId="5" type="noConversion"/>
  </si>
  <si>
    <t>Total of Other co. Group energy(Oil)</t>
    <phoneticPr fontId="5" type="noConversion"/>
  </si>
  <si>
    <t>※ 구미열병합은 석탄으로 집계, 집단에너지 부생가스(신재생)은 집단에너지로 분류</t>
    <phoneticPr fontId="5" type="noConversion"/>
  </si>
  <si>
    <t xml:space="preserve">   3.  발 전 소 별  발 전 실 적  (8) </t>
    <phoneticPr fontId="5" type="noConversion"/>
  </si>
  <si>
    <t xml:space="preserve">      Items
                                Plants</t>
    <phoneticPr fontId="5" type="noConversion"/>
  </si>
  <si>
    <t>Gwanggyo</t>
    <phoneticPr fontId="5" type="noConversion"/>
  </si>
  <si>
    <t>Nowon</t>
    <phoneticPr fontId="5" type="noConversion"/>
  </si>
  <si>
    <t>Nonhyeon</t>
    <phoneticPr fontId="5" type="noConversion"/>
  </si>
  <si>
    <t>Daegugreenpower</t>
    <phoneticPr fontId="5" type="noConversion"/>
  </si>
  <si>
    <t>Daejeonseonambu</t>
    <phoneticPr fontId="5" type="noConversion"/>
  </si>
  <si>
    <t>Dongtan</t>
    <phoneticPr fontId="5" type="noConversion"/>
  </si>
  <si>
    <t>Myeongpumosan</t>
    <phoneticPr fontId="5" type="noConversion"/>
  </si>
  <si>
    <t>Mokdong</t>
    <phoneticPr fontId="5" type="noConversion"/>
  </si>
  <si>
    <t>Byeolnae</t>
    <phoneticPr fontId="5" type="noConversion"/>
  </si>
  <si>
    <t>부천복합</t>
    <phoneticPr fontId="5" type="noConversion"/>
  </si>
  <si>
    <t>Bucheon</t>
    <phoneticPr fontId="5" type="noConversion"/>
  </si>
  <si>
    <t xml:space="preserve">    Songdo</t>
    <phoneticPr fontId="5" type="noConversion"/>
  </si>
  <si>
    <t xml:space="preserve">    Suwan</t>
    <phoneticPr fontId="5" type="noConversion"/>
  </si>
  <si>
    <t xml:space="preserve">    Sinjeong</t>
    <phoneticPr fontId="5" type="noConversion"/>
  </si>
  <si>
    <t xml:space="preserve">    Asanbaebang</t>
    <phoneticPr fontId="5" type="noConversion"/>
  </si>
  <si>
    <t xml:space="preserve">    Ansan</t>
    <phoneticPr fontId="5" type="noConversion"/>
  </si>
  <si>
    <t>안양열병합</t>
    <phoneticPr fontId="5" type="noConversion"/>
  </si>
  <si>
    <t xml:space="preserve">    Anyang</t>
    <phoneticPr fontId="5" type="noConversion"/>
  </si>
  <si>
    <t xml:space="preserve">    Yangju</t>
    <phoneticPr fontId="5" type="noConversion"/>
  </si>
  <si>
    <t xml:space="preserve">    Wirye    </t>
    <phoneticPr fontId="5" type="noConversion"/>
  </si>
  <si>
    <t xml:space="preserve">    Incheongonghang</t>
    <phoneticPr fontId="5" type="noConversion"/>
  </si>
  <si>
    <t xml:space="preserve">    Chuncheon</t>
    <phoneticPr fontId="5" type="noConversion"/>
  </si>
  <si>
    <t xml:space="preserve">    Paju</t>
    <phoneticPr fontId="5" type="noConversion"/>
  </si>
  <si>
    <t xml:space="preserve">    Pangyo</t>
    <phoneticPr fontId="5" type="noConversion"/>
  </si>
  <si>
    <t xml:space="preserve">    Hanam</t>
    <phoneticPr fontId="5" type="noConversion"/>
  </si>
  <si>
    <t xml:space="preserve">    Hwaseong</t>
    <phoneticPr fontId="5" type="noConversion"/>
  </si>
  <si>
    <r>
      <t xml:space="preserve">기타 </t>
    </r>
    <r>
      <rPr>
        <vertAlign val="superscript"/>
        <sz val="8.5"/>
        <rFont val="돋움"/>
        <family val="3"/>
        <charset val="129"/>
      </rPr>
      <t>1)</t>
    </r>
    <phoneticPr fontId="5" type="noConversion"/>
  </si>
  <si>
    <r>
      <t xml:space="preserve">    Others </t>
    </r>
    <r>
      <rPr>
        <vertAlign val="superscript"/>
        <sz val="8"/>
        <rFont val="돋움"/>
        <family val="3"/>
        <charset val="129"/>
      </rPr>
      <t>1)</t>
    </r>
    <phoneticPr fontId="5" type="noConversion"/>
  </si>
  <si>
    <t>타사 집단(LNG) 계</t>
    <phoneticPr fontId="5" type="noConversion"/>
  </si>
  <si>
    <t xml:space="preserve">    Total of Other co. Group energy(LNG)</t>
    <phoneticPr fontId="5" type="noConversion"/>
  </si>
  <si>
    <t>타사 집단(신재생) 계</t>
    <phoneticPr fontId="5" type="noConversion"/>
  </si>
  <si>
    <t xml:space="preserve">    By-Product gas(Group energy)</t>
    <phoneticPr fontId="5" type="noConversion"/>
  </si>
  <si>
    <t>타사 집단 계</t>
    <phoneticPr fontId="5" type="noConversion"/>
  </si>
  <si>
    <t xml:space="preserve">    Total of Other co. Group energy</t>
    <phoneticPr fontId="5" type="noConversion"/>
  </si>
  <si>
    <t>집단 계</t>
    <phoneticPr fontId="5" type="noConversion"/>
  </si>
  <si>
    <t xml:space="preserve">    Total of Group energy</t>
    <phoneticPr fontId="5" type="noConversion"/>
  </si>
  <si>
    <t>제주G/T(한전, 중부)</t>
    <phoneticPr fontId="5" type="noConversion"/>
  </si>
  <si>
    <t xml:space="preserve">    Jeju G/T</t>
    <phoneticPr fontId="5" type="noConversion"/>
  </si>
  <si>
    <t xml:space="preserve">    Jeju D/P</t>
    <phoneticPr fontId="5" type="noConversion"/>
  </si>
  <si>
    <t>한전 도서 내연(D/P)</t>
    <phoneticPr fontId="5" type="noConversion"/>
  </si>
  <si>
    <t xml:space="preserve">    Internal  combustion in island</t>
    <phoneticPr fontId="5" type="noConversion"/>
  </si>
  <si>
    <t>내연력 계</t>
    <phoneticPr fontId="5" type="noConversion"/>
  </si>
  <si>
    <t xml:space="preserve">    Total of internal combustion</t>
    <phoneticPr fontId="5" type="noConversion"/>
  </si>
  <si>
    <t>한전, 자회사계</t>
    <phoneticPr fontId="5" type="noConversion"/>
  </si>
  <si>
    <t xml:space="preserve">    Total of KEPCO &amp; Subsidiaries</t>
    <phoneticPr fontId="5" type="noConversion"/>
  </si>
  <si>
    <t>타사계</t>
    <phoneticPr fontId="5" type="noConversion"/>
  </si>
  <si>
    <t xml:space="preserve">    Total of Other Co. </t>
    <phoneticPr fontId="5" type="noConversion"/>
  </si>
  <si>
    <t>기타 상용자가(LNG)</t>
    <phoneticPr fontId="5" type="noConversion"/>
  </si>
  <si>
    <t xml:space="preserve">    Non-utility generation(LNG)</t>
    <phoneticPr fontId="5" type="noConversion"/>
  </si>
  <si>
    <t>기타 상용자가(부생가스)</t>
    <phoneticPr fontId="5" type="noConversion"/>
  </si>
  <si>
    <t xml:space="preserve">     Non-utility generation(Product-gas)</t>
    <phoneticPr fontId="5" type="noConversion"/>
  </si>
  <si>
    <r>
      <t>기타 상용자가</t>
    </r>
    <r>
      <rPr>
        <vertAlign val="superscript"/>
        <sz val="8"/>
        <color theme="1"/>
        <rFont val="돋움"/>
        <family val="3"/>
        <charset val="129"/>
      </rPr>
      <t>2)</t>
    </r>
    <r>
      <rPr>
        <sz val="8"/>
        <color theme="1"/>
        <rFont val="돋움"/>
        <family val="3"/>
        <charset val="129"/>
      </rPr>
      <t xml:space="preserve"> 계</t>
    </r>
    <phoneticPr fontId="5" type="noConversion"/>
  </si>
  <si>
    <r>
      <t xml:space="preserve">    Total of Non-utility generation </t>
    </r>
    <r>
      <rPr>
        <vertAlign val="superscript"/>
        <sz val="8"/>
        <color theme="1"/>
        <rFont val="돋움"/>
        <family val="3"/>
        <charset val="129"/>
      </rPr>
      <t>2)</t>
    </r>
    <phoneticPr fontId="5" type="noConversion"/>
  </si>
  <si>
    <t>총계</t>
    <phoneticPr fontId="5" type="noConversion"/>
  </si>
  <si>
    <t xml:space="preserve">   Total</t>
    <phoneticPr fontId="5" type="noConversion"/>
  </si>
  <si>
    <t xml:space="preserve">   1) 집단에너지 기타는 가스압터빈, 여열회수발전, 폐열활용 발전 등임</t>
    <phoneticPr fontId="5" type="noConversion"/>
  </si>
  <si>
    <t xml:space="preserve">   2) 상용자가 발전사업자 발전량은 한전의 구입전력량만 반영</t>
    <phoneticPr fontId="5" type="noConversion"/>
  </si>
  <si>
    <t xml:space="preserve">   4.  회사별 설비 및 발전현황</t>
    <phoneticPr fontId="5" type="noConversion"/>
  </si>
  <si>
    <r>
      <t xml:space="preserve">(단위:kW,MWh)  </t>
    </r>
    <r>
      <rPr>
        <sz val="16"/>
        <rFont val="돋움"/>
        <family val="3"/>
        <charset val="129"/>
      </rPr>
      <t>Generating facilities &amp;  results by Company</t>
    </r>
    <phoneticPr fontId="5" type="noConversion"/>
  </si>
  <si>
    <t>구  분
Items</t>
    <phoneticPr fontId="5" type="noConversion"/>
  </si>
  <si>
    <t>석 탄 화 력
Coal</t>
    <phoneticPr fontId="5" type="noConversion"/>
  </si>
  <si>
    <t>유류 및 가스 화력
Heavy Oil &amp; LNG</t>
    <phoneticPr fontId="5" type="noConversion"/>
  </si>
  <si>
    <r>
      <t xml:space="preserve">내연 및 복합/집단
</t>
    </r>
    <r>
      <rPr>
        <sz val="6"/>
        <color theme="1"/>
        <rFont val="돋움"/>
        <family val="3"/>
        <charset val="129"/>
      </rPr>
      <t>C/C &amp; Internal Combustion/Group Energy</t>
    </r>
    <phoneticPr fontId="5" type="noConversion"/>
  </si>
  <si>
    <t>원자력 및 신재생
Nuclear &amp; Alternative</t>
    <phoneticPr fontId="5" type="noConversion"/>
  </si>
  <si>
    <t>발전량 계
Total</t>
    <phoneticPr fontId="5" type="noConversion"/>
  </si>
  <si>
    <t xml:space="preserve">발전소
Plants
</t>
    <phoneticPr fontId="5" type="noConversion"/>
  </si>
  <si>
    <t xml:space="preserve">용량
Capacity
</t>
    <phoneticPr fontId="5" type="noConversion"/>
  </si>
  <si>
    <t>발전량
Power
Generation</t>
    <phoneticPr fontId="5" type="noConversion"/>
  </si>
  <si>
    <t>(용량 계)
(Capacity Total)</t>
    <phoneticPr fontId="5" type="noConversion"/>
  </si>
  <si>
    <t>점유율
Ratio
(%)</t>
    <phoneticPr fontId="5" type="noConversion"/>
  </si>
  <si>
    <t>남동발전</t>
    <phoneticPr fontId="5" type="noConversion"/>
  </si>
  <si>
    <t>삼천포소수력</t>
    <phoneticPr fontId="5" type="noConversion"/>
  </si>
  <si>
    <t>영 동 #2</t>
    <phoneticPr fontId="5" type="noConversion"/>
  </si>
  <si>
    <t>KOSEP</t>
    <phoneticPr fontId="5" type="noConversion"/>
  </si>
  <si>
    <t>영흥소수력</t>
    <phoneticPr fontId="5" type="noConversion"/>
  </si>
  <si>
    <t>삼천포#1~6</t>
    <phoneticPr fontId="5" type="noConversion"/>
  </si>
  <si>
    <t>분   당 C/C</t>
    <phoneticPr fontId="5" type="noConversion"/>
  </si>
  <si>
    <t>영 흥#1~6</t>
    <phoneticPr fontId="5" type="noConversion"/>
  </si>
  <si>
    <t>바이오</t>
    <phoneticPr fontId="5" type="noConversion"/>
  </si>
  <si>
    <t>여 수#1~2</t>
    <phoneticPr fontId="5" type="noConversion"/>
  </si>
  <si>
    <t>폐기물</t>
    <phoneticPr fontId="5" type="noConversion"/>
  </si>
  <si>
    <t>중부발전</t>
    <phoneticPr fontId="5" type="noConversion"/>
  </si>
  <si>
    <t>보령소수력</t>
    <phoneticPr fontId="5" type="noConversion"/>
  </si>
  <si>
    <t>보 령 #1~8</t>
    <phoneticPr fontId="5" type="noConversion"/>
  </si>
  <si>
    <t>제 주 #2~3</t>
    <phoneticPr fontId="5" type="noConversion"/>
  </si>
  <si>
    <t>제주 G/T#3(내연)</t>
    <phoneticPr fontId="5" type="noConversion"/>
  </si>
  <si>
    <t>신보령소수력</t>
    <phoneticPr fontId="5" type="noConversion"/>
  </si>
  <si>
    <t>제주(내연)</t>
    <phoneticPr fontId="5" type="noConversion"/>
  </si>
  <si>
    <t>(복   합)</t>
    <phoneticPr fontId="5" type="noConversion"/>
  </si>
  <si>
    <t>보령 C/C</t>
    <phoneticPr fontId="5" type="noConversion"/>
  </si>
  <si>
    <t>인천 C/C</t>
    <phoneticPr fontId="5" type="noConversion"/>
  </si>
  <si>
    <t>제주LNG C/C</t>
    <phoneticPr fontId="5" type="noConversion"/>
  </si>
  <si>
    <t>세종천연가스((집단)</t>
    <phoneticPr fontId="5" type="noConversion"/>
  </si>
  <si>
    <t>서부발전</t>
    <phoneticPr fontId="5" type="noConversion"/>
  </si>
  <si>
    <t>태안소수력</t>
    <phoneticPr fontId="5" type="noConversion"/>
  </si>
  <si>
    <t>태 안 #1~10</t>
    <phoneticPr fontId="5" type="noConversion"/>
  </si>
  <si>
    <t>평 택 #1~4</t>
    <phoneticPr fontId="5" type="noConversion"/>
  </si>
  <si>
    <t>KOWEPO</t>
    <phoneticPr fontId="5" type="noConversion"/>
  </si>
  <si>
    <r>
      <t xml:space="preserve">군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산 C/C</t>
    </r>
    <phoneticPr fontId="5" type="noConversion"/>
  </si>
  <si>
    <r>
      <t xml:space="preserve">평 </t>
    </r>
    <r>
      <rPr>
        <sz val="7"/>
        <color theme="1"/>
        <rFont val="Arial"/>
        <family val="2"/>
      </rPr>
      <t> </t>
    </r>
    <r>
      <rPr>
        <sz val="7"/>
        <color theme="1"/>
        <rFont val="돋움"/>
        <family val="3"/>
        <charset val="129"/>
      </rPr>
      <t xml:space="preserve"> 택 C/C</t>
    </r>
    <phoneticPr fontId="5" type="noConversion"/>
  </si>
  <si>
    <t>서인천 C/C</t>
    <phoneticPr fontId="5" type="noConversion"/>
  </si>
  <si>
    <t>남부발전</t>
    <phoneticPr fontId="5" type="noConversion"/>
  </si>
  <si>
    <t>행원소수력</t>
    <phoneticPr fontId="5" type="noConversion"/>
  </si>
  <si>
    <t>하 동 #1~8</t>
    <phoneticPr fontId="5" type="noConversion"/>
  </si>
  <si>
    <t>남제주#1,2</t>
    <phoneticPr fontId="5" type="noConversion"/>
  </si>
  <si>
    <t>삼척그린파워</t>
    <phoneticPr fontId="5" type="noConversion"/>
  </si>
  <si>
    <t>삼척그린파워#1,2</t>
    <phoneticPr fontId="5" type="noConversion"/>
  </si>
  <si>
    <t>영   월 C/C</t>
    <phoneticPr fontId="5" type="noConversion"/>
  </si>
  <si>
    <t>신인천 C/C</t>
    <phoneticPr fontId="5" type="noConversion"/>
  </si>
  <si>
    <t>한   림 C/C</t>
    <phoneticPr fontId="5" type="noConversion"/>
  </si>
  <si>
    <t>부   산 C/C</t>
    <phoneticPr fontId="5" type="noConversion"/>
  </si>
  <si>
    <t>안   동 C/C</t>
    <phoneticPr fontId="5" type="noConversion"/>
  </si>
  <si>
    <t>동서발전</t>
    <phoneticPr fontId="5" type="noConversion"/>
  </si>
  <si>
    <t>당진화력소수력</t>
    <phoneticPr fontId="5" type="noConversion"/>
  </si>
  <si>
    <t>동 해 #1,2</t>
    <phoneticPr fontId="5" type="noConversion"/>
  </si>
  <si>
    <t>울 산 #4~6</t>
    <phoneticPr fontId="5" type="noConversion"/>
  </si>
  <si>
    <t>KEWESPO</t>
    <phoneticPr fontId="5" type="noConversion"/>
  </si>
  <si>
    <t>호 남 #1,2</t>
    <phoneticPr fontId="5" type="noConversion"/>
  </si>
  <si>
    <t>일   산 C/C</t>
    <phoneticPr fontId="5" type="noConversion"/>
  </si>
  <si>
    <t>당 진 #1~10</t>
    <phoneticPr fontId="5" type="noConversion"/>
  </si>
  <si>
    <t>울   산 C/C</t>
    <phoneticPr fontId="5" type="noConversion"/>
  </si>
  <si>
    <t>수력원자력</t>
    <phoneticPr fontId="5" type="noConversion"/>
  </si>
  <si>
    <t>화천</t>
    <phoneticPr fontId="5" type="noConversion"/>
  </si>
  <si>
    <t>무주양수</t>
    <phoneticPr fontId="5" type="noConversion"/>
  </si>
  <si>
    <t>(원자력)</t>
    <phoneticPr fontId="5" type="noConversion"/>
  </si>
  <si>
    <t>춘천</t>
    <phoneticPr fontId="5" type="noConversion"/>
  </si>
  <si>
    <t>산청양수</t>
    <phoneticPr fontId="5" type="noConversion"/>
  </si>
  <si>
    <t>고리#2~4</t>
    <phoneticPr fontId="5" type="noConversion"/>
  </si>
  <si>
    <t>의암</t>
    <phoneticPr fontId="5" type="noConversion"/>
  </si>
  <si>
    <t>삼랑진양수</t>
    <phoneticPr fontId="5" type="noConversion"/>
  </si>
  <si>
    <t>신고리#1~3</t>
    <phoneticPr fontId="5" type="noConversion"/>
  </si>
  <si>
    <t>청평</t>
    <phoneticPr fontId="5" type="noConversion"/>
  </si>
  <si>
    <t>양양양수</t>
    <phoneticPr fontId="5" type="noConversion"/>
  </si>
  <si>
    <t>월성#2~4</t>
    <phoneticPr fontId="5" type="noConversion"/>
  </si>
  <si>
    <t>한국전력</t>
    <phoneticPr fontId="5" type="noConversion"/>
  </si>
  <si>
    <t>팔당</t>
    <phoneticPr fontId="5" type="noConversion"/>
  </si>
  <si>
    <t>예천양수</t>
    <phoneticPr fontId="5" type="noConversion"/>
  </si>
  <si>
    <t>한빛#1~6</t>
    <phoneticPr fontId="5" type="noConversion"/>
  </si>
  <si>
    <t>강릉</t>
    <phoneticPr fontId="5" type="noConversion"/>
  </si>
  <si>
    <t>청송양수</t>
    <phoneticPr fontId="5" type="noConversion"/>
  </si>
  <si>
    <t>한울#1~6</t>
    <phoneticPr fontId="5" type="noConversion"/>
  </si>
  <si>
    <t>(음영부분)</t>
    <phoneticPr fontId="5" type="noConversion"/>
  </si>
  <si>
    <t>칠보</t>
    <phoneticPr fontId="5" type="noConversion"/>
  </si>
  <si>
    <t>청평양수</t>
    <phoneticPr fontId="5" type="noConversion"/>
  </si>
  <si>
    <t>신월성#1~2</t>
    <phoneticPr fontId="5" type="noConversion"/>
  </si>
  <si>
    <t>괴산 소수력</t>
    <phoneticPr fontId="5" type="noConversion"/>
  </si>
  <si>
    <t>(신재생)</t>
    <phoneticPr fontId="5" type="noConversion"/>
  </si>
  <si>
    <t>보성강 소수력</t>
    <phoneticPr fontId="5" type="noConversion"/>
  </si>
  <si>
    <t>기타 소수력</t>
    <phoneticPr fontId="5" type="noConversion"/>
  </si>
  <si>
    <t>추산(수력)</t>
    <phoneticPr fontId="5" type="noConversion"/>
  </si>
  <si>
    <t>한전도서내연</t>
    <phoneticPr fontId="5" type="noConversion"/>
  </si>
  <si>
    <t>한전태양광</t>
    <phoneticPr fontId="5" type="noConversion"/>
  </si>
  <si>
    <t>수     력</t>
    <phoneticPr fontId="5" type="noConversion"/>
  </si>
  <si>
    <t xml:space="preserve">유류 &amp; </t>
    <phoneticPr fontId="5" type="noConversion"/>
  </si>
  <si>
    <t>내연력</t>
    <phoneticPr fontId="5" type="noConversion"/>
  </si>
  <si>
    <t>원자력</t>
    <phoneticPr fontId="5" type="noConversion"/>
  </si>
  <si>
    <t>자회사 계</t>
    <phoneticPr fontId="5" type="noConversion"/>
  </si>
  <si>
    <t>양    수</t>
    <phoneticPr fontId="5" type="noConversion"/>
  </si>
  <si>
    <t>복합/집단</t>
    <phoneticPr fontId="5" type="noConversion"/>
  </si>
  <si>
    <t>Sub total</t>
    <phoneticPr fontId="5" type="noConversion"/>
  </si>
  <si>
    <t>수자원</t>
    <phoneticPr fontId="5" type="noConversion"/>
  </si>
  <si>
    <t>북평화력#1,2</t>
    <phoneticPr fontId="5" type="noConversion"/>
  </si>
  <si>
    <t>집단(LNG)</t>
    <phoneticPr fontId="5" type="noConversion"/>
  </si>
  <si>
    <t>수자원소수력</t>
    <phoneticPr fontId="5" type="noConversion"/>
  </si>
  <si>
    <t>집단(석탄)</t>
    <phoneticPr fontId="5" type="noConversion"/>
  </si>
  <si>
    <t>GS파워소수력</t>
    <phoneticPr fontId="5" type="noConversion"/>
  </si>
  <si>
    <t>집단(유류)</t>
    <phoneticPr fontId="5" type="noConversion"/>
  </si>
  <si>
    <t>해양에너지(조력)</t>
    <phoneticPr fontId="5" type="noConversion"/>
  </si>
  <si>
    <t>기타소수력</t>
    <phoneticPr fontId="5" type="noConversion"/>
  </si>
  <si>
    <t>집단(신재생)</t>
    <phoneticPr fontId="5" type="noConversion"/>
  </si>
  <si>
    <t>기타상용자가</t>
    <phoneticPr fontId="5" type="noConversion"/>
  </si>
  <si>
    <t>(집단, 상용자가는 복합/집단에 포함)</t>
    <phoneticPr fontId="5" type="noConversion"/>
  </si>
  <si>
    <t>기타 복합</t>
    <phoneticPr fontId="5" type="noConversion"/>
  </si>
  <si>
    <t>발전원별 계</t>
    <phoneticPr fontId="5" type="noConversion"/>
  </si>
  <si>
    <t>※ 집단 신재생(부생가스)은 신재생으로 포함</t>
    <phoneticPr fontId="5" type="noConversion"/>
  </si>
  <si>
    <t xml:space="preserve">   6.  발 전 소 별  연 료 사 용  실 적  (1)</t>
    <phoneticPr fontId="5" type="noConversion"/>
  </si>
  <si>
    <r>
      <t xml:space="preserve">('18.1.1~12.31)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</si>
  <si>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('18.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</si>
  <si>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</si>
  <si>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</si>
  <si>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</si>
  <si>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</si>
  <si>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</si>
  <si>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</si>
  <si>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</si>
  <si>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</si>
  <si>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</si>
  <si>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</si>
  <si>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</si>
  <si>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</si>
  <si>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</si>
  <si>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경   유
Diesel oil</t>
    <phoneticPr fontId="5" type="noConversion"/>
  </si>
  <si>
    <t>L. N. G</t>
    <phoneticPr fontId="5" type="noConversion"/>
  </si>
  <si>
    <t>무연탄 계</t>
    <phoneticPr fontId="5" type="noConversion"/>
  </si>
  <si>
    <t>Total of anthracite coal</t>
    <phoneticPr fontId="5" type="noConversion"/>
  </si>
  <si>
    <t>Samcheok Greenpower #1</t>
    <phoneticPr fontId="5" type="noConversion"/>
  </si>
  <si>
    <t>Samcheok Greenpower #2</t>
    <phoneticPr fontId="5" type="noConversion"/>
  </si>
  <si>
    <t>삼천포#3</t>
    <phoneticPr fontId="5" type="noConversion"/>
  </si>
  <si>
    <t>삼천포#4</t>
    <phoneticPr fontId="5" type="noConversion"/>
  </si>
  <si>
    <t xml:space="preserve">   6.  발 전 소 별  연 료 사 용  실 적  (2)</t>
    <phoneticPr fontId="5" type="noConversion"/>
  </si>
  <si>
    <r>
      <t xml:space="preserve">('18.1.1~12.31) </t>
    </r>
    <r>
      <rPr>
        <sz val="9"/>
        <rFont val="돋움"/>
        <family val="3"/>
        <charset val="129"/>
      </rPr>
      <t xml:space="preserve"> </t>
    </r>
    <r>
      <rPr>
        <sz val="16"/>
        <rFont val="돋움"/>
        <family val="3"/>
        <charset val="129"/>
      </rPr>
      <t>Fuel consumption by plant</t>
    </r>
    <phoneticPr fontId="5" type="noConversion"/>
  </si>
  <si>
    <t xml:space="preserve">  
                       ('18. 1. 1 ~ 12.31)</t>
    <phoneticPr fontId="5" type="noConversion"/>
  </si>
  <si>
    <t xml:space="preserve">             구    분
   발 전 소 별</t>
    <phoneticPr fontId="5" type="noConversion"/>
  </si>
  <si>
    <t>사          용           량
 consumption</t>
    <phoneticPr fontId="5" type="noConversion"/>
  </si>
  <si>
    <t xml:space="preserve">발    열    량
Caloric value </t>
    <phoneticPr fontId="5" type="noConversion"/>
  </si>
  <si>
    <r>
      <t>사          용           열          량
 Caloric  Consumption  (10</t>
    </r>
    <r>
      <rPr>
        <vertAlign val="superscript"/>
        <sz val="9"/>
        <rFont val="돋움"/>
        <family val="3"/>
        <charset val="129"/>
      </rPr>
      <t>6</t>
    </r>
    <r>
      <rPr>
        <sz val="9"/>
        <rFont val="돋움"/>
        <family val="3"/>
        <charset val="129"/>
      </rPr>
      <t xml:space="preserve"> kcal)</t>
    </r>
    <phoneticPr fontId="5" type="noConversion"/>
  </si>
  <si>
    <t xml:space="preserve">    Items
                          Plants</t>
    <phoneticPr fontId="5" type="noConversion"/>
  </si>
  <si>
    <t>석    탄
(t)
Coal</t>
    <phoneticPr fontId="5" type="noConversion"/>
  </si>
  <si>
    <t>경     유
(kl)
Diesel oil</t>
    <phoneticPr fontId="5" type="noConversion"/>
  </si>
  <si>
    <t xml:space="preserve">L. N. G
(t)
</t>
    <phoneticPr fontId="5" type="noConversion"/>
  </si>
  <si>
    <t>석   탄
(kcal/kg)
Coal</t>
    <phoneticPr fontId="5" type="noConversion"/>
  </si>
  <si>
    <t>중   유
(kcal/l)
Heavy oil</t>
    <phoneticPr fontId="5" type="noConversion"/>
  </si>
  <si>
    <t>경   유
(kcal/l)
Diesel oil</t>
    <phoneticPr fontId="5" type="noConversion"/>
  </si>
  <si>
    <t>L. N. G
(kcal/kg)</t>
    <phoneticPr fontId="5" type="noConversion"/>
  </si>
  <si>
    <t>석    탄
Coal</t>
    <phoneticPr fontId="5" type="noConversion"/>
  </si>
  <si>
    <t>경   유
Diesel oil</t>
    <phoneticPr fontId="5" type="noConversion"/>
  </si>
  <si>
    <t>L. N. G</t>
    <phoneticPr fontId="5" type="noConversion"/>
  </si>
  <si>
    <t>여수#1</t>
    <phoneticPr fontId="5" type="noConversion"/>
  </si>
  <si>
    <t xml:space="preserve">   6.  발 전 소 별  연 료 사 용  실 적  (3)</t>
    <phoneticPr fontId="5" type="noConversion"/>
  </si>
  <si>
    <t xml:space="preserve">   Hadong #8</t>
    <phoneticPr fontId="5" type="noConversion"/>
  </si>
  <si>
    <t>유연탄계</t>
    <phoneticPr fontId="5" type="noConversion"/>
  </si>
  <si>
    <t xml:space="preserve">   Total of bituminous coal</t>
    <phoneticPr fontId="5" type="noConversion"/>
  </si>
  <si>
    <t>석탄 계</t>
    <phoneticPr fontId="5" type="noConversion"/>
  </si>
  <si>
    <t xml:space="preserve">   Total of coal</t>
    <phoneticPr fontId="5" type="noConversion"/>
  </si>
  <si>
    <t xml:space="preserve">   Namjeju #1</t>
    <phoneticPr fontId="5" type="noConversion"/>
  </si>
  <si>
    <t xml:space="preserve">   Namjeju #2</t>
    <phoneticPr fontId="5" type="noConversion"/>
  </si>
  <si>
    <t xml:space="preserve">   Ulsan #4</t>
    <phoneticPr fontId="5" type="noConversion"/>
  </si>
  <si>
    <t xml:space="preserve">   Ulsan #5</t>
    <phoneticPr fontId="5" type="noConversion"/>
  </si>
  <si>
    <t xml:space="preserve">   Ulsan #6</t>
    <phoneticPr fontId="5" type="noConversion"/>
  </si>
  <si>
    <t>제주#2</t>
    <phoneticPr fontId="5" type="noConversion"/>
  </si>
  <si>
    <t xml:space="preserve">   Jeju #2</t>
    <phoneticPr fontId="5" type="noConversion"/>
  </si>
  <si>
    <t>제주#3</t>
    <phoneticPr fontId="5" type="noConversion"/>
  </si>
  <si>
    <t xml:space="preserve">   Jeju #3</t>
    <phoneticPr fontId="5" type="noConversion"/>
  </si>
  <si>
    <t>중유 계</t>
    <phoneticPr fontId="5" type="noConversion"/>
  </si>
  <si>
    <t xml:space="preserve"> Total of heavy oil</t>
    <phoneticPr fontId="5" type="noConversion"/>
  </si>
  <si>
    <t>가스 계</t>
    <phoneticPr fontId="5" type="noConversion"/>
  </si>
  <si>
    <t xml:space="preserve"> Total  of  L N G</t>
    <phoneticPr fontId="5" type="noConversion"/>
  </si>
  <si>
    <t>기력 계</t>
    <phoneticPr fontId="5" type="noConversion"/>
  </si>
  <si>
    <t xml:space="preserve"> Total  of  steam</t>
    <phoneticPr fontId="5" type="noConversion"/>
  </si>
  <si>
    <t>군산C/C</t>
    <phoneticPr fontId="5" type="noConversion"/>
  </si>
  <si>
    <t>보령C/C</t>
    <phoneticPr fontId="5" type="noConversion"/>
  </si>
  <si>
    <t xml:space="preserve">   Boryeong C/C</t>
    <phoneticPr fontId="5" type="noConversion"/>
  </si>
  <si>
    <t>부산C/C</t>
    <phoneticPr fontId="5" type="noConversion"/>
  </si>
  <si>
    <t xml:space="preserve">   Busan C/C</t>
    <phoneticPr fontId="5" type="noConversion"/>
  </si>
  <si>
    <t>분당C/C</t>
    <phoneticPr fontId="5" type="noConversion"/>
  </si>
  <si>
    <t xml:space="preserve">   Bundang C/C</t>
    <phoneticPr fontId="5" type="noConversion"/>
  </si>
  <si>
    <t>서인천C/C</t>
    <phoneticPr fontId="5" type="noConversion"/>
  </si>
  <si>
    <t xml:space="preserve">   Seoincheon C/C</t>
    <phoneticPr fontId="5" type="noConversion"/>
  </si>
  <si>
    <t xml:space="preserve">   6.  발 전 소 별  연 료 사 용  실 적  (4)</t>
    <phoneticPr fontId="5" type="noConversion"/>
  </si>
  <si>
    <t>신인천C/C</t>
    <phoneticPr fontId="5" type="noConversion"/>
  </si>
  <si>
    <t xml:space="preserve">   Shinincheon C/C</t>
    <phoneticPr fontId="5" type="noConversion"/>
  </si>
  <si>
    <t>안동C/C</t>
    <phoneticPr fontId="5" type="noConversion"/>
  </si>
  <si>
    <t xml:space="preserve">   Andong C/C</t>
    <phoneticPr fontId="5" type="noConversion"/>
  </si>
  <si>
    <t>영월C/C</t>
    <phoneticPr fontId="5" type="noConversion"/>
  </si>
  <si>
    <t xml:space="preserve">   Yeongwol C/C</t>
    <phoneticPr fontId="5" type="noConversion"/>
  </si>
  <si>
    <t>울산C/C</t>
    <phoneticPr fontId="5" type="noConversion"/>
  </si>
  <si>
    <t xml:space="preserve">   Ulsan C/C</t>
    <phoneticPr fontId="5" type="noConversion"/>
  </si>
  <si>
    <t>인천C/C</t>
    <phoneticPr fontId="5" type="noConversion"/>
  </si>
  <si>
    <t xml:space="preserve">   Incheon C/C</t>
    <phoneticPr fontId="5" type="noConversion"/>
  </si>
  <si>
    <t>일산C/C</t>
    <phoneticPr fontId="5" type="noConversion"/>
  </si>
  <si>
    <t xml:space="preserve">   Ilsan C/C</t>
    <phoneticPr fontId="5" type="noConversion"/>
  </si>
  <si>
    <t>평택C/C</t>
    <phoneticPr fontId="5" type="noConversion"/>
  </si>
  <si>
    <t xml:space="preserve">   Pyeongtaek C/C</t>
    <phoneticPr fontId="5" type="noConversion"/>
  </si>
  <si>
    <t>제주LNG C/C</t>
    <phoneticPr fontId="5" type="noConversion"/>
  </si>
  <si>
    <t xml:space="preserve">   Jeju LNG C/C</t>
    <phoneticPr fontId="5" type="noConversion"/>
  </si>
  <si>
    <t>한림C/C</t>
    <phoneticPr fontId="5" type="noConversion"/>
  </si>
  <si>
    <t xml:space="preserve">   Hanlim C/C   </t>
    <phoneticPr fontId="5" type="noConversion"/>
  </si>
  <si>
    <t>한전 자회사 복합 계</t>
    <phoneticPr fontId="5" type="noConversion"/>
  </si>
  <si>
    <t xml:space="preserve">   Total of KEPCO Subsidiaries C/C</t>
    <phoneticPr fontId="5" type="noConversion"/>
  </si>
  <si>
    <t>당진C/C</t>
    <phoneticPr fontId="5" type="noConversion"/>
  </si>
  <si>
    <t xml:space="preserve">   Dangjin C/C</t>
    <phoneticPr fontId="5" type="noConversion"/>
  </si>
  <si>
    <t>율촌C/C</t>
    <phoneticPr fontId="5" type="noConversion"/>
  </si>
  <si>
    <t xml:space="preserve">   Yulchon C/C</t>
    <phoneticPr fontId="5" type="noConversion"/>
  </si>
  <si>
    <t>포스코에너지C/C</t>
    <phoneticPr fontId="5" type="noConversion"/>
  </si>
  <si>
    <t xml:space="preserve">   POSCO energy  C/C</t>
    <phoneticPr fontId="5" type="noConversion"/>
  </si>
  <si>
    <t>타사 복합 계</t>
    <phoneticPr fontId="5" type="noConversion"/>
  </si>
  <si>
    <t xml:space="preserve">   Total of Other co. C/C</t>
    <phoneticPr fontId="5" type="noConversion"/>
  </si>
  <si>
    <t>복합 계</t>
    <phoneticPr fontId="5" type="noConversion"/>
  </si>
  <si>
    <t xml:space="preserve">   Total of combined cycle</t>
    <phoneticPr fontId="5" type="noConversion"/>
  </si>
  <si>
    <t xml:space="preserve">   Sejong</t>
    <phoneticPr fontId="5" type="noConversion"/>
  </si>
  <si>
    <t>부천C/C</t>
    <phoneticPr fontId="5" type="noConversion"/>
  </si>
  <si>
    <t xml:space="preserve">   Bucheon C/C</t>
    <phoneticPr fontId="5" type="noConversion"/>
  </si>
  <si>
    <t>안양C/C</t>
    <phoneticPr fontId="5" type="noConversion"/>
  </si>
  <si>
    <t xml:space="preserve">   Anyang C/C</t>
    <phoneticPr fontId="5" type="noConversion"/>
  </si>
  <si>
    <t xml:space="preserve">   Total of Group energy</t>
    <phoneticPr fontId="5" type="noConversion"/>
  </si>
  <si>
    <t>제주GT</t>
    <phoneticPr fontId="5" type="noConversion"/>
  </si>
  <si>
    <t xml:space="preserve">   Jeju G/T</t>
    <phoneticPr fontId="5" type="noConversion"/>
  </si>
  <si>
    <t>제주내연</t>
    <phoneticPr fontId="5" type="noConversion"/>
  </si>
  <si>
    <t xml:space="preserve">   Jeju D/P</t>
    <phoneticPr fontId="5" type="noConversion"/>
  </si>
  <si>
    <t>한전 도서내연(D/P)</t>
    <phoneticPr fontId="5" type="noConversion"/>
  </si>
  <si>
    <t xml:space="preserve">   Internal  combustion in island</t>
    <phoneticPr fontId="5" type="noConversion"/>
  </si>
  <si>
    <t xml:space="preserve">  Total of internal combustion</t>
    <phoneticPr fontId="5" type="noConversion"/>
  </si>
  <si>
    <t>한전, 자회사 계</t>
    <phoneticPr fontId="5" type="noConversion"/>
  </si>
  <si>
    <t xml:space="preserve"> Total of KEPCO &amp; Sub.</t>
    <phoneticPr fontId="5" type="noConversion"/>
  </si>
  <si>
    <t>타사 화력 계</t>
    <phoneticPr fontId="5" type="noConversion"/>
  </si>
  <si>
    <t xml:space="preserve"> Total of Other co.</t>
    <phoneticPr fontId="5" type="noConversion"/>
  </si>
  <si>
    <t>화력 총계</t>
    <phoneticPr fontId="5" type="noConversion"/>
  </si>
  <si>
    <t xml:space="preserve"> Gross total</t>
    <phoneticPr fontId="5" type="noConversion"/>
  </si>
  <si>
    <t xml:space="preserve"> ※ 한전, 발전 5개사, 민간 4개사(포스코에너지, GS EPS, GS POWER, 씨지앤율촌) 화력발전 실적</t>
    <phoneticPr fontId="5" type="noConversion"/>
  </si>
  <si>
    <t xml:space="preserve"> ※  KEPCO &amp; Subsidiaries, other 4 companies thermal power generation</t>
    <phoneticPr fontId="5" type="noConversion"/>
  </si>
  <si>
    <t xml:space="preserve"> ※ GS POWER(안양, 부천복합) 복합에서 집단에너지로 변경('18. 9)</t>
    <phoneticPr fontId="5" type="noConversion"/>
  </si>
  <si>
    <t xml:space="preserve">   8.  발 전 설 비  추 이 (1)</t>
    <phoneticPr fontId="5" type="noConversion"/>
  </si>
  <si>
    <t xml:space="preserve">   8.  발 전 설 비  추 이 (2)</t>
    <phoneticPr fontId="5" type="noConversion"/>
  </si>
  <si>
    <t xml:space="preserve">   8.  발 전 설 비  추 이 (3)</t>
    <phoneticPr fontId="5" type="noConversion"/>
  </si>
  <si>
    <r>
      <t xml:space="preserve"> (단 위 : kW)   </t>
    </r>
    <r>
      <rPr>
        <sz val="16"/>
        <rFont val="돋움"/>
        <family val="3"/>
        <charset val="129"/>
      </rPr>
      <t>Trends in generating facilities</t>
    </r>
    <phoneticPr fontId="5" type="noConversion"/>
  </si>
  <si>
    <t xml:space="preserve">  
  (Unit:kW) </t>
    <phoneticPr fontId="5" type="noConversion"/>
  </si>
  <si>
    <t xml:space="preserve">  
  (Unit : kW) </t>
    <phoneticPr fontId="5" type="noConversion"/>
  </si>
  <si>
    <t xml:space="preserve">             한       전 ,         자      회       사</t>
    <phoneticPr fontId="5" type="noConversion"/>
  </si>
  <si>
    <t xml:space="preserve"> Items
      During</t>
    <phoneticPr fontId="5" type="noConversion"/>
  </si>
  <si>
    <t xml:space="preserve">사           업            자             Public      utility       </t>
    <phoneticPr fontId="5" type="noConversion"/>
  </si>
  <si>
    <t>사                       업                         자</t>
    <phoneticPr fontId="5" type="noConversion"/>
  </si>
  <si>
    <t xml:space="preserve">   Public              utility</t>
    <phoneticPr fontId="5" type="noConversion"/>
  </si>
  <si>
    <t xml:space="preserve">
상 용 자 가
Non-utility in
common use</t>
    <phoneticPr fontId="5" type="noConversion"/>
  </si>
  <si>
    <t>총 발 전 설 비
 Total</t>
    <phoneticPr fontId="5" type="noConversion"/>
  </si>
  <si>
    <t>Items
         During</t>
    <phoneticPr fontId="5" type="noConversion"/>
  </si>
  <si>
    <t>복 합 화 력
Combined cycle</t>
    <phoneticPr fontId="5" type="noConversion"/>
  </si>
  <si>
    <t xml:space="preserve">복 합 화 력 </t>
    <phoneticPr fontId="5" type="noConversion"/>
  </si>
  <si>
    <t>New&amp;
Renewable
energy</t>
    <phoneticPr fontId="5" type="noConversion"/>
  </si>
  <si>
    <t>Internal
Combustion</t>
    <phoneticPr fontId="5" type="noConversion"/>
  </si>
  <si>
    <t xml:space="preserve">              -</t>
    <phoneticPr fontId="5" type="noConversion"/>
  </si>
  <si>
    <t>4,004,585p</t>
    <phoneticPr fontId="5" type="noConversion"/>
  </si>
  <si>
    <t>123,096,245p</t>
    <phoneticPr fontId="5" type="noConversion"/>
  </si>
  <si>
    <t xml:space="preserve">            …</t>
    <phoneticPr fontId="5" type="noConversion"/>
  </si>
  <si>
    <t xml:space="preserve">  ※ 2001. 4. 2  발전부문 분리</t>
    <phoneticPr fontId="5" type="noConversion"/>
  </si>
  <si>
    <t xml:space="preserve"> ※ ' p' is a preliminary figures</t>
    <phoneticPr fontId="5" type="noConversion"/>
  </si>
  <si>
    <t xml:space="preserve">  ※ 발전설비는 자가용을 제외한 사업자용만 집계</t>
    <phoneticPr fontId="5" type="noConversion"/>
  </si>
  <si>
    <t xml:space="preserve">   8-3.  행정구역별 신재생 발전설비 및 발전량(2018)</t>
    <phoneticPr fontId="5" type="noConversion"/>
  </si>
  <si>
    <t>구 분</t>
    <phoneticPr fontId="5" type="noConversion"/>
  </si>
  <si>
    <t>발전설비(kW)</t>
    <phoneticPr fontId="5" type="noConversion"/>
  </si>
  <si>
    <t>발전량(MWh)</t>
    <phoneticPr fontId="5" type="noConversion"/>
  </si>
  <si>
    <t>수력
Hydro
Power</t>
    <phoneticPr fontId="5" type="noConversion"/>
  </si>
  <si>
    <t>태양광
Solar
Energy</t>
    <phoneticPr fontId="5" type="noConversion"/>
  </si>
  <si>
    <t>풍력
Wind
Power</t>
    <phoneticPr fontId="5" type="noConversion"/>
  </si>
  <si>
    <t>바이오
Bio
Energy</t>
    <phoneticPr fontId="5" type="noConversion"/>
  </si>
  <si>
    <t>폐기물
Waste
Energy</t>
    <phoneticPr fontId="5" type="noConversion"/>
  </si>
  <si>
    <t>기 타
etc.</t>
    <phoneticPr fontId="5" type="noConversion"/>
  </si>
  <si>
    <t>계
Total</t>
    <phoneticPr fontId="5" type="noConversion"/>
  </si>
  <si>
    <t>서울  Seoul</t>
    <phoneticPr fontId="5" type="noConversion"/>
  </si>
  <si>
    <t>부산  Busan</t>
    <phoneticPr fontId="5" type="noConversion"/>
  </si>
  <si>
    <t>대구  Daegu</t>
    <phoneticPr fontId="5" type="noConversion"/>
  </si>
  <si>
    <t>인천  Incheon</t>
    <phoneticPr fontId="5" type="noConversion"/>
  </si>
  <si>
    <t>광주  Gwangju</t>
    <phoneticPr fontId="5" type="noConversion"/>
  </si>
  <si>
    <t>대전  Daejeon</t>
    <phoneticPr fontId="5" type="noConversion"/>
  </si>
  <si>
    <t>울산  Ulsan</t>
    <phoneticPr fontId="5" type="noConversion"/>
  </si>
  <si>
    <t>세종  Sejong</t>
    <phoneticPr fontId="5" type="noConversion"/>
  </si>
  <si>
    <t>경기  Gyeonggi</t>
    <phoneticPr fontId="5" type="noConversion"/>
  </si>
  <si>
    <t>강원  Gwangju</t>
    <phoneticPr fontId="5" type="noConversion"/>
  </si>
  <si>
    <t>충북  Chungbuk</t>
    <phoneticPr fontId="5" type="noConversion"/>
  </si>
  <si>
    <t>충남  Chungnam</t>
    <phoneticPr fontId="5" type="noConversion"/>
  </si>
  <si>
    <t>전북  Jeonbuk</t>
    <phoneticPr fontId="5" type="noConversion"/>
  </si>
  <si>
    <t>전남  Jeonnam</t>
    <phoneticPr fontId="5" type="noConversion"/>
  </si>
  <si>
    <t>경북  Gyeongbuk</t>
    <phoneticPr fontId="5" type="noConversion"/>
  </si>
  <si>
    <t>경남  Gyeongnam</t>
    <phoneticPr fontId="5" type="noConversion"/>
  </si>
  <si>
    <t>제주  Jeju</t>
    <phoneticPr fontId="5" type="noConversion"/>
  </si>
  <si>
    <t>총계  Total</t>
    <phoneticPr fontId="5" type="noConversion"/>
  </si>
  <si>
    <t>※ 수력 : 일반수력, 소수력(양수 제외),   기타 : 조력, 연료전지, 석탄액화가스</t>
    <phoneticPr fontId="5" type="noConversion"/>
  </si>
  <si>
    <t>※ 바이오 : 바이오매스, 매립가스,   폐기물 : 폐기물에너지, 부생가스</t>
    <phoneticPr fontId="5" type="noConversion"/>
  </si>
  <si>
    <t xml:space="preserve">   25. 제 조 업 종 별 판 매 전 력 량 추 이 (1)   </t>
    <phoneticPr fontId="5" type="noConversion"/>
  </si>
  <si>
    <t xml:space="preserve">   25. 제 조 업 종 별 판 매 전 력 량 추 이 (2)</t>
    <phoneticPr fontId="5" type="noConversion"/>
  </si>
  <si>
    <t xml:space="preserve">  
(단위:MWh)</t>
    <phoneticPr fontId="5" type="noConversion"/>
  </si>
  <si>
    <t xml:space="preserve">Trends in power sales by manufacturing </t>
    <phoneticPr fontId="5" type="noConversion"/>
  </si>
  <si>
    <t xml:space="preserve">  
  (unit : MWh)</t>
    <phoneticPr fontId="5" type="noConversion"/>
  </si>
  <si>
    <t xml:space="preserve">  
(unit : MWh)</t>
    <phoneticPr fontId="5" type="noConversion"/>
  </si>
  <si>
    <t>연·월 별</t>
    <phoneticPr fontId="5" type="noConversion"/>
  </si>
  <si>
    <t xml:space="preserve">
식 료 품 제 조
Food, beverage
</t>
    <phoneticPr fontId="5" type="noConversion"/>
  </si>
  <si>
    <t xml:space="preserve">
섬  유 ·의  복
Textile, clothes
</t>
    <phoneticPr fontId="5" type="noConversion"/>
  </si>
  <si>
    <t xml:space="preserve">
목 재 · 나 무
Lumber, wood
</t>
    <phoneticPr fontId="5" type="noConversion"/>
  </si>
  <si>
    <t xml:space="preserve">
펄 프 · 종 이
Pulp, paper
</t>
    <phoneticPr fontId="5" type="noConversion"/>
  </si>
  <si>
    <t xml:space="preserve">
출 판 · 인 쇄
Publication, 
printing</t>
    <phoneticPr fontId="5" type="noConversion"/>
  </si>
  <si>
    <t xml:space="preserve">
석유·화학
Petroleum, 
chemistry</t>
    <phoneticPr fontId="5" type="noConversion"/>
  </si>
  <si>
    <t xml:space="preserve">
요     업
Ceramic 
industry</t>
    <phoneticPr fontId="5" type="noConversion"/>
  </si>
  <si>
    <t xml:space="preserve">
1 차 금 속
Basic metal
</t>
    <phoneticPr fontId="5" type="noConversion"/>
  </si>
  <si>
    <t xml:space="preserve">
조 립 금 속
Fabricated 
metal</t>
    <phoneticPr fontId="5" type="noConversion"/>
  </si>
  <si>
    <t xml:space="preserve">
기 타 기 계
Other 
Machinery</t>
    <phoneticPr fontId="5" type="noConversion"/>
  </si>
  <si>
    <t xml:space="preserve">
사 무 기 기
Office 
apparatus</t>
    <phoneticPr fontId="5" type="noConversion"/>
  </si>
  <si>
    <t xml:space="preserve">
전 기 기 기
Electricity 
apparatus</t>
    <phoneticPr fontId="5" type="noConversion"/>
  </si>
  <si>
    <t xml:space="preserve">
영 상·음 향
Sound, image
</t>
    <phoneticPr fontId="5" type="noConversion"/>
  </si>
  <si>
    <t xml:space="preserve">
의  료 · 광  학
Medical, optical
</t>
    <phoneticPr fontId="5" type="noConversion"/>
  </si>
  <si>
    <t xml:space="preserve">
자  동  차
Motorcar
</t>
    <phoneticPr fontId="5" type="noConversion"/>
  </si>
  <si>
    <t xml:space="preserve">
기  타  운  송
Other transport
</t>
    <phoneticPr fontId="5" type="noConversion"/>
  </si>
  <si>
    <t xml:space="preserve">
가 구  및  기 타
Furniture, others
</t>
    <phoneticPr fontId="5" type="noConversion"/>
  </si>
  <si>
    <t xml:space="preserve">
재 생 재 료
Recycling
</t>
    <phoneticPr fontId="5" type="noConversion"/>
  </si>
  <si>
    <t xml:space="preserve">
계
Total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</si>
</sst>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00_ "/>
    <numFmt numFmtId="178" formatCode="#,###"/>
    <numFmt numFmtId="179" formatCode="#,##0_);\(#,##0\)"/>
    <numFmt numFmtId="180" formatCode="_-* #,##0.00_-;\-* #,##0.00_-;_-* &quot;-&quot;_-;_-@_-"/>
    <numFmt numFmtId="181" formatCode="#,##0.00_);[Red]\(#,##0.00\)"/>
    <numFmt numFmtId="182" formatCode="#,##0.00_ "/>
    <numFmt numFmtId="183" formatCode="#,##0.0_ "/>
    <numFmt numFmtId="184" formatCode="_-* #,##0.0_-;\-* #,##0.0_-;_-* &quot;-&quot;_-;_-@_-"/>
    <numFmt numFmtId="185" formatCode="0_ "/>
    <numFmt numFmtId="186" formatCode="_-* #,##0_-;\-* #,##0_-;_-* &quot;-&quot;??_-;_-@_-"/>
    <numFmt numFmtId="187" formatCode="#,##0\ \ \ \ \ "/>
    <numFmt numFmtId="188" formatCode="#,##0\ \ \ \ "/>
    <numFmt numFmtId="189" formatCode="#,##0.0\ \ \ \ \ \ \ \ "/>
    <numFmt numFmtId="190" formatCode="#,##0.00\ \ \ \ \ \ \ \ "/>
    <numFmt numFmtId="191" formatCode="0.0_);[Red]\(0.0\)"/>
    <numFmt numFmtId="192" formatCode="#,##0_);[Red]\(#,##0\)"/>
    <numFmt numFmtId="193" formatCode="0_);[Red]\(0\)"/>
    <numFmt numFmtId="194" formatCode="#,##0.0_);\(#,##0.0\)"/>
    <numFmt numFmtId="195" formatCode="_-* #,##0.000_-;\-* #,##0.000_-;_-* &quot;-&quot;_-;_-@_-"/>
    <numFmt numFmtId="196" formatCode="_-* #,##0.000_-;\-* #,##0.000_-;_-* &quot;-&quot;??_-;_-@_-"/>
    <numFmt numFmtId="197" formatCode="#,##0\ \ \ "/>
    <numFmt numFmtId="198" formatCode="#,##0\ \ "/>
    <numFmt numFmtId="199" formatCode="#,##0\ \ \ \ \ \ "/>
    <numFmt numFmtId="200" formatCode="#,##0\ \ \ \ \ \ \ \ "/>
    <numFmt numFmtId="201" formatCode="#,##0.000000"/>
    <numFmt numFmtId="202" formatCode="_-* #,##0.0\ \ \ \ "/>
    <numFmt numFmtId="203" formatCode="0.0%"/>
    <numFmt numFmtId="204" formatCode="#,##0.0"/>
    <numFmt numFmtId="205" formatCode="#,##0.00\ \ \ "/>
    <numFmt numFmtId="206" formatCode="#,##0_ \ \ \ \ "/>
    <numFmt numFmtId="207" formatCode="#,##0_ \ \ \ \ \ \ "/>
    <numFmt numFmtId="208" formatCode="_-* #,##0\ \ \ \ "/>
    <numFmt numFmtId="209" formatCode="#,##0\ \ \ \ \ \ \ \ \ "/>
    <numFmt numFmtId="210" formatCode="#,##0\ \ \ \ \ \ \ "/>
    <numFmt numFmtId="211" formatCode="#,##0.0\ \ \ \ \ \ \ \ \ \ \ "/>
    <numFmt numFmtId="212" formatCode="#,##0.00\ \ \ \ \ \ \ \ \ \ \ "/>
    <numFmt numFmtId="213" formatCode="0.0_ "/>
    <numFmt numFmtId="214" formatCode="#,##0\ \ \ \ \ \ \ \ \ \ \ "/>
    <numFmt numFmtId="215" formatCode="#,##0.0\ \ \ \ "/>
    <numFmt numFmtId="216" formatCode="_ * #,##0_ ;_ * &quot;△&quot;#,##0_ ;_ * &quot;-&quot;_ ;_ @_ "/>
    <numFmt numFmtId="217" formatCode="_ * #,##0_ ;_ * \-#,##0_ ;_ * &quot;-&quot;_ ;_ @_ "/>
    <numFmt numFmtId="218" formatCode="#,##0.00_);\(#,##0.00\)"/>
  </numFmts>
  <fonts count="1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24"/>
      <name val="돋움"/>
      <family val="3"/>
      <charset val="129"/>
    </font>
    <font>
      <sz val="24"/>
      <name val="돋움"/>
      <family val="3"/>
      <charset val="129"/>
    </font>
    <font>
      <sz val="9"/>
      <name val="돋움"/>
      <family val="3"/>
      <charset val="129"/>
    </font>
    <font>
      <sz val="16"/>
      <name val="돋움"/>
      <family val="3"/>
      <charset val="129"/>
    </font>
    <font>
      <sz val="9"/>
      <name val="Times New Roman"/>
      <family val="1"/>
    </font>
    <font>
      <vertAlign val="superscript"/>
      <sz val="9"/>
      <name val="돋움"/>
      <family val="3"/>
      <charset val="129"/>
    </font>
    <font>
      <sz val="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8"/>
      <color theme="1"/>
      <name val="돋움"/>
      <family val="3"/>
      <charset val="129"/>
    </font>
    <font>
      <sz val="20"/>
      <name val="돋움"/>
      <family val="3"/>
      <charset val="129"/>
    </font>
    <font>
      <sz val="7.5"/>
      <name val="돋움"/>
      <family val="3"/>
      <charset val="129"/>
    </font>
    <font>
      <sz val="7"/>
      <name val="돋움"/>
      <family val="3"/>
      <charset val="129"/>
    </font>
    <font>
      <sz val="8.6999999999999993"/>
      <name val="돋움"/>
      <family val="3"/>
      <charset val="129"/>
    </font>
    <font>
      <sz val="8.6999999999999993"/>
      <name val="Times New Roman"/>
      <family val="1"/>
    </font>
    <font>
      <sz val="8.5"/>
      <name val="Times New Roman"/>
      <family val="1"/>
    </font>
    <font>
      <sz val="9"/>
      <color theme="1"/>
      <name val="돋움"/>
      <family val="3"/>
      <charset val="129"/>
    </font>
    <font>
      <sz val="9"/>
      <color theme="1"/>
      <name val="Times New Roman"/>
      <family val="1"/>
    </font>
    <font>
      <sz val="8.6999999999999993"/>
      <color theme="1"/>
      <name val="돋움"/>
      <family val="3"/>
      <charset val="129"/>
    </font>
    <font>
      <sz val="8.5"/>
      <color theme="1"/>
      <name val="Times New Roman"/>
      <family val="1"/>
    </font>
    <font>
      <sz val="8.6999999999999993"/>
      <color theme="1"/>
      <name val="Times New Roman"/>
      <family val="1"/>
    </font>
    <font>
      <sz val="9"/>
      <color rgb="FFFF0000"/>
      <name val="Times New Roman"/>
      <family val="1"/>
    </font>
    <font>
      <sz val="11"/>
      <name val="맑은 고딕"/>
      <family val="2"/>
      <charset val="129"/>
      <scheme val="minor"/>
    </font>
    <font>
      <b/>
      <sz val="9"/>
      <name val="돋움"/>
      <family val="3"/>
      <charset val="129"/>
    </font>
    <font>
      <sz val="10"/>
      <name val="Times New Roman"/>
      <family val="1"/>
    </font>
    <font>
      <b/>
      <sz val="8.5"/>
      <name val="Times New Roman"/>
      <family val="1"/>
    </font>
    <font>
      <b/>
      <sz val="8.5"/>
      <color theme="1"/>
      <name val="Times New Roman"/>
      <family val="1"/>
    </font>
    <font>
      <sz val="11"/>
      <name val="Times New Roman"/>
      <family val="1"/>
    </font>
    <font>
      <b/>
      <sz val="24"/>
      <color rgb="FFFF0000"/>
      <name val="돋움"/>
      <family val="3"/>
      <charset val="129"/>
    </font>
    <font>
      <sz val="9"/>
      <color rgb="FFFF0000"/>
      <name val="돋움"/>
      <family val="3"/>
      <charset val="129"/>
    </font>
    <font>
      <sz val="8.5"/>
      <name val="돋움"/>
      <family val="3"/>
      <charset val="129"/>
    </font>
    <font>
      <sz val="8.5"/>
      <color theme="1"/>
      <name val="돋움"/>
      <family val="3"/>
      <charset val="129"/>
    </font>
    <font>
      <sz val="7.5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8"/>
      <color theme="1"/>
      <name val="돋움"/>
      <family val="3"/>
      <charset val="129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7"/>
      <color theme="1"/>
      <name val="돋움"/>
      <family val="3"/>
      <charset val="129"/>
    </font>
    <font>
      <sz val="6"/>
      <color theme="1"/>
      <name val="돋움"/>
      <family val="3"/>
      <charset val="129"/>
    </font>
    <font>
      <sz val="8.5"/>
      <color rgb="FFFF0000"/>
      <name val="Times New Roman"/>
      <family val="1"/>
    </font>
    <font>
      <sz val="8"/>
      <name val="Times New Roman"/>
      <family val="1"/>
    </font>
    <font>
      <sz val="10"/>
      <color theme="1"/>
      <name val="돋움"/>
      <family val="3"/>
      <charset val="129"/>
    </font>
    <font>
      <vertAlign val="superscript"/>
      <sz val="8.5"/>
      <name val="돋움"/>
      <family val="3"/>
      <charset val="129"/>
    </font>
    <font>
      <vertAlign val="superscript"/>
      <sz val="8"/>
      <name val="돋움"/>
      <family val="3"/>
      <charset val="129"/>
    </font>
    <font>
      <sz val="7.8"/>
      <name val="돋움"/>
      <family val="3"/>
      <charset val="129"/>
    </font>
    <font>
      <vertAlign val="superscript"/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11"/>
      <color theme="1"/>
      <name val="돋움"/>
      <family val="3"/>
      <charset val="129"/>
    </font>
    <font>
      <sz val="7"/>
      <color theme="1"/>
      <name val="TIMES"/>
      <family val="1"/>
    </font>
    <font>
      <sz val="7"/>
      <color theme="1"/>
      <name val="Arial"/>
      <family val="2"/>
    </font>
    <font>
      <sz val="7"/>
      <name val="TIMES"/>
      <family val="1"/>
    </font>
    <font>
      <sz val="7"/>
      <color theme="1"/>
      <name val="한양신명조"/>
      <family val="3"/>
      <charset val="129"/>
    </font>
    <font>
      <sz val="6.5"/>
      <color theme="1"/>
      <name val="돋움"/>
      <family val="3"/>
      <charset val="129"/>
    </font>
    <font>
      <b/>
      <sz val="7"/>
      <name val="돋움"/>
      <family val="3"/>
      <charset val="129"/>
    </font>
    <font>
      <sz val="8.5"/>
      <color rgb="FFFF0000"/>
      <name val="돋움"/>
      <family val="3"/>
      <charset val="129"/>
    </font>
    <font>
      <sz val="12"/>
      <name val="돋움"/>
      <family val="3"/>
      <charset val="129"/>
    </font>
    <font>
      <sz val="9"/>
      <name val="바탕"/>
      <family val="1"/>
      <charset val="129"/>
    </font>
    <font>
      <b/>
      <sz val="9"/>
      <name val="Times New Roman"/>
      <family val="1"/>
    </font>
    <font>
      <b/>
      <sz val="10"/>
      <name val="Times New Roman"/>
      <family val="1"/>
    </font>
    <font>
      <sz val="15"/>
      <name val="돋움"/>
      <family val="3"/>
      <charset val="129"/>
    </font>
    <font>
      <b/>
      <sz val="9"/>
      <color theme="1"/>
      <name val="Times New Roman"/>
      <family val="1"/>
    </font>
    <font>
      <b/>
      <sz val="8"/>
      <name val="돋움"/>
      <family val="3"/>
      <charset val="129"/>
    </font>
    <font>
      <sz val="8"/>
      <name val="바탕체"/>
      <family val="1"/>
      <charset val="129"/>
    </font>
    <font>
      <b/>
      <sz val="9"/>
      <color theme="1"/>
      <name val="돋움"/>
      <family val="3"/>
      <charset val="129"/>
    </font>
    <font>
      <sz val="16"/>
      <color theme="1"/>
      <name val="돋움"/>
      <family val="3"/>
      <charset val="129"/>
    </font>
    <font>
      <b/>
      <sz val="16"/>
      <name val="돋움"/>
      <family val="3"/>
      <charset val="129"/>
    </font>
    <font>
      <sz val="8.8000000000000007"/>
      <name val="돋움"/>
      <family val="3"/>
      <charset val="129"/>
    </font>
    <font>
      <sz val="8"/>
      <name val="맑은 고딕"/>
      <family val="3"/>
      <charset val="129"/>
    </font>
    <font>
      <sz val="14.5"/>
      <name val="돋움"/>
      <family val="3"/>
      <charset val="129"/>
    </font>
    <font>
      <sz val="9"/>
      <color indexed="10"/>
      <name val="돋움"/>
      <family val="3"/>
      <charset val="129"/>
    </font>
    <font>
      <sz val="15"/>
      <color theme="1"/>
      <name val="돋움"/>
      <family val="3"/>
      <charset val="129"/>
    </font>
    <font>
      <sz val="14.5"/>
      <color theme="1"/>
      <name val="돋움"/>
      <family val="3"/>
      <charset val="129"/>
    </font>
    <font>
      <b/>
      <sz val="16"/>
      <color indexed="8"/>
      <name val="돋움"/>
      <family val="3"/>
      <charset val="129"/>
    </font>
    <font>
      <sz val="14"/>
      <name val="돋움"/>
      <family val="3"/>
      <charset val="129"/>
    </font>
    <font>
      <sz val="7.6"/>
      <name val="돋움"/>
      <family val="3"/>
      <charset val="129"/>
    </font>
    <font>
      <vertAlign val="superscript"/>
      <sz val="11"/>
      <name val="돋움"/>
      <family val="3"/>
      <charset val="129"/>
    </font>
    <font>
      <sz val="9"/>
      <color indexed="8"/>
      <name val="돋움"/>
      <family val="3"/>
      <charset val="129"/>
    </font>
    <font>
      <vertAlign val="superscript"/>
      <sz val="9"/>
      <color indexed="8"/>
      <name val="돋움"/>
      <family val="3"/>
      <charset val="129"/>
    </font>
    <font>
      <sz val="16"/>
      <color indexed="8"/>
      <name val="돋움"/>
      <family val="3"/>
      <charset val="129"/>
    </font>
    <font>
      <b/>
      <sz val="20"/>
      <color theme="1"/>
      <name val="돋움"/>
      <family val="3"/>
      <charset val="129"/>
    </font>
    <font>
      <sz val="3"/>
      <color indexed="8"/>
      <name val="돋움"/>
      <family val="3"/>
      <charset val="129"/>
    </font>
    <font>
      <sz val="24"/>
      <color theme="1"/>
      <name val="돋움"/>
      <family val="3"/>
      <charset val="129"/>
    </font>
    <font>
      <b/>
      <sz val="24"/>
      <color theme="1"/>
      <name val="돋움"/>
      <family val="3"/>
      <charset val="129"/>
    </font>
    <font>
      <sz val="6"/>
      <color indexed="8"/>
      <name val="돋움"/>
      <family val="3"/>
      <charset val="129"/>
    </font>
    <font>
      <sz val="9"/>
      <color theme="1"/>
      <name val="Univers"/>
      <family val="2"/>
    </font>
    <font>
      <b/>
      <sz val="18"/>
      <color indexed="8"/>
      <name val="돋움"/>
      <family val="3"/>
      <charset val="129"/>
    </font>
    <font>
      <sz val="15.5"/>
      <color indexed="8"/>
      <name val="돋움"/>
      <family val="3"/>
      <charset val="129"/>
    </font>
    <font>
      <b/>
      <sz val="20"/>
      <name val="돋움"/>
      <family val="3"/>
      <charset val="129"/>
    </font>
    <font>
      <vertAlign val="superscript"/>
      <sz val="11"/>
      <color theme="1"/>
      <name val="돋움"/>
      <family val="3"/>
      <charset val="129"/>
    </font>
    <font>
      <vertAlign val="superscript"/>
      <sz val="9"/>
      <color theme="1"/>
      <name val="돋움"/>
      <family val="3"/>
      <charset val="129"/>
    </font>
    <font>
      <sz val="36"/>
      <color theme="1"/>
      <name val="돋움"/>
      <family val="3"/>
      <charset val="129"/>
    </font>
    <font>
      <sz val="20"/>
      <color indexed="8"/>
      <name val="돋움"/>
      <family val="3"/>
      <charset val="129"/>
    </font>
    <font>
      <b/>
      <sz val="16"/>
      <color theme="1"/>
      <name val="돋움"/>
      <family val="3"/>
      <charset val="129"/>
    </font>
    <font>
      <sz val="8.3000000000000007"/>
      <color theme="1"/>
      <name val="돋움"/>
      <family val="3"/>
      <charset val="129"/>
    </font>
    <font>
      <sz val="9"/>
      <color theme="1"/>
      <name val="바탕"/>
      <family val="1"/>
      <charset val="129"/>
    </font>
    <font>
      <b/>
      <sz val="18"/>
      <color theme="1"/>
      <name val="맑은 고딕"/>
      <family val="3"/>
      <charset val="129"/>
    </font>
    <font>
      <sz val="18"/>
      <color theme="1"/>
      <name val="돋움"/>
      <family val="3"/>
      <charset val="129"/>
    </font>
    <font>
      <sz val="18"/>
      <name val="돋움"/>
      <family val="3"/>
      <charset val="129"/>
    </font>
    <font>
      <sz val="14"/>
      <color theme="1"/>
      <name val="돋움"/>
      <family val="3"/>
      <charset val="129"/>
    </font>
    <font>
      <vertAlign val="superscript"/>
      <sz val="10"/>
      <color theme="1"/>
      <name val="돋움"/>
      <family val="3"/>
      <charset val="129"/>
    </font>
    <font>
      <b/>
      <sz val="18"/>
      <name val="맑은 고딕"/>
      <family val="3"/>
      <charset val="129"/>
    </font>
    <font>
      <sz val="16.10000000000000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Down="1">
      <left style="thin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 diagonalUp="1">
      <left style="hair">
        <color indexed="64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 diagonalUp="1"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hair">
        <color indexed="64"/>
      </right>
      <top/>
      <bottom style="thin">
        <color indexed="64"/>
      </bottom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/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/>
      <diagonal style="hair">
        <color indexed="64"/>
      </diagonal>
    </border>
    <border diagonalDown="1">
      <left style="thin">
        <color indexed="64"/>
      </left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 diagonalUp="1">
      <left style="thin">
        <color theme="0" tint="-0.24994659260841701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hair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Up="1">
      <left style="hair">
        <color indexed="64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/>
      <right/>
      <top style="hair">
        <color indexed="64"/>
      </top>
      <bottom style="hair">
        <color indexed="64"/>
      </bottom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thin">
        <color rgb="FF000000"/>
      </right>
      <top/>
      <bottom style="hair">
        <color indexed="64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indexed="64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42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theme="0" tint="-0.24994659260841701"/>
      </left>
      <right/>
      <top style="thin">
        <color indexed="64"/>
      </top>
      <bottom/>
      <diagonal style="hair">
        <color indexed="64"/>
      </diagonal>
    </border>
    <border diagonalUp="1">
      <left/>
      <right style="thin">
        <color theme="0" tint="-0.24994659260841701"/>
      </right>
      <top style="thin">
        <color indexed="64"/>
      </top>
      <bottom/>
      <diagonal style="hair">
        <color indexed="64"/>
      </diagonal>
    </border>
    <border diagonalDown="1">
      <left style="thin">
        <color theme="0" tint="-0.24994659260841701"/>
      </left>
      <right/>
      <top/>
      <bottom/>
      <diagonal style="hair">
        <color indexed="64"/>
      </diagonal>
    </border>
    <border diagonalUp="1">
      <left/>
      <right style="thin">
        <color theme="0" tint="-0.24994659260841701"/>
      </right>
      <top/>
      <bottom/>
      <diagonal style="hair">
        <color indexed="64"/>
      </diagonal>
    </border>
    <border diagonalDown="1">
      <left style="thin">
        <color theme="0" tint="-0.24994659260841701"/>
      </left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theme="0" tint="-0.24994659260841701"/>
      </right>
      <top/>
      <bottom style="thin">
        <color indexed="64"/>
      </bottom>
      <diagonal style="hair">
        <color indexed="64"/>
      </diagonal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hair">
        <color auto="1"/>
      </right>
      <top style="hair">
        <color theme="1"/>
      </top>
      <bottom style="thin">
        <color indexed="64"/>
      </bottom>
      <diagonal/>
    </border>
    <border>
      <left/>
      <right/>
      <top style="hair">
        <color theme="1"/>
      </top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auto="1"/>
      </left>
      <right style="hair">
        <color auto="1"/>
      </right>
      <top style="hair">
        <color theme="1"/>
      </top>
      <bottom/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/>
      <right/>
      <top style="hair">
        <color theme="1"/>
      </top>
      <bottom/>
      <diagonal/>
    </border>
  </borders>
  <cellStyleXfs count="10">
    <xf numFmtId="0" fontId="0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67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Alignment="1">
      <alignment horizontal="center" vertical="center"/>
    </xf>
    <xf numFmtId="176" fontId="5" fillId="0" borderId="0" xfId="1" applyNumberFormat="1" applyFont="1" applyAlignment="1">
      <alignment vertical="center"/>
    </xf>
    <xf numFmtId="177" fontId="8" fillId="0" borderId="0" xfId="1" applyNumberFormat="1" applyFont="1" applyAlignment="1">
      <alignment vertical="center"/>
    </xf>
    <xf numFmtId="176" fontId="8" fillId="0" borderId="0" xfId="1" applyNumberFormat="1" applyFont="1" applyAlignment="1">
      <alignment vertic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center" vertical="center"/>
    </xf>
    <xf numFmtId="176" fontId="10" fillId="0" borderId="10" xfId="2" applyNumberFormat="1" applyFont="1" applyBorder="1" applyAlignment="1">
      <alignment vertical="center"/>
    </xf>
    <xf numFmtId="176" fontId="10" fillId="0" borderId="11" xfId="2" applyNumberFormat="1" applyFont="1" applyBorder="1" applyAlignment="1">
      <alignment horizontal="right" vertical="center"/>
    </xf>
    <xf numFmtId="176" fontId="10" fillId="0" borderId="10" xfId="2" applyNumberFormat="1" applyFont="1" applyBorder="1" applyAlignment="1">
      <alignment horizontal="right" vertical="center"/>
    </xf>
    <xf numFmtId="176" fontId="10" fillId="0" borderId="12" xfId="2" applyNumberFormat="1" applyFont="1" applyBorder="1" applyAlignment="1">
      <alignment horizontal="right" vertical="center"/>
    </xf>
    <xf numFmtId="176" fontId="10" fillId="0" borderId="0" xfId="2" applyNumberFormat="1" applyFont="1" applyBorder="1" applyAlignment="1">
      <alignment horizontal="right" vertical="center"/>
    </xf>
    <xf numFmtId="176" fontId="10" fillId="0" borderId="13" xfId="2" applyNumberFormat="1" applyFont="1" applyBorder="1" applyAlignment="1">
      <alignment horizontal="right" vertical="center"/>
    </xf>
    <xf numFmtId="176" fontId="10" fillId="0" borderId="14" xfId="2" applyNumberFormat="1" applyFont="1" applyBorder="1" applyAlignment="1">
      <alignment horizontal="right" vertical="center"/>
    </xf>
    <xf numFmtId="176" fontId="10" fillId="0" borderId="15" xfId="2" applyNumberFormat="1" applyFont="1" applyBorder="1" applyAlignment="1">
      <alignment horizontal="right" vertical="center"/>
    </xf>
    <xf numFmtId="0" fontId="8" fillId="0" borderId="16" xfId="1" applyFont="1" applyBorder="1" applyAlignment="1">
      <alignment vertical="center" wrapText="1"/>
    </xf>
    <xf numFmtId="178" fontId="8" fillId="0" borderId="8" xfId="1" applyNumberFormat="1" applyFont="1" applyBorder="1" applyAlignment="1">
      <alignment horizontal="right" vertical="center"/>
    </xf>
    <xf numFmtId="176" fontId="10" fillId="0" borderId="11" xfId="2" applyNumberFormat="1" applyFont="1" applyBorder="1" applyAlignment="1">
      <alignment vertical="center"/>
    </xf>
    <xf numFmtId="176" fontId="10" fillId="0" borderId="12" xfId="2" applyNumberFormat="1" applyFont="1" applyBorder="1" applyAlignment="1">
      <alignment vertical="center"/>
    </xf>
    <xf numFmtId="176" fontId="10" fillId="0" borderId="0" xfId="2" applyNumberFormat="1" applyFont="1" applyBorder="1" applyAlignment="1">
      <alignment vertical="center"/>
    </xf>
    <xf numFmtId="0" fontId="5" fillId="0" borderId="17" xfId="1" applyFont="1" applyBorder="1" applyAlignment="1">
      <alignment horizontal="left" vertical="center"/>
    </xf>
    <xf numFmtId="0" fontId="2" fillId="0" borderId="0" xfId="1" applyAlignment="1">
      <alignment vertical="top"/>
    </xf>
    <xf numFmtId="41" fontId="10" fillId="0" borderId="10" xfId="2" applyFont="1" applyBorder="1" applyAlignment="1">
      <alignment horizontal="right" vertical="center"/>
    </xf>
    <xf numFmtId="178" fontId="8" fillId="0" borderId="8" xfId="1" applyNumberFormat="1" applyFont="1" applyBorder="1" applyAlignment="1">
      <alignment horizontal="right" vertical="top"/>
    </xf>
    <xf numFmtId="0" fontId="8" fillId="0" borderId="9" xfId="1" applyFont="1" applyBorder="1" applyAlignment="1">
      <alignment horizontal="left" vertical="top"/>
    </xf>
    <xf numFmtId="0" fontId="8" fillId="0" borderId="10" xfId="1" applyFont="1" applyBorder="1" applyAlignment="1">
      <alignment horizontal="center" vertical="top"/>
    </xf>
    <xf numFmtId="176" fontId="10" fillId="0" borderId="10" xfId="2" applyNumberFormat="1" applyFont="1" applyBorder="1" applyAlignment="1">
      <alignment vertical="top"/>
    </xf>
    <xf numFmtId="176" fontId="10" fillId="0" borderId="10" xfId="2" applyNumberFormat="1" applyFont="1" applyBorder="1" applyAlignment="1">
      <alignment horizontal="right" vertical="top"/>
    </xf>
    <xf numFmtId="176" fontId="10" fillId="0" borderId="11" xfId="2" applyNumberFormat="1" applyFont="1" applyBorder="1" applyAlignment="1">
      <alignment horizontal="right" vertical="top"/>
    </xf>
    <xf numFmtId="176" fontId="10" fillId="0" borderId="12" xfId="2" applyNumberFormat="1" applyFont="1" applyBorder="1" applyAlignment="1">
      <alignment horizontal="right" vertical="top"/>
    </xf>
    <xf numFmtId="176" fontId="10" fillId="0" borderId="0" xfId="2" applyNumberFormat="1" applyFont="1" applyBorder="1" applyAlignment="1">
      <alignment horizontal="right" vertical="top"/>
    </xf>
    <xf numFmtId="0" fontId="5" fillId="0" borderId="17" xfId="1" applyFont="1" applyBorder="1" applyAlignment="1">
      <alignment horizontal="left" vertical="top" wrapText="1"/>
    </xf>
    <xf numFmtId="176" fontId="10" fillId="0" borderId="11" xfId="2" applyNumberFormat="1" applyFont="1" applyFill="1" applyBorder="1" applyAlignment="1">
      <alignment horizontal="right" vertical="center"/>
    </xf>
    <xf numFmtId="176" fontId="10" fillId="0" borderId="10" xfId="2" applyNumberFormat="1" applyFont="1" applyFill="1" applyBorder="1" applyAlignment="1">
      <alignment horizontal="right" vertical="center"/>
    </xf>
    <xf numFmtId="176" fontId="10" fillId="0" borderId="0" xfId="2" applyNumberFormat="1" applyFont="1" applyFill="1" applyBorder="1" applyAlignment="1">
      <alignment horizontal="right" vertical="center"/>
    </xf>
    <xf numFmtId="0" fontId="8" fillId="0" borderId="17" xfId="1" applyFont="1" applyBorder="1" applyAlignment="1">
      <alignment vertical="center"/>
    </xf>
    <xf numFmtId="176" fontId="2" fillId="0" borderId="0" xfId="1" applyNumberFormat="1" applyAlignment="1">
      <alignment vertical="center"/>
    </xf>
    <xf numFmtId="176" fontId="10" fillId="0" borderId="11" xfId="2" applyNumberFormat="1" applyFont="1" applyFill="1" applyBorder="1" applyAlignment="1">
      <alignment vertical="center"/>
    </xf>
    <xf numFmtId="176" fontId="10" fillId="0" borderId="10" xfId="2" applyNumberFormat="1" applyFont="1" applyFill="1" applyBorder="1" applyAlignment="1">
      <alignment vertical="center"/>
    </xf>
    <xf numFmtId="176" fontId="10" fillId="0" borderId="0" xfId="2" applyNumberFormat="1" applyFont="1" applyFill="1" applyBorder="1" applyAlignment="1">
      <alignment vertical="center"/>
    </xf>
    <xf numFmtId="41" fontId="2" fillId="0" borderId="0" xfId="2" applyFont="1" applyAlignment="1">
      <alignment vertical="center"/>
    </xf>
    <xf numFmtId="178" fontId="8" fillId="0" borderId="8" xfId="1" applyNumberFormat="1" applyFont="1" applyBorder="1" applyAlignment="1">
      <alignment horizontal="right"/>
    </xf>
    <xf numFmtId="0" fontId="11" fillId="0" borderId="9" xfId="1" applyFont="1" applyBorder="1" applyAlignment="1">
      <alignment horizontal="left" wrapText="1"/>
    </xf>
    <xf numFmtId="176" fontId="10" fillId="0" borderId="10" xfId="2" applyNumberFormat="1" applyFont="1" applyBorder="1" applyAlignment="1"/>
    <xf numFmtId="176" fontId="10" fillId="0" borderId="10" xfId="2" applyNumberFormat="1" applyFont="1" applyBorder="1" applyAlignment="1">
      <alignment horizontal="right"/>
    </xf>
    <xf numFmtId="176" fontId="10" fillId="0" borderId="11" xfId="2" applyNumberFormat="1" applyFont="1" applyBorder="1" applyAlignment="1">
      <alignment horizontal="right"/>
    </xf>
    <xf numFmtId="176" fontId="10" fillId="0" borderId="12" xfId="2" applyNumberFormat="1" applyFont="1" applyBorder="1" applyAlignment="1">
      <alignment horizontal="right"/>
    </xf>
    <xf numFmtId="176" fontId="10" fillId="0" borderId="0" xfId="2" applyNumberFormat="1" applyFont="1" applyBorder="1" applyAlignment="1">
      <alignment horizontal="right"/>
    </xf>
    <xf numFmtId="176" fontId="10" fillId="0" borderId="11" xfId="2" applyNumberFormat="1" applyFont="1" applyFill="1" applyBorder="1" applyAlignment="1">
      <alignment horizontal="right"/>
    </xf>
    <xf numFmtId="176" fontId="10" fillId="0" borderId="10" xfId="2" applyNumberFormat="1" applyFont="1" applyFill="1" applyBorder="1" applyAlignment="1">
      <alignment horizontal="right"/>
    </xf>
    <xf numFmtId="176" fontId="10" fillId="0" borderId="0" xfId="2" applyNumberFormat="1" applyFont="1" applyFill="1" applyBorder="1" applyAlignment="1">
      <alignment horizontal="right"/>
    </xf>
    <xf numFmtId="0" fontId="8" fillId="0" borderId="17" xfId="1" applyFont="1" applyBorder="1" applyAlignment="1">
      <alignment horizontal="left" wrapText="1" indent="1"/>
    </xf>
    <xf numFmtId="0" fontId="8" fillId="0" borderId="8" xfId="1" applyFont="1" applyBorder="1" applyAlignment="1">
      <alignment horizontal="right" vertical="top"/>
    </xf>
    <xf numFmtId="0" fontId="11" fillId="0" borderId="9" xfId="1" applyFont="1" applyBorder="1" applyAlignment="1">
      <alignment horizontal="left" vertical="top"/>
    </xf>
    <xf numFmtId="41" fontId="10" fillId="0" borderId="10" xfId="2" applyFont="1" applyBorder="1" applyAlignment="1">
      <alignment horizontal="right" vertical="top"/>
    </xf>
    <xf numFmtId="179" fontId="10" fillId="0" borderId="10" xfId="2" applyNumberFormat="1" applyFont="1" applyBorder="1" applyAlignment="1">
      <alignment vertical="top"/>
    </xf>
    <xf numFmtId="179" fontId="10" fillId="0" borderId="11" xfId="2" applyNumberFormat="1" applyFont="1" applyBorder="1" applyAlignment="1">
      <alignment vertical="top"/>
    </xf>
    <xf numFmtId="179" fontId="10" fillId="0" borderId="12" xfId="2" applyNumberFormat="1" applyFont="1" applyBorder="1" applyAlignment="1">
      <alignment vertical="top"/>
    </xf>
    <xf numFmtId="179" fontId="10" fillId="0" borderId="0" xfId="2" applyNumberFormat="1" applyFont="1" applyBorder="1" applyAlignment="1">
      <alignment vertical="top"/>
    </xf>
    <xf numFmtId="179" fontId="10" fillId="0" borderId="11" xfId="2" applyNumberFormat="1" applyFont="1" applyFill="1" applyBorder="1" applyAlignment="1">
      <alignment vertical="top"/>
    </xf>
    <xf numFmtId="179" fontId="10" fillId="0" borderId="10" xfId="2" applyNumberFormat="1" applyFont="1" applyFill="1" applyBorder="1" applyAlignment="1">
      <alignment vertical="top"/>
    </xf>
    <xf numFmtId="179" fontId="10" fillId="0" borderId="0" xfId="2" applyNumberFormat="1" applyFont="1" applyFill="1" applyBorder="1" applyAlignment="1">
      <alignment vertical="top"/>
    </xf>
    <xf numFmtId="0" fontId="8" fillId="0" borderId="17" xfId="1" applyFont="1" applyBorder="1" applyAlignment="1">
      <alignment horizontal="left" vertical="top" wrapText="1" indent="1"/>
    </xf>
    <xf numFmtId="179" fontId="2" fillId="0" borderId="0" xfId="1" applyNumberFormat="1" applyAlignment="1">
      <alignment vertical="top"/>
    </xf>
    <xf numFmtId="180" fontId="8" fillId="0" borderId="9" xfId="2" applyNumberFormat="1" applyFont="1" applyBorder="1" applyAlignment="1">
      <alignment horizontal="left" vertical="top"/>
    </xf>
    <xf numFmtId="180" fontId="8" fillId="0" borderId="10" xfId="2" applyNumberFormat="1" applyFont="1" applyBorder="1" applyAlignment="1">
      <alignment horizontal="center" vertical="top"/>
    </xf>
    <xf numFmtId="180" fontId="10" fillId="0" borderId="10" xfId="2" applyNumberFormat="1" applyFont="1" applyBorder="1" applyAlignment="1">
      <alignment horizontal="right" vertical="top"/>
    </xf>
    <xf numFmtId="181" fontId="10" fillId="0" borderId="10" xfId="2" applyNumberFormat="1" applyFont="1" applyBorder="1" applyAlignment="1">
      <alignment vertical="top"/>
    </xf>
    <xf numFmtId="181" fontId="10" fillId="0" borderId="11" xfId="2" applyNumberFormat="1" applyFont="1" applyBorder="1" applyAlignment="1">
      <alignment vertical="top"/>
    </xf>
    <xf numFmtId="181" fontId="10" fillId="0" borderId="12" xfId="2" applyNumberFormat="1" applyFont="1" applyBorder="1" applyAlignment="1">
      <alignment vertical="top"/>
    </xf>
    <xf numFmtId="181" fontId="10" fillId="0" borderId="0" xfId="2" applyNumberFormat="1" applyFont="1" applyBorder="1" applyAlignment="1">
      <alignment vertical="top"/>
    </xf>
    <xf numFmtId="0" fontId="8" fillId="0" borderId="17" xfId="1" applyFont="1" applyBorder="1" applyAlignment="1">
      <alignment horizontal="left" vertical="top" indent="1"/>
    </xf>
    <xf numFmtId="180" fontId="2" fillId="0" borderId="0" xfId="2" applyNumberFormat="1" applyFont="1" applyAlignment="1">
      <alignment vertical="top"/>
    </xf>
    <xf numFmtId="0" fontId="8" fillId="0" borderId="8" xfId="1" applyFont="1" applyBorder="1" applyAlignment="1">
      <alignment horizontal="left" vertical="center" wrapText="1"/>
    </xf>
    <xf numFmtId="41" fontId="10" fillId="0" borderId="10" xfId="2" applyFont="1" applyBorder="1" applyAlignment="1">
      <alignment vertical="center"/>
    </xf>
    <xf numFmtId="0" fontId="8" fillId="0" borderId="8" xfId="1" applyFont="1" applyBorder="1"/>
    <xf numFmtId="0" fontId="8" fillId="0" borderId="9" xfId="1" applyFont="1" applyBorder="1" applyAlignment="1">
      <alignment horizontal="left"/>
    </xf>
    <xf numFmtId="0" fontId="8" fillId="0" borderId="10" xfId="1" applyFont="1" applyBorder="1" applyAlignment="1">
      <alignment horizontal="center"/>
    </xf>
    <xf numFmtId="176" fontId="10" fillId="0" borderId="11" xfId="2" applyNumberFormat="1" applyFont="1" applyBorder="1" applyAlignment="1"/>
    <xf numFmtId="176" fontId="10" fillId="0" borderId="12" xfId="2" applyNumberFormat="1" applyFont="1" applyBorder="1" applyAlignment="1"/>
    <xf numFmtId="176" fontId="10" fillId="0" borderId="0" xfId="2" applyNumberFormat="1" applyFont="1" applyBorder="1" applyAlignment="1"/>
    <xf numFmtId="0" fontId="8" fillId="0" borderId="17" xfId="1" applyFont="1" applyBorder="1"/>
    <xf numFmtId="0" fontId="2" fillId="0" borderId="0" xfId="1"/>
    <xf numFmtId="182" fontId="10" fillId="0" borderId="10" xfId="2" applyNumberFormat="1" applyFont="1" applyBorder="1" applyAlignment="1">
      <alignment vertical="top"/>
    </xf>
    <xf numFmtId="182" fontId="10" fillId="0" borderId="11" xfId="2" applyNumberFormat="1" applyFont="1" applyBorder="1" applyAlignment="1">
      <alignment vertical="top"/>
    </xf>
    <xf numFmtId="182" fontId="10" fillId="0" borderId="12" xfId="2" applyNumberFormat="1" applyFont="1" applyBorder="1" applyAlignment="1">
      <alignment vertical="top"/>
    </xf>
    <xf numFmtId="182" fontId="10" fillId="0" borderId="0" xfId="2" applyNumberFormat="1" applyFont="1" applyBorder="1" applyAlignment="1">
      <alignment vertical="top"/>
    </xf>
    <xf numFmtId="176" fontId="2" fillId="0" borderId="0" xfId="1" applyNumberFormat="1"/>
    <xf numFmtId="41" fontId="10" fillId="0" borderId="10" xfId="2" applyFont="1" applyBorder="1" applyAlignment="1">
      <alignment vertical="top"/>
    </xf>
    <xf numFmtId="183" fontId="10" fillId="0" borderId="10" xfId="2" applyNumberFormat="1" applyFont="1" applyBorder="1" applyAlignment="1">
      <alignment vertical="top"/>
    </xf>
    <xf numFmtId="183" fontId="10" fillId="0" borderId="12" xfId="2" applyNumberFormat="1" applyFont="1" applyBorder="1" applyAlignment="1">
      <alignment vertical="top"/>
    </xf>
    <xf numFmtId="183" fontId="10" fillId="0" borderId="9" xfId="2" applyNumberFormat="1" applyFont="1" applyBorder="1" applyAlignment="1">
      <alignment vertical="top"/>
    </xf>
    <xf numFmtId="183" fontId="10" fillId="0" borderId="11" xfId="2" applyNumberFormat="1" applyFont="1" applyBorder="1" applyAlignment="1">
      <alignment vertical="top"/>
    </xf>
    <xf numFmtId="0" fontId="8" fillId="0" borderId="8" xfId="1" applyFont="1" applyBorder="1" applyAlignment="1">
      <alignment vertical="center"/>
    </xf>
    <xf numFmtId="180" fontId="8" fillId="0" borderId="9" xfId="2" applyNumberFormat="1" applyFont="1" applyBorder="1" applyAlignment="1">
      <alignment horizontal="left" vertical="center"/>
    </xf>
    <xf numFmtId="180" fontId="8" fillId="0" borderId="10" xfId="2" applyNumberFormat="1" applyFont="1" applyBorder="1" applyAlignment="1">
      <alignment horizontal="center" vertical="center"/>
    </xf>
    <xf numFmtId="184" fontId="10" fillId="0" borderId="10" xfId="2" applyNumberFormat="1" applyFont="1" applyBorder="1" applyAlignment="1">
      <alignment horizontal="right" vertical="center"/>
    </xf>
    <xf numFmtId="184" fontId="10" fillId="0" borderId="10" xfId="2" applyNumberFormat="1" applyFont="1" applyBorder="1" applyAlignment="1">
      <alignment vertical="center"/>
    </xf>
    <xf numFmtId="184" fontId="10" fillId="0" borderId="11" xfId="2" applyNumberFormat="1" applyFont="1" applyBorder="1" applyAlignment="1">
      <alignment vertical="center"/>
    </xf>
    <xf numFmtId="184" fontId="10" fillId="0" borderId="12" xfId="2" applyNumberFormat="1" applyFont="1" applyBorder="1" applyAlignment="1">
      <alignment vertical="center"/>
    </xf>
    <xf numFmtId="184" fontId="10" fillId="0" borderId="0" xfId="2" applyNumberFormat="1" applyFont="1" applyBorder="1" applyAlignment="1">
      <alignment vertical="center"/>
    </xf>
    <xf numFmtId="0" fontId="8" fillId="0" borderId="17" xfId="1" applyFont="1" applyBorder="1" applyAlignment="1">
      <alignment horizontal="left" vertical="center"/>
    </xf>
    <xf numFmtId="182" fontId="10" fillId="0" borderId="10" xfId="2" applyNumberFormat="1" applyFont="1" applyBorder="1" applyAlignment="1">
      <alignment vertical="center"/>
    </xf>
    <xf numFmtId="182" fontId="10" fillId="0" borderId="11" xfId="2" applyNumberFormat="1" applyFont="1" applyBorder="1" applyAlignment="1">
      <alignment vertical="center"/>
    </xf>
    <xf numFmtId="182" fontId="10" fillId="0" borderId="12" xfId="2" applyNumberFormat="1" applyFont="1" applyBorder="1" applyAlignment="1">
      <alignment vertical="center"/>
    </xf>
    <xf numFmtId="182" fontId="10" fillId="0" borderId="0" xfId="2" applyNumberFormat="1" applyFont="1" applyBorder="1" applyAlignment="1">
      <alignment vertical="center"/>
    </xf>
    <xf numFmtId="0" fontId="8" fillId="0" borderId="17" xfId="1" applyFont="1" applyBorder="1" applyAlignment="1">
      <alignment vertical="center" wrapText="1"/>
    </xf>
    <xf numFmtId="0" fontId="8" fillId="0" borderId="9" xfId="1" applyFont="1" applyBorder="1" applyAlignment="1">
      <alignment horizontal="center" vertical="center"/>
    </xf>
    <xf numFmtId="0" fontId="8" fillId="0" borderId="17" xfId="1" applyFont="1" applyBorder="1" applyAlignment="1">
      <alignment vertical="center" shrinkToFit="1"/>
    </xf>
    <xf numFmtId="179" fontId="10" fillId="0" borderId="12" xfId="2" applyNumberFormat="1" applyFont="1" applyFill="1" applyBorder="1" applyAlignment="1">
      <alignment vertical="top"/>
    </xf>
    <xf numFmtId="179" fontId="10" fillId="0" borderId="9" xfId="2" applyNumberFormat="1" applyFont="1" applyFill="1" applyBorder="1" applyAlignment="1">
      <alignment vertical="top"/>
    </xf>
    <xf numFmtId="176" fontId="10" fillId="0" borderId="10" xfId="2" applyNumberFormat="1" applyFont="1" applyFill="1" applyBorder="1" applyAlignment="1"/>
    <xf numFmtId="176" fontId="10" fillId="0" borderId="12" xfId="2" applyNumberFormat="1" applyFont="1" applyFill="1" applyBorder="1" applyAlignment="1"/>
    <xf numFmtId="176" fontId="10" fillId="0" borderId="0" xfId="2" applyNumberFormat="1" applyFont="1" applyFill="1" applyBorder="1" applyAlignment="1"/>
    <xf numFmtId="176" fontId="10" fillId="0" borderId="11" xfId="2" applyNumberFormat="1" applyFont="1" applyFill="1" applyBorder="1" applyAlignment="1"/>
    <xf numFmtId="3" fontId="2" fillId="0" borderId="0" xfId="1" applyNumberFormat="1" applyAlignment="1">
      <alignment vertical="center"/>
    </xf>
    <xf numFmtId="41" fontId="10" fillId="0" borderId="20" xfId="2" applyFont="1" applyBorder="1" applyAlignment="1">
      <alignment vertical="top"/>
    </xf>
    <xf numFmtId="179" fontId="10" fillId="0" borderId="20" xfId="2" applyNumberFormat="1" applyFont="1" applyBorder="1" applyAlignment="1">
      <alignment vertical="top"/>
    </xf>
    <xf numFmtId="179" fontId="10" fillId="0" borderId="20" xfId="2" applyNumberFormat="1" applyFont="1" applyFill="1" applyBorder="1" applyAlignment="1">
      <alignment horizontal="right" vertical="top"/>
    </xf>
    <xf numFmtId="179" fontId="10" fillId="0" borderId="21" xfId="2" applyNumberFormat="1" applyFont="1" applyFill="1" applyBorder="1" applyAlignment="1">
      <alignment horizontal="right" vertical="top"/>
    </xf>
    <xf numFmtId="179" fontId="10" fillId="0" borderId="22" xfId="2" applyNumberFormat="1" applyFont="1" applyFill="1" applyBorder="1" applyAlignment="1">
      <alignment horizontal="right" vertical="top"/>
    </xf>
    <xf numFmtId="179" fontId="10" fillId="0" borderId="23" xfId="2" applyNumberFormat="1" applyFont="1" applyFill="1" applyBorder="1" applyAlignment="1">
      <alignment horizontal="right" vertical="top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3" fontId="5" fillId="0" borderId="0" xfId="1" applyNumberFormat="1" applyFont="1" applyAlignment="1">
      <alignment vertical="center"/>
    </xf>
    <xf numFmtId="0" fontId="14" fillId="0" borderId="0" xfId="1" applyFont="1" applyAlignment="1">
      <alignment horizontal="left"/>
    </xf>
    <xf numFmtId="0" fontId="13" fillId="0" borderId="0" xfId="1" applyFont="1"/>
    <xf numFmtId="0" fontId="13" fillId="0" borderId="0" xfId="1" applyFont="1" applyAlignment="1">
      <alignment horizontal="center"/>
    </xf>
    <xf numFmtId="41" fontId="13" fillId="0" borderId="0" xfId="2" applyFont="1" applyAlignment="1"/>
    <xf numFmtId="0" fontId="14" fillId="0" borderId="0" xfId="1" applyFont="1"/>
    <xf numFmtId="0" fontId="15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85" fontId="9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176" fontId="13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right" vertical="center" wrapText="1"/>
    </xf>
    <xf numFmtId="0" fontId="5" fillId="0" borderId="22" xfId="1" applyFont="1" applyBorder="1" applyAlignment="1">
      <alignment horizontal="left" vertical="center" wrapText="1"/>
    </xf>
    <xf numFmtId="185" fontId="9" fillId="0" borderId="22" xfId="1" applyNumberFormat="1" applyFont="1" applyBorder="1" applyAlignment="1">
      <alignment horizontal="center" vertical="center"/>
    </xf>
    <xf numFmtId="176" fontId="5" fillId="0" borderId="0" xfId="1" applyNumberFormat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8" fillId="2" borderId="35" xfId="1" applyFont="1" applyFill="1" applyBorder="1" applyAlignment="1">
      <alignment horizontal="center" vertical="center"/>
    </xf>
    <xf numFmtId="0" fontId="8" fillId="2" borderId="41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18" fillId="2" borderId="20" xfId="1" applyFont="1" applyFill="1" applyBorder="1" applyAlignment="1">
      <alignment horizontal="center" vertical="center" wrapText="1"/>
    </xf>
    <xf numFmtId="0" fontId="17" fillId="2" borderId="20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0" borderId="44" xfId="1" applyFont="1" applyBorder="1" applyAlignment="1">
      <alignment horizontal="center" vertical="center"/>
    </xf>
    <xf numFmtId="176" fontId="10" fillId="0" borderId="14" xfId="1" applyNumberFormat="1" applyFont="1" applyBorder="1" applyAlignment="1">
      <alignment vertical="center"/>
    </xf>
    <xf numFmtId="41" fontId="10" fillId="0" borderId="14" xfId="2" quotePrefix="1" applyFont="1" applyBorder="1" applyAlignment="1">
      <alignment horizontal="right" vertical="center"/>
    </xf>
    <xf numFmtId="41" fontId="10" fillId="0" borderId="14" xfId="2" applyFont="1" applyBorder="1" applyAlignment="1">
      <alignment horizontal="right" vertical="center"/>
    </xf>
    <xf numFmtId="176" fontId="10" fillId="0" borderId="13" xfId="1" applyNumberFormat="1" applyFont="1" applyBorder="1" applyAlignment="1">
      <alignment vertical="center"/>
    </xf>
    <xf numFmtId="0" fontId="8" fillId="0" borderId="45" xfId="2" applyNumberFormat="1" applyFont="1" applyBorder="1" applyAlignment="1">
      <alignment horizontal="center" vertical="center"/>
    </xf>
    <xf numFmtId="0" fontId="8" fillId="0" borderId="44" xfId="2" applyNumberFormat="1" applyFont="1" applyBorder="1" applyAlignment="1">
      <alignment horizontal="center" vertical="center"/>
    </xf>
    <xf numFmtId="41" fontId="10" fillId="0" borderId="14" xfId="2" applyFont="1" applyFill="1" applyBorder="1" applyAlignment="1">
      <alignment horizontal="center" vertical="center"/>
    </xf>
    <xf numFmtId="41" fontId="10" fillId="0" borderId="14" xfId="2" applyFont="1" applyBorder="1" applyAlignment="1">
      <alignment vertical="center"/>
    </xf>
    <xf numFmtId="0" fontId="8" fillId="0" borderId="45" xfId="1" applyFont="1" applyBorder="1" applyAlignment="1">
      <alignment horizontal="center" vertical="center"/>
    </xf>
    <xf numFmtId="0" fontId="19" fillId="0" borderId="44" xfId="1" applyFont="1" applyBorder="1" applyAlignment="1">
      <alignment horizontal="center" vertical="center"/>
    </xf>
    <xf numFmtId="41" fontId="20" fillId="0" borderId="14" xfId="2" applyFont="1" applyBorder="1" applyAlignment="1">
      <alignment vertical="center"/>
    </xf>
    <xf numFmtId="176" fontId="20" fillId="0" borderId="14" xfId="1" applyNumberFormat="1" applyFont="1" applyBorder="1" applyAlignment="1">
      <alignment vertical="center"/>
    </xf>
    <xf numFmtId="41" fontId="20" fillId="0" borderId="10" xfId="2" applyFont="1" applyBorder="1" applyAlignment="1">
      <alignment vertical="center"/>
    </xf>
    <xf numFmtId="41" fontId="20" fillId="0" borderId="10" xfId="2" quotePrefix="1" applyFont="1" applyBorder="1" applyAlignment="1">
      <alignment horizontal="right" vertical="center"/>
    </xf>
    <xf numFmtId="176" fontId="20" fillId="0" borderId="10" xfId="1" applyNumberFormat="1" applyFont="1" applyBorder="1" applyAlignment="1">
      <alignment vertical="center"/>
    </xf>
    <xf numFmtId="41" fontId="20" fillId="0" borderId="10" xfId="2" quotePrefix="1" applyFont="1" applyFill="1" applyBorder="1" applyAlignment="1">
      <alignment horizontal="right" vertical="center"/>
    </xf>
    <xf numFmtId="0" fontId="19" fillId="0" borderId="45" xfId="1" applyFont="1" applyBorder="1" applyAlignment="1">
      <alignment horizontal="center" vertical="center"/>
    </xf>
    <xf numFmtId="176" fontId="10" fillId="0" borderId="0" xfId="1" applyNumberFormat="1" applyFont="1" applyAlignment="1">
      <alignment vertical="center"/>
    </xf>
    <xf numFmtId="0" fontId="8" fillId="0" borderId="46" xfId="1" applyFont="1" applyBorder="1" applyAlignment="1">
      <alignment horizontal="center" vertical="center"/>
    </xf>
    <xf numFmtId="176" fontId="10" fillId="0" borderId="10" xfId="1" applyNumberFormat="1" applyFont="1" applyBorder="1" applyAlignment="1">
      <alignment vertical="center"/>
    </xf>
    <xf numFmtId="176" fontId="10" fillId="0" borderId="11" xfId="1" applyNumberFormat="1" applyFont="1" applyBorder="1" applyAlignment="1">
      <alignment vertical="center"/>
    </xf>
    <xf numFmtId="0" fontId="8" fillId="0" borderId="12" xfId="2" applyNumberFormat="1" applyFont="1" applyBorder="1" applyAlignment="1">
      <alignment horizontal="center" vertical="center"/>
    </xf>
    <xf numFmtId="0" fontId="8" fillId="0" borderId="46" xfId="2" applyNumberFormat="1" applyFont="1" applyBorder="1" applyAlignment="1">
      <alignment horizontal="center" vertical="center"/>
    </xf>
    <xf numFmtId="41" fontId="10" fillId="0" borderId="10" xfId="2" applyFont="1" applyFill="1" applyBorder="1" applyAlignment="1">
      <alignment vertical="center"/>
    </xf>
    <xf numFmtId="0" fontId="8" fillId="0" borderId="12" xfId="1" applyFont="1" applyBorder="1" applyAlignment="1">
      <alignment horizontal="center" vertical="center"/>
    </xf>
    <xf numFmtId="0" fontId="19" fillId="0" borderId="46" xfId="1" applyFont="1" applyBorder="1" applyAlignment="1">
      <alignment horizontal="center" vertical="center"/>
    </xf>
    <xf numFmtId="176" fontId="21" fillId="0" borderId="10" xfId="1" applyNumberFormat="1" applyFont="1" applyBorder="1" applyAlignment="1">
      <alignment vertical="center"/>
    </xf>
    <xf numFmtId="0" fontId="19" fillId="0" borderId="12" xfId="1" applyFont="1" applyBorder="1" applyAlignment="1">
      <alignment horizontal="center" vertical="center"/>
    </xf>
    <xf numFmtId="186" fontId="10" fillId="0" borderId="10" xfId="2" applyNumberFormat="1" applyFont="1" applyFill="1" applyBorder="1" applyAlignment="1">
      <alignment vertical="center"/>
    </xf>
    <xf numFmtId="176" fontId="20" fillId="0" borderId="10" xfId="2" applyNumberFormat="1" applyFont="1" applyFill="1" applyBorder="1" applyAlignment="1">
      <alignment horizontal="right" vertical="center"/>
    </xf>
    <xf numFmtId="176" fontId="20" fillId="0" borderId="10" xfId="1" applyNumberFormat="1" applyFont="1" applyBorder="1" applyAlignment="1">
      <alignment horizontal="right" vertical="center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46" xfId="2" applyNumberFormat="1" applyFont="1" applyFill="1" applyBorder="1" applyAlignment="1">
      <alignment horizontal="center" vertical="center"/>
    </xf>
    <xf numFmtId="176" fontId="10" fillId="0" borderId="10" xfId="3" applyNumberFormat="1" applyFont="1" applyBorder="1" applyAlignment="1">
      <alignment vertical="center"/>
    </xf>
    <xf numFmtId="0" fontId="22" fillId="0" borderId="46" xfId="1" applyFont="1" applyBorder="1" applyAlignment="1">
      <alignment horizontal="center" vertical="center"/>
    </xf>
    <xf numFmtId="176" fontId="23" fillId="0" borderId="10" xfId="1" applyNumberFormat="1" applyFont="1" applyBorder="1" applyAlignment="1">
      <alignment vertical="center"/>
    </xf>
    <xf numFmtId="41" fontId="23" fillId="0" borderId="10" xfId="2" applyFont="1" applyBorder="1" applyAlignment="1">
      <alignment horizontal="right" vertical="center"/>
    </xf>
    <xf numFmtId="0" fontId="22" fillId="0" borderId="12" xfId="2" applyNumberFormat="1" applyFont="1" applyBorder="1" applyAlignment="1">
      <alignment horizontal="center" vertical="center"/>
    </xf>
    <xf numFmtId="0" fontId="22" fillId="0" borderId="46" xfId="2" applyNumberFormat="1" applyFont="1" applyBorder="1" applyAlignment="1">
      <alignment horizontal="center" vertical="center"/>
    </xf>
    <xf numFmtId="176" fontId="23" fillId="0" borderId="10" xfId="2" applyNumberFormat="1" applyFont="1" applyBorder="1" applyAlignment="1">
      <alignment vertical="center"/>
    </xf>
    <xf numFmtId="176" fontId="23" fillId="0" borderId="11" xfId="1" applyNumberFormat="1" applyFont="1" applyBorder="1" applyAlignment="1">
      <alignment vertical="center"/>
    </xf>
    <xf numFmtId="41" fontId="23" fillId="0" borderId="0" xfId="2" applyFont="1" applyBorder="1" applyAlignment="1">
      <alignment vertical="center"/>
    </xf>
    <xf numFmtId="0" fontId="22" fillId="0" borderId="12" xfId="1" applyFont="1" applyBorder="1" applyAlignment="1">
      <alignment horizontal="center" vertical="center"/>
    </xf>
    <xf numFmtId="0" fontId="24" fillId="0" borderId="46" xfId="1" applyFont="1" applyBorder="1" applyAlignment="1">
      <alignment horizontal="center" vertical="center"/>
    </xf>
    <xf numFmtId="176" fontId="25" fillId="0" borderId="10" xfId="2" applyNumberFormat="1" applyFont="1" applyBorder="1" applyAlignment="1">
      <alignment vertical="center"/>
    </xf>
    <xf numFmtId="41" fontId="26" fillId="0" borderId="10" xfId="2" applyFont="1" applyBorder="1" applyAlignment="1">
      <alignment vertical="center"/>
    </xf>
    <xf numFmtId="176" fontId="26" fillId="0" borderId="10" xfId="1" applyNumberFormat="1" applyFont="1" applyBorder="1" applyAlignment="1">
      <alignment horizontal="right" vertical="center"/>
    </xf>
    <xf numFmtId="41" fontId="25" fillId="0" borderId="0" xfId="2" applyFont="1" applyBorder="1" applyAlignment="1">
      <alignment vertical="center"/>
    </xf>
    <xf numFmtId="0" fontId="24" fillId="0" borderId="12" xfId="1" applyFont="1" applyBorder="1" applyAlignment="1">
      <alignment horizontal="center" vertical="center"/>
    </xf>
    <xf numFmtId="176" fontId="27" fillId="0" borderId="0" xfId="1" applyNumberFormat="1" applyFont="1" applyAlignment="1">
      <alignment vertical="center"/>
    </xf>
    <xf numFmtId="176" fontId="25" fillId="0" borderId="10" xfId="1" applyNumberFormat="1" applyFont="1" applyBorder="1" applyAlignment="1">
      <alignment vertical="center"/>
    </xf>
    <xf numFmtId="176" fontId="26" fillId="0" borderId="10" xfId="1" applyNumberFormat="1" applyFont="1" applyBorder="1" applyAlignment="1">
      <alignment vertical="center"/>
    </xf>
    <xf numFmtId="0" fontId="22" fillId="0" borderId="47" xfId="1" applyFont="1" applyBorder="1" applyAlignment="1">
      <alignment horizontal="center" vertical="center"/>
    </xf>
    <xf numFmtId="176" fontId="23" fillId="0" borderId="48" xfId="1" applyNumberFormat="1" applyFont="1" applyBorder="1" applyAlignment="1">
      <alignment vertical="center"/>
    </xf>
    <xf numFmtId="0" fontId="22" fillId="0" borderId="49" xfId="2" applyNumberFormat="1" applyFont="1" applyBorder="1" applyAlignment="1">
      <alignment horizontal="center" vertical="center"/>
    </xf>
    <xf numFmtId="0" fontId="22" fillId="0" borderId="47" xfId="2" applyNumberFormat="1" applyFont="1" applyBorder="1" applyAlignment="1">
      <alignment horizontal="center" vertical="center"/>
    </xf>
    <xf numFmtId="0" fontId="22" fillId="0" borderId="49" xfId="1" applyFont="1" applyBorder="1" applyAlignment="1">
      <alignment horizontal="center" vertical="center"/>
    </xf>
    <xf numFmtId="0" fontId="24" fillId="0" borderId="47" xfId="1" applyFont="1" applyBorder="1" applyAlignment="1">
      <alignment horizontal="center" vertical="center"/>
    </xf>
    <xf numFmtId="176" fontId="25" fillId="0" borderId="48" xfId="1" applyNumberFormat="1" applyFont="1" applyBorder="1" applyAlignment="1">
      <alignment vertical="center"/>
    </xf>
    <xf numFmtId="176" fontId="26" fillId="0" borderId="48" xfId="1" applyNumberFormat="1" applyFont="1" applyBorder="1" applyAlignment="1">
      <alignment horizontal="right" vertical="center"/>
    </xf>
    <xf numFmtId="176" fontId="26" fillId="0" borderId="48" xfId="1" applyNumberFormat="1" applyFont="1" applyBorder="1" applyAlignment="1">
      <alignment vertical="center"/>
    </xf>
    <xf numFmtId="0" fontId="24" fillId="0" borderId="49" xfId="1" applyFont="1" applyBorder="1" applyAlignment="1">
      <alignment horizontal="center" vertical="center"/>
    </xf>
    <xf numFmtId="176" fontId="22" fillId="0" borderId="46" xfId="1" applyNumberFormat="1" applyFont="1" applyBorder="1" applyAlignment="1">
      <alignment horizontal="center" vertical="center"/>
    </xf>
    <xf numFmtId="176" fontId="23" fillId="0" borderId="35" xfId="1" applyNumberFormat="1" applyFont="1" applyBorder="1" applyAlignment="1">
      <alignment vertical="center"/>
    </xf>
    <xf numFmtId="176" fontId="22" fillId="0" borderId="12" xfId="1" applyNumberFormat="1" applyFont="1" applyBorder="1" applyAlignment="1">
      <alignment horizontal="center" vertical="center"/>
    </xf>
    <xf numFmtId="176" fontId="23" fillId="0" borderId="10" xfId="3" applyNumberFormat="1" applyFont="1" applyBorder="1" applyAlignment="1">
      <alignment vertical="center"/>
    </xf>
    <xf numFmtId="41" fontId="23" fillId="0" borderId="0" xfId="3" applyFont="1" applyBorder="1" applyAlignment="1">
      <alignment vertical="center"/>
    </xf>
    <xf numFmtId="41" fontId="23" fillId="0" borderId="10" xfId="3" applyFont="1" applyBorder="1" applyAlignment="1">
      <alignment vertical="center"/>
    </xf>
    <xf numFmtId="176" fontId="23" fillId="0" borderId="10" xfId="3" applyNumberFormat="1" applyFont="1" applyBorder="1" applyAlignment="1">
      <alignment horizontal="right" vertical="center"/>
    </xf>
    <xf numFmtId="176" fontId="24" fillId="0" borderId="12" xfId="1" applyNumberFormat="1" applyFont="1" applyBorder="1" applyAlignment="1">
      <alignment horizontal="center" vertical="center"/>
    </xf>
    <xf numFmtId="41" fontId="23" fillId="0" borderId="0" xfId="3" applyFont="1" applyAlignment="1">
      <alignment vertical="center"/>
    </xf>
    <xf numFmtId="176" fontId="22" fillId="0" borderId="50" xfId="1" applyNumberFormat="1" applyFont="1" applyBorder="1" applyAlignment="1">
      <alignment horizontal="center" vertical="center"/>
    </xf>
    <xf numFmtId="176" fontId="23" fillId="0" borderId="20" xfId="1" applyNumberFormat="1" applyFont="1" applyBorder="1" applyAlignment="1">
      <alignment vertical="center"/>
    </xf>
    <xf numFmtId="176" fontId="22" fillId="0" borderId="21" xfId="1" applyNumberFormat="1" applyFont="1" applyBorder="1" applyAlignment="1">
      <alignment horizontal="center" vertical="center"/>
    </xf>
    <xf numFmtId="176" fontId="23" fillId="0" borderId="20" xfId="3" applyNumberFormat="1" applyFont="1" applyBorder="1" applyAlignment="1">
      <alignment vertical="center"/>
    </xf>
    <xf numFmtId="176" fontId="23" fillId="0" borderId="23" xfId="1" applyNumberFormat="1" applyFont="1" applyBorder="1" applyAlignment="1">
      <alignment vertical="center"/>
    </xf>
    <xf numFmtId="41" fontId="23" fillId="0" borderId="20" xfId="3" applyFont="1" applyBorder="1" applyAlignment="1">
      <alignment vertical="center"/>
    </xf>
    <xf numFmtId="176" fontId="23" fillId="0" borderId="20" xfId="3" applyNumberFormat="1" applyFont="1" applyBorder="1" applyAlignment="1">
      <alignment horizontal="right" vertical="center"/>
    </xf>
    <xf numFmtId="176" fontId="24" fillId="0" borderId="21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28" fillId="0" borderId="0" xfId="4" applyFont="1">
      <alignment vertical="center"/>
    </xf>
    <xf numFmtId="0" fontId="28" fillId="0" borderId="0" xfId="5" applyFont="1">
      <alignment vertical="center"/>
    </xf>
    <xf numFmtId="0" fontId="28" fillId="0" borderId="0" xfId="6" applyFont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/>
    </xf>
    <xf numFmtId="41" fontId="8" fillId="0" borderId="0" xfId="1" applyNumberFormat="1" applyFont="1" applyAlignment="1">
      <alignment vertical="center"/>
    </xf>
    <xf numFmtId="0" fontId="29" fillId="0" borderId="0" xfId="1" applyFont="1" applyAlignment="1">
      <alignment horizontal="left"/>
    </xf>
    <xf numFmtId="176" fontId="8" fillId="0" borderId="0" xfId="1" applyNumberFormat="1" applyFont="1" applyAlignment="1">
      <alignment horizontal="left"/>
    </xf>
    <xf numFmtId="0" fontId="14" fillId="0" borderId="0" xfId="1" applyFont="1" applyAlignment="1">
      <alignment horizontal="right"/>
    </xf>
    <xf numFmtId="0" fontId="8" fillId="0" borderId="0" xfId="1" applyFont="1" applyAlignment="1">
      <alignment horizontal="center" vertical="center" wrapText="1"/>
    </xf>
    <xf numFmtId="176" fontId="30" fillId="0" borderId="22" xfId="1" applyNumberFormat="1" applyFont="1" applyBorder="1" applyAlignment="1">
      <alignment vertical="center"/>
    </xf>
    <xf numFmtId="0" fontId="2" fillId="0" borderId="22" xfId="1" applyBorder="1"/>
    <xf numFmtId="0" fontId="8" fillId="2" borderId="53" xfId="1" applyFont="1" applyFill="1" applyBorder="1" applyAlignment="1">
      <alignment horizontal="center" vertical="center" wrapText="1"/>
    </xf>
    <xf numFmtId="0" fontId="22" fillId="2" borderId="20" xfId="1" applyFont="1" applyFill="1" applyBorder="1" applyAlignment="1">
      <alignment horizontal="center" vertical="center" wrapText="1"/>
    </xf>
    <xf numFmtId="0" fontId="8" fillId="0" borderId="54" xfId="1" applyFont="1" applyBorder="1" applyAlignment="1">
      <alignment horizontal="center" vertical="center"/>
    </xf>
    <xf numFmtId="3" fontId="21" fillId="0" borderId="28" xfId="1" applyNumberFormat="1" applyFont="1" applyBorder="1" applyAlignment="1">
      <alignment horizontal="right" vertical="center"/>
    </xf>
    <xf numFmtId="3" fontId="21" fillId="0" borderId="48" xfId="1" applyNumberFormat="1" applyFont="1" applyBorder="1" applyAlignment="1">
      <alignment horizontal="right" vertical="center"/>
    </xf>
    <xf numFmtId="3" fontId="21" fillId="0" borderId="31" xfId="1" applyNumberFormat="1" applyFont="1" applyBorder="1" applyAlignment="1">
      <alignment horizontal="right" vertical="center"/>
    </xf>
    <xf numFmtId="3" fontId="25" fillId="0" borderId="31" xfId="1" applyNumberFormat="1" applyFont="1" applyBorder="1" applyAlignment="1">
      <alignment horizontal="right" vertical="center"/>
    </xf>
    <xf numFmtId="3" fontId="21" fillId="0" borderId="55" xfId="1" applyNumberFormat="1" applyFont="1" applyBorder="1" applyAlignment="1">
      <alignment horizontal="right" vertical="center"/>
    </xf>
    <xf numFmtId="0" fontId="8" fillId="0" borderId="56" xfId="1" applyFont="1" applyBorder="1" applyAlignment="1">
      <alignment horizontal="center" vertical="center"/>
    </xf>
    <xf numFmtId="3" fontId="21" fillId="0" borderId="38" xfId="1" applyNumberFormat="1" applyFont="1" applyBorder="1" applyAlignment="1">
      <alignment horizontal="right" vertical="center"/>
    </xf>
    <xf numFmtId="3" fontId="21" fillId="0" borderId="34" xfId="1" applyNumberFormat="1" applyFont="1" applyBorder="1" applyAlignment="1">
      <alignment horizontal="right" vertical="center"/>
    </xf>
    <xf numFmtId="3" fontId="25" fillId="0" borderId="34" xfId="1" applyNumberFormat="1" applyFont="1" applyBorder="1" applyAlignment="1">
      <alignment horizontal="right" vertical="center"/>
    </xf>
    <xf numFmtId="3" fontId="21" fillId="0" borderId="57" xfId="1" applyNumberFormat="1" applyFont="1" applyBorder="1" applyAlignment="1">
      <alignment horizontal="right" vertical="center"/>
    </xf>
    <xf numFmtId="0" fontId="8" fillId="0" borderId="58" xfId="1" applyFont="1" applyBorder="1" applyAlignment="1">
      <alignment horizontal="center" vertical="center"/>
    </xf>
    <xf numFmtId="3" fontId="21" fillId="0" borderId="59" xfId="1" applyNumberFormat="1" applyFont="1" applyBorder="1" applyAlignment="1">
      <alignment horizontal="right" vertical="center"/>
    </xf>
    <xf numFmtId="3" fontId="21" fillId="0" borderId="35" xfId="1" applyNumberFormat="1" applyFont="1" applyBorder="1" applyAlignment="1">
      <alignment horizontal="right" vertical="center"/>
    </xf>
    <xf numFmtId="3" fontId="25" fillId="0" borderId="35" xfId="1" applyNumberFormat="1" applyFont="1" applyBorder="1" applyAlignment="1">
      <alignment horizontal="right" vertical="center"/>
    </xf>
    <xf numFmtId="3" fontId="21" fillId="0" borderId="60" xfId="1" applyNumberFormat="1" applyFont="1" applyBorder="1" applyAlignment="1">
      <alignment horizontal="right" vertical="center"/>
    </xf>
    <xf numFmtId="0" fontId="29" fillId="3" borderId="56" xfId="1" applyFont="1" applyFill="1" applyBorder="1" applyAlignment="1">
      <alignment horizontal="center" vertical="center"/>
    </xf>
    <xf numFmtId="3" fontId="31" fillId="3" borderId="38" xfId="1" applyNumberFormat="1" applyFont="1" applyFill="1" applyBorder="1" applyAlignment="1">
      <alignment horizontal="right" vertical="center"/>
    </xf>
    <xf numFmtId="3" fontId="31" fillId="3" borderId="34" xfId="1" applyNumberFormat="1" applyFont="1" applyFill="1" applyBorder="1" applyAlignment="1">
      <alignment horizontal="right" vertical="center"/>
    </xf>
    <xf numFmtId="3" fontId="32" fillId="3" borderId="34" xfId="1" applyNumberFormat="1" applyFont="1" applyFill="1" applyBorder="1" applyAlignment="1">
      <alignment horizontal="right" vertical="center"/>
    </xf>
    <xf numFmtId="3" fontId="31" fillId="3" borderId="57" xfId="1" applyNumberFormat="1" applyFont="1" applyFill="1" applyBorder="1" applyAlignment="1">
      <alignment horizontal="right" vertical="center"/>
    </xf>
    <xf numFmtId="0" fontId="8" fillId="0" borderId="61" xfId="1" applyFont="1" applyBorder="1" applyAlignment="1">
      <alignment horizontal="center" vertical="center"/>
    </xf>
    <xf numFmtId="3" fontId="21" fillId="0" borderId="62" xfId="1" applyNumberFormat="1" applyFont="1" applyBorder="1" applyAlignment="1">
      <alignment horizontal="right" vertical="center"/>
    </xf>
    <xf numFmtId="3" fontId="25" fillId="0" borderId="48" xfId="1" applyNumberFormat="1" applyFont="1" applyBorder="1" applyAlignment="1">
      <alignment horizontal="right" vertical="center"/>
    </xf>
    <xf numFmtId="3" fontId="21" fillId="0" borderId="49" xfId="1" applyNumberFormat="1" applyFont="1" applyBorder="1" applyAlignment="1">
      <alignment horizontal="right" vertical="center"/>
    </xf>
    <xf numFmtId="0" fontId="8" fillId="0" borderId="56" xfId="1" applyFont="1" applyBorder="1" applyAlignment="1">
      <alignment horizontal="center" vertical="center" wrapText="1"/>
    </xf>
    <xf numFmtId="0" fontId="8" fillId="0" borderId="58" xfId="1" applyFont="1" applyBorder="1" applyAlignment="1">
      <alignment horizontal="center" vertical="center" wrapText="1"/>
    </xf>
    <xf numFmtId="3" fontId="21" fillId="0" borderId="12" xfId="1" applyNumberFormat="1" applyFont="1" applyBorder="1" applyAlignment="1">
      <alignment horizontal="right" vertical="center"/>
    </xf>
    <xf numFmtId="0" fontId="29" fillId="3" borderId="63" xfId="1" applyFont="1" applyFill="1" applyBorder="1" applyAlignment="1">
      <alignment horizontal="center" vertical="center"/>
    </xf>
    <xf numFmtId="3" fontId="31" fillId="3" borderId="53" xfId="1" applyNumberFormat="1" applyFont="1" applyFill="1" applyBorder="1" applyAlignment="1">
      <alignment horizontal="right" vertical="center"/>
    </xf>
    <xf numFmtId="3" fontId="31" fillId="3" borderId="41" xfId="1" applyNumberFormat="1" applyFont="1" applyFill="1" applyBorder="1" applyAlignment="1">
      <alignment horizontal="right" vertical="center"/>
    </xf>
    <xf numFmtId="3" fontId="32" fillId="3" borderId="41" xfId="1" applyNumberFormat="1" applyFont="1" applyFill="1" applyBorder="1" applyAlignment="1">
      <alignment horizontal="right" vertical="center"/>
    </xf>
    <xf numFmtId="3" fontId="31" fillId="3" borderId="64" xfId="1" applyNumberFormat="1" applyFont="1" applyFill="1" applyBorder="1" applyAlignment="1">
      <alignment horizontal="right" vertical="center"/>
    </xf>
    <xf numFmtId="0" fontId="29" fillId="3" borderId="65" xfId="1" applyFont="1" applyFill="1" applyBorder="1" applyAlignment="1">
      <alignment horizontal="center" vertical="center"/>
    </xf>
    <xf numFmtId="3" fontId="31" fillId="3" borderId="2" xfId="1" applyNumberFormat="1" applyFont="1" applyFill="1" applyBorder="1" applyAlignment="1">
      <alignment horizontal="right" vertical="center"/>
    </xf>
    <xf numFmtId="3" fontId="31" fillId="3" borderId="3" xfId="1" applyNumberFormat="1" applyFont="1" applyFill="1" applyBorder="1" applyAlignment="1">
      <alignment horizontal="right" vertical="center"/>
    </xf>
    <xf numFmtId="3" fontId="32" fillId="3" borderId="3" xfId="1" applyNumberFormat="1" applyFont="1" applyFill="1" applyBorder="1" applyAlignment="1">
      <alignment horizontal="right" vertical="center"/>
    </xf>
    <xf numFmtId="3" fontId="31" fillId="3" borderId="5" xfId="1" applyNumberFormat="1" applyFont="1" applyFill="1" applyBorder="1" applyAlignment="1">
      <alignment horizontal="right" vertical="center"/>
    </xf>
    <xf numFmtId="176" fontId="10" fillId="0" borderId="15" xfId="1" applyNumberFormat="1" applyFont="1" applyBorder="1" applyAlignment="1">
      <alignment vertical="center"/>
    </xf>
    <xf numFmtId="184" fontId="13" fillId="0" borderId="0" xfId="2" applyNumberFormat="1" applyFont="1" applyAlignment="1">
      <alignment horizontal="center" vertical="center"/>
    </xf>
    <xf numFmtId="180" fontId="13" fillId="0" borderId="0" xfId="2" applyNumberFormat="1" applyFont="1" applyAlignment="1">
      <alignment horizontal="center" vertical="center"/>
    </xf>
    <xf numFmtId="187" fontId="8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184" fontId="16" fillId="0" borderId="0" xfId="2" applyNumberFormat="1" applyFont="1" applyAlignment="1">
      <alignment horizontal="center" vertical="center"/>
    </xf>
    <xf numFmtId="180" fontId="16" fillId="0" borderId="0" xfId="2" applyNumberFormat="1" applyFont="1" applyAlignment="1">
      <alignment horizontal="center" vertical="center"/>
    </xf>
    <xf numFmtId="187" fontId="13" fillId="0" borderId="0" xfId="1" applyNumberFormat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8" fillId="2" borderId="14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184" fontId="8" fillId="2" borderId="10" xfId="2" applyNumberFormat="1" applyFont="1" applyFill="1" applyBorder="1" applyAlignment="1">
      <alignment horizontal="center" vertical="center"/>
    </xf>
    <xf numFmtId="180" fontId="8" fillId="2" borderId="10" xfId="2" applyNumberFormat="1" applyFont="1" applyFill="1" applyBorder="1" applyAlignment="1">
      <alignment horizontal="center" vertical="center"/>
    </xf>
    <xf numFmtId="184" fontId="8" fillId="2" borderId="20" xfId="2" applyNumberFormat="1" applyFont="1" applyFill="1" applyBorder="1" applyAlignment="1">
      <alignment horizontal="center" vertical="center" wrapText="1"/>
    </xf>
    <xf numFmtId="180" fontId="5" fillId="2" borderId="20" xfId="2" applyNumberFormat="1" applyFont="1" applyFill="1" applyBorder="1" applyAlignment="1">
      <alignment horizontal="center" vertical="center" wrapText="1"/>
    </xf>
    <xf numFmtId="188" fontId="10" fillId="0" borderId="14" xfId="2" applyNumberFormat="1" applyFont="1" applyBorder="1" applyAlignment="1">
      <alignment horizontal="right" vertical="center"/>
    </xf>
    <xf numFmtId="188" fontId="10" fillId="0" borderId="14" xfId="2" quotePrefix="1" applyNumberFormat="1" applyFont="1" applyBorder="1" applyAlignment="1">
      <alignment horizontal="right" vertical="center"/>
    </xf>
    <xf numFmtId="189" fontId="10" fillId="0" borderId="14" xfId="2" quotePrefix="1" applyNumberFormat="1" applyFont="1" applyBorder="1" applyAlignment="1">
      <alignment horizontal="right" vertical="center"/>
    </xf>
    <xf numFmtId="187" fontId="10" fillId="0" borderId="14" xfId="2" applyNumberFormat="1" applyFont="1" applyBorder="1" applyAlignment="1">
      <alignment horizontal="right" vertical="center"/>
    </xf>
    <xf numFmtId="190" fontId="10" fillId="0" borderId="14" xfId="2" quotePrefix="1" applyNumberFormat="1" applyFont="1" applyBorder="1" applyAlignment="1">
      <alignment horizontal="right" vertical="center"/>
    </xf>
    <xf numFmtId="187" fontId="10" fillId="0" borderId="14" xfId="2" applyNumberFormat="1" applyFont="1" applyBorder="1" applyAlignment="1">
      <alignment horizontal="center" vertical="center"/>
    </xf>
    <xf numFmtId="0" fontId="33" fillId="0" borderId="0" xfId="1" applyFont="1" applyAlignment="1">
      <alignment vertical="center"/>
    </xf>
    <xf numFmtId="188" fontId="10" fillId="0" borderId="10" xfId="2" applyNumberFormat="1" applyFont="1" applyBorder="1" applyAlignment="1">
      <alignment horizontal="right" vertical="center"/>
    </xf>
    <xf numFmtId="189" fontId="10" fillId="0" borderId="10" xfId="1" applyNumberFormat="1" applyFont="1" applyBorder="1" applyAlignment="1">
      <alignment horizontal="right" vertical="center"/>
    </xf>
    <xf numFmtId="187" fontId="10" fillId="0" borderId="10" xfId="2" applyNumberFormat="1" applyFont="1" applyBorder="1" applyAlignment="1">
      <alignment horizontal="right" vertical="center"/>
    </xf>
    <xf numFmtId="190" fontId="10" fillId="0" borderId="10" xfId="1" applyNumberFormat="1" applyFont="1" applyBorder="1" applyAlignment="1">
      <alignment horizontal="right" vertical="center"/>
    </xf>
    <xf numFmtId="187" fontId="10" fillId="0" borderId="10" xfId="2" applyNumberFormat="1" applyFont="1" applyFill="1" applyBorder="1" applyAlignment="1">
      <alignment horizontal="right" vertical="center"/>
    </xf>
    <xf numFmtId="188" fontId="23" fillId="0" borderId="10" xfId="2" applyNumberFormat="1" applyFont="1" applyBorder="1" applyAlignment="1">
      <alignment horizontal="right" vertical="center"/>
    </xf>
    <xf numFmtId="187" fontId="23" fillId="0" borderId="10" xfId="2" applyNumberFormat="1" applyFont="1" applyFill="1" applyBorder="1" applyAlignment="1">
      <alignment horizontal="right" vertical="center"/>
    </xf>
    <xf numFmtId="0" fontId="8" fillId="0" borderId="47" xfId="1" applyFont="1" applyBorder="1" applyAlignment="1">
      <alignment horizontal="center" vertical="center"/>
    </xf>
    <xf numFmtId="188" fontId="10" fillId="0" borderId="48" xfId="2" applyNumberFormat="1" applyFont="1" applyBorder="1" applyAlignment="1">
      <alignment horizontal="right" vertical="center"/>
    </xf>
    <xf numFmtId="188" fontId="23" fillId="0" borderId="48" xfId="2" applyNumberFormat="1" applyFont="1" applyBorder="1" applyAlignment="1">
      <alignment horizontal="right" vertical="center"/>
    </xf>
    <xf numFmtId="189" fontId="10" fillId="0" borderId="48" xfId="1" applyNumberFormat="1" applyFont="1" applyBorder="1" applyAlignment="1">
      <alignment horizontal="right" vertical="center"/>
    </xf>
    <xf numFmtId="187" fontId="23" fillId="0" borderId="48" xfId="2" applyNumberFormat="1" applyFont="1" applyFill="1" applyBorder="1" applyAlignment="1">
      <alignment horizontal="right" vertical="center"/>
    </xf>
    <xf numFmtId="190" fontId="10" fillId="0" borderId="48" xfId="1" applyNumberFormat="1" applyFont="1" applyBorder="1" applyAlignment="1">
      <alignment horizontal="right" vertical="center"/>
    </xf>
    <xf numFmtId="187" fontId="10" fillId="0" borderId="48" xfId="2" applyNumberFormat="1" applyFont="1" applyBorder="1" applyAlignment="1">
      <alignment horizontal="right" vertical="center"/>
    </xf>
    <xf numFmtId="187" fontId="10" fillId="0" borderId="48" xfId="2" applyNumberFormat="1" applyFont="1" applyFill="1" applyBorder="1" applyAlignment="1">
      <alignment horizontal="right" vertical="center"/>
    </xf>
    <xf numFmtId="0" fontId="8" fillId="0" borderId="49" xfId="1" applyFont="1" applyBorder="1" applyAlignment="1">
      <alignment horizontal="center" vertical="center"/>
    </xf>
    <xf numFmtId="176" fontId="8" fillId="0" borderId="46" xfId="1" applyNumberFormat="1" applyFont="1" applyBorder="1" applyAlignment="1">
      <alignment horizontal="center" vertical="center"/>
    </xf>
    <xf numFmtId="188" fontId="10" fillId="0" borderId="10" xfId="2" applyNumberFormat="1" applyFont="1" applyFill="1" applyBorder="1" applyAlignment="1">
      <alignment horizontal="right" vertical="center"/>
    </xf>
    <xf numFmtId="176" fontId="8" fillId="0" borderId="12" xfId="1" applyNumberFormat="1" applyFont="1" applyBorder="1" applyAlignment="1">
      <alignment horizontal="center" vertical="center"/>
    </xf>
    <xf numFmtId="188" fontId="23" fillId="0" borderId="10" xfId="2" applyNumberFormat="1" applyFont="1" applyFill="1" applyBorder="1" applyAlignment="1">
      <alignment horizontal="right" vertical="center"/>
    </xf>
    <xf numFmtId="176" fontId="8" fillId="0" borderId="50" xfId="1" applyNumberFormat="1" applyFont="1" applyBorder="1" applyAlignment="1">
      <alignment horizontal="center" vertical="center"/>
    </xf>
    <xf numFmtId="188" fontId="10" fillId="0" borderId="20" xfId="2" applyNumberFormat="1" applyFont="1" applyBorder="1" applyAlignment="1">
      <alignment horizontal="right" vertical="center"/>
    </xf>
    <xf numFmtId="188" fontId="10" fillId="0" borderId="20" xfId="2" applyNumberFormat="1" applyFont="1" applyFill="1" applyBorder="1" applyAlignment="1">
      <alignment horizontal="right" vertical="center"/>
    </xf>
    <xf numFmtId="188" fontId="23" fillId="0" borderId="20" xfId="2" applyNumberFormat="1" applyFont="1" applyBorder="1" applyAlignment="1">
      <alignment horizontal="right" vertical="center"/>
    </xf>
    <xf numFmtId="189" fontId="10" fillId="0" borderId="20" xfId="1" applyNumberFormat="1" applyFont="1" applyBorder="1" applyAlignment="1">
      <alignment horizontal="right" vertical="center"/>
    </xf>
    <xf numFmtId="190" fontId="10" fillId="0" borderId="20" xfId="1" applyNumberFormat="1" applyFont="1" applyBorder="1" applyAlignment="1">
      <alignment horizontal="right" vertical="center"/>
    </xf>
    <xf numFmtId="187" fontId="10" fillId="0" borderId="20" xfId="2" applyNumberFormat="1" applyFont="1" applyFill="1" applyBorder="1" applyAlignment="1">
      <alignment horizontal="right" vertical="center"/>
    </xf>
    <xf numFmtId="176" fontId="8" fillId="0" borderId="21" xfId="1" applyNumberFormat="1" applyFont="1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83" fontId="8" fillId="0" borderId="0" xfId="1" applyNumberFormat="1" applyFont="1" applyAlignment="1">
      <alignment horizontal="center" vertical="center"/>
    </xf>
    <xf numFmtId="182" fontId="8" fillId="0" borderId="0" xfId="1" applyNumberFormat="1" applyFont="1" applyAlignment="1">
      <alignment horizontal="center" vertical="center"/>
    </xf>
    <xf numFmtId="176" fontId="17" fillId="0" borderId="0" xfId="1" applyNumberFormat="1" applyFont="1" applyAlignment="1">
      <alignment vertical="center"/>
    </xf>
    <xf numFmtId="183" fontId="17" fillId="0" borderId="0" xfId="1" applyNumberFormat="1" applyFont="1" applyAlignment="1">
      <alignment horizontal="center" vertical="center"/>
    </xf>
    <xf numFmtId="184" fontId="5" fillId="0" borderId="0" xfId="2" applyNumberFormat="1" applyFont="1" applyAlignment="1">
      <alignment horizontal="left" vertical="center"/>
    </xf>
    <xf numFmtId="184" fontId="17" fillId="0" borderId="0" xfId="2" applyNumberFormat="1" applyFont="1" applyAlignment="1">
      <alignment horizontal="left" vertical="center" wrapText="1"/>
    </xf>
    <xf numFmtId="0" fontId="17" fillId="0" borderId="0" xfId="1" applyFont="1" applyAlignment="1">
      <alignment vertical="center"/>
    </xf>
    <xf numFmtId="180" fontId="17" fillId="0" borderId="0" xfId="2" applyNumberFormat="1" applyFont="1" applyAlignment="1">
      <alignment horizontal="center" vertical="center"/>
    </xf>
    <xf numFmtId="180" fontId="5" fillId="0" borderId="0" xfId="2" applyNumberFormat="1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/>
    </xf>
    <xf numFmtId="0" fontId="8" fillId="0" borderId="0" xfId="2" applyNumberFormat="1" applyFont="1" applyAlignment="1">
      <alignment horizontal="center"/>
    </xf>
    <xf numFmtId="184" fontId="8" fillId="0" borderId="0" xfId="2" applyNumberFormat="1" applyFont="1" applyAlignment="1">
      <alignment horizontal="center" vertical="center"/>
    </xf>
    <xf numFmtId="180" fontId="8" fillId="0" borderId="0" xfId="2" applyNumberFormat="1" applyFont="1" applyAlignment="1">
      <alignment horizontal="center" vertical="center"/>
    </xf>
    <xf numFmtId="41" fontId="14" fillId="0" borderId="0" xfId="1" applyNumberFormat="1" applyFont="1" applyAlignment="1">
      <alignment horizontal="left" vertical="center"/>
    </xf>
    <xf numFmtId="41" fontId="29" fillId="0" borderId="0" xfId="1" applyNumberFormat="1" applyFont="1" applyAlignment="1">
      <alignment horizontal="left" vertical="center"/>
    </xf>
    <xf numFmtId="41" fontId="34" fillId="0" borderId="0" xfId="1" applyNumberFormat="1" applyFont="1" applyAlignment="1">
      <alignment horizontal="left" vertical="center"/>
    </xf>
    <xf numFmtId="41" fontId="6" fillId="0" borderId="0" xfId="1" applyNumberFormat="1" applyFont="1" applyAlignment="1">
      <alignment horizontal="left" vertical="center"/>
    </xf>
    <xf numFmtId="41" fontId="7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 indent="1"/>
    </xf>
    <xf numFmtId="0" fontId="7" fillId="0" borderId="0" xfId="1" applyFont="1" applyAlignment="1">
      <alignment vertical="center"/>
    </xf>
    <xf numFmtId="41" fontId="8" fillId="0" borderId="22" xfId="1" applyNumberFormat="1" applyFont="1" applyBorder="1" applyAlignment="1">
      <alignment horizontal="left" vertical="center"/>
    </xf>
    <xf numFmtId="0" fontId="36" fillId="0" borderId="75" xfId="1" applyFont="1" applyBorder="1" applyAlignment="1">
      <alignment horizontal="left" vertical="center"/>
    </xf>
    <xf numFmtId="0" fontId="37" fillId="0" borderId="16" xfId="1" applyFont="1" applyBorder="1" applyAlignment="1">
      <alignment vertical="center"/>
    </xf>
    <xf numFmtId="0" fontId="36" fillId="0" borderId="0" xfId="1" applyFont="1" applyAlignment="1">
      <alignment vertical="center"/>
    </xf>
    <xf numFmtId="0" fontId="36" fillId="0" borderId="8" xfId="1" applyFont="1" applyBorder="1" applyAlignment="1">
      <alignment horizontal="left" vertical="center"/>
    </xf>
    <xf numFmtId="0" fontId="37" fillId="0" borderId="17" xfId="1" applyFont="1" applyBorder="1" applyAlignment="1">
      <alignment vertical="center"/>
    </xf>
    <xf numFmtId="0" fontId="36" fillId="0" borderId="46" xfId="1" applyFont="1" applyBorder="1" applyAlignment="1">
      <alignment horizontal="left" vertical="center"/>
    </xf>
    <xf numFmtId="0" fontId="37" fillId="3" borderId="79" xfId="1" applyFont="1" applyFill="1" applyBorder="1" applyAlignment="1">
      <alignment vertical="center"/>
    </xf>
    <xf numFmtId="0" fontId="36" fillId="0" borderId="47" xfId="1" applyFont="1" applyBorder="1" applyAlignment="1">
      <alignment horizontal="left" vertical="center"/>
    </xf>
    <xf numFmtId="0" fontId="37" fillId="3" borderId="81" xfId="1" applyFont="1" applyFill="1" applyBorder="1" applyAlignment="1">
      <alignment vertical="center"/>
    </xf>
    <xf numFmtId="0" fontId="36" fillId="4" borderId="82" xfId="1" applyFont="1" applyFill="1" applyBorder="1" applyAlignment="1">
      <alignment horizontal="left" vertical="center"/>
    </xf>
    <xf numFmtId="0" fontId="37" fillId="4" borderId="79" xfId="1" applyFont="1" applyFill="1" applyBorder="1" applyAlignment="1">
      <alignment vertical="center"/>
    </xf>
    <xf numFmtId="0" fontId="36" fillId="0" borderId="18" xfId="1" applyFont="1" applyBorder="1" applyAlignment="1">
      <alignment horizontal="left" vertical="center"/>
    </xf>
    <xf numFmtId="0" fontId="37" fillId="0" borderId="24" xfId="1" applyFont="1" applyBorder="1" applyAlignment="1">
      <alignment vertical="center"/>
    </xf>
    <xf numFmtId="0" fontId="13" fillId="0" borderId="0" xfId="1" applyFont="1" applyAlignment="1">
      <alignment horizontal="left"/>
    </xf>
    <xf numFmtId="41" fontId="13" fillId="0" borderId="0" xfId="1" applyNumberFormat="1" applyFont="1" applyAlignment="1">
      <alignment horizontal="left"/>
    </xf>
    <xf numFmtId="41" fontId="39" fillId="0" borderId="0" xfId="1" applyNumberFormat="1" applyFont="1" applyAlignment="1">
      <alignment horizontal="left"/>
    </xf>
    <xf numFmtId="41" fontId="13" fillId="0" borderId="0" xfId="1" applyNumberFormat="1" applyFont="1"/>
    <xf numFmtId="41" fontId="13" fillId="0" borderId="0" xfId="1" applyNumberFormat="1" applyFont="1" applyAlignment="1">
      <alignment horizontal="left" vertical="center"/>
    </xf>
    <xf numFmtId="41" fontId="39" fillId="0" borderId="0" xfId="1" applyNumberFormat="1" applyFont="1" applyAlignment="1">
      <alignment horizontal="left" vertical="center"/>
    </xf>
    <xf numFmtId="41" fontId="13" fillId="0" borderId="0" xfId="1" applyNumberFormat="1" applyFont="1" applyAlignment="1">
      <alignment vertical="center"/>
    </xf>
    <xf numFmtId="0" fontId="37" fillId="0" borderId="75" xfId="1" applyFont="1" applyBorder="1" applyAlignment="1">
      <alignment horizontal="left" vertical="center"/>
    </xf>
    <xf numFmtId="0" fontId="37" fillId="0" borderId="8" xfId="1" applyFont="1" applyBorder="1" applyAlignment="1">
      <alignment horizontal="left" vertical="center"/>
    </xf>
    <xf numFmtId="0" fontId="37" fillId="4" borderId="82" xfId="1" applyFont="1" applyFill="1" applyBorder="1" applyAlignment="1">
      <alignment horizontal="left" vertical="center"/>
    </xf>
    <xf numFmtId="0" fontId="40" fillId="0" borderId="8" xfId="1" applyFont="1" applyBorder="1" applyAlignment="1">
      <alignment horizontal="left" vertical="center"/>
    </xf>
    <xf numFmtId="0" fontId="40" fillId="0" borderId="17" xfId="1" applyFont="1" applyBorder="1" applyAlignment="1">
      <alignment vertical="center"/>
    </xf>
    <xf numFmtId="0" fontId="40" fillId="3" borderId="17" xfId="1" applyFont="1" applyFill="1" applyBorder="1" applyAlignment="1">
      <alignment vertical="center"/>
    </xf>
    <xf numFmtId="0" fontId="40" fillId="3" borderId="79" xfId="1" applyFont="1" applyFill="1" applyBorder="1" applyAlignment="1">
      <alignment vertical="center"/>
    </xf>
    <xf numFmtId="0" fontId="40" fillId="0" borderId="18" xfId="1" applyFont="1" applyBorder="1" applyAlignment="1">
      <alignment horizontal="left" vertical="center"/>
    </xf>
    <xf numFmtId="0" fontId="40" fillId="0" borderId="24" xfId="1" applyFont="1" applyBorder="1" applyAlignment="1">
      <alignment vertical="center"/>
    </xf>
    <xf numFmtId="0" fontId="40" fillId="3" borderId="24" xfId="1" applyFont="1" applyFill="1" applyBorder="1" applyAlignment="1">
      <alignment vertical="center"/>
    </xf>
    <xf numFmtId="0" fontId="40" fillId="0" borderId="15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40" fillId="0" borderId="75" xfId="1" applyFont="1" applyBorder="1" applyAlignment="1">
      <alignment horizontal="left" vertical="center"/>
    </xf>
    <xf numFmtId="0" fontId="40" fillId="0" borderId="16" xfId="1" applyFont="1" applyBorder="1" applyAlignment="1">
      <alignment vertical="center"/>
    </xf>
    <xf numFmtId="0" fontId="5" fillId="4" borderId="0" xfId="1" applyFont="1" applyFill="1" applyAlignment="1">
      <alignment vertical="center"/>
    </xf>
    <xf numFmtId="0" fontId="40" fillId="3" borderId="81" xfId="1" applyFont="1" applyFill="1" applyBorder="1" applyAlignment="1">
      <alignment vertical="center"/>
    </xf>
    <xf numFmtId="0" fontId="40" fillId="4" borderId="82" xfId="1" applyFont="1" applyFill="1" applyBorder="1" applyAlignment="1">
      <alignment horizontal="left" vertical="center"/>
    </xf>
    <xf numFmtId="0" fontId="40" fillId="4" borderId="79" xfId="1" applyFont="1" applyFill="1" applyBorder="1" applyAlignment="1">
      <alignment vertical="center"/>
    </xf>
    <xf numFmtId="0" fontId="22" fillId="0" borderId="8" xfId="1" applyFont="1" applyBorder="1" applyAlignment="1">
      <alignment horizontal="left" vertical="center"/>
    </xf>
    <xf numFmtId="0" fontId="22" fillId="4" borderId="82" xfId="1" applyFont="1" applyFill="1" applyBorder="1" applyAlignment="1">
      <alignment vertical="center"/>
    </xf>
    <xf numFmtId="0" fontId="40" fillId="4" borderId="78" xfId="1" applyFont="1" applyFill="1" applyBorder="1" applyAlignment="1">
      <alignment horizontal="left" vertical="center"/>
    </xf>
    <xf numFmtId="0" fontId="22" fillId="4" borderId="79" xfId="1" applyFont="1" applyFill="1" applyBorder="1" applyAlignment="1">
      <alignment vertical="center"/>
    </xf>
    <xf numFmtId="0" fontId="22" fillId="4" borderId="82" xfId="1" applyFont="1" applyFill="1" applyBorder="1" applyAlignment="1">
      <alignment horizontal="left" vertical="center"/>
    </xf>
    <xf numFmtId="0" fontId="22" fillId="4" borderId="83" xfId="1" applyFont="1" applyFill="1" applyBorder="1" applyAlignment="1">
      <alignment horizontal="left" vertical="center"/>
    </xf>
    <xf numFmtId="0" fontId="40" fillId="4" borderId="84" xfId="1" applyFont="1" applyFill="1" applyBorder="1" applyAlignment="1">
      <alignment vertical="center"/>
    </xf>
    <xf numFmtId="0" fontId="22" fillId="0" borderId="15" xfId="1" applyFont="1" applyBorder="1" applyAlignment="1">
      <alignment horizontal="left" vertical="center"/>
    </xf>
    <xf numFmtId="0" fontId="40" fillId="0" borderId="15" xfId="1" applyFont="1" applyBorder="1" applyAlignment="1">
      <alignment vertical="center"/>
    </xf>
    <xf numFmtId="0" fontId="22" fillId="0" borderId="18" xfId="1" applyFont="1" applyBorder="1" applyAlignment="1">
      <alignment horizontal="left" vertical="center" wrapText="1"/>
    </xf>
    <xf numFmtId="0" fontId="22" fillId="0" borderId="24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41" fontId="8" fillId="0" borderId="15" xfId="1" applyNumberFormat="1" applyFont="1" applyBorder="1" applyAlignment="1">
      <alignment horizontal="center" vertical="center" wrapText="1"/>
    </xf>
    <xf numFmtId="41" fontId="8" fillId="0" borderId="15" xfId="1" applyNumberFormat="1" applyFont="1" applyBorder="1" applyAlignment="1">
      <alignment horizontal="center" vertical="center"/>
    </xf>
    <xf numFmtId="41" fontId="39" fillId="0" borderId="0" xfId="1" applyNumberFormat="1" applyFont="1"/>
    <xf numFmtId="0" fontId="22" fillId="0" borderId="75" xfId="1" applyFont="1" applyBorder="1" applyAlignment="1">
      <alignment horizontal="left" vertical="center" wrapText="1"/>
    </xf>
    <xf numFmtId="0" fontId="40" fillId="0" borderId="16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40" fillId="0" borderId="17" xfId="1" applyFont="1" applyBorder="1" applyAlignment="1">
      <alignment horizontal="left" vertical="center" wrapText="1"/>
    </xf>
    <xf numFmtId="0" fontId="22" fillId="4" borderId="82" xfId="1" applyFont="1" applyFill="1" applyBorder="1" applyAlignment="1">
      <alignment horizontal="left" vertical="center" wrapText="1"/>
    </xf>
    <xf numFmtId="0" fontId="40" fillId="4" borderId="79" xfId="1" applyFont="1" applyFill="1" applyBorder="1" applyAlignment="1">
      <alignment horizontal="left" vertical="center" wrapText="1"/>
    </xf>
    <xf numFmtId="0" fontId="8" fillId="4" borderId="0" xfId="1" applyFont="1" applyFill="1" applyAlignment="1">
      <alignment vertical="center"/>
    </xf>
    <xf numFmtId="0" fontId="36" fillId="0" borderId="15" xfId="1" applyFont="1" applyBorder="1" applyAlignment="1">
      <alignment horizontal="left" vertical="center"/>
    </xf>
    <xf numFmtId="41" fontId="46" fillId="0" borderId="15" xfId="1" applyNumberFormat="1" applyFont="1" applyBorder="1" applyAlignment="1">
      <alignment vertical="center"/>
    </xf>
    <xf numFmtId="0" fontId="12" fillId="0" borderId="15" xfId="1" applyFont="1" applyBorder="1" applyAlignment="1">
      <alignment horizontal="left" vertical="center" indent="1"/>
    </xf>
    <xf numFmtId="0" fontId="47" fillId="0" borderId="16" xfId="1" applyFont="1" applyBorder="1"/>
    <xf numFmtId="0" fontId="47" fillId="0" borderId="17" xfId="1" applyFont="1" applyBorder="1"/>
    <xf numFmtId="0" fontId="38" fillId="3" borderId="81" xfId="1" applyFont="1" applyFill="1" applyBorder="1" applyAlignment="1">
      <alignment horizontal="left" vertical="center" shrinkToFit="1"/>
    </xf>
    <xf numFmtId="0" fontId="47" fillId="4" borderId="79" xfId="1" applyFont="1" applyFill="1" applyBorder="1"/>
    <xf numFmtId="0" fontId="40" fillId="0" borderId="90" xfId="1" applyFont="1" applyBorder="1" applyAlignment="1">
      <alignment horizontal="left" vertical="center"/>
    </xf>
    <xf numFmtId="0" fontId="40" fillId="0" borderId="81" xfId="1" applyFont="1" applyBorder="1" applyAlignment="1">
      <alignment vertical="center"/>
    </xf>
    <xf numFmtId="0" fontId="5" fillId="0" borderId="15" xfId="1" applyFont="1" applyBorder="1" applyAlignment="1">
      <alignment horizontal="left" vertical="center" indent="1"/>
    </xf>
    <xf numFmtId="0" fontId="5" fillId="0" borderId="15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17" xfId="1" applyFont="1" applyBorder="1" applyAlignment="1">
      <alignment vertical="center"/>
    </xf>
    <xf numFmtId="0" fontId="5" fillId="3" borderId="81" xfId="1" applyFont="1" applyFill="1" applyBorder="1" applyAlignment="1">
      <alignment vertical="center"/>
    </xf>
    <xf numFmtId="0" fontId="5" fillId="4" borderId="82" xfId="1" applyFont="1" applyFill="1" applyBorder="1" applyAlignment="1">
      <alignment horizontal="left" vertical="center"/>
    </xf>
    <xf numFmtId="0" fontId="5" fillId="4" borderId="79" xfId="1" applyFont="1" applyFill="1" applyBorder="1" applyAlignment="1">
      <alignment vertical="center"/>
    </xf>
    <xf numFmtId="0" fontId="40" fillId="0" borderId="77" xfId="1" applyFont="1" applyBorder="1" applyAlignment="1">
      <alignment horizontal="left" vertical="center"/>
    </xf>
    <xf numFmtId="0" fontId="22" fillId="4" borderId="90" xfId="1" applyFont="1" applyFill="1" applyBorder="1" applyAlignment="1">
      <alignment horizontal="left" vertical="center"/>
    </xf>
    <xf numFmtId="0" fontId="40" fillId="4" borderId="81" xfId="1" applyFont="1" applyFill="1" applyBorder="1" applyAlignment="1">
      <alignment vertical="center"/>
    </xf>
    <xf numFmtId="0" fontId="40" fillId="0" borderId="8" xfId="1" applyFont="1" applyBorder="1" applyAlignment="1">
      <alignment vertical="center"/>
    </xf>
    <xf numFmtId="0" fontId="47" fillId="0" borderId="17" xfId="1" applyFont="1" applyBorder="1" applyAlignment="1">
      <alignment vertical="center"/>
    </xf>
    <xf numFmtId="0" fontId="40" fillId="3" borderId="80" xfId="1" applyFont="1" applyFill="1" applyBorder="1" applyAlignment="1">
      <alignment horizontal="left" vertical="center"/>
    </xf>
    <xf numFmtId="0" fontId="47" fillId="3" borderId="81" xfId="1" applyFont="1" applyFill="1" applyBorder="1" applyAlignment="1">
      <alignment vertical="center"/>
    </xf>
    <xf numFmtId="0" fontId="52" fillId="4" borderId="83" xfId="1" applyFont="1" applyFill="1" applyBorder="1" applyAlignment="1">
      <alignment horizontal="left" vertical="center" wrapText="1"/>
    </xf>
    <xf numFmtId="0" fontId="53" fillId="4" borderId="84" xfId="1" applyFont="1" applyFill="1" applyBorder="1" applyAlignment="1">
      <alignment vertical="center"/>
    </xf>
    <xf numFmtId="0" fontId="5" fillId="0" borderId="0" xfId="1" applyFont="1" applyAlignment="1">
      <alignment horizontal="distributed" wrapText="1"/>
    </xf>
    <xf numFmtId="41" fontId="35" fillId="0" borderId="0" xfId="1" applyNumberFormat="1" applyFont="1" applyAlignment="1">
      <alignment vertical="center"/>
    </xf>
    <xf numFmtId="0" fontId="8" fillId="0" borderId="0" xfId="1" applyFont="1" applyAlignment="1">
      <alignment horizontal="left" vertical="center" indent="1"/>
    </xf>
    <xf numFmtId="0" fontId="18" fillId="0" borderId="0" xfId="1" applyFont="1" applyAlignment="1">
      <alignment horizontal="center" vertical="center"/>
    </xf>
    <xf numFmtId="176" fontId="18" fillId="0" borderId="0" xfId="1" applyNumberFormat="1" applyFont="1" applyAlignment="1">
      <alignment horizontal="right" vertical="center"/>
    </xf>
    <xf numFmtId="192" fontId="18" fillId="0" borderId="0" xfId="1" applyNumberFormat="1" applyFont="1" applyAlignment="1">
      <alignment horizontal="right" vertical="center"/>
    </xf>
    <xf numFmtId="176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vertical="center"/>
    </xf>
    <xf numFmtId="0" fontId="43" fillId="2" borderId="41" xfId="1" applyFont="1" applyFill="1" applyBorder="1" applyAlignment="1">
      <alignment horizontal="center" vertical="center" wrapText="1"/>
    </xf>
    <xf numFmtId="176" fontId="43" fillId="2" borderId="41" xfId="1" applyNumberFormat="1" applyFont="1" applyFill="1" applyBorder="1" applyAlignment="1">
      <alignment horizontal="center" vertical="center" wrapText="1"/>
    </xf>
    <xf numFmtId="176" fontId="43" fillId="2" borderId="20" xfId="1" applyNumberFormat="1" applyFont="1" applyFill="1" applyBorder="1" applyAlignment="1">
      <alignment horizontal="center" vertical="center" wrapText="1"/>
    </xf>
    <xf numFmtId="176" fontId="43" fillId="2" borderId="84" xfId="1" applyNumberFormat="1" applyFont="1" applyFill="1" applyBorder="1" applyAlignment="1">
      <alignment horizontal="center" vertical="center" wrapText="1"/>
    </xf>
    <xf numFmtId="0" fontId="43" fillId="0" borderId="46" xfId="1" applyFont="1" applyBorder="1" applyAlignment="1">
      <alignment horizontal="center" vertical="center" wrapText="1"/>
    </xf>
    <xf numFmtId="0" fontId="43" fillId="0" borderId="10" xfId="1" applyFont="1" applyBorder="1" applyAlignment="1">
      <alignment horizontal="center" vertical="center" wrapText="1"/>
    </xf>
    <xf numFmtId="192" fontId="57" fillId="0" borderId="10" xfId="1" applyNumberFormat="1" applyFont="1" applyBorder="1" applyAlignment="1">
      <alignment vertical="center" wrapText="1"/>
    </xf>
    <xf numFmtId="176" fontId="57" fillId="0" borderId="10" xfId="1" applyNumberFormat="1" applyFont="1" applyBorder="1" applyAlignment="1">
      <alignment vertical="center" wrapText="1"/>
    </xf>
    <xf numFmtId="0" fontId="43" fillId="0" borderId="14" xfId="1" applyFont="1" applyBorder="1" applyAlignment="1">
      <alignment horizontal="center" vertical="center" wrapText="1"/>
    </xf>
    <xf numFmtId="192" fontId="57" fillId="0" borderId="14" xfId="1" applyNumberFormat="1" applyFont="1" applyBorder="1" applyAlignment="1">
      <alignment vertical="center" wrapText="1"/>
    </xf>
    <xf numFmtId="176" fontId="57" fillId="0" borderId="10" xfId="2" applyNumberFormat="1" applyFont="1" applyFill="1" applyBorder="1" applyAlignment="1" applyProtection="1">
      <alignment vertical="center"/>
    </xf>
    <xf numFmtId="183" fontId="57" fillId="0" borderId="12" xfId="2" applyNumberFormat="1" applyFont="1" applyFill="1" applyBorder="1" applyAlignment="1" applyProtection="1">
      <alignment vertical="center"/>
    </xf>
    <xf numFmtId="41" fontId="18" fillId="0" borderId="0" xfId="2" applyFont="1" applyAlignment="1" applyProtection="1">
      <alignment vertical="center"/>
    </xf>
    <xf numFmtId="41" fontId="43" fillId="0" borderId="10" xfId="2" applyFont="1" applyBorder="1" applyAlignment="1" applyProtection="1">
      <alignment horizontal="center" vertical="center"/>
    </xf>
    <xf numFmtId="41" fontId="43" fillId="0" borderId="10" xfId="2" applyFont="1" applyBorder="1" applyAlignment="1" applyProtection="1">
      <alignment vertical="center"/>
    </xf>
    <xf numFmtId="176" fontId="57" fillId="0" borderId="17" xfId="2" applyNumberFormat="1" applyFont="1" applyBorder="1" applyAlignment="1" applyProtection="1">
      <alignment vertical="center"/>
    </xf>
    <xf numFmtId="3" fontId="43" fillId="0" borderId="46" xfId="1" applyNumberFormat="1" applyFont="1" applyBorder="1" applyAlignment="1">
      <alignment horizontal="center" vertical="center" wrapText="1"/>
    </xf>
    <xf numFmtId="176" fontId="57" fillId="0" borderId="10" xfId="2" applyNumberFormat="1" applyFont="1" applyBorder="1" applyAlignment="1">
      <alignment vertical="center" wrapText="1"/>
    </xf>
    <xf numFmtId="41" fontId="57" fillId="0" borderId="10" xfId="2" applyFont="1" applyBorder="1" applyAlignment="1">
      <alignment vertical="center" wrapText="1"/>
    </xf>
    <xf numFmtId="179" fontId="57" fillId="0" borderId="10" xfId="2" applyNumberFormat="1" applyFont="1" applyFill="1" applyBorder="1" applyAlignment="1" applyProtection="1">
      <alignment vertical="center"/>
    </xf>
    <xf numFmtId="194" fontId="57" fillId="0" borderId="17" xfId="1" applyNumberFormat="1" applyFont="1" applyBorder="1" applyAlignment="1">
      <alignment vertical="center"/>
    </xf>
    <xf numFmtId="0" fontId="43" fillId="0" borderId="91" xfId="1" applyFont="1" applyBorder="1" applyAlignment="1">
      <alignment horizontal="center" vertical="center" wrapText="1"/>
    </xf>
    <xf numFmtId="0" fontId="43" fillId="0" borderId="92" xfId="1" applyFont="1" applyBorder="1" applyAlignment="1">
      <alignment horizontal="center" vertical="center" wrapText="1"/>
    </xf>
    <xf numFmtId="192" fontId="57" fillId="0" borderId="35" xfId="1" applyNumberFormat="1" applyFont="1" applyBorder="1" applyAlignment="1">
      <alignment vertical="center" wrapText="1"/>
    </xf>
    <xf numFmtId="0" fontId="43" fillId="0" borderId="35" xfId="2" applyNumberFormat="1" applyFont="1" applyBorder="1" applyAlignment="1" applyProtection="1">
      <alignment horizontal="center" vertical="center"/>
    </xf>
    <xf numFmtId="41" fontId="57" fillId="0" borderId="35" xfId="2" applyFont="1" applyBorder="1" applyAlignment="1" applyProtection="1">
      <alignment vertical="center" wrapText="1"/>
    </xf>
    <xf numFmtId="176" fontId="57" fillId="0" borderId="35" xfId="1" applyNumberFormat="1" applyFont="1" applyBorder="1" applyAlignment="1">
      <alignment vertical="center" wrapText="1"/>
    </xf>
    <xf numFmtId="176" fontId="57" fillId="0" borderId="35" xfId="2" applyNumberFormat="1" applyFont="1" applyFill="1" applyBorder="1" applyAlignment="1" applyProtection="1">
      <alignment vertical="center"/>
    </xf>
    <xf numFmtId="183" fontId="57" fillId="0" borderId="60" xfId="2" applyNumberFormat="1" applyFont="1" applyFill="1" applyBorder="1" applyAlignment="1" applyProtection="1">
      <alignment vertical="center"/>
    </xf>
    <xf numFmtId="0" fontId="44" fillId="0" borderId="10" xfId="1" applyFont="1" applyBorder="1" applyAlignment="1">
      <alignment horizontal="center" vertical="center" wrapText="1"/>
    </xf>
    <xf numFmtId="176" fontId="43" fillId="0" borderId="10" xfId="1" applyNumberFormat="1" applyFont="1" applyBorder="1" applyAlignment="1">
      <alignment horizontal="center" vertical="center" wrapText="1"/>
    </xf>
    <xf numFmtId="0" fontId="43" fillId="0" borderId="10" xfId="2" applyNumberFormat="1" applyFont="1" applyBorder="1" applyAlignment="1" applyProtection="1">
      <alignment horizontal="center" vertical="center"/>
    </xf>
    <xf numFmtId="41" fontId="57" fillId="0" borderId="10" xfId="2" applyFont="1" applyBorder="1" applyAlignment="1" applyProtection="1">
      <alignment vertical="center" wrapText="1"/>
    </xf>
    <xf numFmtId="3" fontId="43" fillId="0" borderId="47" xfId="1" applyNumberFormat="1" applyFont="1" applyBorder="1" applyAlignment="1">
      <alignment horizontal="center" vertical="center" wrapText="1"/>
    </xf>
    <xf numFmtId="0" fontId="43" fillId="0" borderId="93" xfId="1" applyFont="1" applyBorder="1" applyAlignment="1">
      <alignment horizontal="center" vertical="center" wrapText="1"/>
    </xf>
    <xf numFmtId="176" fontId="57" fillId="0" borderId="48" xfId="2" applyNumberFormat="1" applyFont="1" applyBorder="1" applyAlignment="1">
      <alignment vertical="center" wrapText="1"/>
    </xf>
    <xf numFmtId="176" fontId="43" fillId="0" borderId="48" xfId="1" applyNumberFormat="1" applyFont="1" applyBorder="1" applyAlignment="1">
      <alignment horizontal="center" vertical="center" wrapText="1"/>
    </xf>
    <xf numFmtId="192" fontId="57" fillId="0" borderId="48" xfId="1" applyNumberFormat="1" applyFont="1" applyBorder="1" applyAlignment="1">
      <alignment vertical="center" wrapText="1"/>
    </xf>
    <xf numFmtId="176" fontId="57" fillId="0" borderId="48" xfId="1" applyNumberFormat="1" applyFont="1" applyBorder="1" applyAlignment="1">
      <alignment vertical="center" wrapText="1"/>
    </xf>
    <xf numFmtId="0" fontId="43" fillId="0" borderId="48" xfId="2" applyNumberFormat="1" applyFont="1" applyBorder="1" applyAlignment="1" applyProtection="1">
      <alignment horizontal="center" vertical="center"/>
    </xf>
    <xf numFmtId="41" fontId="57" fillId="0" borderId="48" xfId="2" applyFont="1" applyBorder="1" applyAlignment="1" applyProtection="1">
      <alignment vertical="center" wrapText="1"/>
    </xf>
    <xf numFmtId="179" fontId="57" fillId="0" borderId="48" xfId="2" applyNumberFormat="1" applyFont="1" applyFill="1" applyBorder="1" applyAlignment="1" applyProtection="1">
      <alignment vertical="center"/>
    </xf>
    <xf numFmtId="194" fontId="57" fillId="0" borderId="94" xfId="1" applyNumberFormat="1" applyFont="1" applyBorder="1" applyAlignment="1">
      <alignment vertical="center"/>
    </xf>
    <xf numFmtId="0" fontId="43" fillId="0" borderId="10" xfId="1" applyFont="1" applyBorder="1" applyAlignment="1">
      <alignment horizontal="center" vertical="center" shrinkToFit="1"/>
    </xf>
    <xf numFmtId="0" fontId="43" fillId="0" borderId="47" xfId="1" applyFont="1" applyBorder="1" applyAlignment="1">
      <alignment horizontal="center" vertical="center" wrapText="1"/>
    </xf>
    <xf numFmtId="0" fontId="43" fillId="0" borderId="93" xfId="1" applyFont="1" applyBorder="1" applyAlignment="1">
      <alignment horizontal="center" vertical="center" shrinkToFit="1"/>
    </xf>
    <xf numFmtId="179" fontId="57" fillId="0" borderId="10" xfId="1" applyNumberFormat="1" applyFont="1" applyBorder="1" applyAlignment="1">
      <alignment vertical="center"/>
    </xf>
    <xf numFmtId="0" fontId="43" fillId="0" borderId="35" xfId="1" applyFont="1" applyBorder="1" applyAlignment="1">
      <alignment horizontal="center" vertical="center" shrinkToFit="1"/>
    </xf>
    <xf numFmtId="176" fontId="57" fillId="0" borderId="10" xfId="1" applyNumberFormat="1" applyFont="1" applyBorder="1" applyAlignment="1">
      <alignment vertical="center"/>
    </xf>
    <xf numFmtId="176" fontId="57" fillId="0" borderId="17" xfId="1" applyNumberFormat="1" applyFont="1" applyBorder="1" applyAlignment="1">
      <alignment vertical="center"/>
    </xf>
    <xf numFmtId="176" fontId="57" fillId="0" borderId="11" xfId="2" applyNumberFormat="1" applyFont="1" applyBorder="1" applyAlignment="1">
      <alignment vertical="center" wrapText="1"/>
    </xf>
    <xf numFmtId="0" fontId="43" fillId="0" borderId="11" xfId="1" applyFont="1" applyBorder="1" applyAlignment="1">
      <alignment horizontal="center" vertical="center" wrapText="1"/>
    </xf>
    <xf numFmtId="192" fontId="57" fillId="0" borderId="9" xfId="1" applyNumberFormat="1" applyFont="1" applyBorder="1" applyAlignment="1">
      <alignment vertical="center" wrapText="1"/>
    </xf>
    <xf numFmtId="176" fontId="57" fillId="0" borderId="93" xfId="2" applyNumberFormat="1" applyFont="1" applyBorder="1" applyAlignment="1">
      <alignment vertical="center" wrapText="1"/>
    </xf>
    <xf numFmtId="0" fontId="43" fillId="0" borderId="48" xfId="1" applyFont="1" applyBorder="1" applyAlignment="1">
      <alignment horizontal="center" vertical="center" wrapText="1"/>
    </xf>
    <xf numFmtId="192" fontId="57" fillId="0" borderId="62" xfId="1" applyNumberFormat="1" applyFont="1" applyBorder="1" applyAlignment="1">
      <alignment vertical="center" wrapText="1"/>
    </xf>
    <xf numFmtId="176" fontId="59" fillId="0" borderId="10" xfId="2" applyNumberFormat="1" applyFont="1" applyBorder="1" applyAlignment="1">
      <alignment vertical="center" wrapText="1"/>
    </xf>
    <xf numFmtId="176" fontId="57" fillId="0" borderId="10" xfId="2" applyNumberFormat="1" applyFont="1" applyFill="1" applyBorder="1" applyAlignment="1">
      <alignment vertical="center" wrapText="1"/>
    </xf>
    <xf numFmtId="0" fontId="43" fillId="0" borderId="0" xfId="2" applyNumberFormat="1" applyFont="1" applyAlignment="1" applyProtection="1">
      <alignment horizontal="center" vertical="center"/>
    </xf>
    <xf numFmtId="41" fontId="18" fillId="0" borderId="10" xfId="2" applyFont="1" applyBorder="1" applyAlignment="1" applyProtection="1">
      <alignment vertical="center"/>
    </xf>
    <xf numFmtId="194" fontId="59" fillId="0" borderId="12" xfId="1" applyNumberFormat="1" applyFont="1" applyBorder="1" applyAlignment="1">
      <alignment vertical="center"/>
    </xf>
    <xf numFmtId="176" fontId="59" fillId="0" borderId="10" xfId="1" applyNumberFormat="1" applyFont="1" applyBorder="1" applyAlignment="1">
      <alignment vertical="center" wrapText="1"/>
    </xf>
    <xf numFmtId="41" fontId="57" fillId="0" borderId="9" xfId="1" applyNumberFormat="1" applyFont="1" applyBorder="1" applyAlignment="1">
      <alignment vertical="center" wrapText="1"/>
    </xf>
    <xf numFmtId="193" fontId="43" fillId="0" borderId="0" xfId="2" applyNumberFormat="1" applyFont="1" applyAlignment="1" applyProtection="1">
      <alignment horizontal="center" vertical="center" wrapText="1"/>
    </xf>
    <xf numFmtId="10" fontId="43" fillId="0" borderId="46" xfId="1" applyNumberFormat="1" applyFont="1" applyBorder="1" applyAlignment="1">
      <alignment horizontal="center" vertical="center" wrapText="1"/>
    </xf>
    <xf numFmtId="176" fontId="59" fillId="0" borderId="17" xfId="1" applyNumberFormat="1" applyFont="1" applyBorder="1" applyAlignment="1">
      <alignment vertical="center"/>
    </xf>
    <xf numFmtId="0" fontId="43" fillId="2" borderId="46" xfId="1" applyFont="1" applyFill="1" applyBorder="1" applyAlignment="1">
      <alignment horizontal="center" vertical="center" wrapText="1"/>
    </xf>
    <xf numFmtId="194" fontId="59" fillId="0" borderId="17" xfId="1" applyNumberFormat="1" applyFont="1" applyBorder="1" applyAlignment="1">
      <alignment vertical="center"/>
    </xf>
    <xf numFmtId="0" fontId="43" fillId="0" borderId="10" xfId="2" applyNumberFormat="1" applyFont="1" applyFill="1" applyBorder="1" applyAlignment="1" applyProtection="1">
      <alignment horizontal="center" vertical="center" wrapText="1"/>
    </xf>
    <xf numFmtId="41" fontId="57" fillId="0" borderId="10" xfId="1" applyNumberFormat="1" applyFont="1" applyBorder="1" applyAlignment="1">
      <alignment vertical="center" wrapText="1"/>
    </xf>
    <xf numFmtId="41" fontId="59" fillId="0" borderId="10" xfId="1" applyNumberFormat="1" applyFont="1" applyBorder="1" applyAlignment="1">
      <alignment vertical="center" wrapText="1"/>
    </xf>
    <xf numFmtId="0" fontId="43" fillId="0" borderId="10" xfId="1" applyFont="1" applyBorder="1" applyAlignment="1">
      <alignment vertical="center"/>
    </xf>
    <xf numFmtId="0" fontId="18" fillId="0" borderId="12" xfId="1" applyFont="1" applyBorder="1" applyAlignment="1">
      <alignment vertical="center"/>
    </xf>
    <xf numFmtId="0" fontId="43" fillId="0" borderId="0" xfId="1" applyFont="1" applyAlignment="1">
      <alignment horizontal="center" vertical="center"/>
    </xf>
    <xf numFmtId="176" fontId="59" fillId="0" borderId="11" xfId="1" applyNumberFormat="1" applyFont="1" applyBorder="1" applyAlignment="1">
      <alignment vertical="center" wrapText="1"/>
    </xf>
    <xf numFmtId="179" fontId="57" fillId="2" borderId="10" xfId="2" applyNumberFormat="1" applyFont="1" applyFill="1" applyBorder="1" applyAlignment="1" applyProtection="1">
      <alignment vertical="center"/>
    </xf>
    <xf numFmtId="182" fontId="59" fillId="0" borderId="17" xfId="1" applyNumberFormat="1" applyFont="1" applyBorder="1" applyAlignment="1">
      <alignment vertical="center"/>
    </xf>
    <xf numFmtId="176" fontId="43" fillId="0" borderId="10" xfId="1" applyNumberFormat="1" applyFont="1" applyBorder="1" applyAlignment="1">
      <alignment vertical="center"/>
    </xf>
    <xf numFmtId="0" fontId="43" fillId="2" borderId="11" xfId="1" applyFont="1" applyFill="1" applyBorder="1" applyAlignment="1">
      <alignment horizontal="center" vertical="center" wrapText="1"/>
    </xf>
    <xf numFmtId="41" fontId="57" fillId="2" borderId="10" xfId="2" applyFont="1" applyFill="1" applyBorder="1" applyAlignment="1">
      <alignment vertical="center" wrapText="1"/>
    </xf>
    <xf numFmtId="0" fontId="43" fillId="2" borderId="10" xfId="1" applyFont="1" applyFill="1" applyBorder="1" applyAlignment="1">
      <alignment horizontal="center" vertical="center" wrapText="1"/>
    </xf>
    <xf numFmtId="176" fontId="57" fillId="2" borderId="10" xfId="1" applyNumberFormat="1" applyFont="1" applyFill="1" applyBorder="1" applyAlignment="1">
      <alignment vertical="center" wrapText="1"/>
    </xf>
    <xf numFmtId="194" fontId="57" fillId="2" borderId="17" xfId="1" applyNumberFormat="1" applyFont="1" applyFill="1" applyBorder="1" applyAlignment="1">
      <alignment vertical="center"/>
    </xf>
    <xf numFmtId="176" fontId="57" fillId="0" borderId="35" xfId="2" applyNumberFormat="1" applyFont="1" applyBorder="1" applyAlignment="1">
      <alignment vertical="center" wrapText="1"/>
    </xf>
    <xf numFmtId="0" fontId="60" fillId="0" borderId="35" xfId="1" applyFont="1" applyBorder="1" applyAlignment="1">
      <alignment horizontal="center" vertical="center" wrapText="1"/>
    </xf>
    <xf numFmtId="176" fontId="57" fillId="0" borderId="35" xfId="1" applyNumberFormat="1" applyFont="1" applyBorder="1" applyAlignment="1">
      <alignment vertical="center"/>
    </xf>
    <xf numFmtId="176" fontId="18" fillId="0" borderId="0" xfId="1" applyNumberFormat="1" applyFont="1" applyAlignment="1">
      <alignment vertical="center"/>
    </xf>
    <xf numFmtId="0" fontId="60" fillId="0" borderId="10" xfId="1" applyFont="1" applyBorder="1" applyAlignment="1">
      <alignment horizontal="center" vertical="center" wrapText="1"/>
    </xf>
    <xf numFmtId="0" fontId="43" fillId="0" borderId="95" xfId="1" applyFont="1" applyBorder="1" applyAlignment="1">
      <alignment horizontal="center" vertical="center" wrapText="1"/>
    </xf>
    <xf numFmtId="176" fontId="57" fillId="0" borderId="34" xfId="2" applyNumberFormat="1" applyFont="1" applyBorder="1" applyAlignment="1">
      <alignment vertical="center" wrapText="1"/>
    </xf>
    <xf numFmtId="0" fontId="60" fillId="0" borderId="34" xfId="1" applyFont="1" applyBorder="1" applyAlignment="1">
      <alignment horizontal="center" vertical="center" wrapText="1"/>
    </xf>
    <xf numFmtId="192" fontId="57" fillId="0" borderId="34" xfId="1" applyNumberFormat="1" applyFont="1" applyBorder="1" applyAlignment="1">
      <alignment vertical="center" wrapText="1"/>
    </xf>
    <xf numFmtId="0" fontId="43" fillId="0" borderId="34" xfId="1" applyFont="1" applyBorder="1" applyAlignment="1">
      <alignment horizontal="center" vertical="center" wrapText="1"/>
    </xf>
    <xf numFmtId="176" fontId="57" fillId="0" borderId="34" xfId="1" applyNumberFormat="1" applyFont="1" applyBorder="1" applyAlignment="1">
      <alignment vertical="center" wrapText="1"/>
    </xf>
    <xf numFmtId="179" fontId="57" fillId="0" borderId="48" xfId="1" applyNumberFormat="1" applyFont="1" applyBorder="1" applyAlignment="1">
      <alignment vertical="center"/>
    </xf>
    <xf numFmtId="176" fontId="57" fillId="0" borderId="9" xfId="2" applyNumberFormat="1" applyFont="1" applyFill="1" applyBorder="1" applyAlignment="1">
      <alignment vertical="center" wrapText="1"/>
    </xf>
    <xf numFmtId="0" fontId="43" fillId="0" borderId="11" xfId="1" applyFont="1" applyBorder="1" applyAlignment="1">
      <alignment horizontal="center" vertical="center" shrinkToFit="1"/>
    </xf>
    <xf numFmtId="176" fontId="60" fillId="0" borderId="10" xfId="1" applyNumberFormat="1" applyFont="1" applyBorder="1" applyAlignment="1">
      <alignment horizontal="center" vertical="center" wrapText="1"/>
    </xf>
    <xf numFmtId="192" fontId="60" fillId="0" borderId="10" xfId="1" applyNumberFormat="1" applyFont="1" applyBorder="1" applyAlignment="1">
      <alignment vertical="center" wrapText="1"/>
    </xf>
    <xf numFmtId="0" fontId="60" fillId="0" borderId="10" xfId="1" applyFont="1" applyBorder="1" applyAlignment="1">
      <alignment vertical="center" wrapText="1"/>
    </xf>
    <xf numFmtId="0" fontId="61" fillId="0" borderId="11" xfId="1" applyFont="1" applyBorder="1" applyAlignment="1">
      <alignment horizontal="center" vertical="center" wrapText="1"/>
    </xf>
    <xf numFmtId="0" fontId="43" fillId="0" borderId="11" xfId="1" applyFont="1" applyBorder="1" applyAlignment="1">
      <alignment vertical="center" wrapText="1"/>
    </xf>
    <xf numFmtId="0" fontId="43" fillId="0" borderId="10" xfId="1" applyFont="1" applyBorder="1" applyAlignment="1">
      <alignment vertical="center" wrapText="1"/>
    </xf>
    <xf numFmtId="0" fontId="43" fillId="0" borderId="9" xfId="1" applyFont="1" applyBorder="1" applyAlignment="1">
      <alignment vertical="center" wrapText="1"/>
    </xf>
    <xf numFmtId="179" fontId="57" fillId="0" borderId="48" xfId="1" applyNumberFormat="1" applyFont="1" applyBorder="1" applyAlignment="1">
      <alignment vertical="center" wrapText="1"/>
    </xf>
    <xf numFmtId="0" fontId="43" fillId="0" borderId="90" xfId="1" applyFont="1" applyBorder="1" applyAlignment="1">
      <alignment vertical="center"/>
    </xf>
    <xf numFmtId="0" fontId="43" fillId="0" borderId="59" xfId="1" applyFont="1" applyBorder="1" applyAlignment="1">
      <alignment horizontal="center" vertical="center"/>
    </xf>
    <xf numFmtId="183" fontId="57" fillId="0" borderId="81" xfId="1" applyNumberFormat="1" applyFont="1" applyBorder="1" applyAlignment="1">
      <alignment vertical="center"/>
    </xf>
    <xf numFmtId="0" fontId="43" fillId="0" borderId="18" xfId="1" applyFont="1" applyBorder="1" applyAlignment="1">
      <alignment vertical="center"/>
    </xf>
    <xf numFmtId="0" fontId="43" fillId="0" borderId="19" xfId="1" applyFont="1" applyBorder="1" applyAlignment="1">
      <alignment horizontal="center" vertical="center"/>
    </xf>
    <xf numFmtId="179" fontId="57" fillId="0" borderId="20" xfId="1" applyNumberFormat="1" applyFont="1" applyBorder="1" applyAlignment="1">
      <alignment vertical="center"/>
    </xf>
    <xf numFmtId="194" fontId="57" fillId="0" borderId="24" xfId="1" applyNumberFormat="1" applyFont="1" applyBorder="1" applyAlignment="1">
      <alignment vertical="center"/>
    </xf>
    <xf numFmtId="0" fontId="17" fillId="0" borderId="0" xfId="1" applyFont="1" applyAlignment="1">
      <alignment horizontal="left" vertical="top" indent="1"/>
    </xf>
    <xf numFmtId="0" fontId="17" fillId="0" borderId="0" xfId="1" applyFont="1" applyAlignment="1">
      <alignment horizontal="center" vertical="center"/>
    </xf>
    <xf numFmtId="183" fontId="17" fillId="0" borderId="0" xfId="2" applyNumberFormat="1" applyFont="1" applyBorder="1" applyAlignment="1" applyProtection="1">
      <alignment horizontal="center" vertical="top"/>
    </xf>
    <xf numFmtId="41" fontId="17" fillId="0" borderId="0" xfId="2" applyFont="1" applyBorder="1" applyAlignment="1" applyProtection="1">
      <alignment vertical="top"/>
    </xf>
    <xf numFmtId="182" fontId="17" fillId="0" borderId="0" xfId="2" applyNumberFormat="1" applyFont="1" applyBorder="1" applyAlignment="1" applyProtection="1">
      <alignment horizontal="center" vertical="top"/>
    </xf>
    <xf numFmtId="0" fontId="18" fillId="0" borderId="0" xfId="1" applyFont="1" applyAlignment="1">
      <alignment vertical="top"/>
    </xf>
    <xf numFmtId="0" fontId="29" fillId="0" borderId="0" xfId="1" applyFont="1" applyAlignment="1">
      <alignment horizontal="center"/>
    </xf>
    <xf numFmtId="0" fontId="18" fillId="0" borderId="0" xfId="1" applyFont="1"/>
    <xf numFmtId="0" fontId="18" fillId="0" borderId="0" xfId="1" applyFont="1" applyAlignment="1">
      <alignment horizontal="center"/>
    </xf>
    <xf numFmtId="183" fontId="18" fillId="0" borderId="0" xfId="2" applyNumberFormat="1" applyFont="1" applyBorder="1" applyAlignment="1" applyProtection="1">
      <alignment horizontal="center"/>
    </xf>
    <xf numFmtId="41" fontId="18" fillId="0" borderId="0" xfId="2" applyFont="1" applyBorder="1" applyAlignment="1" applyProtection="1"/>
    <xf numFmtId="182" fontId="18" fillId="0" borderId="0" xfId="2" applyNumberFormat="1" applyFont="1" applyBorder="1" applyAlignment="1" applyProtection="1">
      <alignment horizontal="center"/>
    </xf>
    <xf numFmtId="0" fontId="18" fillId="0" borderId="0" xfId="1" applyFont="1" applyAlignment="1">
      <alignment horizontal="left" indent="1"/>
    </xf>
    <xf numFmtId="0" fontId="62" fillId="0" borderId="0" xfId="1" applyFont="1" applyAlignment="1">
      <alignment horizontal="right"/>
    </xf>
    <xf numFmtId="0" fontId="29" fillId="0" borderId="0" xfId="1" applyFont="1"/>
    <xf numFmtId="176" fontId="29" fillId="0" borderId="0" xfId="2" applyNumberFormat="1" applyFont="1" applyBorder="1" applyAlignment="1">
      <alignment horizontal="left" vertical="center"/>
    </xf>
    <xf numFmtId="176" fontId="5" fillId="0" borderId="0" xfId="2" applyNumberFormat="1" applyFont="1" applyAlignment="1">
      <alignment vertical="center"/>
    </xf>
    <xf numFmtId="176" fontId="5" fillId="0" borderId="0" xfId="2" applyNumberFormat="1" applyFont="1" applyAlignment="1">
      <alignment horizontal="left" vertical="center"/>
    </xf>
    <xf numFmtId="3" fontId="8" fillId="0" borderId="0" xfId="1" applyNumberFormat="1" applyFont="1" applyAlignment="1">
      <alignment horizontal="left" vertic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41" xfId="2" applyNumberFormat="1" applyFont="1" applyFill="1" applyBorder="1" applyAlignment="1">
      <alignment horizontal="center" vertical="center" wrapText="1"/>
    </xf>
    <xf numFmtId="0" fontId="8" fillId="2" borderId="96" xfId="2" applyNumberFormat="1" applyFont="1" applyFill="1" applyBorder="1" applyAlignment="1">
      <alignment horizontal="center" vertical="center" wrapText="1"/>
    </xf>
    <xf numFmtId="0" fontId="8" fillId="2" borderId="96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41" fontId="46" fillId="0" borderId="11" xfId="2" applyFont="1" applyBorder="1" applyAlignment="1">
      <alignment vertical="center"/>
    </xf>
    <xf numFmtId="41" fontId="46" fillId="0" borderId="10" xfId="2" applyFont="1" applyBorder="1" applyAlignment="1">
      <alignment vertical="center"/>
    </xf>
    <xf numFmtId="3" fontId="46" fillId="0" borderId="13" xfId="2" applyNumberFormat="1" applyFont="1" applyBorder="1" applyAlignment="1">
      <alignment vertical="center"/>
    </xf>
    <xf numFmtId="41" fontId="46" fillId="0" borderId="14" xfId="2" applyFont="1" applyBorder="1" applyAlignment="1">
      <alignment vertical="center"/>
    </xf>
    <xf numFmtId="41" fontId="46" fillId="0" borderId="13" xfId="2" applyFont="1" applyBorder="1" applyAlignment="1">
      <alignment vertical="center"/>
    </xf>
    <xf numFmtId="41" fontId="46" fillId="0" borderId="10" xfId="2" applyFont="1" applyFill="1" applyBorder="1" applyAlignment="1">
      <alignment vertical="center"/>
    </xf>
    <xf numFmtId="41" fontId="46" fillId="0" borderId="11" xfId="2" applyFont="1" applyFill="1" applyBorder="1" applyAlignment="1">
      <alignment vertical="center"/>
    </xf>
    <xf numFmtId="195" fontId="8" fillId="0" borderId="0" xfId="1" applyNumberFormat="1" applyFont="1" applyAlignment="1">
      <alignment vertical="center"/>
    </xf>
    <xf numFmtId="196" fontId="8" fillId="0" borderId="0" xfId="1" applyNumberFormat="1" applyFont="1" applyAlignment="1">
      <alignment vertical="center"/>
    </xf>
    <xf numFmtId="41" fontId="46" fillId="0" borderId="10" xfId="2" applyFont="1" applyFill="1" applyBorder="1" applyAlignment="1">
      <alignment horizontal="right" vertical="center"/>
    </xf>
    <xf numFmtId="41" fontId="46" fillId="0" borderId="11" xfId="2" applyFont="1" applyFill="1" applyBorder="1" applyAlignment="1">
      <alignment horizontal="right" vertical="center"/>
    </xf>
    <xf numFmtId="41" fontId="41" fillId="0" borderId="93" xfId="2" applyFont="1" applyBorder="1" applyAlignment="1">
      <alignment vertical="center"/>
    </xf>
    <xf numFmtId="41" fontId="41" fillId="0" borderId="48" xfId="2" applyFont="1" applyBorder="1" applyAlignment="1">
      <alignment vertical="center"/>
    </xf>
    <xf numFmtId="41" fontId="46" fillId="0" borderId="93" xfId="2" applyFont="1" applyBorder="1" applyAlignment="1">
      <alignment vertical="center"/>
    </xf>
    <xf numFmtId="176" fontId="41" fillId="0" borderId="48" xfId="2" applyNumberFormat="1" applyFont="1" applyFill="1" applyBorder="1" applyAlignment="1">
      <alignment horizontal="right" vertical="center"/>
    </xf>
    <xf numFmtId="41" fontId="41" fillId="0" borderId="48" xfId="2" applyFont="1" applyFill="1" applyBorder="1" applyAlignment="1">
      <alignment horizontal="right" vertical="center"/>
    </xf>
    <xf numFmtId="41" fontId="41" fillId="0" borderId="10" xfId="2" applyFont="1" applyFill="1" applyBorder="1" applyAlignment="1">
      <alignment horizontal="right" vertical="center"/>
    </xf>
    <xf numFmtId="41" fontId="41" fillId="0" borderId="35" xfId="2" applyFont="1" applyBorder="1" applyAlignment="1">
      <alignment vertical="center"/>
    </xf>
    <xf numFmtId="3" fontId="41" fillId="0" borderId="10" xfId="2" applyNumberFormat="1" applyFont="1" applyFill="1" applyBorder="1" applyAlignment="1">
      <alignment vertical="center"/>
    </xf>
    <xf numFmtId="176" fontId="41" fillId="0" borderId="10" xfId="2" applyNumberFormat="1" applyFont="1" applyFill="1" applyBorder="1" applyAlignment="1">
      <alignment horizontal="right" vertical="center"/>
    </xf>
    <xf numFmtId="41" fontId="41" fillId="0" borderId="10" xfId="2" applyFont="1" applyBorder="1" applyAlignment="1">
      <alignment vertical="center"/>
    </xf>
    <xf numFmtId="41" fontId="41" fillId="0" borderId="20" xfId="2" applyFont="1" applyFill="1" applyBorder="1" applyAlignment="1">
      <alignment horizontal="right" vertical="center"/>
    </xf>
    <xf numFmtId="41" fontId="41" fillId="0" borderId="20" xfId="2" applyFont="1" applyBorder="1" applyAlignment="1">
      <alignment vertical="center"/>
    </xf>
    <xf numFmtId="41" fontId="46" fillId="0" borderId="20" xfId="2" applyFont="1" applyFill="1" applyBorder="1" applyAlignment="1">
      <alignment horizontal="right" vertical="center"/>
    </xf>
    <xf numFmtId="3" fontId="41" fillId="0" borderId="20" xfId="2" applyNumberFormat="1" applyFont="1" applyFill="1" applyBorder="1" applyAlignment="1">
      <alignment vertical="center"/>
    </xf>
    <xf numFmtId="176" fontId="41" fillId="0" borderId="20" xfId="2" applyNumberFormat="1" applyFont="1" applyFill="1" applyBorder="1" applyAlignment="1">
      <alignment horizontal="right" vertical="center"/>
    </xf>
    <xf numFmtId="41" fontId="40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18" fillId="0" borderId="0" xfId="1" applyNumberFormat="1" applyFont="1" applyAlignment="1">
      <alignment vertical="center"/>
    </xf>
    <xf numFmtId="176" fontId="8" fillId="0" borderId="0" xfId="2" applyNumberFormat="1" applyFont="1" applyAlignment="1">
      <alignment vertical="center"/>
    </xf>
    <xf numFmtId="0" fontId="22" fillId="5" borderId="0" xfId="1" applyFont="1" applyFill="1" applyAlignment="1">
      <alignment vertical="center"/>
    </xf>
    <xf numFmtId="176" fontId="5" fillId="0" borderId="0" xfId="2" applyNumberFormat="1" applyFont="1" applyBorder="1" applyAlignment="1">
      <alignment vertical="center"/>
    </xf>
    <xf numFmtId="41" fontId="8" fillId="0" borderId="0" xfId="1" applyNumberFormat="1" applyFont="1" applyAlignment="1">
      <alignment horizontal="left" vertical="center" wrapText="1"/>
    </xf>
    <xf numFmtId="41" fontId="8" fillId="0" borderId="0" xfId="1" applyNumberFormat="1" applyFont="1" applyAlignment="1">
      <alignment horizontal="left" vertical="center"/>
    </xf>
    <xf numFmtId="0" fontId="8" fillId="3" borderId="31" xfId="1" applyFont="1" applyFill="1" applyBorder="1" applyAlignment="1">
      <alignment horizontal="left" vertical="center"/>
    </xf>
    <xf numFmtId="0" fontId="8" fillId="3" borderId="41" xfId="2" applyNumberFormat="1" applyFont="1" applyFill="1" applyBorder="1" applyAlignment="1">
      <alignment horizontal="center" vertical="center" wrapText="1"/>
    </xf>
    <xf numFmtId="0" fontId="5" fillId="3" borderId="41" xfId="2" applyNumberFormat="1" applyFont="1" applyFill="1" applyBorder="1" applyAlignment="1">
      <alignment horizontal="center" vertical="center" wrapText="1"/>
    </xf>
    <xf numFmtId="0" fontId="8" fillId="3" borderId="41" xfId="1" applyFont="1" applyFill="1" applyBorder="1" applyAlignment="1">
      <alignment horizontal="center" vertical="center" wrapText="1"/>
    </xf>
    <xf numFmtId="0" fontId="2" fillId="0" borderId="8" xfId="1" applyBorder="1" applyAlignment="1">
      <alignment vertical="center"/>
    </xf>
    <xf numFmtId="0" fontId="37" fillId="0" borderId="0" xfId="1" applyFont="1" applyAlignment="1">
      <alignment horizontal="left" vertical="center" indent="1"/>
    </xf>
    <xf numFmtId="0" fontId="37" fillId="0" borderId="17" xfId="1" applyFont="1" applyBorder="1" applyAlignment="1">
      <alignment horizontal="center" vertical="center"/>
    </xf>
    <xf numFmtId="0" fontId="37" fillId="3" borderId="105" xfId="1" applyFont="1" applyFill="1" applyBorder="1" applyAlignment="1">
      <alignment horizontal="left" vertical="center" indent="1"/>
    </xf>
    <xf numFmtId="0" fontId="37" fillId="3" borderId="79" xfId="1" applyFont="1" applyFill="1" applyBorder="1" applyAlignment="1">
      <alignment horizontal="center" vertical="center"/>
    </xf>
    <xf numFmtId="0" fontId="36" fillId="0" borderId="0" xfId="1" applyFont="1" applyAlignment="1">
      <alignment horizontal="left" vertical="center" indent="1"/>
    </xf>
    <xf numFmtId="0" fontId="36" fillId="0" borderId="17" xfId="1" applyFont="1" applyBorder="1" applyAlignment="1">
      <alignment horizontal="center" vertical="center"/>
    </xf>
    <xf numFmtId="0" fontId="37" fillId="0" borderId="0" xfId="1" applyFont="1" applyAlignment="1">
      <alignment vertical="center"/>
    </xf>
    <xf numFmtId="0" fontId="2" fillId="0" borderId="18" xfId="1" applyBorder="1" applyAlignment="1">
      <alignment vertical="center"/>
    </xf>
    <xf numFmtId="0" fontId="37" fillId="0" borderId="22" xfId="1" applyFont="1" applyBorder="1" applyAlignment="1">
      <alignment vertical="center"/>
    </xf>
    <xf numFmtId="0" fontId="36" fillId="0" borderId="24" xfId="1" applyFont="1" applyBorder="1" applyAlignment="1">
      <alignment horizontal="center" vertical="center"/>
    </xf>
    <xf numFmtId="0" fontId="2" fillId="0" borderId="0" xfId="1" applyAlignment="1">
      <alignment horizontal="left" vertical="center"/>
    </xf>
    <xf numFmtId="41" fontId="30" fillId="0" borderId="0" xfId="2" applyFont="1" applyBorder="1" applyAlignment="1">
      <alignment horizontal="right" vertical="center"/>
    </xf>
    <xf numFmtId="41" fontId="30" fillId="0" borderId="0" xfId="2" applyFont="1" applyBorder="1" applyAlignment="1">
      <alignment horizontal="center" vertical="center"/>
    </xf>
    <xf numFmtId="0" fontId="36" fillId="3" borderId="79" xfId="1" applyFont="1" applyFill="1" applyBorder="1" applyAlignment="1">
      <alignment horizontal="center" vertical="center"/>
    </xf>
    <xf numFmtId="0" fontId="2" fillId="4" borderId="82" xfId="1" applyFill="1" applyBorder="1" applyAlignment="1">
      <alignment vertical="center"/>
    </xf>
    <xf numFmtId="0" fontId="8" fillId="4" borderId="79" xfId="1" applyFont="1" applyFill="1" applyBorder="1" applyAlignment="1">
      <alignment vertical="center"/>
    </xf>
    <xf numFmtId="0" fontId="2" fillId="0" borderId="8" xfId="1" applyBorder="1" applyAlignment="1">
      <alignment horizontal="distributed" vertical="center"/>
    </xf>
    <xf numFmtId="0" fontId="2" fillId="4" borderId="82" xfId="1" applyFill="1" applyBorder="1" applyAlignment="1">
      <alignment horizontal="distributed" vertical="center"/>
    </xf>
    <xf numFmtId="0" fontId="36" fillId="4" borderId="79" xfId="1" applyFont="1" applyFill="1" applyBorder="1"/>
    <xf numFmtId="0" fontId="36" fillId="4" borderId="79" xfId="1" applyFont="1" applyFill="1" applyBorder="1" applyAlignment="1">
      <alignment vertical="center"/>
    </xf>
    <xf numFmtId="0" fontId="2" fillId="3" borderId="0" xfId="1" applyFill="1" applyAlignment="1">
      <alignment vertical="center"/>
    </xf>
    <xf numFmtId="0" fontId="36" fillId="0" borderId="81" xfId="1" applyFont="1" applyBorder="1"/>
    <xf numFmtId="0" fontId="36" fillId="0" borderId="17" xfId="1" applyFont="1" applyBorder="1"/>
    <xf numFmtId="0" fontId="2" fillId="0" borderId="18" xfId="1" applyBorder="1" applyAlignment="1">
      <alignment horizontal="distributed" vertical="center"/>
    </xf>
    <xf numFmtId="0" fontId="36" fillId="0" borderId="24" xfId="1" applyFont="1" applyBorder="1"/>
    <xf numFmtId="0" fontId="2" fillId="0" borderId="0" xfId="1" applyAlignment="1">
      <alignment horizontal="distributed" vertical="center"/>
    </xf>
    <xf numFmtId="41" fontId="23" fillId="0" borderId="0" xfId="2" applyFont="1" applyFill="1" applyBorder="1" applyAlignment="1">
      <alignment horizontal="center" vertical="center"/>
    </xf>
    <xf numFmtId="0" fontId="56" fillId="0" borderId="0" xfId="1" applyFont="1" applyAlignment="1">
      <alignment vertical="center"/>
    </xf>
    <xf numFmtId="41" fontId="23" fillId="0" borderId="0" xfId="2" applyFont="1" applyFill="1" applyBorder="1" applyAlignment="1">
      <alignment horizontal="right" vertical="center"/>
    </xf>
    <xf numFmtId="41" fontId="23" fillId="0" borderId="0" xfId="2" applyFont="1" applyBorder="1" applyAlignment="1">
      <alignment horizontal="right" vertical="center"/>
    </xf>
    <xf numFmtId="41" fontId="23" fillId="0" borderId="0" xfId="2" applyFont="1" applyBorder="1" applyAlignment="1">
      <alignment horizontal="center" vertical="center"/>
    </xf>
    <xf numFmtId="0" fontId="36" fillId="0" borderId="0" xfId="1" applyFont="1"/>
    <xf numFmtId="0" fontId="37" fillId="0" borderId="15" xfId="1" applyFont="1" applyBorder="1" applyAlignment="1">
      <alignment vertical="center"/>
    </xf>
    <xf numFmtId="0" fontId="36" fillId="0" borderId="16" xfId="1" applyFont="1" applyBorder="1"/>
    <xf numFmtId="0" fontId="37" fillId="0" borderId="81" xfId="1" applyFont="1" applyBorder="1" applyAlignment="1">
      <alignment vertical="center"/>
    </xf>
    <xf numFmtId="0" fontId="36" fillId="3" borderId="81" xfId="1" applyFont="1" applyFill="1" applyBorder="1"/>
    <xf numFmtId="0" fontId="63" fillId="0" borderId="17" xfId="1" applyFont="1" applyBorder="1" applyAlignment="1">
      <alignment horizontal="left" vertical="center"/>
    </xf>
    <xf numFmtId="0" fontId="2" fillId="0" borderId="108" xfId="1" applyBorder="1" applyAlignment="1">
      <alignment horizontal="distributed" vertical="center"/>
    </xf>
    <xf numFmtId="0" fontId="36" fillId="0" borderId="94" xfId="1" applyFont="1" applyBorder="1"/>
    <xf numFmtId="41" fontId="2" fillId="0" borderId="0" xfId="1" applyNumberFormat="1" applyAlignment="1">
      <alignment vertical="center"/>
    </xf>
    <xf numFmtId="0" fontId="2" fillId="0" borderId="82" xfId="1" applyBorder="1" applyAlignment="1">
      <alignment horizontal="distributed" vertical="center"/>
    </xf>
    <xf numFmtId="0" fontId="36" fillId="0" borderId="105" xfId="1" applyFont="1" applyBorder="1" applyAlignment="1">
      <alignment vertical="center"/>
    </xf>
    <xf numFmtId="0" fontId="36" fillId="0" borderId="79" xfId="1" applyFont="1" applyBorder="1"/>
    <xf numFmtId="0" fontId="2" fillId="0" borderId="83" xfId="1" applyBorder="1"/>
    <xf numFmtId="0" fontId="36" fillId="0" borderId="109" xfId="1" applyFont="1" applyBorder="1" applyAlignment="1">
      <alignment vertical="center"/>
    </xf>
    <xf numFmtId="0" fontId="36" fillId="0" borderId="84" xfId="1" applyFont="1" applyBorder="1"/>
    <xf numFmtId="41" fontId="5" fillId="0" borderId="0" xfId="2" applyFont="1" applyAlignment="1">
      <alignment vertical="center"/>
    </xf>
    <xf numFmtId="43" fontId="2" fillId="0" borderId="0" xfId="1" applyNumberFormat="1" applyAlignment="1">
      <alignment vertical="center"/>
    </xf>
    <xf numFmtId="184" fontId="16" fillId="0" borderId="0" xfId="8" applyNumberFormat="1" applyFont="1" applyAlignment="1">
      <alignment horizontal="center" vertical="center"/>
    </xf>
    <xf numFmtId="180" fontId="16" fillId="0" borderId="0" xfId="8" applyNumberFormat="1" applyFont="1" applyAlignment="1">
      <alignment horizontal="center" vertical="center"/>
    </xf>
    <xf numFmtId="0" fontId="8" fillId="0" borderId="0" xfId="1" applyFont="1" applyAlignment="1">
      <alignment horizontal="right" vertical="center" wrapText="1"/>
    </xf>
    <xf numFmtId="0" fontId="8" fillId="0" borderId="44" xfId="8" applyNumberFormat="1" applyFont="1" applyBorder="1" applyAlignment="1">
      <alignment horizontal="center" vertical="center"/>
    </xf>
    <xf numFmtId="180" fontId="10" fillId="0" borderId="14" xfId="8" applyNumberFormat="1" applyFont="1" applyBorder="1" applyAlignment="1">
      <alignment horizontal="center" vertical="center"/>
    </xf>
    <xf numFmtId="180" fontId="10" fillId="0" borderId="14" xfId="8" applyNumberFormat="1" applyFont="1" applyBorder="1" applyAlignment="1">
      <alignment horizontal="center" vertical="center" wrapText="1"/>
    </xf>
    <xf numFmtId="0" fontId="8" fillId="0" borderId="46" xfId="8" applyNumberFormat="1" applyFont="1" applyBorder="1" applyAlignment="1">
      <alignment horizontal="center" vertical="center"/>
    </xf>
    <xf numFmtId="180" fontId="10" fillId="0" borderId="10" xfId="8" applyNumberFormat="1" applyFont="1" applyBorder="1" applyAlignment="1">
      <alignment horizontal="center" vertical="center"/>
    </xf>
    <xf numFmtId="180" fontId="10" fillId="0" borderId="10" xfId="8" applyNumberFormat="1" applyFont="1" applyBorder="1" applyAlignment="1">
      <alignment vertical="center"/>
    </xf>
    <xf numFmtId="180" fontId="10" fillId="0" borderId="9" xfId="8" applyNumberFormat="1" applyFont="1" applyBorder="1" applyAlignment="1">
      <alignment horizontal="center" vertical="center"/>
    </xf>
    <xf numFmtId="0" fontId="22" fillId="0" borderId="47" xfId="8" applyNumberFormat="1" applyFont="1" applyBorder="1" applyAlignment="1">
      <alignment horizontal="center" vertical="center"/>
    </xf>
    <xf numFmtId="180" fontId="23" fillId="0" borderId="48" xfId="8" applyNumberFormat="1" applyFont="1" applyBorder="1" applyAlignment="1">
      <alignment horizontal="center" vertical="center"/>
    </xf>
    <xf numFmtId="180" fontId="23" fillId="0" borderId="62" xfId="8" applyNumberFormat="1" applyFont="1" applyBorder="1" applyAlignment="1">
      <alignment horizontal="center" vertical="center"/>
    </xf>
    <xf numFmtId="180" fontId="23" fillId="0" borderId="48" xfId="8" applyNumberFormat="1" applyFont="1" applyBorder="1" applyAlignment="1">
      <alignment vertical="center"/>
    </xf>
    <xf numFmtId="180" fontId="23" fillId="0" borderId="10" xfId="8" applyNumberFormat="1" applyFont="1" applyBorder="1" applyAlignment="1">
      <alignment horizontal="center" vertical="center"/>
    </xf>
    <xf numFmtId="180" fontId="23" fillId="0" borderId="9" xfId="8" applyNumberFormat="1" applyFont="1" applyBorder="1" applyAlignment="1">
      <alignment horizontal="center" vertical="center"/>
    </xf>
    <xf numFmtId="180" fontId="23" fillId="0" borderId="10" xfId="8" applyNumberFormat="1" applyFont="1" applyBorder="1" applyAlignment="1">
      <alignment vertical="center"/>
    </xf>
    <xf numFmtId="180" fontId="23" fillId="0" borderId="20" xfId="8" applyNumberFormat="1" applyFont="1" applyBorder="1" applyAlignment="1">
      <alignment horizontal="center" vertical="center"/>
    </xf>
    <xf numFmtId="180" fontId="23" fillId="0" borderId="19" xfId="8" applyNumberFormat="1" applyFont="1" applyBorder="1" applyAlignment="1">
      <alignment horizontal="center" vertical="center"/>
    </xf>
    <xf numFmtId="180" fontId="23" fillId="0" borderId="20" xfId="8" applyNumberFormat="1" applyFont="1" applyBorder="1" applyAlignment="1">
      <alignment vertical="center"/>
    </xf>
    <xf numFmtId="0" fontId="8" fillId="0" borderId="21" xfId="1" applyFont="1" applyBorder="1" applyAlignment="1">
      <alignment horizontal="center" vertical="center"/>
    </xf>
    <xf numFmtId="41" fontId="6" fillId="0" borderId="0" xfId="8" applyFont="1" applyBorder="1" applyAlignment="1">
      <alignment horizontal="left" vertical="center"/>
    </xf>
    <xf numFmtId="41" fontId="7" fillId="0" borderId="0" xfId="8" applyFont="1" applyAlignment="1">
      <alignment horizontal="left" vertical="center"/>
    </xf>
    <xf numFmtId="0" fontId="64" fillId="0" borderId="0" xfId="1" applyFont="1" applyAlignment="1">
      <alignment horizontal="left" vertical="center"/>
    </xf>
    <xf numFmtId="41" fontId="16" fillId="0" borderId="0" xfId="8" applyFont="1" applyAlignment="1">
      <alignment horizontal="left" vertical="center"/>
    </xf>
    <xf numFmtId="41" fontId="8" fillId="0" borderId="0" xfId="8" applyFont="1" applyBorder="1" applyAlignment="1">
      <alignment horizontal="center" vertical="center" wrapText="1"/>
    </xf>
    <xf numFmtId="0" fontId="13" fillId="2" borderId="20" xfId="1" applyFont="1" applyFill="1" applyBorder="1" applyAlignment="1">
      <alignment horizontal="center" vertical="center" wrapText="1"/>
    </xf>
    <xf numFmtId="41" fontId="8" fillId="2" borderId="41" xfId="8" applyFont="1" applyFill="1" applyBorder="1" applyAlignment="1">
      <alignment horizontal="center" vertical="center" wrapText="1"/>
    </xf>
    <xf numFmtId="41" fontId="10" fillId="0" borderId="14" xfId="8" quotePrefix="1" applyFont="1" applyBorder="1" applyAlignment="1">
      <alignment horizontal="right" vertical="center"/>
    </xf>
    <xf numFmtId="41" fontId="10" fillId="0" borderId="14" xfId="8" applyFont="1" applyBorder="1" applyAlignment="1">
      <alignment vertical="center"/>
    </xf>
    <xf numFmtId="41" fontId="10" fillId="0" borderId="14" xfId="8" applyFont="1" applyBorder="1" applyAlignment="1">
      <alignment horizontal="center" vertical="center"/>
    </xf>
    <xf numFmtId="41" fontId="10" fillId="0" borderId="14" xfId="8" applyFont="1" applyBorder="1" applyAlignment="1">
      <alignment horizontal="right" vertical="center"/>
    </xf>
    <xf numFmtId="197" fontId="10" fillId="0" borderId="14" xfId="8" applyNumberFormat="1" applyFont="1" applyBorder="1" applyAlignment="1">
      <alignment horizontal="right" vertical="center"/>
    </xf>
    <xf numFmtId="41" fontId="10" fillId="0" borderId="10" xfId="8" applyFont="1" applyBorder="1" applyAlignment="1">
      <alignment horizontal="right" vertical="center"/>
    </xf>
    <xf numFmtId="198" fontId="10" fillId="0" borderId="10" xfId="8" applyNumberFormat="1" applyFont="1" applyBorder="1" applyAlignment="1">
      <alignment horizontal="right" vertical="center"/>
    </xf>
    <xf numFmtId="198" fontId="10" fillId="0" borderId="14" xfId="8" applyNumberFormat="1" applyFont="1" applyBorder="1" applyAlignment="1">
      <alignment horizontal="right" vertical="center"/>
    </xf>
    <xf numFmtId="198" fontId="10" fillId="0" borderId="14" xfId="8" applyNumberFormat="1" applyFont="1" applyBorder="1" applyAlignment="1">
      <alignment vertical="center"/>
    </xf>
    <xf numFmtId="198" fontId="10" fillId="0" borderId="14" xfId="8" quotePrefix="1" applyNumberFormat="1" applyFont="1" applyBorder="1" applyAlignment="1">
      <alignment vertical="center"/>
    </xf>
    <xf numFmtId="41" fontId="10" fillId="0" borderId="10" xfId="8" applyFont="1" applyBorder="1" applyAlignment="1">
      <alignment vertical="center"/>
    </xf>
    <xf numFmtId="41" fontId="10" fillId="0" borderId="10" xfId="8" quotePrefix="1" applyFont="1" applyBorder="1" applyAlignment="1">
      <alignment horizontal="right" vertical="center"/>
    </xf>
    <xf numFmtId="176" fontId="10" fillId="0" borderId="10" xfId="8" applyNumberFormat="1" applyFont="1" applyBorder="1" applyAlignment="1">
      <alignment vertical="center"/>
    </xf>
    <xf numFmtId="197" fontId="10" fillId="0" borderId="10" xfId="8" applyNumberFormat="1" applyFont="1" applyBorder="1" applyAlignment="1">
      <alignment horizontal="right" vertical="center"/>
    </xf>
    <xf numFmtId="198" fontId="10" fillId="0" borderId="10" xfId="8" applyNumberFormat="1" applyFont="1" applyBorder="1" applyAlignment="1">
      <alignment vertical="center"/>
    </xf>
    <xf numFmtId="198" fontId="10" fillId="0" borderId="10" xfId="1" applyNumberFormat="1" applyFont="1" applyBorder="1" applyAlignment="1">
      <alignment vertical="center"/>
    </xf>
    <xf numFmtId="197" fontId="10" fillId="0" borderId="10" xfId="8" applyNumberFormat="1" applyFont="1" applyBorder="1" applyAlignment="1">
      <alignment vertical="center"/>
    </xf>
    <xf numFmtId="176" fontId="65" fillId="0" borderId="10" xfId="1" applyNumberFormat="1" applyFont="1" applyBorder="1" applyAlignment="1">
      <alignment vertical="center"/>
    </xf>
    <xf numFmtId="198" fontId="10" fillId="0" borderId="10" xfId="8" applyNumberFormat="1" applyFont="1" applyFill="1" applyBorder="1" applyAlignment="1">
      <alignment vertical="center"/>
    </xf>
    <xf numFmtId="198" fontId="10" fillId="0" borderId="10" xfId="8" applyNumberFormat="1" applyFont="1" applyFill="1" applyBorder="1" applyAlignment="1">
      <alignment horizontal="right" vertical="center"/>
    </xf>
    <xf numFmtId="197" fontId="10" fillId="0" borderId="10" xfId="8" applyNumberFormat="1" applyFont="1" applyFill="1" applyBorder="1" applyAlignment="1">
      <alignment vertical="center"/>
    </xf>
    <xf numFmtId="176" fontId="10" fillId="0" borderId="10" xfId="8" applyNumberFormat="1" applyFont="1" applyFill="1" applyBorder="1" applyAlignment="1">
      <alignment horizontal="right" vertical="center"/>
    </xf>
    <xf numFmtId="176" fontId="10" fillId="0" borderId="48" xfId="1" applyNumberFormat="1" applyFont="1" applyBorder="1" applyAlignment="1">
      <alignment vertical="center"/>
    </xf>
    <xf numFmtId="41" fontId="10" fillId="0" borderId="48" xfId="8" applyFont="1" applyBorder="1" applyAlignment="1">
      <alignment vertical="center"/>
    </xf>
    <xf numFmtId="197" fontId="10" fillId="0" borderId="48" xfId="8" applyNumberFormat="1" applyFont="1" applyBorder="1" applyAlignment="1">
      <alignment horizontal="right" vertical="center"/>
    </xf>
    <xf numFmtId="198" fontId="10" fillId="0" borderId="48" xfId="8" applyNumberFormat="1" applyFont="1" applyBorder="1" applyAlignment="1">
      <alignment vertical="center"/>
    </xf>
    <xf numFmtId="198" fontId="10" fillId="0" borderId="48" xfId="1" applyNumberFormat="1" applyFont="1" applyBorder="1" applyAlignment="1">
      <alignment vertical="center"/>
    </xf>
    <xf numFmtId="176" fontId="10" fillId="0" borderId="48" xfId="8" applyNumberFormat="1" applyFont="1" applyFill="1" applyBorder="1" applyAlignment="1">
      <alignment horizontal="right" vertical="center"/>
    </xf>
    <xf numFmtId="198" fontId="10" fillId="0" borderId="48" xfId="8" applyNumberFormat="1" applyFont="1" applyBorder="1" applyAlignment="1">
      <alignment horizontal="right" vertical="center"/>
    </xf>
    <xf numFmtId="176" fontId="10" fillId="0" borderId="35" xfId="1" applyNumberFormat="1" applyFont="1" applyBorder="1" applyAlignment="1">
      <alignment vertical="center"/>
    </xf>
    <xf numFmtId="176" fontId="8" fillId="0" borderId="60" xfId="1" applyNumberFormat="1" applyFont="1" applyBorder="1" applyAlignment="1">
      <alignment horizontal="center" vertical="center"/>
    </xf>
    <xf numFmtId="176" fontId="8" fillId="0" borderId="91" xfId="1" applyNumberFormat="1" applyFont="1" applyBorder="1" applyAlignment="1">
      <alignment horizontal="center" vertical="center"/>
    </xf>
    <xf numFmtId="41" fontId="10" fillId="0" borderId="35" xfId="8" applyFont="1" applyBorder="1" applyAlignment="1">
      <alignment vertical="center"/>
    </xf>
    <xf numFmtId="197" fontId="10" fillId="0" borderId="35" xfId="8" applyNumberFormat="1" applyFont="1" applyBorder="1" applyAlignment="1">
      <alignment horizontal="right" vertical="center"/>
    </xf>
    <xf numFmtId="198" fontId="10" fillId="0" borderId="35" xfId="8" applyNumberFormat="1" applyFont="1" applyBorder="1" applyAlignment="1">
      <alignment vertical="center"/>
    </xf>
    <xf numFmtId="198" fontId="10" fillId="0" borderId="35" xfId="1" applyNumberFormat="1" applyFont="1" applyBorder="1" applyAlignment="1">
      <alignment vertical="center"/>
    </xf>
    <xf numFmtId="187" fontId="10" fillId="0" borderId="35" xfId="8" applyNumberFormat="1" applyFont="1" applyBorder="1" applyAlignment="1">
      <alignment horizontal="center" vertical="center"/>
    </xf>
    <xf numFmtId="187" fontId="10" fillId="0" borderId="10" xfId="8" applyNumberFormat="1" applyFont="1" applyBorder="1" applyAlignment="1">
      <alignment horizontal="center" vertical="center"/>
    </xf>
    <xf numFmtId="176" fontId="10" fillId="0" borderId="20" xfId="1" applyNumberFormat="1" applyFont="1" applyBorder="1" applyAlignment="1">
      <alignment vertical="center"/>
    </xf>
    <xf numFmtId="41" fontId="10" fillId="0" borderId="20" xfId="8" applyFont="1" applyBorder="1" applyAlignment="1">
      <alignment vertical="center"/>
    </xf>
    <xf numFmtId="197" fontId="10" fillId="0" borderId="20" xfId="8" applyNumberFormat="1" applyFont="1" applyBorder="1" applyAlignment="1">
      <alignment horizontal="right" vertical="center"/>
    </xf>
    <xf numFmtId="198" fontId="10" fillId="0" borderId="20" xfId="8" applyNumberFormat="1" applyFont="1" applyBorder="1" applyAlignment="1">
      <alignment vertical="center"/>
    </xf>
    <xf numFmtId="198" fontId="10" fillId="0" borderId="20" xfId="1" applyNumberFormat="1" applyFont="1" applyBorder="1" applyAlignment="1">
      <alignment vertical="center"/>
    </xf>
    <xf numFmtId="187" fontId="10" fillId="0" borderId="20" xfId="8" applyNumberFormat="1" applyFont="1" applyBorder="1" applyAlignment="1">
      <alignment horizontal="center" vertical="center"/>
    </xf>
    <xf numFmtId="41" fontId="8" fillId="0" borderId="0" xfId="8" applyFont="1" applyAlignment="1">
      <alignment vertical="center"/>
    </xf>
    <xf numFmtId="41" fontId="5" fillId="0" borderId="0" xfId="8" applyFont="1" applyAlignment="1">
      <alignment vertical="center"/>
    </xf>
    <xf numFmtId="176" fontId="8" fillId="0" borderId="0" xfId="1" applyNumberFormat="1" applyFont="1" applyAlignment="1">
      <alignment horizontal="left" vertical="center"/>
    </xf>
    <xf numFmtId="176" fontId="8" fillId="0" borderId="0" xfId="1" applyNumberFormat="1" applyFont="1"/>
    <xf numFmtId="176" fontId="14" fillId="0" borderId="0" xfId="1" applyNumberFormat="1" applyFont="1"/>
    <xf numFmtId="176" fontId="14" fillId="0" borderId="0" xfId="1" applyNumberFormat="1" applyFont="1" applyAlignment="1">
      <alignment horizontal="left"/>
    </xf>
    <xf numFmtId="41" fontId="8" fillId="0" borderId="0" xfId="8" applyFont="1" applyAlignment="1"/>
    <xf numFmtId="176" fontId="10" fillId="0" borderId="22" xfId="1" applyNumberFormat="1" applyFont="1" applyBorder="1" applyAlignment="1">
      <alignment vertical="center"/>
    </xf>
    <xf numFmtId="176" fontId="21" fillId="0" borderId="38" xfId="1" applyNumberFormat="1" applyFont="1" applyBorder="1" applyAlignment="1">
      <alignment vertical="center"/>
    </xf>
    <xf numFmtId="176" fontId="21" fillId="0" borderId="34" xfId="1" applyNumberFormat="1" applyFont="1" applyBorder="1" applyAlignment="1">
      <alignment vertical="center"/>
    </xf>
    <xf numFmtId="176" fontId="21" fillId="0" borderId="59" xfId="1" applyNumberFormat="1" applyFont="1" applyBorder="1" applyAlignment="1">
      <alignment vertical="center"/>
    </xf>
    <xf numFmtId="176" fontId="21" fillId="0" borderId="35" xfId="1" applyNumberFormat="1" applyFont="1" applyBorder="1" applyAlignment="1">
      <alignment vertical="center"/>
    </xf>
    <xf numFmtId="176" fontId="31" fillId="3" borderId="38" xfId="1" applyNumberFormat="1" applyFont="1" applyFill="1" applyBorder="1" applyAlignment="1">
      <alignment vertical="center"/>
    </xf>
    <xf numFmtId="176" fontId="31" fillId="3" borderId="34" xfId="1" applyNumberFormat="1" applyFont="1" applyFill="1" applyBorder="1" applyAlignment="1">
      <alignment vertical="center"/>
    </xf>
    <xf numFmtId="176" fontId="21" fillId="0" borderId="62" xfId="1" applyNumberFormat="1" applyFont="1" applyBorder="1" applyAlignment="1">
      <alignment vertical="center"/>
    </xf>
    <xf numFmtId="176" fontId="21" fillId="0" borderId="48" xfId="1" applyNumberFormat="1" applyFont="1" applyBorder="1" applyAlignment="1">
      <alignment vertical="center"/>
    </xf>
    <xf numFmtId="176" fontId="31" fillId="3" borderId="53" xfId="1" applyNumberFormat="1" applyFont="1" applyFill="1" applyBorder="1" applyAlignment="1">
      <alignment vertical="center"/>
    </xf>
    <xf numFmtId="176" fontId="31" fillId="3" borderId="41" xfId="1" applyNumberFormat="1" applyFont="1" applyFill="1" applyBorder="1" applyAlignment="1">
      <alignment vertical="center"/>
    </xf>
    <xf numFmtId="176" fontId="31" fillId="3" borderId="2" xfId="1" applyNumberFormat="1" applyFont="1" applyFill="1" applyBorder="1" applyAlignment="1">
      <alignment vertical="center"/>
    </xf>
    <xf numFmtId="0" fontId="8" fillId="3" borderId="112" xfId="1" applyFont="1" applyFill="1" applyBorder="1" applyAlignment="1">
      <alignment horizontal="center" vertical="center" wrapText="1"/>
    </xf>
    <xf numFmtId="0" fontId="8" fillId="0" borderId="56" xfId="1" applyFont="1" applyBorder="1" applyAlignment="1">
      <alignment horizontal="left" vertical="center" indent="1"/>
    </xf>
    <xf numFmtId="3" fontId="10" fillId="0" borderId="48" xfId="1" applyNumberFormat="1" applyFont="1" applyBorder="1" applyAlignment="1">
      <alignment horizontal="right" vertical="center"/>
    </xf>
    <xf numFmtId="3" fontId="10" fillId="0" borderId="117" xfId="1" applyNumberFormat="1" applyFont="1" applyBorder="1" applyAlignment="1">
      <alignment horizontal="right" vertical="center"/>
    </xf>
    <xf numFmtId="3" fontId="10" fillId="0" borderId="34" xfId="1" applyNumberFormat="1" applyFont="1" applyBorder="1" applyAlignment="1">
      <alignment horizontal="right" vertical="center"/>
    </xf>
    <xf numFmtId="3" fontId="10" fillId="0" borderId="118" xfId="1" applyNumberFormat="1" applyFont="1" applyBorder="1" applyAlignment="1">
      <alignment horizontal="right" vertical="center"/>
    </xf>
    <xf numFmtId="0" fontId="8" fillId="3" borderId="63" xfId="1" applyFont="1" applyFill="1" applyBorder="1" applyAlignment="1">
      <alignment horizontal="left" vertical="center" indent="1"/>
    </xf>
    <xf numFmtId="3" fontId="66" fillId="3" borderId="119" xfId="1" applyNumberFormat="1" applyFont="1" applyFill="1" applyBorder="1" applyAlignment="1">
      <alignment horizontal="right" vertical="center"/>
    </xf>
    <xf numFmtId="3" fontId="66" fillId="3" borderId="120" xfId="1" applyNumberFormat="1" applyFont="1" applyFill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176" fontId="14" fillId="0" borderId="0" xfId="1" applyNumberFormat="1" applyFont="1" applyAlignment="1">
      <alignment vertical="center"/>
    </xf>
    <xf numFmtId="0" fontId="13" fillId="2" borderId="41" xfId="1" applyFont="1" applyFill="1" applyBorder="1" applyAlignment="1">
      <alignment horizontal="center" vertical="center" wrapText="1"/>
    </xf>
    <xf numFmtId="0" fontId="14" fillId="2" borderId="41" xfId="1" applyFont="1" applyFill="1" applyBorder="1" applyAlignment="1">
      <alignment horizontal="center" vertical="center" wrapText="1"/>
    </xf>
    <xf numFmtId="0" fontId="13" fillId="0" borderId="56" xfId="1" applyFont="1" applyBorder="1" applyAlignment="1">
      <alignment horizontal="left" vertical="center" indent="1"/>
    </xf>
    <xf numFmtId="176" fontId="30" fillId="0" borderId="34" xfId="1" applyNumberFormat="1" applyFont="1" applyBorder="1" applyAlignment="1">
      <alignment horizontal="right" vertical="center"/>
    </xf>
    <xf numFmtId="176" fontId="67" fillId="0" borderId="34" xfId="1" applyNumberFormat="1" applyFont="1" applyBorder="1" applyAlignment="1">
      <alignment horizontal="right" vertical="center"/>
    </xf>
    <xf numFmtId="176" fontId="67" fillId="0" borderId="57" xfId="1" applyNumberFormat="1" applyFont="1" applyBorder="1" applyAlignment="1">
      <alignment horizontal="right" vertical="center"/>
    </xf>
    <xf numFmtId="0" fontId="13" fillId="3" borderId="63" xfId="1" applyFont="1" applyFill="1" applyBorder="1" applyAlignment="1">
      <alignment horizontal="left" vertical="center" indent="1"/>
    </xf>
    <xf numFmtId="176" fontId="30" fillId="3" borderId="41" xfId="1" applyNumberFormat="1" applyFont="1" applyFill="1" applyBorder="1" applyAlignment="1">
      <alignment horizontal="right" vertical="center"/>
    </xf>
    <xf numFmtId="176" fontId="67" fillId="3" borderId="41" xfId="1" applyNumberFormat="1" applyFont="1" applyFill="1" applyBorder="1" applyAlignment="1">
      <alignment horizontal="right" vertical="center"/>
    </xf>
    <xf numFmtId="176" fontId="67" fillId="3" borderId="64" xfId="1" applyNumberFormat="1" applyFont="1" applyFill="1" applyBorder="1" applyAlignment="1">
      <alignment horizontal="right" vertical="center"/>
    </xf>
    <xf numFmtId="0" fontId="2" fillId="0" borderId="15" xfId="1" applyBorder="1"/>
    <xf numFmtId="0" fontId="8" fillId="0" borderId="124" xfId="1" applyFont="1" applyBorder="1" applyAlignment="1">
      <alignment vertical="center"/>
    </xf>
    <xf numFmtId="0" fontId="14" fillId="0" borderId="0" xfId="1" applyFont="1" applyAlignment="1">
      <alignment horizontal="right" vertical="center"/>
    </xf>
    <xf numFmtId="0" fontId="10" fillId="0" borderId="0" xfId="1" applyFont="1" applyAlignment="1">
      <alignment vertical="center"/>
    </xf>
    <xf numFmtId="0" fontId="8" fillId="0" borderId="22" xfId="1" applyFont="1" applyBorder="1" applyAlignment="1">
      <alignment horizontal="right" wrapText="1"/>
    </xf>
    <xf numFmtId="0" fontId="10" fillId="2" borderId="3" xfId="1" quotePrefix="1" applyFont="1" applyFill="1" applyBorder="1" applyAlignment="1">
      <alignment horizontal="center" vertical="center"/>
    </xf>
    <xf numFmtId="0" fontId="8" fillId="2" borderId="127" xfId="1" applyFont="1" applyFill="1" applyBorder="1" applyAlignment="1">
      <alignment horizontal="left" vertical="center" wrapText="1"/>
    </xf>
    <xf numFmtId="0" fontId="23" fillId="0" borderId="75" xfId="1" applyFont="1" applyBorder="1" applyAlignment="1">
      <alignment vertical="center"/>
    </xf>
    <xf numFmtId="0" fontId="22" fillId="0" borderId="15" xfId="1" applyFont="1" applyBorder="1" applyAlignment="1">
      <alignment horizontal="left" vertical="center" wrapText="1"/>
    </xf>
    <xf numFmtId="41" fontId="23" fillId="0" borderId="14" xfId="2" applyFont="1" applyFill="1" applyBorder="1" applyAlignment="1">
      <alignment horizontal="right" vertical="center"/>
    </xf>
    <xf numFmtId="0" fontId="5" fillId="0" borderId="17" xfId="1" applyFont="1" applyBorder="1" applyAlignment="1">
      <alignment horizontal="left" vertical="center" shrinkToFit="1"/>
    </xf>
    <xf numFmtId="0" fontId="23" fillId="0" borderId="8" xfId="1" applyFont="1" applyBorder="1" applyAlignment="1">
      <alignment vertical="center"/>
    </xf>
    <xf numFmtId="0" fontId="22" fillId="0" borderId="0" xfId="1" applyFont="1" applyAlignment="1">
      <alignment horizontal="left" vertical="center" wrapText="1"/>
    </xf>
    <xf numFmtId="41" fontId="23" fillId="0" borderId="10" xfId="2" applyFont="1" applyFill="1" applyBorder="1" applyAlignment="1">
      <alignment horizontal="right" vertical="center"/>
    </xf>
    <xf numFmtId="0" fontId="22" fillId="3" borderId="95" xfId="1" applyFont="1" applyFill="1" applyBorder="1" applyAlignment="1">
      <alignment horizontal="left" vertical="center" wrapText="1"/>
    </xf>
    <xf numFmtId="41" fontId="23" fillId="3" borderId="34" xfId="2" applyFont="1" applyFill="1" applyBorder="1" applyAlignment="1">
      <alignment horizontal="right" vertical="center"/>
    </xf>
    <xf numFmtId="0" fontId="5" fillId="3" borderId="79" xfId="1" applyFont="1" applyFill="1" applyBorder="1" applyAlignment="1">
      <alignment horizontal="left" vertical="center" shrinkToFit="1"/>
    </xf>
    <xf numFmtId="41" fontId="41" fillId="0" borderId="8" xfId="2" applyFont="1" applyFill="1" applyBorder="1" applyAlignment="1">
      <alignment horizontal="right" vertical="center"/>
    </xf>
    <xf numFmtId="0" fontId="22" fillId="3" borderId="92" xfId="1" applyFont="1" applyFill="1" applyBorder="1" applyAlignment="1">
      <alignment horizontal="left" vertical="center" wrapText="1"/>
    </xf>
    <xf numFmtId="41" fontId="23" fillId="3" borderId="35" xfId="2" applyFont="1" applyFill="1" applyBorder="1" applyAlignment="1">
      <alignment horizontal="right" vertical="center"/>
    </xf>
    <xf numFmtId="0" fontId="5" fillId="3" borderId="81" xfId="1" applyFont="1" applyFill="1" applyBorder="1" applyAlignment="1">
      <alignment horizontal="left" vertical="center" shrinkToFit="1"/>
    </xf>
    <xf numFmtId="0" fontId="23" fillId="4" borderId="82" xfId="1" applyFont="1" applyFill="1" applyBorder="1" applyAlignment="1">
      <alignment vertical="center"/>
    </xf>
    <xf numFmtId="0" fontId="22" fillId="4" borderId="105" xfId="1" applyFont="1" applyFill="1" applyBorder="1" applyAlignment="1">
      <alignment horizontal="left" vertical="center" wrapText="1"/>
    </xf>
    <xf numFmtId="41" fontId="23" fillId="4" borderId="34" xfId="2" applyFont="1" applyFill="1" applyBorder="1" applyAlignment="1">
      <alignment horizontal="right" vertical="center"/>
    </xf>
    <xf numFmtId="0" fontId="5" fillId="4" borderId="79" xfId="1" applyFont="1" applyFill="1" applyBorder="1" applyAlignment="1">
      <alignment horizontal="left" vertical="center" shrinkToFit="1"/>
    </xf>
    <xf numFmtId="0" fontId="37" fillId="0" borderId="0" xfId="1" applyFont="1" applyAlignment="1">
      <alignment horizontal="left" vertical="center"/>
    </xf>
    <xf numFmtId="41" fontId="25" fillId="0" borderId="10" xfId="8" applyFont="1" applyFill="1" applyBorder="1" applyAlignment="1">
      <alignment horizontal="right" vertical="center"/>
    </xf>
    <xf numFmtId="41" fontId="23" fillId="0" borderId="10" xfId="1" applyNumberFormat="1" applyFont="1" applyBorder="1" applyAlignment="1">
      <alignment vertical="center"/>
    </xf>
    <xf numFmtId="0" fontId="22" fillId="4" borderId="105" xfId="1" applyFont="1" applyFill="1" applyBorder="1" applyAlignment="1">
      <alignment horizontal="left" vertical="center"/>
    </xf>
    <xf numFmtId="0" fontId="23" fillId="0" borderId="18" xfId="1" applyFont="1" applyBorder="1" applyAlignment="1">
      <alignment vertical="center"/>
    </xf>
    <xf numFmtId="0" fontId="22" fillId="0" borderId="22" xfId="1" applyFont="1" applyBorder="1" applyAlignment="1">
      <alignment horizontal="left" vertical="center" wrapText="1"/>
    </xf>
    <xf numFmtId="41" fontId="23" fillId="0" borderId="20" xfId="2" applyFont="1" applyFill="1" applyBorder="1" applyAlignment="1">
      <alignment horizontal="right" vertical="center"/>
    </xf>
    <xf numFmtId="0" fontId="5" fillId="0" borderId="24" xfId="1" applyFont="1" applyBorder="1" applyAlignment="1">
      <alignment horizontal="left" vertical="center" shrinkToFit="1"/>
    </xf>
    <xf numFmtId="0" fontId="23" fillId="0" borderId="15" xfId="1" applyFont="1" applyBorder="1" applyAlignment="1">
      <alignment vertical="center"/>
    </xf>
    <xf numFmtId="41" fontId="23" fillId="0" borderId="15" xfId="2" applyFont="1" applyFill="1" applyBorder="1" applyAlignment="1">
      <alignment horizontal="right" vertical="center"/>
    </xf>
    <xf numFmtId="191" fontId="8" fillId="0" borderId="0" xfId="8" applyNumberFormat="1" applyFont="1" applyFill="1" applyBorder="1" applyAlignment="1">
      <alignment horizontal="center"/>
    </xf>
    <xf numFmtId="0" fontId="22" fillId="0" borderId="0" xfId="1" applyFont="1" applyAlignment="1">
      <alignment vertical="center"/>
    </xf>
    <xf numFmtId="0" fontId="23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3" fillId="2" borderId="3" xfId="1" quotePrefix="1" applyFont="1" applyFill="1" applyBorder="1" applyAlignment="1">
      <alignment horizontal="center" vertical="center"/>
    </xf>
    <xf numFmtId="0" fontId="5" fillId="0" borderId="16" xfId="1" applyFont="1" applyBorder="1" applyAlignment="1">
      <alignment horizontal="left" vertical="center" shrinkToFit="1"/>
    </xf>
    <xf numFmtId="0" fontId="18" fillId="3" borderId="79" xfId="1" applyFont="1" applyFill="1" applyBorder="1" applyAlignment="1">
      <alignment horizontal="left" vertical="center" shrinkToFit="1"/>
    </xf>
    <xf numFmtId="0" fontId="40" fillId="0" borderId="0" xfId="1" applyFont="1" applyAlignment="1">
      <alignment horizontal="left" vertical="center"/>
    </xf>
    <xf numFmtId="0" fontId="40" fillId="3" borderId="92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 shrinkToFit="1"/>
    </xf>
    <xf numFmtId="41" fontId="23" fillId="0" borderId="10" xfId="3" applyFont="1" applyFill="1" applyBorder="1" applyAlignment="1">
      <alignment horizontal="right" vertical="center"/>
    </xf>
    <xf numFmtId="41" fontId="23" fillId="3" borderId="34" xfId="3" applyFont="1" applyFill="1" applyBorder="1" applyAlignment="1">
      <alignment horizontal="right" vertical="center"/>
    </xf>
    <xf numFmtId="41" fontId="23" fillId="3" borderId="35" xfId="3" applyFont="1" applyFill="1" applyBorder="1" applyAlignment="1">
      <alignment horizontal="right" vertical="center"/>
    </xf>
    <xf numFmtId="41" fontId="23" fillId="4" borderId="34" xfId="3" applyFont="1" applyFill="1" applyBorder="1" applyAlignment="1">
      <alignment horizontal="right" vertical="center"/>
    </xf>
    <xf numFmtId="41" fontId="23" fillId="0" borderId="15" xfId="3" applyFont="1" applyFill="1" applyBorder="1" applyAlignment="1">
      <alignment horizontal="right" vertical="center"/>
    </xf>
    <xf numFmtId="41" fontId="23" fillId="0" borderId="14" xfId="3" applyFont="1" applyFill="1" applyBorder="1" applyAlignment="1">
      <alignment horizontal="right" vertical="center"/>
    </xf>
    <xf numFmtId="41" fontId="41" fillId="0" borderId="10" xfId="1" applyNumberFormat="1" applyFont="1" applyBorder="1" applyAlignment="1">
      <alignment vertical="center"/>
    </xf>
    <xf numFmtId="0" fontId="40" fillId="4" borderId="105" xfId="1" applyFont="1" applyFill="1" applyBorder="1" applyAlignment="1">
      <alignment horizontal="left" vertical="center" wrapText="1"/>
    </xf>
    <xf numFmtId="0" fontId="40" fillId="0" borderId="0" xfId="1" applyFont="1" applyAlignment="1">
      <alignment horizontal="left" vertical="center" wrapText="1"/>
    </xf>
    <xf numFmtId="0" fontId="40" fillId="0" borderId="15" xfId="1" applyFont="1" applyBorder="1" applyAlignment="1">
      <alignment horizontal="left" vertical="center" wrapText="1"/>
    </xf>
    <xf numFmtId="41" fontId="23" fillId="0" borderId="10" xfId="8" applyFont="1" applyFill="1" applyBorder="1" applyAlignment="1">
      <alignment horizontal="right" vertical="center"/>
    </xf>
    <xf numFmtId="0" fontId="40" fillId="4" borderId="105" xfId="1" applyFont="1" applyFill="1" applyBorder="1" applyAlignment="1">
      <alignment horizontal="left" vertical="center"/>
    </xf>
    <xf numFmtId="0" fontId="69" fillId="4" borderId="83" xfId="1" applyFont="1" applyFill="1" applyBorder="1" applyAlignment="1">
      <alignment vertical="center"/>
    </xf>
    <xf numFmtId="0" fontId="52" fillId="4" borderId="109" xfId="1" applyFont="1" applyFill="1" applyBorder="1" applyAlignment="1">
      <alignment horizontal="left" vertical="center"/>
    </xf>
    <xf numFmtId="41" fontId="69" fillId="4" borderId="41" xfId="2" applyFont="1" applyFill="1" applyBorder="1" applyAlignment="1">
      <alignment horizontal="right" vertical="center"/>
    </xf>
    <xf numFmtId="0" fontId="70" fillId="4" borderId="84" xfId="1" applyFont="1" applyFill="1" applyBorder="1" applyAlignment="1">
      <alignment horizontal="left" vertical="center" shrinkToFit="1"/>
    </xf>
    <xf numFmtId="41" fontId="10" fillId="0" borderId="0" xfId="2" applyFont="1" applyBorder="1" applyAlignment="1">
      <alignment horizontal="right" vertical="center"/>
    </xf>
    <xf numFmtId="0" fontId="8" fillId="0" borderId="22" xfId="1" applyFont="1" applyBorder="1" applyAlignment="1">
      <alignment horizontal="right" vertical="center" wrapText="1"/>
    </xf>
    <xf numFmtId="0" fontId="8" fillId="2" borderId="133" xfId="1" applyFont="1" applyFill="1" applyBorder="1" applyAlignment="1">
      <alignment horizontal="center" vertical="center" wrapText="1"/>
    </xf>
    <xf numFmtId="41" fontId="8" fillId="0" borderId="75" xfId="2" applyFont="1" applyBorder="1" applyAlignment="1">
      <alignment vertical="center"/>
    </xf>
    <xf numFmtId="41" fontId="8" fillId="0" borderId="129" xfId="2" applyFont="1" applyBorder="1" applyAlignment="1">
      <alignment vertical="center"/>
    </xf>
    <xf numFmtId="41" fontId="8" fillId="0" borderId="129" xfId="2" applyFont="1" applyBorder="1" applyAlignment="1">
      <alignment horizontal="center" vertical="center"/>
    </xf>
    <xf numFmtId="193" fontId="8" fillId="0" borderId="16" xfId="2" applyNumberFormat="1" applyFont="1" applyBorder="1" applyAlignment="1">
      <alignment vertical="center" shrinkToFit="1"/>
    </xf>
    <xf numFmtId="41" fontId="8" fillId="0" borderId="8" xfId="2" applyFont="1" applyBorder="1" applyAlignment="1">
      <alignment vertical="center"/>
    </xf>
    <xf numFmtId="41" fontId="8" fillId="0" borderId="134" xfId="2" applyFont="1" applyBorder="1" applyAlignment="1">
      <alignment vertical="center"/>
    </xf>
    <xf numFmtId="41" fontId="8" fillId="0" borderId="134" xfId="2" applyFont="1" applyBorder="1" applyAlignment="1">
      <alignment horizontal="center" vertical="center"/>
    </xf>
    <xf numFmtId="193" fontId="8" fillId="0" borderId="17" xfId="2" applyNumberFormat="1" applyFont="1" applyBorder="1" applyAlignment="1">
      <alignment vertical="center" shrinkToFit="1"/>
    </xf>
    <xf numFmtId="41" fontId="8" fillId="0" borderId="0" xfId="2" applyFont="1" applyAlignment="1">
      <alignment vertical="center"/>
    </xf>
    <xf numFmtId="41" fontId="8" fillId="0" borderId="0" xfId="2" applyFont="1" applyFill="1" applyAlignment="1">
      <alignment vertical="center"/>
    </xf>
    <xf numFmtId="41" fontId="8" fillId="3" borderId="82" xfId="2" applyFont="1" applyFill="1" applyBorder="1" applyAlignment="1">
      <alignment vertical="center"/>
    </xf>
    <xf numFmtId="41" fontId="8" fillId="3" borderId="135" xfId="2" applyFont="1" applyFill="1" applyBorder="1" applyAlignment="1">
      <alignment vertical="center"/>
    </xf>
    <xf numFmtId="41" fontId="8" fillId="3" borderId="135" xfId="2" applyFont="1" applyFill="1" applyBorder="1" applyAlignment="1">
      <alignment horizontal="center" vertical="center"/>
    </xf>
    <xf numFmtId="193" fontId="37" fillId="3" borderId="79" xfId="1" applyNumberFormat="1" applyFont="1" applyFill="1" applyBorder="1" applyAlignment="1">
      <alignment horizontal="left" vertical="center" shrinkToFit="1"/>
    </xf>
    <xf numFmtId="193" fontId="8" fillId="3" borderId="79" xfId="2" applyNumberFormat="1" applyFont="1" applyFill="1" applyBorder="1" applyAlignment="1">
      <alignment vertical="center" shrinkToFit="1"/>
    </xf>
    <xf numFmtId="41" fontId="8" fillId="4" borderId="82" xfId="2" applyFont="1" applyFill="1" applyBorder="1" applyAlignment="1">
      <alignment vertical="center"/>
    </xf>
    <xf numFmtId="41" fontId="8" fillId="4" borderId="135" xfId="2" applyFont="1" applyFill="1" applyBorder="1" applyAlignment="1">
      <alignment vertical="center"/>
    </xf>
    <xf numFmtId="41" fontId="8" fillId="4" borderId="135" xfId="2" applyFont="1" applyFill="1" applyBorder="1" applyAlignment="1">
      <alignment horizontal="center" vertical="center"/>
    </xf>
    <xf numFmtId="193" fontId="37" fillId="4" borderId="79" xfId="1" applyNumberFormat="1" applyFont="1" applyFill="1" applyBorder="1" applyAlignment="1">
      <alignment horizontal="left" vertical="center" shrinkToFit="1"/>
    </xf>
    <xf numFmtId="41" fontId="8" fillId="0" borderId="18" xfId="2" applyFont="1" applyBorder="1" applyAlignment="1">
      <alignment vertical="center"/>
    </xf>
    <xf numFmtId="41" fontId="8" fillId="0" borderId="132" xfId="2" applyFont="1" applyBorder="1" applyAlignment="1">
      <alignment vertical="center"/>
    </xf>
    <xf numFmtId="41" fontId="8" fillId="0" borderId="132" xfId="2" applyFont="1" applyBorder="1" applyAlignment="1">
      <alignment horizontal="center" vertical="center"/>
    </xf>
    <xf numFmtId="193" fontId="8" fillId="0" borderId="24" xfId="2" applyNumberFormat="1" applyFont="1" applyBorder="1" applyAlignment="1">
      <alignment vertical="center" shrinkToFit="1"/>
    </xf>
    <xf numFmtId="41" fontId="8" fillId="0" borderId="0" xfId="2" applyFont="1" applyAlignment="1">
      <alignment horizontal="center" vertical="center"/>
    </xf>
    <xf numFmtId="41" fontId="22" fillId="0" borderId="75" xfId="2" applyFont="1" applyBorder="1" applyAlignment="1">
      <alignment vertical="center" shrinkToFit="1"/>
    </xf>
    <xf numFmtId="41" fontId="22" fillId="0" borderId="14" xfId="2" applyFont="1" applyBorder="1" applyAlignment="1">
      <alignment vertical="center" shrinkToFit="1"/>
    </xf>
    <xf numFmtId="41" fontId="22" fillId="0" borderId="14" xfId="2" applyFont="1" applyBorder="1" applyAlignment="1">
      <alignment horizontal="center" vertical="center" shrinkToFit="1"/>
    </xf>
    <xf numFmtId="41" fontId="22" fillId="0" borderId="16" xfId="2" applyFont="1" applyBorder="1" applyAlignment="1">
      <alignment vertical="center" shrinkToFit="1"/>
    </xf>
    <xf numFmtId="41" fontId="22" fillId="0" borderId="8" xfId="2" applyFont="1" applyBorder="1" applyAlignment="1">
      <alignment vertical="center" shrinkToFit="1"/>
    </xf>
    <xf numFmtId="41" fontId="22" fillId="0" borderId="10" xfId="2" applyFont="1" applyBorder="1" applyAlignment="1">
      <alignment vertical="center" shrinkToFit="1"/>
    </xf>
    <xf numFmtId="41" fontId="22" fillId="0" borderId="10" xfId="2" applyFont="1" applyBorder="1" applyAlignment="1">
      <alignment horizontal="center" vertical="center" shrinkToFit="1"/>
    </xf>
    <xf numFmtId="41" fontId="22" fillId="0" borderId="17" xfId="2" applyFont="1" applyBorder="1" applyAlignment="1">
      <alignment vertical="center" shrinkToFit="1"/>
    </xf>
    <xf numFmtId="41" fontId="22" fillId="3" borderId="82" xfId="2" applyFont="1" applyFill="1" applyBorder="1" applyAlignment="1">
      <alignment vertical="center" shrinkToFit="1"/>
    </xf>
    <xf numFmtId="41" fontId="22" fillId="3" borderId="34" xfId="2" applyFont="1" applyFill="1" applyBorder="1" applyAlignment="1">
      <alignment vertical="center" shrinkToFit="1"/>
    </xf>
    <xf numFmtId="41" fontId="22" fillId="3" borderId="34" xfId="2" applyFont="1" applyFill="1" applyBorder="1" applyAlignment="1">
      <alignment horizontal="center" vertical="center" shrinkToFit="1"/>
    </xf>
    <xf numFmtId="41" fontId="22" fillId="3" borderId="79" xfId="2" applyFont="1" applyFill="1" applyBorder="1" applyAlignment="1">
      <alignment vertical="center" shrinkToFit="1"/>
    </xf>
    <xf numFmtId="41" fontId="22" fillId="4" borderId="82" xfId="2" applyFont="1" applyFill="1" applyBorder="1" applyAlignment="1">
      <alignment vertical="center" shrinkToFit="1"/>
    </xf>
    <xf numFmtId="41" fontId="22" fillId="4" borderId="34" xfId="2" applyFont="1" applyFill="1" applyBorder="1" applyAlignment="1">
      <alignment vertical="center" shrinkToFit="1"/>
    </xf>
    <xf numFmtId="41" fontId="40" fillId="4" borderId="34" xfId="2" applyFont="1" applyFill="1" applyBorder="1" applyAlignment="1">
      <alignment vertical="center" shrinkToFit="1"/>
    </xf>
    <xf numFmtId="41" fontId="22" fillId="4" borderId="34" xfId="2" applyFont="1" applyFill="1" applyBorder="1" applyAlignment="1">
      <alignment horizontal="center" vertical="center" shrinkToFit="1"/>
    </xf>
    <xf numFmtId="41" fontId="22" fillId="4" borderId="79" xfId="2" applyFont="1" applyFill="1" applyBorder="1" applyAlignment="1">
      <alignment vertical="center" shrinkToFit="1"/>
    </xf>
    <xf numFmtId="41" fontId="22" fillId="0" borderId="18" xfId="2" applyFont="1" applyBorder="1" applyAlignment="1">
      <alignment vertical="center" shrinkToFit="1"/>
    </xf>
    <xf numFmtId="41" fontId="22" fillId="0" borderId="20" xfId="2" applyFont="1" applyBorder="1" applyAlignment="1">
      <alignment vertical="center" shrinkToFit="1"/>
    </xf>
    <xf numFmtId="41" fontId="22" fillId="0" borderId="20" xfId="2" applyFont="1" applyBorder="1" applyAlignment="1">
      <alignment horizontal="center" vertical="center" shrinkToFit="1"/>
    </xf>
    <xf numFmtId="41" fontId="22" fillId="0" borderId="24" xfId="2" applyFont="1" applyBorder="1" applyAlignment="1">
      <alignment vertical="center" shrinkToFit="1"/>
    </xf>
    <xf numFmtId="41" fontId="22" fillId="0" borderId="0" xfId="2" applyFont="1" applyAlignment="1">
      <alignment vertical="center"/>
    </xf>
    <xf numFmtId="41" fontId="22" fillId="0" borderId="0" xfId="2" applyFont="1" applyAlignment="1">
      <alignment horizontal="center" vertical="center"/>
    </xf>
    <xf numFmtId="0" fontId="53" fillId="0" borderId="0" xfId="1" applyFont="1"/>
    <xf numFmtId="0" fontId="22" fillId="0" borderId="0" xfId="1" applyFont="1" applyAlignment="1">
      <alignment horizontal="center" vertical="center"/>
    </xf>
    <xf numFmtId="41" fontId="40" fillId="0" borderId="8" xfId="2" applyFont="1" applyBorder="1" applyAlignment="1">
      <alignment vertical="center" shrinkToFit="1"/>
    </xf>
    <xf numFmtId="41" fontId="22" fillId="4" borderId="83" xfId="2" applyFont="1" applyFill="1" applyBorder="1" applyAlignment="1">
      <alignment vertical="center" shrinkToFit="1"/>
    </xf>
    <xf numFmtId="41" fontId="22" fillId="4" borderId="41" xfId="2" applyFont="1" applyFill="1" applyBorder="1" applyAlignment="1">
      <alignment vertical="center" shrinkToFit="1"/>
    </xf>
    <xf numFmtId="41" fontId="40" fillId="4" borderId="41" xfId="2" applyFont="1" applyFill="1" applyBorder="1" applyAlignment="1">
      <alignment vertical="center" shrinkToFit="1"/>
    </xf>
    <xf numFmtId="41" fontId="22" fillId="4" borderId="41" xfId="2" applyFont="1" applyFill="1" applyBorder="1" applyAlignment="1">
      <alignment horizontal="center" vertical="center" shrinkToFit="1"/>
    </xf>
    <xf numFmtId="41" fontId="22" fillId="4" borderId="84" xfId="2" applyFont="1" applyFill="1" applyBorder="1" applyAlignment="1">
      <alignment vertical="center" shrinkToFit="1"/>
    </xf>
    <xf numFmtId="41" fontId="37" fillId="0" borderId="10" xfId="2" applyFont="1" applyBorder="1" applyAlignment="1">
      <alignment vertical="center" shrinkToFit="1"/>
    </xf>
    <xf numFmtId="41" fontId="37" fillId="4" borderId="34" xfId="2" applyFont="1" applyFill="1" applyBorder="1" applyAlignment="1">
      <alignment vertical="center" shrinkToFit="1"/>
    </xf>
    <xf numFmtId="41" fontId="22" fillId="0" borderId="108" xfId="2" applyFont="1" applyBorder="1" applyAlignment="1">
      <alignment vertical="center" shrinkToFit="1"/>
    </xf>
    <xf numFmtId="41" fontId="22" fillId="0" borderId="48" xfId="2" applyFont="1" applyBorder="1" applyAlignment="1">
      <alignment vertical="center" shrinkToFit="1"/>
    </xf>
    <xf numFmtId="41" fontId="22" fillId="0" borderId="48" xfId="2" applyFont="1" applyBorder="1" applyAlignment="1">
      <alignment horizontal="center" vertical="center" shrinkToFit="1"/>
    </xf>
    <xf numFmtId="41" fontId="22" fillId="0" borderId="94" xfId="2" applyFont="1" applyBorder="1" applyAlignment="1">
      <alignment vertical="center" shrinkToFit="1"/>
    </xf>
    <xf numFmtId="41" fontId="22" fillId="4" borderId="18" xfId="2" applyFont="1" applyFill="1" applyBorder="1" applyAlignment="1">
      <alignment vertical="center" shrinkToFit="1"/>
    </xf>
    <xf numFmtId="41" fontId="22" fillId="4" borderId="20" xfId="2" applyFont="1" applyFill="1" applyBorder="1" applyAlignment="1">
      <alignment vertical="center" shrinkToFit="1"/>
    </xf>
    <xf numFmtId="41" fontId="22" fillId="4" borderId="20" xfId="2" applyFont="1" applyFill="1" applyBorder="1" applyAlignment="1">
      <alignment horizontal="center" vertical="center" shrinkToFit="1"/>
    </xf>
    <xf numFmtId="41" fontId="38" fillId="4" borderId="24" xfId="2" applyFont="1" applyFill="1" applyBorder="1" applyAlignment="1">
      <alignment vertical="center" shrinkToFit="1"/>
    </xf>
    <xf numFmtId="41" fontId="40" fillId="0" borderId="18" xfId="2" applyFont="1" applyBorder="1" applyAlignment="1">
      <alignment vertical="center" shrinkToFit="1"/>
    </xf>
    <xf numFmtId="0" fontId="40" fillId="4" borderId="79" xfId="1" applyFont="1" applyFill="1" applyBorder="1" applyAlignment="1">
      <alignment horizontal="left" vertical="center" shrinkToFit="1"/>
    </xf>
    <xf numFmtId="41" fontId="22" fillId="0" borderId="134" xfId="2" applyFont="1" applyBorder="1" applyAlignment="1">
      <alignment vertical="center" shrinkToFit="1"/>
    </xf>
    <xf numFmtId="41" fontId="22" fillId="0" borderId="134" xfId="2" applyFont="1" applyBorder="1" applyAlignment="1">
      <alignment horizontal="center" vertical="center" shrinkToFit="1"/>
    </xf>
    <xf numFmtId="41" fontId="22" fillId="0" borderId="132" xfId="2" applyFont="1" applyBorder="1" applyAlignment="1">
      <alignment vertical="center" shrinkToFit="1"/>
    </xf>
    <xf numFmtId="41" fontId="22" fillId="0" borderId="132" xfId="2" applyFont="1" applyBorder="1" applyAlignment="1">
      <alignment horizontal="center" vertical="center" shrinkToFit="1"/>
    </xf>
    <xf numFmtId="41" fontId="22" fillId="0" borderId="0" xfId="2" applyFont="1" applyBorder="1" applyAlignment="1">
      <alignment vertical="center"/>
    </xf>
    <xf numFmtId="41" fontId="22" fillId="0" borderId="0" xfId="2" applyFont="1" applyBorder="1" applyAlignment="1">
      <alignment horizontal="center" vertical="center"/>
    </xf>
    <xf numFmtId="41" fontId="22" fillId="0" borderId="0" xfId="2" applyFont="1" applyBorder="1" applyAlignment="1">
      <alignment vertical="center" shrinkToFit="1"/>
    </xf>
    <xf numFmtId="41" fontId="22" fillId="0" borderId="8" xfId="2" applyFont="1" applyBorder="1" applyAlignment="1">
      <alignment vertical="center"/>
    </xf>
    <xf numFmtId="41" fontId="22" fillId="0" borderId="134" xfId="2" applyFont="1" applyBorder="1" applyAlignment="1">
      <alignment vertical="center"/>
    </xf>
    <xf numFmtId="41" fontId="22" fillId="0" borderId="134" xfId="2" applyFont="1" applyBorder="1" applyAlignment="1">
      <alignment horizontal="center" vertical="center"/>
    </xf>
    <xf numFmtId="41" fontId="22" fillId="4" borderId="82" xfId="2" applyFont="1" applyFill="1" applyBorder="1" applyAlignment="1">
      <alignment vertical="center"/>
    </xf>
    <xf numFmtId="41" fontId="22" fillId="4" borderId="135" xfId="2" applyFont="1" applyFill="1" applyBorder="1" applyAlignment="1">
      <alignment vertical="center"/>
    </xf>
    <xf numFmtId="41" fontId="22" fillId="4" borderId="135" xfId="2" applyFont="1" applyFill="1" applyBorder="1" applyAlignment="1">
      <alignment horizontal="center" vertical="center"/>
    </xf>
    <xf numFmtId="41" fontId="22" fillId="4" borderId="18" xfId="2" applyFont="1" applyFill="1" applyBorder="1" applyAlignment="1">
      <alignment vertical="center"/>
    </xf>
    <xf numFmtId="41" fontId="22" fillId="4" borderId="132" xfId="2" applyFont="1" applyFill="1" applyBorder="1" applyAlignment="1">
      <alignment vertical="center"/>
    </xf>
    <xf numFmtId="41" fontId="22" fillId="4" borderId="132" xfId="2" applyFont="1" applyFill="1" applyBorder="1" applyAlignment="1">
      <alignment vertical="center" shrinkToFit="1"/>
    </xf>
    <xf numFmtId="41" fontId="22" fillId="4" borderId="132" xfId="2" applyFont="1" applyFill="1" applyBorder="1" applyAlignment="1">
      <alignment horizontal="center" vertical="center"/>
    </xf>
    <xf numFmtId="41" fontId="22" fillId="4" borderId="24" xfId="2" applyFont="1" applyFill="1" applyBorder="1" applyAlignment="1">
      <alignment vertical="center" shrinkToFit="1"/>
    </xf>
    <xf numFmtId="41" fontId="5" fillId="0" borderId="0" xfId="2" applyFont="1" applyBorder="1" applyAlignment="1">
      <alignment vertical="center"/>
    </xf>
    <xf numFmtId="41" fontId="22" fillId="0" borderId="0" xfId="2" applyFont="1" applyFill="1" applyBorder="1" applyAlignment="1">
      <alignment vertical="center"/>
    </xf>
    <xf numFmtId="41" fontId="22" fillId="0" borderId="0" xfId="2" applyFont="1" applyFill="1" applyBorder="1" applyAlignment="1">
      <alignment horizontal="center" vertical="center"/>
    </xf>
    <xf numFmtId="41" fontId="22" fillId="0" borderId="0" xfId="2" applyFont="1" applyFill="1" applyBorder="1" applyAlignment="1">
      <alignment vertical="center" shrinkToFit="1"/>
    </xf>
    <xf numFmtId="188" fontId="8" fillId="0" borderId="0" xfId="1" applyNumberFormat="1" applyFont="1"/>
    <xf numFmtId="41" fontId="29" fillId="0" borderId="0" xfId="8" applyFont="1" applyBorder="1" applyAlignment="1">
      <alignment horizontal="left" vertical="center"/>
    </xf>
    <xf numFmtId="176" fontId="5" fillId="0" borderId="0" xfId="8" applyNumberFormat="1" applyFont="1" applyAlignment="1">
      <alignment vertical="center"/>
    </xf>
    <xf numFmtId="0" fontId="8" fillId="0" borderId="22" xfId="1" applyFont="1" applyBorder="1" applyAlignment="1">
      <alignment horizontal="left" vertical="center" wrapText="1"/>
    </xf>
    <xf numFmtId="41" fontId="9" fillId="0" borderId="22" xfId="8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176" fontId="5" fillId="0" borderId="22" xfId="8" applyNumberFormat="1" applyFont="1" applyBorder="1" applyAlignment="1">
      <alignment vertical="center"/>
    </xf>
    <xf numFmtId="0" fontId="8" fillId="0" borderId="22" xfId="1" applyFont="1" applyBorder="1" applyAlignment="1">
      <alignment vertical="center"/>
    </xf>
    <xf numFmtId="0" fontId="8" fillId="2" borderId="41" xfId="8" applyNumberFormat="1" applyFont="1" applyFill="1" applyBorder="1" applyAlignment="1">
      <alignment horizontal="center" vertical="center" wrapText="1"/>
    </xf>
    <xf numFmtId="0" fontId="17" fillId="2" borderId="41" xfId="1" applyFont="1" applyFill="1" applyBorder="1" applyAlignment="1">
      <alignment horizontal="center" vertical="center" wrapText="1"/>
    </xf>
    <xf numFmtId="0" fontId="8" fillId="0" borderId="136" xfId="1" applyFont="1" applyBorder="1" applyAlignment="1">
      <alignment horizontal="center" vertical="center"/>
    </xf>
    <xf numFmtId="41" fontId="46" fillId="0" borderId="31" xfId="8" applyFont="1" applyBorder="1" applyAlignment="1">
      <alignment horizontal="right" vertical="center"/>
    </xf>
    <xf numFmtId="3" fontId="46" fillId="0" borderId="31" xfId="8" applyNumberFormat="1" applyFont="1" applyBorder="1" applyAlignment="1">
      <alignment vertical="center"/>
    </xf>
    <xf numFmtId="3" fontId="46" fillId="0" borderId="31" xfId="1" applyNumberFormat="1" applyFont="1" applyBorder="1" applyAlignment="1">
      <alignment vertical="center"/>
    </xf>
    <xf numFmtId="41" fontId="46" fillId="0" borderId="31" xfId="8" applyFont="1" applyBorder="1" applyAlignment="1">
      <alignment vertical="center"/>
    </xf>
    <xf numFmtId="41" fontId="46" fillId="0" borderId="31" xfId="8" applyFont="1" applyBorder="1" applyAlignment="1">
      <alignment horizontal="center" vertical="center"/>
    </xf>
    <xf numFmtId="0" fontId="8" fillId="0" borderId="55" xfId="1" applyFont="1" applyBorder="1" applyAlignment="1">
      <alignment horizontal="center" vertical="center"/>
    </xf>
    <xf numFmtId="41" fontId="46" fillId="0" borderId="10" xfId="8" applyFont="1" applyBorder="1" applyAlignment="1">
      <alignment horizontal="right" vertical="center"/>
    </xf>
    <xf numFmtId="3" fontId="46" fillId="0" borderId="10" xfId="1" applyNumberFormat="1" applyFont="1" applyBorder="1" applyAlignment="1">
      <alignment vertical="center"/>
    </xf>
    <xf numFmtId="3" fontId="46" fillId="0" borderId="10" xfId="8" applyNumberFormat="1" applyFont="1" applyBorder="1" applyAlignment="1">
      <alignment vertical="center"/>
    </xf>
    <xf numFmtId="41" fontId="46" fillId="0" borderId="10" xfId="8" applyFont="1" applyBorder="1" applyAlignment="1">
      <alignment vertical="center"/>
    </xf>
    <xf numFmtId="41" fontId="46" fillId="0" borderId="10" xfId="8" applyFont="1" applyBorder="1" applyAlignment="1">
      <alignment horizontal="center" vertical="center"/>
    </xf>
    <xf numFmtId="41" fontId="46" fillId="0" borderId="10" xfId="1" applyNumberFormat="1" applyFont="1" applyBorder="1" applyAlignment="1">
      <alignment vertical="center"/>
    </xf>
    <xf numFmtId="0" fontId="8" fillId="0" borderId="91" xfId="1" applyFont="1" applyBorder="1" applyAlignment="1">
      <alignment horizontal="center" vertical="center"/>
    </xf>
    <xf numFmtId="41" fontId="46" fillId="0" borderId="35" xfId="8" applyFont="1" applyBorder="1" applyAlignment="1">
      <alignment horizontal="right" vertical="center"/>
    </xf>
    <xf numFmtId="3" fontId="46" fillId="0" borderId="35" xfId="1" applyNumberFormat="1" applyFont="1" applyBorder="1" applyAlignment="1">
      <alignment vertical="center"/>
    </xf>
    <xf numFmtId="3" fontId="46" fillId="0" borderId="35" xfId="8" applyNumberFormat="1" applyFont="1" applyBorder="1" applyAlignment="1">
      <alignment vertical="center"/>
    </xf>
    <xf numFmtId="41" fontId="46" fillId="0" borderId="35" xfId="8" applyFont="1" applyBorder="1" applyAlignment="1">
      <alignment vertical="center"/>
    </xf>
    <xf numFmtId="41" fontId="46" fillId="0" borderId="35" xfId="8" applyFont="1" applyBorder="1" applyAlignment="1">
      <alignment horizontal="center" vertical="center"/>
    </xf>
    <xf numFmtId="0" fontId="8" fillId="0" borderId="60" xfId="1" applyFont="1" applyBorder="1" applyAlignment="1">
      <alignment horizontal="center" vertical="center"/>
    </xf>
    <xf numFmtId="41" fontId="46" fillId="0" borderId="35" xfId="1" applyNumberFormat="1" applyFont="1" applyBorder="1" applyAlignment="1">
      <alignment vertical="center"/>
    </xf>
    <xf numFmtId="0" fontId="22" fillId="0" borderId="50" xfId="1" applyFont="1" applyBorder="1" applyAlignment="1">
      <alignment horizontal="center" vertical="center"/>
    </xf>
    <xf numFmtId="41" fontId="41" fillId="0" borderId="20" xfId="8" applyFont="1" applyBorder="1" applyAlignment="1">
      <alignment vertical="center"/>
    </xf>
    <xf numFmtId="3" fontId="41" fillId="0" borderId="20" xfId="1" applyNumberFormat="1" applyFont="1" applyBorder="1" applyAlignment="1">
      <alignment vertical="center"/>
    </xf>
    <xf numFmtId="3" fontId="41" fillId="0" borderId="20" xfId="8" applyNumberFormat="1" applyFont="1" applyBorder="1" applyAlignment="1">
      <alignment vertical="center"/>
    </xf>
    <xf numFmtId="41" fontId="41" fillId="0" borderId="20" xfId="1" applyNumberFormat="1" applyFont="1" applyBorder="1" applyAlignment="1">
      <alignment vertical="center"/>
    </xf>
    <xf numFmtId="41" fontId="41" fillId="0" borderId="20" xfId="8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176" fontId="5" fillId="0" borderId="0" xfId="8" applyNumberFormat="1" applyFont="1" applyAlignment="1">
      <alignment shrinkToFit="1"/>
    </xf>
    <xf numFmtId="176" fontId="5" fillId="0" borderId="0" xfId="8" applyNumberFormat="1" applyFont="1" applyAlignment="1"/>
    <xf numFmtId="41" fontId="8" fillId="0" borderId="0" xfId="1" applyNumberFormat="1" applyFont="1"/>
    <xf numFmtId="176" fontId="5" fillId="0" borderId="0" xfId="8" applyNumberFormat="1" applyFont="1" applyAlignment="1">
      <alignment vertical="center" shrinkToFit="1"/>
    </xf>
    <xf numFmtId="176" fontId="29" fillId="0" borderId="0" xfId="8" applyNumberFormat="1" applyFont="1" applyBorder="1" applyAlignment="1">
      <alignment horizontal="left" vertical="center"/>
    </xf>
    <xf numFmtId="0" fontId="8" fillId="0" borderId="0" xfId="1" applyFont="1" applyAlignment="1">
      <alignment horizontal="left" vertical="center" shrinkToFit="1"/>
    </xf>
    <xf numFmtId="176" fontId="9" fillId="0" borderId="0" xfId="8" applyNumberFormat="1" applyFont="1" applyBorder="1" applyAlignment="1">
      <alignment horizontal="left" vertical="center"/>
    </xf>
    <xf numFmtId="0" fontId="22" fillId="2" borderId="3" xfId="8" applyNumberFormat="1" applyFont="1" applyFill="1" applyBorder="1" applyAlignment="1">
      <alignment horizontal="center" vertical="center" wrapText="1"/>
    </xf>
    <xf numFmtId="41" fontId="22" fillId="0" borderId="14" xfId="8" applyFont="1" applyBorder="1" applyAlignment="1">
      <alignment horizontal="center" vertical="center"/>
    </xf>
    <xf numFmtId="41" fontId="23" fillId="0" borderId="10" xfId="8" applyFont="1" applyBorder="1" applyAlignment="1">
      <alignment horizontal="right" vertical="center"/>
    </xf>
    <xf numFmtId="41" fontId="23" fillId="0" borderId="10" xfId="8" applyFont="1" applyBorder="1" applyAlignment="1">
      <alignment vertical="center"/>
    </xf>
    <xf numFmtId="41" fontId="23" fillId="0" borderId="14" xfId="8" applyFont="1" applyBorder="1" applyAlignment="1">
      <alignment vertical="center"/>
    </xf>
    <xf numFmtId="0" fontId="22" fillId="0" borderId="14" xfId="1" applyFont="1" applyBorder="1" applyAlignment="1">
      <alignment horizontal="left" vertical="center" indent="1"/>
    </xf>
    <xf numFmtId="41" fontId="22" fillId="0" borderId="10" xfId="8" applyFont="1" applyBorder="1" applyAlignment="1">
      <alignment horizontal="center" vertical="center"/>
    </xf>
    <xf numFmtId="41" fontId="23" fillId="0" borderId="10" xfId="8" applyFont="1" applyBorder="1" applyAlignment="1">
      <alignment horizontal="center" vertical="center"/>
    </xf>
    <xf numFmtId="0" fontId="22" fillId="0" borderId="10" xfId="1" applyFont="1" applyBorder="1" applyAlignment="1">
      <alignment horizontal="left" vertical="center" indent="1"/>
    </xf>
    <xf numFmtId="41" fontId="22" fillId="0" borderId="34" xfId="8" applyFont="1" applyBorder="1" applyAlignment="1">
      <alignment horizontal="center" vertical="center"/>
    </xf>
    <xf numFmtId="41" fontId="23" fillId="0" borderId="34" xfId="8" applyFont="1" applyBorder="1" applyAlignment="1">
      <alignment horizontal="right" vertical="center"/>
    </xf>
    <xf numFmtId="0" fontId="22" fillId="0" borderId="34" xfId="1" applyFont="1" applyBorder="1" applyAlignment="1">
      <alignment horizontal="center" vertical="center"/>
    </xf>
    <xf numFmtId="41" fontId="22" fillId="0" borderId="35" xfId="8" applyFont="1" applyBorder="1" applyAlignment="1">
      <alignment horizontal="center" vertical="center"/>
    </xf>
    <xf numFmtId="41" fontId="22" fillId="0" borderId="48" xfId="8" applyFont="1" applyBorder="1" applyAlignment="1">
      <alignment horizontal="center" vertical="center"/>
    </xf>
    <xf numFmtId="41" fontId="23" fillId="0" borderId="48" xfId="8" applyFont="1" applyBorder="1" applyAlignment="1">
      <alignment horizontal="center" vertical="center"/>
    </xf>
    <xf numFmtId="41" fontId="23" fillId="0" borderId="48" xfId="8" applyFont="1" applyBorder="1" applyAlignment="1">
      <alignment vertical="center"/>
    </xf>
    <xf numFmtId="41" fontId="23" fillId="0" borderId="48" xfId="8" applyFont="1" applyBorder="1" applyAlignment="1">
      <alignment horizontal="right" vertical="center"/>
    </xf>
    <xf numFmtId="0" fontId="22" fillId="0" borderId="141" xfId="1" applyFont="1" applyBorder="1" applyAlignment="1">
      <alignment horizontal="center" vertical="center"/>
    </xf>
    <xf numFmtId="0" fontId="22" fillId="0" borderId="35" xfId="1" applyFont="1" applyBorder="1" applyAlignment="1">
      <alignment horizontal="left" vertical="center" indent="1"/>
    </xf>
    <xf numFmtId="41" fontId="22" fillId="0" borderId="10" xfId="8" applyFont="1" applyFill="1" applyBorder="1" applyAlignment="1">
      <alignment vertical="center"/>
    </xf>
    <xf numFmtId="41" fontId="22" fillId="0" borderId="10" xfId="8" applyFont="1" applyFill="1" applyBorder="1" applyAlignment="1">
      <alignment horizontal="center" vertical="center"/>
    </xf>
    <xf numFmtId="41" fontId="22" fillId="0" borderId="41" xfId="8" applyFont="1" applyFill="1" applyBorder="1" applyAlignment="1">
      <alignment horizontal="center" vertical="center"/>
    </xf>
    <xf numFmtId="41" fontId="23" fillId="0" borderId="41" xfId="8" applyFont="1" applyFill="1" applyBorder="1" applyAlignment="1">
      <alignment horizontal="right" vertical="center"/>
    </xf>
    <xf numFmtId="0" fontId="22" fillId="0" borderId="41" xfId="1" applyFont="1" applyBorder="1" applyAlignment="1">
      <alignment horizontal="center" vertical="center"/>
    </xf>
    <xf numFmtId="176" fontId="9" fillId="0" borderId="22" xfId="2" applyNumberFormat="1" applyFont="1" applyBorder="1" applyAlignment="1">
      <alignment horizontal="left" vertical="center"/>
    </xf>
    <xf numFmtId="176" fontId="5" fillId="0" borderId="22" xfId="2" applyNumberFormat="1" applyFont="1" applyBorder="1" applyAlignment="1">
      <alignment vertical="center"/>
    </xf>
    <xf numFmtId="0" fontId="22" fillId="0" borderId="22" xfId="1" applyFont="1" applyBorder="1" applyAlignment="1">
      <alignment vertical="center"/>
    </xf>
    <xf numFmtId="41" fontId="10" fillId="0" borderId="31" xfId="2" applyFont="1" applyBorder="1" applyAlignment="1">
      <alignment horizontal="center" vertical="center"/>
    </xf>
    <xf numFmtId="199" fontId="10" fillId="0" borderId="31" xfId="2" applyNumberFormat="1" applyFont="1" applyBorder="1" applyAlignment="1">
      <alignment horizontal="right" vertical="center"/>
    </xf>
    <xf numFmtId="41" fontId="10" fillId="0" borderId="31" xfId="2" applyFont="1" applyBorder="1" applyAlignment="1">
      <alignment vertical="center"/>
    </xf>
    <xf numFmtId="41" fontId="23" fillId="0" borderId="31" xfId="2" applyFont="1" applyBorder="1" applyAlignment="1">
      <alignment vertical="center"/>
    </xf>
    <xf numFmtId="41" fontId="10" fillId="0" borderId="10" xfId="2" applyFont="1" applyFill="1" applyBorder="1" applyAlignment="1">
      <alignment horizontal="center" vertical="center"/>
    </xf>
    <xf numFmtId="199" fontId="10" fillId="0" borderId="10" xfId="2" applyNumberFormat="1" applyFont="1" applyFill="1" applyBorder="1" applyAlignment="1">
      <alignment horizontal="right" vertical="center"/>
    </xf>
    <xf numFmtId="41" fontId="10" fillId="0" borderId="10" xfId="2" applyFont="1" applyFill="1" applyBorder="1" applyAlignment="1">
      <alignment horizontal="right" vertical="center"/>
    </xf>
    <xf numFmtId="41" fontId="23" fillId="0" borderId="10" xfId="2" applyFont="1" applyFill="1" applyBorder="1" applyAlignment="1">
      <alignment vertical="center"/>
    </xf>
    <xf numFmtId="199" fontId="10" fillId="0" borderId="48" xfId="2" applyNumberFormat="1" applyFont="1" applyFill="1" applyBorder="1" applyAlignment="1">
      <alignment horizontal="center" vertical="center"/>
    </xf>
    <xf numFmtId="199" fontId="10" fillId="0" borderId="48" xfId="2" applyNumberFormat="1" applyFont="1" applyFill="1" applyBorder="1" applyAlignment="1">
      <alignment horizontal="right" vertical="center"/>
    </xf>
    <xf numFmtId="41" fontId="10" fillId="0" borderId="48" xfId="2" applyFont="1" applyFill="1" applyBorder="1" applyAlignment="1">
      <alignment vertical="center"/>
    </xf>
    <xf numFmtId="41" fontId="23" fillId="0" borderId="48" xfId="2" applyFont="1" applyFill="1" applyBorder="1" applyAlignment="1">
      <alignment vertical="center"/>
    </xf>
    <xf numFmtId="41" fontId="10" fillId="0" borderId="48" xfId="2" applyFont="1" applyFill="1" applyBorder="1" applyAlignment="1">
      <alignment horizontal="right" vertical="center"/>
    </xf>
    <xf numFmtId="199" fontId="23" fillId="0" borderId="20" xfId="2" applyNumberFormat="1" applyFont="1" applyFill="1" applyBorder="1" applyAlignment="1">
      <alignment horizontal="right" vertical="center"/>
    </xf>
    <xf numFmtId="41" fontId="23" fillId="0" borderId="20" xfId="2" applyFont="1" applyFill="1" applyBorder="1" applyAlignment="1">
      <alignment vertical="center"/>
    </xf>
    <xf numFmtId="176" fontId="8" fillId="0" borderId="0" xfId="2" applyNumberFormat="1" applyFont="1" applyBorder="1" applyAlignment="1">
      <alignment vertical="center"/>
    </xf>
    <xf numFmtId="41" fontId="8" fillId="0" borderId="0" xfId="2" applyFont="1" applyBorder="1" applyAlignment="1">
      <alignment horizontal="left" vertical="center"/>
    </xf>
    <xf numFmtId="41" fontId="22" fillId="0" borderId="0" xfId="2" applyFont="1" applyBorder="1" applyAlignment="1">
      <alignment horizontal="left" vertical="center"/>
    </xf>
    <xf numFmtId="41" fontId="8" fillId="0" borderId="0" xfId="2" applyFont="1" applyBorder="1" applyAlignment="1">
      <alignment horizontal="center" vertical="center"/>
    </xf>
    <xf numFmtId="41" fontId="8" fillId="0" borderId="0" xfId="2" applyFont="1" applyBorder="1" applyAlignment="1">
      <alignment vertical="center"/>
    </xf>
    <xf numFmtId="41" fontId="72" fillId="0" borderId="0" xfId="3" applyFont="1" applyBorder="1" applyAlignment="1">
      <alignment horizontal="left" vertical="center"/>
    </xf>
    <xf numFmtId="41" fontId="22" fillId="0" borderId="0" xfId="1" applyNumberFormat="1" applyFont="1" applyAlignment="1">
      <alignment horizontal="left" vertical="center"/>
    </xf>
    <xf numFmtId="0" fontId="56" fillId="0" borderId="0" xfId="1" applyFont="1"/>
    <xf numFmtId="41" fontId="22" fillId="0" borderId="0" xfId="1" applyNumberFormat="1" applyFont="1" applyAlignment="1">
      <alignment vertical="center"/>
    </xf>
    <xf numFmtId="0" fontId="40" fillId="0" borderId="0" xfId="1" quotePrefix="1" applyFont="1" applyAlignment="1">
      <alignment horizontal="left" vertical="center" wrapText="1"/>
    </xf>
    <xf numFmtId="41" fontId="22" fillId="0" borderId="22" xfId="1" applyNumberFormat="1" applyFont="1" applyBorder="1" applyAlignment="1">
      <alignment horizontal="left" vertical="center"/>
    </xf>
    <xf numFmtId="41" fontId="22" fillId="0" borderId="22" xfId="1" applyNumberFormat="1" applyFont="1" applyBorder="1" applyAlignment="1">
      <alignment vertical="center"/>
    </xf>
    <xf numFmtId="0" fontId="22" fillId="0" borderId="22" xfId="1" applyFont="1" applyBorder="1" applyAlignment="1">
      <alignment horizontal="right" vertical="center" wrapText="1"/>
    </xf>
    <xf numFmtId="0" fontId="22" fillId="0" borderId="22" xfId="1" applyFont="1" applyBorder="1" applyAlignment="1">
      <alignment horizontal="right" vertical="center"/>
    </xf>
    <xf numFmtId="41" fontId="40" fillId="2" borderId="41" xfId="3" applyFont="1" applyFill="1" applyBorder="1" applyAlignment="1">
      <alignment horizontal="center" vertical="center" wrapText="1"/>
    </xf>
    <xf numFmtId="41" fontId="22" fillId="2" borderId="41" xfId="3" applyFont="1" applyFill="1" applyBorder="1" applyAlignment="1">
      <alignment horizontal="center" vertical="center" wrapText="1"/>
    </xf>
    <xf numFmtId="41" fontId="22" fillId="0" borderId="46" xfId="2" applyFont="1" applyFill="1" applyBorder="1" applyAlignment="1">
      <alignment horizontal="center" vertical="center"/>
    </xf>
    <xf numFmtId="41" fontId="23" fillId="0" borderId="110" xfId="2" applyFont="1" applyBorder="1" applyAlignment="1">
      <alignment horizontal="right" vertical="center"/>
    </xf>
    <xf numFmtId="41" fontId="23" fillId="0" borderId="14" xfId="2" applyFont="1" applyBorder="1" applyAlignment="1">
      <alignment horizontal="right" vertical="center"/>
    </xf>
    <xf numFmtId="41" fontId="23" fillId="0" borderId="9" xfId="2" applyFont="1" applyBorder="1" applyAlignment="1">
      <alignment horizontal="right" vertical="center"/>
    </xf>
    <xf numFmtId="41" fontId="22" fillId="0" borderId="45" xfId="2" applyFont="1" applyBorder="1" applyAlignment="1">
      <alignment horizontal="left" vertical="center"/>
    </xf>
    <xf numFmtId="41" fontId="22" fillId="0" borderId="12" xfId="2" applyFont="1" applyBorder="1" applyAlignment="1">
      <alignment horizontal="left" vertical="center"/>
    </xf>
    <xf numFmtId="41" fontId="22" fillId="0" borderId="46" xfId="2" applyFont="1" applyFill="1" applyBorder="1" applyAlignment="1">
      <alignment horizontal="center" vertical="center" wrapText="1"/>
    </xf>
    <xf numFmtId="41" fontId="22" fillId="0" borderId="12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left" vertical="center" shrinkToFit="1"/>
    </xf>
    <xf numFmtId="41" fontId="22" fillId="0" borderId="47" xfId="2" applyFont="1" applyFill="1" applyBorder="1" applyAlignment="1">
      <alignment horizontal="center" vertical="center"/>
    </xf>
    <xf numFmtId="41" fontId="23" fillId="0" borderId="62" xfId="2" applyFont="1" applyBorder="1" applyAlignment="1">
      <alignment horizontal="right" vertical="center"/>
    </xf>
    <xf numFmtId="41" fontId="23" fillId="0" borderId="48" xfId="2" applyFont="1" applyBorder="1" applyAlignment="1">
      <alignment horizontal="right" vertical="center"/>
    </xf>
    <xf numFmtId="41" fontId="22" fillId="0" borderId="49" xfId="2" applyFont="1" applyBorder="1" applyAlignment="1">
      <alignment horizontal="left" vertical="center"/>
    </xf>
    <xf numFmtId="41" fontId="22" fillId="0" borderId="50" xfId="2" applyFont="1" applyBorder="1" applyAlignment="1">
      <alignment horizontal="center" vertical="center"/>
    </xf>
    <xf numFmtId="41" fontId="23" fillId="0" borderId="19" xfId="2" applyFont="1" applyBorder="1" applyAlignment="1">
      <alignment horizontal="right" vertical="center"/>
    </xf>
    <xf numFmtId="41" fontId="23" fillId="0" borderId="20" xfId="2" applyFont="1" applyBorder="1" applyAlignment="1">
      <alignment horizontal="right" vertical="center"/>
    </xf>
    <xf numFmtId="41" fontId="41" fillId="0" borderId="20" xfId="2" applyFont="1" applyBorder="1" applyAlignment="1">
      <alignment horizontal="right" vertical="center"/>
    </xf>
    <xf numFmtId="41" fontId="23" fillId="6" borderId="20" xfId="2" applyFont="1" applyFill="1" applyBorder="1" applyAlignment="1">
      <alignment horizontal="right" vertical="center"/>
    </xf>
    <xf numFmtId="41" fontId="22" fillId="0" borderId="21" xfId="2" applyFont="1" applyBorder="1" applyAlignment="1">
      <alignment horizontal="left" vertical="center"/>
    </xf>
    <xf numFmtId="176" fontId="72" fillId="0" borderId="0" xfId="2" applyNumberFormat="1" applyFont="1" applyBorder="1" applyAlignment="1">
      <alignment horizontal="left" vertical="center"/>
    </xf>
    <xf numFmtId="176" fontId="40" fillId="0" borderId="0" xfId="2" applyNumberFormat="1" applyFont="1" applyAlignment="1">
      <alignment vertical="center"/>
    </xf>
    <xf numFmtId="176" fontId="73" fillId="0" borderId="22" xfId="2" applyNumberFormat="1" applyFont="1" applyBorder="1" applyAlignment="1">
      <alignment horizontal="left" vertical="center"/>
    </xf>
    <xf numFmtId="0" fontId="22" fillId="0" borderId="22" xfId="1" applyFont="1" applyBorder="1" applyAlignment="1">
      <alignment horizontal="left" vertical="center"/>
    </xf>
    <xf numFmtId="176" fontId="40" fillId="0" borderId="22" xfId="2" applyNumberFormat="1" applyFont="1" applyBorder="1" applyAlignment="1">
      <alignment vertical="center"/>
    </xf>
    <xf numFmtId="41" fontId="22" fillId="0" borderId="22" xfId="2" applyFont="1" applyBorder="1" applyAlignment="1">
      <alignment vertical="center"/>
    </xf>
    <xf numFmtId="0" fontId="22" fillId="3" borderId="41" xfId="2" applyNumberFormat="1" applyFont="1" applyFill="1" applyBorder="1" applyAlignment="1">
      <alignment horizontal="center" vertical="center" wrapText="1"/>
    </xf>
    <xf numFmtId="0" fontId="22" fillId="3" borderId="41" xfId="1" applyFont="1" applyFill="1" applyBorder="1" applyAlignment="1">
      <alignment horizontal="center" vertical="center" wrapText="1"/>
    </xf>
    <xf numFmtId="41" fontId="22" fillId="3" borderId="41" xfId="2" applyFont="1" applyFill="1" applyBorder="1" applyAlignment="1">
      <alignment horizontal="center" vertical="center" wrapText="1"/>
    </xf>
    <xf numFmtId="0" fontId="22" fillId="0" borderId="136" xfId="1" applyFont="1" applyBorder="1" applyAlignment="1">
      <alignment horizontal="center" vertical="center"/>
    </xf>
    <xf numFmtId="41" fontId="23" fillId="0" borderId="31" xfId="2" applyFont="1" applyBorder="1" applyAlignment="1">
      <alignment horizontal="center" vertical="center"/>
    </xf>
    <xf numFmtId="41" fontId="23" fillId="0" borderId="31" xfId="2" applyFont="1" applyBorder="1" applyAlignment="1">
      <alignment horizontal="right" vertical="center"/>
    </xf>
    <xf numFmtId="0" fontId="22" fillId="0" borderId="55" xfId="1" applyFont="1" applyBorder="1" applyAlignment="1">
      <alignment horizontal="center" vertical="center"/>
    </xf>
    <xf numFmtId="41" fontId="23" fillId="0" borderId="10" xfId="2" applyFont="1" applyBorder="1" applyAlignment="1">
      <alignment horizontal="center" vertical="center"/>
    </xf>
    <xf numFmtId="41" fontId="23" fillId="0" borderId="10" xfId="2" applyFont="1" applyBorder="1" applyAlignment="1">
      <alignment vertical="center"/>
    </xf>
    <xf numFmtId="0" fontId="22" fillId="0" borderId="91" xfId="1" applyFont="1" applyBorder="1" applyAlignment="1">
      <alignment horizontal="center" vertical="center"/>
    </xf>
    <xf numFmtId="41" fontId="23" fillId="0" borderId="35" xfId="2" applyFont="1" applyBorder="1" applyAlignment="1">
      <alignment horizontal="center" vertical="center"/>
    </xf>
    <xf numFmtId="41" fontId="23" fillId="0" borderId="35" xfId="2" applyFont="1" applyBorder="1" applyAlignment="1">
      <alignment vertical="center"/>
    </xf>
    <xf numFmtId="0" fontId="22" fillId="0" borderId="60" xfId="1" applyFont="1" applyBorder="1" applyAlignment="1">
      <alignment horizontal="center" vertical="center"/>
    </xf>
    <xf numFmtId="41" fontId="23" fillId="0" borderId="11" xfId="2" applyFont="1" applyBorder="1" applyAlignment="1">
      <alignment vertical="center"/>
    </xf>
    <xf numFmtId="41" fontId="23" fillId="5" borderId="10" xfId="2" applyFont="1" applyFill="1" applyBorder="1" applyAlignment="1">
      <alignment vertical="center"/>
    </xf>
    <xf numFmtId="41" fontId="23" fillId="5" borderId="48" xfId="2" applyFont="1" applyFill="1" applyBorder="1" applyAlignment="1">
      <alignment vertical="center"/>
    </xf>
    <xf numFmtId="41" fontId="23" fillId="0" borderId="48" xfId="2" applyFont="1" applyBorder="1" applyAlignment="1">
      <alignment vertical="center"/>
    </xf>
    <xf numFmtId="41" fontId="23" fillId="0" borderId="93" xfId="2" applyFont="1" applyBorder="1" applyAlignment="1">
      <alignment vertical="center"/>
    </xf>
    <xf numFmtId="41" fontId="23" fillId="0" borderId="35" xfId="2" applyFont="1" applyFill="1" applyBorder="1" applyAlignment="1">
      <alignment vertical="center"/>
    </xf>
    <xf numFmtId="3" fontId="23" fillId="0" borderId="35" xfId="2" applyNumberFormat="1" applyFont="1" applyFill="1" applyBorder="1" applyAlignment="1">
      <alignment vertical="center"/>
    </xf>
    <xf numFmtId="3" fontId="23" fillId="0" borderId="92" xfId="2" applyNumberFormat="1" applyFont="1" applyFill="1" applyBorder="1" applyAlignment="1">
      <alignment vertical="center"/>
    </xf>
    <xf numFmtId="3" fontId="23" fillId="0" borderId="10" xfId="2" applyNumberFormat="1" applyFont="1" applyFill="1" applyBorder="1" applyAlignment="1">
      <alignment vertical="center"/>
    </xf>
    <xf numFmtId="3" fontId="23" fillId="0" borderId="11" xfId="2" applyNumberFormat="1" applyFont="1" applyFill="1" applyBorder="1" applyAlignment="1">
      <alignment vertical="center"/>
    </xf>
    <xf numFmtId="3" fontId="23" fillId="0" borderId="20" xfId="2" applyNumberFormat="1" applyFont="1" applyFill="1" applyBorder="1" applyAlignment="1">
      <alignment vertical="center"/>
    </xf>
    <xf numFmtId="3" fontId="23" fillId="0" borderId="23" xfId="2" applyNumberFormat="1" applyFont="1" applyFill="1" applyBorder="1" applyAlignment="1">
      <alignment vertical="center"/>
    </xf>
    <xf numFmtId="176" fontId="8" fillId="0" borderId="0" xfId="2" applyNumberFormat="1" applyFont="1" applyAlignment="1"/>
    <xf numFmtId="41" fontId="8" fillId="0" borderId="0" xfId="2" applyFont="1" applyAlignment="1"/>
    <xf numFmtId="192" fontId="72" fillId="0" borderId="0" xfId="2" applyNumberFormat="1" applyFont="1" applyBorder="1" applyAlignment="1">
      <alignment horizontal="left" vertical="center"/>
    </xf>
    <xf numFmtId="192" fontId="40" fillId="0" borderId="0" xfId="2" applyNumberFormat="1" applyFont="1" applyAlignment="1">
      <alignment vertical="center"/>
    </xf>
    <xf numFmtId="192" fontId="22" fillId="0" borderId="0" xfId="1" applyNumberFormat="1" applyFont="1" applyAlignment="1">
      <alignment horizontal="left" vertical="center"/>
    </xf>
    <xf numFmtId="192" fontId="22" fillId="0" borderId="22" xfId="1" quotePrefix="1" applyNumberFormat="1" applyFont="1" applyBorder="1" applyAlignment="1">
      <alignment horizontal="left" vertical="center" wrapText="1"/>
    </xf>
    <xf numFmtId="192" fontId="22" fillId="0" borderId="22" xfId="1" applyNumberFormat="1" applyFont="1" applyBorder="1" applyAlignment="1">
      <alignment horizontal="left" vertical="center" wrapText="1"/>
    </xf>
    <xf numFmtId="192" fontId="22" fillId="0" borderId="22" xfId="1" applyNumberFormat="1" applyFont="1" applyBorder="1" applyAlignment="1">
      <alignment horizontal="left" vertical="center"/>
    </xf>
    <xf numFmtId="0" fontId="22" fillId="0" borderId="22" xfId="1" quotePrefix="1" applyFont="1" applyBorder="1" applyAlignment="1">
      <alignment vertical="center" wrapText="1"/>
    </xf>
    <xf numFmtId="192" fontId="22" fillId="3" borderId="3" xfId="2" applyNumberFormat="1" applyFont="1" applyFill="1" applyBorder="1" applyAlignment="1">
      <alignment horizontal="center" vertical="center" wrapText="1"/>
    </xf>
    <xf numFmtId="0" fontId="22" fillId="3" borderId="3" xfId="2" applyNumberFormat="1" applyFont="1" applyFill="1" applyBorder="1" applyAlignment="1">
      <alignment horizontal="center" vertical="center" wrapText="1"/>
    </xf>
    <xf numFmtId="41" fontId="22" fillId="0" borderId="14" xfId="2" applyFont="1" applyBorder="1" applyAlignment="1">
      <alignment horizontal="center" vertical="center"/>
    </xf>
    <xf numFmtId="41" fontId="23" fillId="0" borderId="35" xfId="2" applyFont="1" applyBorder="1" applyAlignment="1">
      <alignment horizontal="right" vertical="center"/>
    </xf>
    <xf numFmtId="41" fontId="22" fillId="0" borderId="14" xfId="2" applyFont="1" applyBorder="1" applyAlignment="1">
      <alignment horizontal="left" vertical="center"/>
    </xf>
    <xf numFmtId="41" fontId="22" fillId="0" borderId="10" xfId="2" applyFont="1" applyBorder="1" applyAlignment="1">
      <alignment horizontal="center" vertical="center"/>
    </xf>
    <xf numFmtId="41" fontId="22" fillId="0" borderId="10" xfId="2" applyFont="1" applyBorder="1" applyAlignment="1">
      <alignment horizontal="left" vertical="center"/>
    </xf>
    <xf numFmtId="41" fontId="22" fillId="0" borderId="10" xfId="2" applyFont="1" applyBorder="1" applyAlignment="1">
      <alignment vertical="center"/>
    </xf>
    <xf numFmtId="41" fontId="22" fillId="0" borderId="48" xfId="2" applyFont="1" applyBorder="1" applyAlignment="1">
      <alignment horizontal="center" vertical="center"/>
    </xf>
    <xf numFmtId="41" fontId="22" fillId="0" borderId="35" xfId="2" applyFont="1" applyBorder="1" applyAlignment="1">
      <alignment horizontal="center" vertical="center"/>
    </xf>
    <xf numFmtId="41" fontId="22" fillId="0" borderId="35" xfId="2" applyFont="1" applyBorder="1" applyAlignment="1">
      <alignment vertical="center"/>
    </xf>
    <xf numFmtId="41" fontId="22" fillId="0" borderId="35" xfId="2" applyFont="1" applyBorder="1" applyAlignment="1">
      <alignment horizontal="left" vertical="center"/>
    </xf>
    <xf numFmtId="41" fontId="22" fillId="0" borderId="48" xfId="2" applyFont="1" applyBorder="1" applyAlignment="1">
      <alignment horizontal="left" vertical="center"/>
    </xf>
    <xf numFmtId="41" fontId="23" fillId="0" borderId="48" xfId="2" applyFont="1" applyBorder="1" applyAlignment="1">
      <alignment horizontal="center" vertical="center"/>
    </xf>
    <xf numFmtId="41" fontId="22" fillId="0" borderId="20" xfId="2" applyFont="1" applyBorder="1" applyAlignment="1">
      <alignment horizontal="center" vertical="center"/>
    </xf>
    <xf numFmtId="41" fontId="22" fillId="0" borderId="20" xfId="2" applyFont="1" applyBorder="1" applyAlignment="1">
      <alignment horizontal="left" vertical="center"/>
    </xf>
    <xf numFmtId="192" fontId="2" fillId="0" borderId="0" xfId="1" applyNumberFormat="1" applyAlignment="1">
      <alignment vertical="center"/>
    </xf>
    <xf numFmtId="192" fontId="14" fillId="0" borderId="0" xfId="1" applyNumberFormat="1" applyFont="1" applyAlignment="1">
      <alignment vertical="center"/>
    </xf>
    <xf numFmtId="176" fontId="5" fillId="0" borderId="0" xfId="3" applyNumberFormat="1" applyFont="1" applyAlignment="1">
      <alignment vertical="center"/>
    </xf>
    <xf numFmtId="176" fontId="29" fillId="0" borderId="0" xfId="3" applyNumberFormat="1" applyFont="1" applyBorder="1" applyAlignment="1">
      <alignment horizontal="left" vertical="center"/>
    </xf>
    <xf numFmtId="176" fontId="9" fillId="0" borderId="0" xfId="3" applyNumberFormat="1" applyFont="1" applyBorder="1" applyAlignment="1">
      <alignment horizontal="left" vertical="center"/>
    </xf>
    <xf numFmtId="176" fontId="5" fillId="0" borderId="0" xfId="3" applyNumberFormat="1" applyFont="1" applyBorder="1" applyAlignment="1">
      <alignment vertical="center"/>
    </xf>
    <xf numFmtId="176" fontId="74" fillId="0" borderId="0" xfId="3" applyNumberFormat="1" applyFont="1" applyBorder="1" applyAlignment="1">
      <alignment horizontal="left" vertical="center"/>
    </xf>
    <xf numFmtId="0" fontId="8" fillId="3" borderId="136" xfId="1" applyFont="1" applyFill="1" applyBorder="1" applyAlignment="1">
      <alignment horizontal="center" vertical="center" wrapText="1"/>
    </xf>
    <xf numFmtId="0" fontId="8" fillId="3" borderId="55" xfId="1" applyFont="1" applyFill="1" applyBorder="1" applyAlignment="1">
      <alignment horizontal="center" vertical="center" wrapText="1"/>
    </xf>
    <xf numFmtId="0" fontId="8" fillId="3" borderId="142" xfId="1" applyFont="1" applyFill="1" applyBorder="1" applyAlignment="1">
      <alignment horizontal="center" vertical="center" wrapText="1"/>
    </xf>
    <xf numFmtId="0" fontId="8" fillId="3" borderId="41" xfId="3" applyNumberFormat="1" applyFont="1" applyFill="1" applyBorder="1" applyAlignment="1">
      <alignment horizontal="center" vertical="center" wrapText="1"/>
    </xf>
    <xf numFmtId="0" fontId="75" fillId="3" borderId="41" xfId="3" applyNumberFormat="1" applyFont="1" applyFill="1" applyBorder="1" applyAlignment="1">
      <alignment horizontal="center" vertical="center" wrapText="1"/>
    </xf>
    <xf numFmtId="0" fontId="8" fillId="3" borderId="96" xfId="3" applyNumberFormat="1" applyFont="1" applyFill="1" applyBorder="1" applyAlignment="1">
      <alignment horizontal="center" vertical="center" wrapText="1"/>
    </xf>
    <xf numFmtId="0" fontId="8" fillId="3" borderId="64" xfId="1" applyFont="1" applyFill="1" applyBorder="1" applyAlignment="1">
      <alignment horizontal="center" vertical="center" wrapText="1"/>
    </xf>
    <xf numFmtId="41" fontId="10" fillId="0" borderId="10" xfId="3" applyFont="1" applyBorder="1" applyAlignment="1">
      <alignment horizontal="right" vertical="center"/>
    </xf>
    <xf numFmtId="188" fontId="10" fillId="0" borderId="10" xfId="3" applyNumberFormat="1" applyFont="1" applyBorder="1" applyAlignment="1">
      <alignment horizontal="center" vertical="center"/>
    </xf>
    <xf numFmtId="0" fontId="10" fillId="0" borderId="10" xfId="3" applyNumberFormat="1" applyFont="1" applyBorder="1" applyAlignment="1">
      <alignment horizontal="center" vertical="center"/>
    </xf>
    <xf numFmtId="188" fontId="10" fillId="0" borderId="10" xfId="3" applyNumberFormat="1" applyFont="1" applyBorder="1" applyAlignment="1">
      <alignment horizontal="right" vertical="center"/>
    </xf>
    <xf numFmtId="188" fontId="10" fillId="0" borderId="10" xfId="3" applyNumberFormat="1" applyFont="1" applyFill="1" applyBorder="1" applyAlignment="1">
      <alignment horizontal="right" vertical="center"/>
    </xf>
    <xf numFmtId="199" fontId="10" fillId="0" borderId="10" xfId="3" applyNumberFormat="1" applyFont="1" applyBorder="1" applyAlignment="1">
      <alignment horizontal="right" vertical="center"/>
    </xf>
    <xf numFmtId="200" fontId="10" fillId="0" borderId="10" xfId="3" applyNumberFormat="1" applyFont="1" applyBorder="1" applyAlignment="1">
      <alignment horizontal="right" vertical="center"/>
    </xf>
    <xf numFmtId="41" fontId="10" fillId="0" borderId="10" xfId="3" applyFont="1" applyFill="1" applyBorder="1" applyAlignment="1">
      <alignment horizontal="right" vertical="center"/>
    </xf>
    <xf numFmtId="41" fontId="10" fillId="0" borderId="10" xfId="3" applyFont="1" applyFill="1" applyBorder="1" applyAlignment="1">
      <alignment horizontal="center" vertical="center"/>
    </xf>
    <xf numFmtId="188" fontId="10" fillId="0" borderId="10" xfId="3" applyNumberFormat="1" applyFont="1" applyFill="1" applyBorder="1" applyAlignment="1">
      <alignment horizontal="center" vertical="center"/>
    </xf>
    <xf numFmtId="199" fontId="10" fillId="0" borderId="10" xfId="3" applyNumberFormat="1" applyFont="1" applyFill="1" applyBorder="1" applyAlignment="1">
      <alignment horizontal="right" vertical="center"/>
    </xf>
    <xf numFmtId="200" fontId="10" fillId="0" borderId="10" xfId="3" applyNumberFormat="1" applyFont="1" applyFill="1" applyBorder="1" applyAlignment="1">
      <alignment horizontal="right" vertical="center"/>
    </xf>
    <xf numFmtId="41" fontId="10" fillId="0" borderId="35" xfId="3" applyFont="1" applyFill="1" applyBorder="1" applyAlignment="1">
      <alignment horizontal="right" vertical="center"/>
    </xf>
    <xf numFmtId="43" fontId="10" fillId="0" borderId="35" xfId="3" applyNumberFormat="1" applyFont="1" applyFill="1" applyBorder="1" applyAlignment="1">
      <alignment horizontal="left" vertical="center"/>
    </xf>
    <xf numFmtId="41" fontId="10" fillId="0" borderId="35" xfId="3" applyFont="1" applyFill="1" applyBorder="1" applyAlignment="1">
      <alignment horizontal="center" vertical="center"/>
    </xf>
    <xf numFmtId="188" fontId="10" fillId="0" borderId="35" xfId="3" applyNumberFormat="1" applyFont="1" applyFill="1" applyBorder="1" applyAlignment="1">
      <alignment horizontal="right" vertical="center"/>
    </xf>
    <xf numFmtId="188" fontId="10" fillId="0" borderId="35" xfId="3" applyNumberFormat="1" applyFont="1" applyFill="1" applyBorder="1" applyAlignment="1">
      <alignment horizontal="center" vertical="center"/>
    </xf>
    <xf numFmtId="199" fontId="10" fillId="0" borderId="35" xfId="3" applyNumberFormat="1" applyFont="1" applyFill="1" applyBorder="1" applyAlignment="1">
      <alignment horizontal="right" vertical="center"/>
    </xf>
    <xf numFmtId="200" fontId="10" fillId="0" borderId="35" xfId="3" applyNumberFormat="1" applyFont="1" applyFill="1" applyBorder="1" applyAlignment="1">
      <alignment horizontal="right" vertical="center"/>
    </xf>
    <xf numFmtId="188" fontId="10" fillId="0" borderId="10" xfId="3" quotePrefix="1" applyNumberFormat="1" applyFont="1" applyFill="1" applyBorder="1" applyAlignment="1">
      <alignment horizontal="center" vertical="center"/>
    </xf>
    <xf numFmtId="41" fontId="10" fillId="0" borderId="10" xfId="3" applyFont="1" applyFill="1" applyBorder="1" applyAlignment="1">
      <alignment vertical="center"/>
    </xf>
    <xf numFmtId="41" fontId="10" fillId="0" borderId="10" xfId="3" quotePrefix="1" applyFont="1" applyFill="1" applyBorder="1" applyAlignment="1">
      <alignment horizontal="right" vertical="center"/>
    </xf>
    <xf numFmtId="188" fontId="10" fillId="0" borderId="10" xfId="3" applyNumberFormat="1" applyFont="1" applyFill="1" applyBorder="1" applyAlignment="1">
      <alignment vertical="center"/>
    </xf>
    <xf numFmtId="199" fontId="10" fillId="0" borderId="10" xfId="3" applyNumberFormat="1" applyFont="1" applyFill="1" applyBorder="1" applyAlignment="1">
      <alignment vertical="center"/>
    </xf>
    <xf numFmtId="200" fontId="10" fillId="0" borderId="10" xfId="3" applyNumberFormat="1" applyFont="1" applyFill="1" applyBorder="1" applyAlignment="1">
      <alignment vertical="center"/>
    </xf>
    <xf numFmtId="200" fontId="10" fillId="0" borderId="10" xfId="3" applyNumberFormat="1" applyFont="1" applyFill="1" applyBorder="1" applyAlignment="1">
      <alignment horizontal="center" vertical="center"/>
    </xf>
    <xf numFmtId="13" fontId="10" fillId="0" borderId="10" xfId="3" applyNumberFormat="1" applyFont="1" applyFill="1" applyBorder="1" applyAlignment="1">
      <alignment horizontal="right" vertical="center"/>
    </xf>
    <xf numFmtId="0" fontId="10" fillId="0" borderId="10" xfId="3" applyNumberFormat="1" applyFont="1" applyFill="1" applyBorder="1" applyAlignment="1">
      <alignment horizontal="right" vertical="center"/>
    </xf>
    <xf numFmtId="41" fontId="10" fillId="0" borderId="48" xfId="3" applyFont="1" applyFill="1" applyBorder="1" applyAlignment="1">
      <alignment vertical="center"/>
    </xf>
    <xf numFmtId="41" fontId="10" fillId="0" borderId="48" xfId="3" applyFont="1" applyFill="1" applyBorder="1" applyAlignment="1">
      <alignment horizontal="center" vertical="center"/>
    </xf>
    <xf numFmtId="188" fontId="10" fillId="0" borderId="48" xfId="3" applyNumberFormat="1" applyFont="1" applyFill="1" applyBorder="1" applyAlignment="1">
      <alignment horizontal="right" vertical="center"/>
    </xf>
    <xf numFmtId="0" fontId="10" fillId="0" borderId="48" xfId="3" applyNumberFormat="1" applyFont="1" applyFill="1" applyBorder="1" applyAlignment="1">
      <alignment horizontal="right" vertical="center"/>
    </xf>
    <xf numFmtId="188" fontId="10" fillId="0" borderId="48" xfId="3" applyNumberFormat="1" applyFont="1" applyFill="1" applyBorder="1" applyAlignment="1">
      <alignment horizontal="center" vertical="center"/>
    </xf>
    <xf numFmtId="188" fontId="10" fillId="0" borderId="48" xfId="3" applyNumberFormat="1" applyFont="1" applyFill="1" applyBorder="1" applyAlignment="1">
      <alignment vertical="center"/>
    </xf>
    <xf numFmtId="188" fontId="10" fillId="0" borderId="48" xfId="3" quotePrefix="1" applyNumberFormat="1" applyFont="1" applyFill="1" applyBorder="1" applyAlignment="1">
      <alignment horizontal="center" vertical="center"/>
    </xf>
    <xf numFmtId="199" fontId="10" fillId="0" borderId="48" xfId="3" applyNumberFormat="1" applyFont="1" applyFill="1" applyBorder="1" applyAlignment="1">
      <alignment vertical="center"/>
    </xf>
    <xf numFmtId="0" fontId="8" fillId="0" borderId="50" xfId="1" applyFont="1" applyBorder="1" applyAlignment="1">
      <alignment horizontal="center" vertical="center"/>
    </xf>
    <xf numFmtId="41" fontId="23" fillId="0" borderId="20" xfId="3" applyFont="1" applyFill="1" applyBorder="1" applyAlignment="1">
      <alignment vertical="center"/>
    </xf>
    <xf numFmtId="41" fontId="23" fillId="0" borderId="20" xfId="3" applyFont="1" applyFill="1" applyBorder="1" applyAlignment="1">
      <alignment horizontal="center" vertical="center"/>
    </xf>
    <xf numFmtId="188" fontId="23" fillId="0" borderId="20" xfId="3" applyNumberFormat="1" applyFont="1" applyFill="1" applyBorder="1" applyAlignment="1">
      <alignment horizontal="right" vertical="center"/>
    </xf>
    <xf numFmtId="0" fontId="23" fillId="0" borderId="20" xfId="3" applyNumberFormat="1" applyFont="1" applyFill="1" applyBorder="1" applyAlignment="1">
      <alignment horizontal="right" vertical="center"/>
    </xf>
    <xf numFmtId="188" fontId="23" fillId="0" borderId="20" xfId="3" applyNumberFormat="1" applyFont="1" applyFill="1" applyBorder="1" applyAlignment="1">
      <alignment horizontal="center" vertical="center"/>
    </xf>
    <xf numFmtId="188" fontId="23" fillId="0" borderId="20" xfId="3" applyNumberFormat="1" applyFont="1" applyFill="1" applyBorder="1" applyAlignment="1">
      <alignment vertical="center"/>
    </xf>
    <xf numFmtId="188" fontId="23" fillId="0" borderId="20" xfId="3" quotePrefix="1" applyNumberFormat="1" applyFont="1" applyFill="1" applyBorder="1" applyAlignment="1">
      <alignment horizontal="center" vertical="center"/>
    </xf>
    <xf numFmtId="199" fontId="23" fillId="0" borderId="20" xfId="3" applyNumberFormat="1" applyFont="1" applyFill="1" applyBorder="1" applyAlignment="1">
      <alignment vertical="center"/>
    </xf>
    <xf numFmtId="188" fontId="27" fillId="0" borderId="20" xfId="3" applyNumberFormat="1" applyFont="1" applyFill="1" applyBorder="1" applyAlignment="1">
      <alignment horizontal="center" vertical="center"/>
    </xf>
    <xf numFmtId="176" fontId="5" fillId="0" borderId="0" xfId="3" applyNumberFormat="1" applyFont="1" applyAlignment="1"/>
    <xf numFmtId="41" fontId="10" fillId="0" borderId="0" xfId="3" applyFont="1" applyBorder="1" applyAlignment="1">
      <alignment vertical="center"/>
    </xf>
    <xf numFmtId="41" fontId="10" fillId="0" borderId="0" xfId="3" quotePrefix="1" applyFont="1" applyBorder="1" applyAlignment="1">
      <alignment horizontal="right" vertical="center"/>
    </xf>
    <xf numFmtId="41" fontId="10" fillId="0" borderId="0" xfId="3" applyFont="1" applyBorder="1" applyAlignment="1">
      <alignment horizontal="center" vertical="center"/>
    </xf>
    <xf numFmtId="176" fontId="8" fillId="0" borderId="0" xfId="3" applyNumberFormat="1" applyFont="1" applyAlignment="1">
      <alignment vertical="center"/>
    </xf>
    <xf numFmtId="188" fontId="10" fillId="0" borderId="0" xfId="3" applyNumberFormat="1" applyFont="1" applyBorder="1" applyAlignment="1">
      <alignment horizontal="center" vertical="center"/>
    </xf>
    <xf numFmtId="188" fontId="10" fillId="0" borderId="0" xfId="3" quotePrefix="1" applyNumberFormat="1" applyFont="1" applyBorder="1" applyAlignment="1">
      <alignment horizontal="center" vertical="center"/>
    </xf>
    <xf numFmtId="199" fontId="10" fillId="0" borderId="0" xfId="3" applyNumberFormat="1" applyFont="1" applyBorder="1" applyAlignment="1">
      <alignment vertical="center"/>
    </xf>
    <xf numFmtId="200" fontId="10" fillId="0" borderId="0" xfId="3" applyNumberFormat="1" applyFont="1" applyBorder="1" applyAlignment="1">
      <alignment vertical="center"/>
    </xf>
    <xf numFmtId="41" fontId="5" fillId="0" borderId="0" xfId="3" applyFont="1" applyAlignment="1">
      <alignment vertical="center"/>
    </xf>
    <xf numFmtId="0" fontId="5" fillId="0" borderId="0" xfId="1" applyFont="1"/>
    <xf numFmtId="41" fontId="5" fillId="0" borderId="0" xfId="3" applyFont="1" applyAlignment="1"/>
    <xf numFmtId="41" fontId="8" fillId="0" borderId="0" xfId="3" applyFont="1" applyAlignment="1">
      <alignment vertical="center"/>
    </xf>
    <xf numFmtId="188" fontId="10" fillId="6" borderId="0" xfId="3" applyNumberFormat="1" applyFont="1" applyFill="1" applyBorder="1" applyAlignment="1">
      <alignment vertical="center"/>
    </xf>
    <xf numFmtId="3" fontId="8" fillId="3" borderId="48" xfId="1" applyNumberFormat="1" applyFont="1" applyFill="1" applyBorder="1" applyAlignment="1">
      <alignment horizontal="center" vertical="center" wrapText="1"/>
    </xf>
    <xf numFmtId="0" fontId="8" fillId="3" borderId="64" xfId="3" applyNumberFormat="1" applyFont="1" applyFill="1" applyBorder="1" applyAlignment="1">
      <alignment horizontal="center" vertical="center" wrapText="1"/>
    </xf>
    <xf numFmtId="41" fontId="10" fillId="0" borderId="12" xfId="3" applyFont="1" applyBorder="1" applyAlignment="1">
      <alignment horizontal="right" vertical="center"/>
    </xf>
    <xf numFmtId="41" fontId="10" fillId="0" borderId="10" xfId="3" quotePrefix="1" applyFont="1" applyBorder="1" applyAlignment="1">
      <alignment horizontal="right" vertical="center"/>
    </xf>
    <xf numFmtId="41" fontId="10" fillId="0" borderId="35" xfId="3" applyFont="1" applyBorder="1" applyAlignment="1">
      <alignment horizontal="right" vertical="center"/>
    </xf>
    <xf numFmtId="41" fontId="10" fillId="0" borderId="35" xfId="3" quotePrefix="1" applyFont="1" applyBorder="1" applyAlignment="1">
      <alignment horizontal="right" vertical="center"/>
    </xf>
    <xf numFmtId="41" fontId="10" fillId="0" borderId="60" xfId="3" applyFont="1" applyBorder="1" applyAlignment="1">
      <alignment horizontal="right" vertical="center"/>
    </xf>
    <xf numFmtId="41" fontId="23" fillId="0" borderId="10" xfId="3" applyFont="1" applyBorder="1" applyAlignment="1">
      <alignment horizontal="right" vertical="center"/>
    </xf>
    <xf numFmtId="41" fontId="23" fillId="0" borderId="10" xfId="3" quotePrefix="1" applyFont="1" applyBorder="1" applyAlignment="1">
      <alignment horizontal="right" vertical="center"/>
    </xf>
    <xf numFmtId="41" fontId="23" fillId="0" borderId="12" xfId="3" applyFont="1" applyBorder="1" applyAlignment="1">
      <alignment horizontal="right" vertical="center"/>
    </xf>
    <xf numFmtId="41" fontId="23" fillId="0" borderId="48" xfId="3" applyFont="1" applyBorder="1" applyAlignment="1">
      <alignment horizontal="right" vertical="center"/>
    </xf>
    <xf numFmtId="41" fontId="23" fillId="0" borderId="48" xfId="3" quotePrefix="1" applyFont="1" applyBorder="1" applyAlignment="1">
      <alignment horizontal="right" vertical="center"/>
    </xf>
    <xf numFmtId="41" fontId="23" fillId="0" borderId="49" xfId="3" applyFont="1" applyBorder="1" applyAlignment="1">
      <alignment horizontal="right" vertical="center"/>
    </xf>
    <xf numFmtId="41" fontId="23" fillId="0" borderId="20" xfId="3" applyFont="1" applyBorder="1" applyAlignment="1">
      <alignment horizontal="right" vertical="center"/>
    </xf>
    <xf numFmtId="41" fontId="23" fillId="0" borderId="20" xfId="3" quotePrefix="1" applyFont="1" applyFill="1" applyBorder="1" applyAlignment="1">
      <alignment horizontal="right" vertical="center"/>
    </xf>
    <xf numFmtId="41" fontId="23" fillId="0" borderId="20" xfId="3" applyFont="1" applyFill="1" applyBorder="1" applyAlignment="1">
      <alignment horizontal="right" vertical="center"/>
    </xf>
    <xf numFmtId="41" fontId="23" fillId="0" borderId="21" xfId="3" applyFont="1" applyFill="1" applyBorder="1" applyAlignment="1">
      <alignment horizontal="right" vertical="center"/>
    </xf>
    <xf numFmtId="176" fontId="8" fillId="0" borderId="0" xfId="3" applyNumberFormat="1" applyFont="1" applyAlignment="1"/>
    <xf numFmtId="41" fontId="8" fillId="0" borderId="0" xfId="3" applyFont="1" applyAlignment="1"/>
    <xf numFmtId="41" fontId="8" fillId="0" borderId="0" xfId="1" applyNumberFormat="1" applyFont="1" applyAlignment="1">
      <alignment horizontal="right" vertical="center"/>
    </xf>
    <xf numFmtId="0" fontId="8" fillId="3" borderId="143" xfId="1" applyFont="1" applyFill="1" applyBorder="1" applyAlignment="1">
      <alignment horizontal="center" vertical="center" wrapText="1"/>
    </xf>
    <xf numFmtId="0" fontId="8" fillId="3" borderId="3" xfId="3" applyNumberFormat="1" applyFont="1" applyFill="1" applyBorder="1" applyAlignment="1">
      <alignment horizontal="center" vertical="center" wrapText="1"/>
    </xf>
    <xf numFmtId="41" fontId="8" fillId="3" borderId="5" xfId="3" applyFont="1" applyFill="1" applyBorder="1" applyAlignment="1">
      <alignment horizontal="center" vertical="center" wrapText="1"/>
    </xf>
    <xf numFmtId="41" fontId="8" fillId="0" borderId="34" xfId="3" applyFont="1" applyBorder="1" applyAlignment="1">
      <alignment horizontal="center" vertical="center"/>
    </xf>
    <xf numFmtId="41" fontId="10" fillId="0" borderId="57" xfId="3" applyFont="1" applyFill="1" applyBorder="1" applyAlignment="1">
      <alignment horizontal="right" vertical="center"/>
    </xf>
    <xf numFmtId="41" fontId="23" fillId="0" borderId="57" xfId="3" quotePrefix="1" applyFont="1" applyFill="1" applyBorder="1" applyAlignment="1">
      <alignment horizontal="right" vertical="center"/>
    </xf>
    <xf numFmtId="41" fontId="10" fillId="0" borderId="57" xfId="3" quotePrefix="1" applyFont="1" applyFill="1" applyBorder="1" applyAlignment="1">
      <alignment horizontal="right" vertical="center"/>
    </xf>
    <xf numFmtId="41" fontId="8" fillId="0" borderId="34" xfId="3" applyFont="1" applyBorder="1" applyAlignment="1">
      <alignment horizontal="center" vertical="center" wrapText="1"/>
    </xf>
    <xf numFmtId="41" fontId="8" fillId="0" borderId="48" xfId="3" applyFont="1" applyBorder="1" applyAlignment="1">
      <alignment horizontal="center" vertical="center" wrapText="1"/>
    </xf>
    <xf numFmtId="41" fontId="8" fillId="0" borderId="41" xfId="3" applyFont="1" applyBorder="1" applyAlignment="1">
      <alignment horizontal="center" vertical="center"/>
    </xf>
    <xf numFmtId="41" fontId="10" fillId="0" borderId="64" xfId="3" applyFont="1" applyFill="1" applyBorder="1" applyAlignment="1">
      <alignment horizontal="right" vertical="center"/>
    </xf>
    <xf numFmtId="41" fontId="8" fillId="0" borderId="0" xfId="3" applyFont="1" applyBorder="1" applyAlignment="1">
      <alignment horizontal="left" vertical="center"/>
    </xf>
    <xf numFmtId="41" fontId="8" fillId="0" borderId="0" xfId="3" applyFont="1" applyBorder="1" applyAlignment="1">
      <alignment horizontal="right" vertical="center"/>
    </xf>
    <xf numFmtId="0" fontId="8" fillId="0" borderId="0" xfId="1" applyFont="1" applyAlignment="1">
      <alignment horizontal="left" wrapText="1"/>
    </xf>
    <xf numFmtId="41" fontId="8" fillId="0" borderId="0" xfId="3" applyFont="1" applyBorder="1" applyAlignment="1">
      <alignment horizontal="left"/>
    </xf>
    <xf numFmtId="41" fontId="8" fillId="0" borderId="0" xfId="3" applyFont="1" applyBorder="1" applyAlignment="1">
      <alignment horizontal="right"/>
    </xf>
    <xf numFmtId="41" fontId="8" fillId="0" borderId="0" xfId="3" applyFont="1" applyBorder="1" applyAlignment="1">
      <alignment horizontal="left" vertical="center" wrapText="1"/>
    </xf>
    <xf numFmtId="41" fontId="2" fillId="0" borderId="0" xfId="1" applyNumberFormat="1" applyAlignment="1">
      <alignment horizontal="right" vertical="center"/>
    </xf>
    <xf numFmtId="176" fontId="72" fillId="0" borderId="0" xfId="3" applyNumberFormat="1" applyFont="1" applyBorder="1" applyAlignment="1">
      <alignment horizontal="left" vertical="center"/>
    </xf>
    <xf numFmtId="176" fontId="40" fillId="0" borderId="0" xfId="3" applyNumberFormat="1" applyFont="1" applyAlignment="1">
      <alignment vertical="center"/>
    </xf>
    <xf numFmtId="0" fontId="78" fillId="0" borderId="0" xfId="1" applyFont="1" applyAlignment="1">
      <alignment vertical="center"/>
    </xf>
    <xf numFmtId="0" fontId="22" fillId="3" borderId="143" xfId="1" applyFont="1" applyFill="1" applyBorder="1" applyAlignment="1">
      <alignment horizontal="center" vertical="center" wrapText="1"/>
    </xf>
    <xf numFmtId="0" fontId="22" fillId="3" borderId="3" xfId="3" applyNumberFormat="1" applyFont="1" applyFill="1" applyBorder="1" applyAlignment="1">
      <alignment horizontal="center" vertical="center" wrapText="1"/>
    </xf>
    <xf numFmtId="0" fontId="22" fillId="3" borderId="5" xfId="3" applyNumberFormat="1" applyFont="1" applyFill="1" applyBorder="1" applyAlignment="1">
      <alignment horizontal="center" vertical="center" wrapText="1"/>
    </xf>
    <xf numFmtId="41" fontId="22" fillId="0" borderId="48" xfId="3" applyFont="1" applyBorder="1" applyAlignment="1">
      <alignment horizontal="center" vertical="center"/>
    </xf>
    <xf numFmtId="41" fontId="23" fillId="0" borderId="49" xfId="3" applyFont="1" applyFill="1" applyBorder="1" applyAlignment="1">
      <alignment horizontal="right" vertical="center"/>
    </xf>
    <xf numFmtId="0" fontId="22" fillId="0" borderId="34" xfId="1" applyFont="1" applyBorder="1" applyAlignment="1">
      <alignment horizontal="left" vertical="center" wrapText="1"/>
    </xf>
    <xf numFmtId="41" fontId="22" fillId="0" borderId="34" xfId="3" applyFont="1" applyBorder="1" applyAlignment="1">
      <alignment horizontal="center" vertical="center"/>
    </xf>
    <xf numFmtId="41" fontId="23" fillId="0" borderId="57" xfId="3" applyFont="1" applyFill="1" applyBorder="1" applyAlignment="1">
      <alignment horizontal="right" vertical="center"/>
    </xf>
    <xf numFmtId="41" fontId="22" fillId="0" borderId="41" xfId="3" applyFont="1" applyBorder="1" applyAlignment="1">
      <alignment horizontal="center" vertical="center"/>
    </xf>
    <xf numFmtId="41" fontId="23" fillId="0" borderId="64" xfId="3" quotePrefix="1" applyFont="1" applyFill="1" applyBorder="1" applyAlignment="1">
      <alignment horizontal="right" vertical="center"/>
    </xf>
    <xf numFmtId="188" fontId="8" fillId="0" borderId="0" xfId="3" applyNumberFormat="1" applyFont="1" applyBorder="1" applyAlignment="1">
      <alignment horizontal="right" vertical="center"/>
    </xf>
    <xf numFmtId="3" fontId="29" fillId="0" borderId="0" xfId="8" applyNumberFormat="1" applyFont="1" applyBorder="1" applyAlignment="1">
      <alignment horizontal="left" vertical="center"/>
    </xf>
    <xf numFmtId="180" fontId="29" fillId="0" borderId="0" xfId="8" applyNumberFormat="1" applyFont="1" applyBorder="1" applyAlignment="1">
      <alignment horizontal="left" vertical="center"/>
    </xf>
    <xf numFmtId="3" fontId="8" fillId="2" borderId="96" xfId="8" applyNumberFormat="1" applyFont="1" applyFill="1" applyBorder="1" applyAlignment="1">
      <alignment horizontal="center" vertical="center" wrapText="1"/>
    </xf>
    <xf numFmtId="3" fontId="8" fillId="2" borderId="41" xfId="8" applyNumberFormat="1" applyFont="1" applyFill="1" applyBorder="1" applyAlignment="1">
      <alignment horizontal="center" vertical="center" wrapText="1"/>
    </xf>
    <xf numFmtId="0" fontId="8" fillId="2" borderId="96" xfId="8" applyNumberFormat="1" applyFont="1" applyFill="1" applyBorder="1" applyAlignment="1">
      <alignment horizontal="center" vertical="center" wrapText="1"/>
    </xf>
    <xf numFmtId="0" fontId="8" fillId="2" borderId="64" xfId="8" applyNumberFormat="1" applyFont="1" applyFill="1" applyBorder="1" applyAlignment="1">
      <alignment horizontal="center" vertical="center" wrapText="1"/>
    </xf>
    <xf numFmtId="3" fontId="23" fillId="0" borderId="11" xfId="8" applyNumberFormat="1" applyFont="1" applyFill="1" applyBorder="1" applyAlignment="1">
      <alignment horizontal="center" vertical="center"/>
    </xf>
    <xf numFmtId="43" fontId="23" fillId="0" borderId="11" xfId="8" applyNumberFormat="1" applyFont="1" applyFill="1" applyBorder="1" applyAlignment="1">
      <alignment horizontal="center" vertical="center"/>
    </xf>
    <xf numFmtId="43" fontId="23" fillId="0" borderId="12" xfId="8" applyNumberFormat="1" applyFont="1" applyFill="1" applyBorder="1" applyAlignment="1">
      <alignment horizontal="center" vertical="center"/>
    </xf>
    <xf numFmtId="3" fontId="8" fillId="0" borderId="0" xfId="1" applyNumberFormat="1" applyFont="1" applyAlignment="1">
      <alignment vertical="center"/>
    </xf>
    <xf numFmtId="43" fontId="23" fillId="0" borderId="10" xfId="8" applyNumberFormat="1" applyFont="1" applyFill="1" applyBorder="1" applyAlignment="1">
      <alignment horizontal="center" vertical="center"/>
    </xf>
    <xf numFmtId="4" fontId="8" fillId="0" borderId="0" xfId="1" applyNumberFormat="1" applyFont="1" applyAlignment="1">
      <alignment vertical="center"/>
    </xf>
    <xf numFmtId="3" fontId="23" fillId="0" borderId="93" xfId="8" applyNumberFormat="1" applyFont="1" applyFill="1" applyBorder="1" applyAlignment="1">
      <alignment horizontal="center" vertical="center"/>
    </xf>
    <xf numFmtId="43" fontId="23" fillId="0" borderId="48" xfId="8" applyNumberFormat="1" applyFont="1" applyFill="1" applyBorder="1" applyAlignment="1">
      <alignment horizontal="center" vertical="center"/>
    </xf>
    <xf numFmtId="43" fontId="23" fillId="0" borderId="49" xfId="8" applyNumberFormat="1" applyFont="1" applyFill="1" applyBorder="1" applyAlignment="1">
      <alignment horizontal="center" vertical="center"/>
    </xf>
    <xf numFmtId="43" fontId="23" fillId="0" borderId="60" xfId="8" applyNumberFormat="1" applyFont="1" applyFill="1" applyBorder="1" applyAlignment="1">
      <alignment horizontal="center" vertical="center"/>
    </xf>
    <xf numFmtId="3" fontId="23" fillId="0" borderId="23" xfId="8" applyNumberFormat="1" applyFont="1" applyFill="1" applyBorder="1" applyAlignment="1">
      <alignment horizontal="center" vertical="center"/>
    </xf>
    <xf numFmtId="43" fontId="23" fillId="0" borderId="20" xfId="8" applyNumberFormat="1" applyFont="1" applyFill="1" applyBorder="1" applyAlignment="1">
      <alignment horizontal="center" vertical="center"/>
    </xf>
    <xf numFmtId="43" fontId="23" fillId="0" borderId="21" xfId="8" applyNumberFormat="1" applyFont="1" applyFill="1" applyBorder="1" applyAlignment="1">
      <alignment horizontal="center" vertical="center"/>
    </xf>
    <xf numFmtId="3" fontId="22" fillId="0" borderId="0" xfId="8" applyNumberFormat="1" applyFont="1" applyAlignment="1">
      <alignment vertical="center"/>
    </xf>
    <xf numFmtId="176" fontId="22" fillId="0" borderId="0" xfId="8" applyNumberFormat="1" applyFont="1" applyAlignment="1">
      <alignment vertical="center"/>
    </xf>
    <xf numFmtId="201" fontId="8" fillId="0" borderId="0" xfId="1" applyNumberFormat="1" applyFont="1" applyAlignment="1">
      <alignment vertical="center"/>
    </xf>
    <xf numFmtId="0" fontId="40" fillId="0" borderId="0" xfId="1" applyFont="1" applyAlignment="1">
      <alignment vertical="center"/>
    </xf>
    <xf numFmtId="3" fontId="40" fillId="0" borderId="0" xfId="8" applyNumberFormat="1" applyFont="1" applyAlignment="1">
      <alignment vertical="center"/>
    </xf>
    <xf numFmtId="176" fontId="40" fillId="0" borderId="0" xfId="8" applyNumberFormat="1" applyFont="1" applyAlignment="1">
      <alignment vertical="center"/>
    </xf>
    <xf numFmtId="0" fontId="53" fillId="0" borderId="0" xfId="1" applyFont="1" applyAlignment="1">
      <alignment horizontal="left"/>
    </xf>
    <xf numFmtId="3" fontId="72" fillId="0" borderId="0" xfId="8" applyNumberFormat="1" applyFont="1" applyAlignment="1"/>
    <xf numFmtId="176" fontId="72" fillId="0" borderId="0" xfId="8" applyNumberFormat="1" applyFont="1" applyAlignment="1"/>
    <xf numFmtId="0" fontId="22" fillId="0" borderId="0" xfId="1" applyFont="1"/>
    <xf numFmtId="3" fontId="8" fillId="0" borderId="0" xfId="8" applyNumberFormat="1" applyFont="1" applyAlignment="1">
      <alignment vertical="center"/>
    </xf>
    <xf numFmtId="176" fontId="8" fillId="0" borderId="0" xfId="8" applyNumberFormat="1" applyFont="1" applyAlignment="1">
      <alignment vertical="center"/>
    </xf>
    <xf numFmtId="0" fontId="9" fillId="0" borderId="22" xfId="1" applyFont="1" applyBorder="1" applyAlignment="1">
      <alignment horizontal="left" vertical="center" wrapText="1"/>
    </xf>
    <xf numFmtId="180" fontId="22" fillId="2" borderId="110" xfId="8" applyNumberFormat="1" applyFont="1" applyFill="1" applyBorder="1" applyAlignment="1">
      <alignment horizontal="center" vertical="center" wrapText="1"/>
    </xf>
    <xf numFmtId="0" fontId="22" fillId="0" borderId="44" xfId="1" applyFont="1" applyBorder="1" applyAlignment="1">
      <alignment horizontal="center" vertical="justify" wrapText="1"/>
    </xf>
    <xf numFmtId="0" fontId="22" fillId="0" borderId="14" xfId="1" applyFont="1" applyBorder="1" applyAlignment="1">
      <alignment horizontal="center" vertical="center" wrapText="1"/>
    </xf>
    <xf numFmtId="176" fontId="23" fillId="0" borderId="14" xfId="8" applyNumberFormat="1" applyFont="1" applyFill="1" applyBorder="1" applyAlignment="1" applyProtection="1">
      <alignment horizontal="right" vertical="center"/>
    </xf>
    <xf numFmtId="202" fontId="23" fillId="0" borderId="110" xfId="8" applyNumberFormat="1" applyFont="1" applyFill="1" applyBorder="1" applyAlignment="1">
      <alignment horizontal="right" vertical="center"/>
    </xf>
    <xf numFmtId="202" fontId="23" fillId="0" borderId="110" xfId="8" applyNumberFormat="1" applyFont="1" applyBorder="1" applyAlignment="1">
      <alignment horizontal="right" vertical="center"/>
    </xf>
    <xf numFmtId="180" fontId="23" fillId="0" borderId="45" xfId="8" applyNumberFormat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 wrapText="1"/>
    </xf>
    <xf numFmtId="176" fontId="23" fillId="0" borderId="10" xfId="8" applyNumberFormat="1" applyFont="1" applyFill="1" applyBorder="1" applyAlignment="1" applyProtection="1">
      <alignment horizontal="right" vertical="center"/>
    </xf>
    <xf numFmtId="202" fontId="23" fillId="0" borderId="9" xfId="8" applyNumberFormat="1" applyFont="1" applyFill="1" applyBorder="1" applyAlignment="1">
      <alignment horizontal="right" vertical="center"/>
    </xf>
    <xf numFmtId="202" fontId="23" fillId="0" borderId="9" xfId="8" applyNumberFormat="1" applyFont="1" applyBorder="1" applyAlignment="1">
      <alignment horizontal="right" vertical="center"/>
    </xf>
    <xf numFmtId="180" fontId="23" fillId="0" borderId="12" xfId="8" applyNumberFormat="1" applyFont="1" applyBorder="1" applyAlignment="1">
      <alignment horizontal="center" vertical="center"/>
    </xf>
    <xf numFmtId="0" fontId="22" fillId="0" borderId="48" xfId="1" applyFont="1" applyBorder="1" applyAlignment="1">
      <alignment horizontal="center" vertical="center" wrapText="1"/>
    </xf>
    <xf numFmtId="176" fontId="23" fillId="0" borderId="48" xfId="8" applyNumberFormat="1" applyFont="1" applyFill="1" applyBorder="1" applyAlignment="1" applyProtection="1">
      <alignment horizontal="right" vertical="center"/>
    </xf>
    <xf numFmtId="202" fontId="23" fillId="0" borderId="62" xfId="8" applyNumberFormat="1" applyFont="1" applyFill="1" applyBorder="1" applyAlignment="1">
      <alignment horizontal="right" vertical="center"/>
    </xf>
    <xf numFmtId="0" fontId="22" fillId="0" borderId="8" xfId="1" applyFont="1" applyBorder="1" applyAlignment="1">
      <alignment horizontal="center" vertical="center"/>
    </xf>
    <xf numFmtId="176" fontId="23" fillId="0" borderId="35" xfId="8" applyNumberFormat="1" applyFont="1" applyFill="1" applyBorder="1" applyAlignment="1" applyProtection="1">
      <alignment horizontal="right" vertical="center"/>
    </xf>
    <xf numFmtId="202" fontId="23" fillId="0" borderId="59" xfId="8" applyNumberFormat="1" applyFont="1" applyBorder="1" applyAlignment="1">
      <alignment horizontal="right" vertical="center"/>
    </xf>
    <xf numFmtId="180" fontId="23" fillId="0" borderId="60" xfId="8" applyNumberFormat="1" applyFont="1" applyBorder="1" applyAlignment="1">
      <alignment horizontal="center" vertical="center"/>
    </xf>
    <xf numFmtId="203" fontId="8" fillId="0" borderId="0" xfId="9" applyNumberFormat="1" applyFont="1" applyAlignment="1">
      <alignment vertical="center"/>
    </xf>
    <xf numFmtId="0" fontId="22" fillId="0" borderId="10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top" textRotation="180"/>
    </xf>
    <xf numFmtId="41" fontId="23" fillId="0" borderId="10" xfId="8" applyFont="1" applyFill="1" applyBorder="1" applyAlignment="1">
      <alignment horizontal="center" vertical="center"/>
    </xf>
    <xf numFmtId="0" fontId="22" fillId="0" borderId="35" xfId="1" applyFont="1" applyBorder="1" applyAlignment="1">
      <alignment horizontal="center" vertical="center" wrapText="1"/>
    </xf>
    <xf numFmtId="202" fontId="23" fillId="0" borderId="59" xfId="8" applyNumberFormat="1" applyFont="1" applyFill="1" applyBorder="1" applyAlignment="1">
      <alignment horizontal="right" vertical="center"/>
    </xf>
    <xf numFmtId="202" fontId="23" fillId="0" borderId="62" xfId="8" applyNumberFormat="1" applyFont="1" applyBorder="1" applyAlignment="1">
      <alignment horizontal="right" vertical="center"/>
    </xf>
    <xf numFmtId="180" fontId="23" fillId="0" borderId="49" xfId="8" applyNumberFormat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textRotation="180"/>
    </xf>
    <xf numFmtId="0" fontId="22" fillId="0" borderId="20" xfId="1" applyFont="1" applyBorder="1" applyAlignment="1">
      <alignment horizontal="center" vertical="center" wrapText="1"/>
    </xf>
    <xf numFmtId="41" fontId="23" fillId="0" borderId="20" xfId="8" applyFont="1" applyFill="1" applyBorder="1" applyAlignment="1">
      <alignment horizontal="center" vertical="center"/>
    </xf>
    <xf numFmtId="202" fontId="23" fillId="0" borderId="20" xfId="8" applyNumberFormat="1" applyFont="1" applyFill="1" applyBorder="1" applyAlignment="1">
      <alignment horizontal="right" vertical="center"/>
    </xf>
    <xf numFmtId="202" fontId="23" fillId="0" borderId="20" xfId="8" applyNumberFormat="1" applyFont="1" applyBorder="1" applyAlignment="1">
      <alignment horizontal="right" vertical="center"/>
    </xf>
    <xf numFmtId="180" fontId="23" fillId="0" borderId="21" xfId="8" applyNumberFormat="1" applyFont="1" applyBorder="1" applyAlignment="1">
      <alignment horizontal="center" vertical="center"/>
    </xf>
    <xf numFmtId="176" fontId="8" fillId="0" borderId="0" xfId="8" applyNumberFormat="1" applyFont="1" applyAlignment="1"/>
    <xf numFmtId="176" fontId="83" fillId="0" borderId="0" xfId="8" applyNumberFormat="1" applyFont="1" applyAlignment="1">
      <alignment vertical="center"/>
    </xf>
    <xf numFmtId="180" fontId="8" fillId="0" borderId="0" xfId="8" applyNumberFormat="1" applyFont="1" applyAlignment="1">
      <alignment vertical="center"/>
    </xf>
    <xf numFmtId="180" fontId="8" fillId="2" borderId="110" xfId="8" applyNumberFormat="1" applyFont="1" applyFill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justify" wrapText="1"/>
    </xf>
    <xf numFmtId="0" fontId="8" fillId="0" borderId="10" xfId="1" applyFont="1" applyBorder="1" applyAlignment="1">
      <alignment horizontal="center" vertical="center" wrapText="1"/>
    </xf>
    <xf numFmtId="3" fontId="10" fillId="0" borderId="10" xfId="8" applyNumberFormat="1" applyFont="1" applyFill="1" applyBorder="1" applyAlignment="1" applyProtection="1">
      <alignment horizontal="right" vertical="center" indent="1"/>
      <protection locked="0"/>
    </xf>
    <xf numFmtId="204" fontId="10" fillId="0" borderId="9" xfId="8" applyNumberFormat="1" applyFont="1" applyFill="1" applyBorder="1" applyAlignment="1">
      <alignment horizontal="right" vertical="center" indent="1"/>
    </xf>
    <xf numFmtId="4" fontId="10" fillId="0" borderId="12" xfId="8" applyNumberFormat="1" applyFont="1" applyBorder="1" applyAlignment="1">
      <alignment horizontal="right" vertical="center" indent="1"/>
    </xf>
    <xf numFmtId="0" fontId="8" fillId="0" borderId="48" xfId="1" applyFont="1" applyBorder="1" applyAlignment="1">
      <alignment horizontal="center" vertical="center" wrapText="1"/>
    </xf>
    <xf numFmtId="0" fontId="8" fillId="0" borderId="47" xfId="1" applyFont="1" applyBorder="1" applyAlignment="1">
      <alignment horizontal="center" vertical="center" textRotation="180"/>
    </xf>
    <xf numFmtId="3" fontId="10" fillId="0" borderId="34" xfId="8" applyNumberFormat="1" applyFont="1" applyFill="1" applyBorder="1" applyAlignment="1">
      <alignment horizontal="right" vertical="center" indent="1"/>
    </xf>
    <xf numFmtId="204" fontId="10" fillId="0" borderId="38" xfId="8" applyNumberFormat="1" applyFont="1" applyFill="1" applyBorder="1" applyAlignment="1">
      <alignment horizontal="right" vertical="center" indent="1"/>
    </xf>
    <xf numFmtId="4" fontId="10" fillId="0" borderId="57" xfId="8" applyNumberFormat="1" applyFont="1" applyBorder="1" applyAlignment="1">
      <alignment horizontal="right" vertical="center" indent="1"/>
    </xf>
    <xf numFmtId="3" fontId="10" fillId="0" borderId="34" xfId="8" applyNumberFormat="1" applyFont="1" applyFill="1" applyBorder="1" applyAlignment="1" applyProtection="1">
      <alignment horizontal="right" vertical="center" indent="1"/>
      <protection locked="0"/>
    </xf>
    <xf numFmtId="3" fontId="10" fillId="0" borderId="41" xfId="8" applyNumberFormat="1" applyFont="1" applyFill="1" applyBorder="1" applyAlignment="1" applyProtection="1">
      <alignment horizontal="right" vertical="center" indent="1"/>
      <protection locked="0"/>
    </xf>
    <xf numFmtId="204" fontId="10" fillId="0" borderId="53" xfId="8" applyNumberFormat="1" applyFont="1" applyFill="1" applyBorder="1" applyAlignment="1">
      <alignment horizontal="right" vertical="center" indent="1"/>
    </xf>
    <xf numFmtId="4" fontId="10" fillId="0" borderId="64" xfId="8" applyNumberFormat="1" applyFont="1" applyBorder="1" applyAlignment="1">
      <alignment horizontal="right" vertical="center" indent="1"/>
    </xf>
    <xf numFmtId="0" fontId="8" fillId="0" borderId="50" xfId="1" applyFont="1" applyBorder="1" applyAlignment="1">
      <alignment horizontal="centerContinuous" vertical="center" wrapText="1"/>
    </xf>
    <xf numFmtId="0" fontId="8" fillId="0" borderId="20" xfId="1" applyFont="1" applyBorder="1" applyAlignment="1">
      <alignment horizontal="centerContinuous" vertical="center" wrapText="1"/>
    </xf>
    <xf numFmtId="3" fontId="10" fillId="0" borderId="20" xfId="8" applyNumberFormat="1" applyFont="1" applyFill="1" applyBorder="1" applyAlignment="1">
      <alignment horizontal="right" vertical="center" indent="1"/>
    </xf>
    <xf numFmtId="204" fontId="10" fillId="0" borderId="20" xfId="8" applyNumberFormat="1" applyFont="1" applyFill="1" applyBorder="1" applyAlignment="1">
      <alignment horizontal="right" vertical="center" indent="1"/>
    </xf>
    <xf numFmtId="204" fontId="10" fillId="0" borderId="20" xfId="8" applyNumberFormat="1" applyFont="1" applyBorder="1" applyAlignment="1">
      <alignment horizontal="right" vertical="center" indent="1"/>
    </xf>
    <xf numFmtId="4" fontId="10" fillId="0" borderId="21" xfId="8" applyNumberFormat="1" applyFont="1" applyBorder="1" applyAlignment="1">
      <alignment horizontal="right" vertical="center" indent="1"/>
    </xf>
    <xf numFmtId="176" fontId="29" fillId="0" borderId="0" xfId="8" applyNumberFormat="1" applyFont="1" applyAlignment="1"/>
    <xf numFmtId="41" fontId="8" fillId="0" borderId="0" xfId="8" applyFont="1" applyBorder="1" applyAlignment="1">
      <alignment horizontal="left" vertical="center"/>
    </xf>
    <xf numFmtId="41" fontId="8" fillId="0" borderId="0" xfId="8" applyFont="1" applyFill="1" applyBorder="1" applyAlignment="1">
      <alignment horizontal="left" vertical="center"/>
    </xf>
    <xf numFmtId="180" fontId="8" fillId="0" borderId="0" xfId="8" applyNumberFormat="1" applyFont="1" applyBorder="1" applyAlignment="1">
      <alignment horizontal="left" vertical="center"/>
    </xf>
    <xf numFmtId="180" fontId="8" fillId="0" borderId="0" xfId="8" applyNumberFormat="1" applyFont="1" applyAlignment="1">
      <alignment horizontal="left" vertical="center"/>
    </xf>
    <xf numFmtId="41" fontId="8" fillId="0" borderId="22" xfId="8" applyFont="1" applyBorder="1" applyAlignment="1">
      <alignment horizontal="center" vertical="center" wrapText="1"/>
    </xf>
    <xf numFmtId="41" fontId="8" fillId="0" borderId="22" xfId="8" applyFont="1" applyBorder="1" applyAlignment="1">
      <alignment horizontal="left" vertical="center"/>
    </xf>
    <xf numFmtId="41" fontId="11" fillId="2" borderId="28" xfId="8" applyFont="1" applyFill="1" applyBorder="1" applyAlignment="1">
      <alignment horizontal="left" vertical="center" wrapText="1"/>
    </xf>
    <xf numFmtId="0" fontId="8" fillId="2" borderId="20" xfId="1" applyFont="1" applyFill="1" applyBorder="1" applyAlignment="1">
      <alignment horizontal="center" wrapText="1"/>
    </xf>
    <xf numFmtId="205" fontId="10" fillId="0" borderId="14" xfId="8" applyNumberFormat="1" applyFont="1" applyBorder="1" applyAlignment="1">
      <alignment horizontal="right" vertical="center"/>
    </xf>
    <xf numFmtId="205" fontId="10" fillId="0" borderId="10" xfId="8" applyNumberFormat="1" applyFont="1" applyBorder="1" applyAlignment="1">
      <alignment horizontal="right" vertical="center"/>
    </xf>
    <xf numFmtId="205" fontId="23" fillId="0" borderId="10" xfId="8" applyNumberFormat="1" applyFont="1" applyBorder="1" applyAlignment="1">
      <alignment horizontal="right" vertical="center"/>
    </xf>
    <xf numFmtId="205" fontId="23" fillId="0" borderId="48" xfId="8" applyNumberFormat="1" applyFont="1" applyBorder="1" applyAlignment="1">
      <alignment horizontal="right" vertical="center"/>
    </xf>
    <xf numFmtId="41" fontId="23" fillId="0" borderId="35" xfId="8" applyFont="1" applyBorder="1" applyAlignment="1">
      <alignment vertical="center"/>
    </xf>
    <xf numFmtId="41" fontId="23" fillId="0" borderId="20" xfId="8" applyFont="1" applyBorder="1" applyAlignment="1">
      <alignment vertical="center"/>
    </xf>
    <xf numFmtId="205" fontId="23" fillId="0" borderId="20" xfId="8" applyNumberFormat="1" applyFont="1" applyBorder="1" applyAlignment="1">
      <alignment horizontal="right" vertical="center"/>
    </xf>
    <xf numFmtId="180" fontId="5" fillId="0" borderId="0" xfId="8" applyNumberFormat="1" applyFont="1" applyAlignment="1">
      <alignment vertical="center"/>
    </xf>
    <xf numFmtId="180" fontId="8" fillId="0" borderId="0" xfId="8" applyNumberFormat="1" applyFont="1" applyAlignment="1"/>
    <xf numFmtId="176" fontId="72" fillId="0" borderId="0" xfId="8" applyNumberFormat="1" applyFont="1" applyBorder="1" applyAlignment="1">
      <alignment horizontal="left" vertical="center"/>
    </xf>
    <xf numFmtId="176" fontId="73" fillId="0" borderId="22" xfId="8" applyNumberFormat="1" applyFont="1" applyBorder="1" applyAlignment="1">
      <alignment horizontal="left" vertical="center"/>
    </xf>
    <xf numFmtId="176" fontId="40" fillId="0" borderId="22" xfId="8" applyNumberFormat="1" applyFont="1" applyBorder="1" applyAlignment="1">
      <alignment vertical="center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1" xfId="8" applyNumberFormat="1" applyFont="1" applyFill="1" applyBorder="1" applyAlignment="1">
      <alignment horizontal="center" vertical="center" wrapText="1"/>
    </xf>
    <xf numFmtId="0" fontId="22" fillId="2" borderId="45" xfId="8" applyNumberFormat="1" applyFont="1" applyFill="1" applyBorder="1" applyAlignment="1">
      <alignment horizontal="center" vertical="center" wrapText="1"/>
    </xf>
    <xf numFmtId="41" fontId="23" fillId="0" borderId="31" xfId="8" applyFont="1" applyBorder="1" applyAlignment="1">
      <alignment horizontal="center" vertical="center"/>
    </xf>
    <xf numFmtId="176" fontId="23" fillId="0" borderId="26" xfId="8" applyNumberFormat="1" applyFont="1" applyBorder="1" applyAlignment="1">
      <alignment horizontal="center" vertical="center"/>
    </xf>
    <xf numFmtId="176" fontId="23" fillId="0" borderId="27" xfId="8" applyNumberFormat="1" applyFont="1" applyBorder="1" applyAlignment="1">
      <alignment horizontal="right" vertical="center"/>
    </xf>
    <xf numFmtId="176" fontId="23" fillId="0" borderId="28" xfId="8" applyNumberFormat="1" applyFont="1" applyBorder="1" applyAlignment="1">
      <alignment horizontal="center" vertical="center"/>
    </xf>
    <xf numFmtId="41" fontId="23" fillId="0" borderId="26" xfId="8" applyFont="1" applyBorder="1" applyAlignment="1">
      <alignment horizontal="center" vertical="center"/>
    </xf>
    <xf numFmtId="41" fontId="23" fillId="0" borderId="55" xfId="8" applyFont="1" applyBorder="1" applyAlignment="1">
      <alignment vertical="center"/>
    </xf>
    <xf numFmtId="41" fontId="23" fillId="0" borderId="11" xfId="8" applyFont="1" applyBorder="1" applyAlignment="1">
      <alignment horizontal="center" vertical="center"/>
    </xf>
    <xf numFmtId="41" fontId="23" fillId="0" borderId="12" xfId="8" applyFont="1" applyBorder="1" applyAlignment="1">
      <alignment vertical="center"/>
    </xf>
    <xf numFmtId="41" fontId="23" fillId="0" borderId="11" xfId="8" applyFont="1" applyFill="1" applyBorder="1" applyAlignment="1">
      <alignment horizontal="center" vertical="center"/>
    </xf>
    <xf numFmtId="41" fontId="23" fillId="0" borderId="12" xfId="8" applyFont="1" applyFill="1" applyBorder="1" applyAlignment="1">
      <alignment horizontal="center" vertical="center"/>
    </xf>
    <xf numFmtId="41" fontId="23" fillId="0" borderId="48" xfId="8" applyFont="1" applyFill="1" applyBorder="1" applyAlignment="1">
      <alignment horizontal="center" vertical="center"/>
    </xf>
    <xf numFmtId="41" fontId="23" fillId="0" borderId="49" xfId="8" applyFont="1" applyFill="1" applyBorder="1" applyAlignment="1">
      <alignment horizontal="center" vertical="center"/>
    </xf>
    <xf numFmtId="41" fontId="23" fillId="0" borderId="35" xfId="8" applyFont="1" applyFill="1" applyBorder="1" applyAlignment="1">
      <alignment horizontal="center" vertical="center"/>
    </xf>
    <xf numFmtId="41" fontId="23" fillId="0" borderId="92" xfId="8" applyFont="1" applyFill="1" applyBorder="1" applyAlignment="1">
      <alignment horizontal="center" vertical="center"/>
    </xf>
    <xf numFmtId="41" fontId="23" fillId="0" borderId="60" xfId="8" applyFont="1" applyFill="1" applyBorder="1" applyAlignment="1">
      <alignment horizontal="center" vertical="center"/>
    </xf>
    <xf numFmtId="41" fontId="23" fillId="0" borderId="23" xfId="8" applyFont="1" applyFill="1" applyBorder="1" applyAlignment="1">
      <alignment horizontal="center" vertical="center"/>
    </xf>
    <xf numFmtId="41" fontId="23" fillId="0" borderId="21" xfId="8" applyFont="1" applyFill="1" applyBorder="1" applyAlignment="1">
      <alignment horizontal="center" vertical="center"/>
    </xf>
    <xf numFmtId="176" fontId="14" fillId="0" borderId="0" xfId="8" applyNumberFormat="1" applyFont="1" applyAlignment="1">
      <alignment horizontal="left"/>
    </xf>
    <xf numFmtId="176" fontId="73" fillId="0" borderId="0" xfId="8" applyNumberFormat="1" applyFont="1" applyBorder="1" applyAlignment="1">
      <alignment horizontal="left" vertical="center"/>
    </xf>
    <xf numFmtId="176" fontId="40" fillId="0" borderId="22" xfId="8" applyNumberFormat="1" applyFont="1" applyBorder="1" applyAlignment="1">
      <alignment horizontal="right" vertical="center"/>
    </xf>
    <xf numFmtId="0" fontId="22" fillId="0" borderId="22" xfId="1" applyFont="1" applyBorder="1" applyAlignment="1">
      <alignment horizontal="right" wrapText="1"/>
    </xf>
    <xf numFmtId="0" fontId="22" fillId="2" borderId="143" xfId="1" applyFont="1" applyFill="1" applyBorder="1" applyAlignment="1">
      <alignment horizontal="center" vertical="center" wrapText="1"/>
    </xf>
    <xf numFmtId="3" fontId="22" fillId="2" borderId="3" xfId="1" applyNumberFormat="1" applyFont="1" applyFill="1" applyBorder="1" applyAlignment="1">
      <alignment horizontal="center" vertical="center" wrapText="1"/>
    </xf>
    <xf numFmtId="3" fontId="22" fillId="2" borderId="5" xfId="1" applyNumberFormat="1" applyFont="1" applyFill="1" applyBorder="1" applyAlignment="1">
      <alignment horizontal="center" vertical="center" wrapText="1"/>
    </xf>
    <xf numFmtId="41" fontId="23" fillId="0" borderId="31" xfId="8" applyFont="1" applyFill="1" applyBorder="1" applyAlignment="1">
      <alignment horizontal="center" vertical="center"/>
    </xf>
    <xf numFmtId="206" fontId="23" fillId="0" borderId="26" xfId="8" applyNumberFormat="1" applyFont="1" applyBorder="1" applyAlignment="1">
      <alignment horizontal="right" vertical="center"/>
    </xf>
    <xf numFmtId="192" fontId="23" fillId="0" borderId="27" xfId="8" applyNumberFormat="1" applyFont="1" applyBorder="1" applyAlignment="1">
      <alignment horizontal="right" vertical="center"/>
    </xf>
    <xf numFmtId="206" fontId="23" fillId="0" borderId="28" xfId="8" applyNumberFormat="1" applyFont="1" applyBorder="1" applyAlignment="1">
      <alignment horizontal="right" vertical="center"/>
    </xf>
    <xf numFmtId="192" fontId="23" fillId="0" borderId="31" xfId="8" applyNumberFormat="1" applyFont="1" applyBorder="1" applyAlignment="1">
      <alignment horizontal="right" vertical="center"/>
    </xf>
    <xf numFmtId="206" fontId="23" fillId="0" borderId="26" xfId="8" applyNumberFormat="1" applyFont="1" applyBorder="1" applyAlignment="1">
      <alignment horizontal="center" vertical="center"/>
    </xf>
    <xf numFmtId="192" fontId="23" fillId="0" borderId="55" xfId="8" applyNumberFormat="1" applyFont="1" applyBorder="1" applyAlignment="1">
      <alignment horizontal="right" vertical="center"/>
    </xf>
    <xf numFmtId="192" fontId="23" fillId="0" borderId="10" xfId="8" applyNumberFormat="1" applyFont="1" applyBorder="1" applyAlignment="1">
      <alignment horizontal="right" vertical="center"/>
    </xf>
    <xf numFmtId="192" fontId="23" fillId="0" borderId="11" xfId="8" applyNumberFormat="1" applyFont="1" applyBorder="1" applyAlignment="1">
      <alignment horizontal="right" vertical="center"/>
    </xf>
    <xf numFmtId="192" fontId="23" fillId="0" borderId="12" xfId="8" applyNumberFormat="1" applyFont="1" applyBorder="1" applyAlignment="1">
      <alignment horizontal="right" vertical="center"/>
    </xf>
    <xf numFmtId="192" fontId="23" fillId="0" borderId="10" xfId="8" applyNumberFormat="1" applyFont="1" applyFill="1" applyBorder="1" applyAlignment="1">
      <alignment horizontal="right" vertical="center"/>
    </xf>
    <xf numFmtId="192" fontId="23" fillId="0" borderId="11" xfId="8" applyNumberFormat="1" applyFont="1" applyFill="1" applyBorder="1" applyAlignment="1">
      <alignment horizontal="right" vertical="center"/>
    </xf>
    <xf numFmtId="192" fontId="23" fillId="0" borderId="48" xfId="8" applyNumberFormat="1" applyFont="1" applyBorder="1" applyAlignment="1">
      <alignment horizontal="right" vertical="center"/>
    </xf>
    <xf numFmtId="192" fontId="23" fillId="0" borderId="93" xfId="8" applyNumberFormat="1" applyFont="1" applyBorder="1" applyAlignment="1">
      <alignment horizontal="right" vertical="center"/>
    </xf>
    <xf numFmtId="192" fontId="23" fillId="0" borderId="49" xfId="8" applyNumberFormat="1" applyFont="1" applyBorder="1" applyAlignment="1">
      <alignment horizontal="right" vertical="center"/>
    </xf>
    <xf numFmtId="192" fontId="23" fillId="0" borderId="20" xfId="8" applyNumberFormat="1" applyFont="1" applyBorder="1" applyAlignment="1">
      <alignment horizontal="right" vertical="center"/>
    </xf>
    <xf numFmtId="192" fontId="23" fillId="0" borderId="23" xfId="8" applyNumberFormat="1" applyFont="1" applyBorder="1" applyAlignment="1">
      <alignment horizontal="right" vertical="center"/>
    </xf>
    <xf numFmtId="192" fontId="23" fillId="0" borderId="21" xfId="8" applyNumberFormat="1" applyFont="1" applyBorder="1" applyAlignment="1">
      <alignment horizontal="right" vertical="center"/>
    </xf>
    <xf numFmtId="176" fontId="8" fillId="0" borderId="0" xfId="8" applyNumberFormat="1" applyFont="1" applyBorder="1" applyAlignment="1">
      <alignment vertical="center"/>
    </xf>
    <xf numFmtId="176" fontId="8" fillId="0" borderId="0" xfId="8" applyNumberFormat="1" applyFont="1" applyBorder="1" applyAlignment="1"/>
    <xf numFmtId="176" fontId="14" fillId="0" borderId="0" xfId="8" applyNumberFormat="1" applyFont="1" applyAlignment="1"/>
    <xf numFmtId="41" fontId="22" fillId="0" borderId="0" xfId="8" applyFont="1" applyAlignment="1">
      <alignment vertical="center"/>
    </xf>
    <xf numFmtId="0" fontId="22" fillId="2" borderId="14" xfId="8" applyNumberFormat="1" applyFont="1" applyFill="1" applyBorder="1" applyAlignment="1">
      <alignment horizontal="center" vertical="center" wrapText="1"/>
    </xf>
    <xf numFmtId="0" fontId="22" fillId="2" borderId="45" xfId="1" applyFont="1" applyFill="1" applyBorder="1" applyAlignment="1">
      <alignment horizontal="center" vertical="center" wrapText="1"/>
    </xf>
    <xf numFmtId="207" fontId="23" fillId="0" borderId="31" xfId="8" applyNumberFormat="1" applyFont="1" applyBorder="1" applyAlignment="1">
      <alignment horizontal="right" vertical="center"/>
    </xf>
    <xf numFmtId="207" fontId="23" fillId="0" borderId="26" xfId="8" applyNumberFormat="1" applyFont="1" applyBorder="1" applyAlignment="1">
      <alignment horizontal="right" vertical="center"/>
    </xf>
    <xf numFmtId="207" fontId="23" fillId="0" borderId="28" xfId="8" applyNumberFormat="1" applyFont="1" applyBorder="1" applyAlignment="1">
      <alignment horizontal="right" vertical="center"/>
    </xf>
    <xf numFmtId="207" fontId="23" fillId="0" borderId="10" xfId="8" applyNumberFormat="1" applyFont="1" applyBorder="1" applyAlignment="1">
      <alignment horizontal="right" vertical="center"/>
    </xf>
    <xf numFmtId="207" fontId="23" fillId="0" borderId="10" xfId="8" applyNumberFormat="1" applyFont="1" applyFill="1" applyBorder="1" applyAlignment="1">
      <alignment horizontal="right" vertical="center"/>
    </xf>
    <xf numFmtId="207" fontId="23" fillId="0" borderId="10" xfId="1" applyNumberFormat="1" applyFont="1" applyBorder="1" applyAlignment="1">
      <alignment vertical="center"/>
    </xf>
    <xf numFmtId="207" fontId="23" fillId="0" borderId="48" xfId="1" applyNumberFormat="1" applyFont="1" applyBorder="1" applyAlignment="1">
      <alignment vertical="center"/>
    </xf>
    <xf numFmtId="207" fontId="23" fillId="0" borderId="35" xfId="1" applyNumberFormat="1" applyFont="1" applyBorder="1" applyAlignment="1">
      <alignment vertical="center"/>
    </xf>
    <xf numFmtId="207" fontId="23" fillId="0" borderId="20" xfId="1" applyNumberFormat="1" applyFont="1" applyBorder="1" applyAlignment="1">
      <alignment vertical="center"/>
    </xf>
    <xf numFmtId="0" fontId="8" fillId="0" borderId="15" xfId="1" applyFont="1" applyBorder="1" applyAlignment="1">
      <alignment vertical="center"/>
    </xf>
    <xf numFmtId="207" fontId="10" fillId="0" borderId="15" xfId="8" applyNumberFormat="1" applyFont="1" applyFill="1" applyBorder="1" applyAlignment="1">
      <alignment horizontal="right" vertical="center"/>
    </xf>
    <xf numFmtId="41" fontId="8" fillId="0" borderId="15" xfId="8" applyFont="1" applyBorder="1" applyAlignment="1">
      <alignment vertical="center"/>
    </xf>
    <xf numFmtId="180" fontId="72" fillId="0" borderId="0" xfId="8" applyNumberFormat="1" applyFont="1" applyBorder="1" applyAlignment="1">
      <alignment horizontal="left" vertical="center"/>
    </xf>
    <xf numFmtId="180" fontId="88" fillId="0" borderId="22" xfId="8" applyNumberFormat="1" applyFont="1" applyBorder="1" applyAlignment="1">
      <alignment horizontal="left" vertical="center"/>
    </xf>
    <xf numFmtId="0" fontId="22" fillId="0" borderId="44" xfId="1" applyFont="1" applyBorder="1" applyAlignment="1">
      <alignment horizontal="center" vertical="center"/>
    </xf>
    <xf numFmtId="41" fontId="23" fillId="0" borderId="14" xfId="8" applyFont="1" applyBorder="1" applyAlignment="1">
      <alignment horizontal="center" vertical="center"/>
    </xf>
    <xf numFmtId="202" fontId="23" fillId="0" borderId="14" xfId="8" applyNumberFormat="1" applyFont="1" applyBorder="1" applyAlignment="1">
      <alignment horizontal="right" vertical="center"/>
    </xf>
    <xf numFmtId="208" fontId="23" fillId="0" borderId="14" xfId="8" applyNumberFormat="1" applyFont="1" applyBorder="1" applyAlignment="1">
      <alignment horizontal="right" vertical="center"/>
    </xf>
    <xf numFmtId="0" fontId="22" fillId="0" borderId="45" xfId="1" applyFont="1" applyBorder="1" applyAlignment="1">
      <alignment horizontal="center" vertical="center"/>
    </xf>
    <xf numFmtId="41" fontId="23" fillId="0" borderId="35" xfId="8" applyFont="1" applyBorder="1" applyAlignment="1">
      <alignment horizontal="center" vertical="center"/>
    </xf>
    <xf numFmtId="202" fontId="23" fillId="0" borderId="35" xfId="8" applyNumberFormat="1" applyFont="1" applyBorder="1" applyAlignment="1">
      <alignment horizontal="right" vertical="center"/>
    </xf>
    <xf numFmtId="208" fontId="23" fillId="0" borderId="35" xfId="8" applyNumberFormat="1" applyFont="1" applyBorder="1" applyAlignment="1">
      <alignment horizontal="right" vertical="center"/>
    </xf>
    <xf numFmtId="202" fontId="23" fillId="0" borderId="10" xfId="8" applyNumberFormat="1" applyFont="1" applyBorder="1" applyAlignment="1">
      <alignment horizontal="right" vertical="center"/>
    </xf>
    <xf numFmtId="208" fontId="23" fillId="0" borderId="10" xfId="8" applyNumberFormat="1" applyFont="1" applyBorder="1" applyAlignment="1">
      <alignment horizontal="right" vertical="center"/>
    </xf>
    <xf numFmtId="202" fontId="23" fillId="0" borderId="48" xfId="8" applyNumberFormat="1" applyFont="1" applyBorder="1" applyAlignment="1">
      <alignment horizontal="right" vertical="center"/>
    </xf>
    <xf numFmtId="208" fontId="23" fillId="0" borderId="48" xfId="8" applyNumberFormat="1" applyFont="1" applyBorder="1" applyAlignment="1">
      <alignment horizontal="right" vertical="center"/>
    </xf>
    <xf numFmtId="41" fontId="23" fillId="0" borderId="20" xfId="8" applyFont="1" applyBorder="1" applyAlignment="1">
      <alignment horizontal="center" vertical="center"/>
    </xf>
    <xf numFmtId="208" fontId="23" fillId="0" borderId="20" xfId="8" applyNumberFormat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176" fontId="29" fillId="0" borderId="0" xfId="8" applyNumberFormat="1" applyFont="1" applyAlignment="1">
      <alignment vertical="center"/>
    </xf>
    <xf numFmtId="0" fontId="90" fillId="0" borderId="0" xfId="1" applyFont="1" applyAlignment="1">
      <alignment horizontal="left" vertical="center"/>
    </xf>
    <xf numFmtId="176" fontId="88" fillId="0" borderId="22" xfId="8" applyNumberFormat="1" applyFont="1" applyBorder="1" applyAlignment="1">
      <alignment horizontal="left" vertical="center"/>
    </xf>
    <xf numFmtId="0" fontId="22" fillId="2" borderId="5" xfId="1" applyFont="1" applyFill="1" applyBorder="1" applyAlignment="1">
      <alignment horizontal="center" vertical="center" wrapText="1"/>
    </xf>
    <xf numFmtId="199" fontId="23" fillId="0" borderId="10" xfId="8" applyNumberFormat="1" applyFont="1" applyBorder="1" applyAlignment="1">
      <alignment horizontal="right" vertical="center"/>
    </xf>
    <xf numFmtId="187" fontId="23" fillId="0" borderId="10" xfId="8" applyNumberFormat="1" applyFont="1" applyBorder="1" applyAlignment="1">
      <alignment horizontal="right" vertical="center"/>
    </xf>
    <xf numFmtId="199" fontId="23" fillId="0" borderId="48" xfId="8" applyNumberFormat="1" applyFont="1" applyBorder="1" applyAlignment="1">
      <alignment horizontal="right" vertical="center"/>
    </xf>
    <xf numFmtId="187" fontId="23" fillId="0" borderId="48" xfId="8" applyNumberFormat="1" applyFont="1" applyBorder="1" applyAlignment="1">
      <alignment horizontal="right" vertical="center"/>
    </xf>
    <xf numFmtId="199" fontId="8" fillId="0" borderId="0" xfId="1" applyNumberFormat="1" applyFont="1" applyAlignment="1">
      <alignment vertical="center"/>
    </xf>
    <xf numFmtId="199" fontId="23" fillId="0" borderId="20" xfId="8" applyNumberFormat="1" applyFont="1" applyBorder="1" applyAlignment="1">
      <alignment horizontal="right" vertical="center"/>
    </xf>
    <xf numFmtId="187" fontId="23" fillId="0" borderId="20" xfId="8" applyNumberFormat="1" applyFont="1" applyBorder="1" applyAlignment="1">
      <alignment horizontal="right" vertical="center"/>
    </xf>
    <xf numFmtId="199" fontId="10" fillId="0" borderId="0" xfId="8" applyNumberFormat="1" applyFont="1" applyFill="1" applyBorder="1" applyAlignment="1">
      <alignment horizontal="right" vertical="center"/>
    </xf>
    <xf numFmtId="187" fontId="10" fillId="0" borderId="0" xfId="8" applyNumberFormat="1" applyFont="1" applyFill="1" applyBorder="1" applyAlignment="1">
      <alignment horizontal="right" vertical="center"/>
    </xf>
    <xf numFmtId="199" fontId="10" fillId="0" borderId="0" xfId="8" applyNumberFormat="1" applyFont="1" applyBorder="1" applyAlignment="1">
      <alignment horizontal="right" vertical="center"/>
    </xf>
    <xf numFmtId="176" fontId="13" fillId="0" borderId="0" xfId="8" applyNumberFormat="1" applyFont="1" applyAlignment="1">
      <alignment vertical="center"/>
    </xf>
    <xf numFmtId="176" fontId="13" fillId="0" borderId="0" xfId="8" applyNumberFormat="1" applyFont="1" applyAlignment="1"/>
    <xf numFmtId="176" fontId="72" fillId="0" borderId="0" xfId="8" applyNumberFormat="1" applyFont="1" applyBorder="1" applyAlignment="1">
      <alignment vertical="center"/>
    </xf>
    <xf numFmtId="0" fontId="91" fillId="0" borderId="0" xfId="1" applyFont="1" applyAlignment="1">
      <alignment horizontal="left" vertical="center"/>
    </xf>
    <xf numFmtId="176" fontId="22" fillId="0" borderId="22" xfId="8" applyNumberFormat="1" applyFont="1" applyBorder="1" applyAlignment="1">
      <alignment horizontal="right" vertical="center" wrapText="1"/>
    </xf>
    <xf numFmtId="0" fontId="22" fillId="2" borderId="137" xfId="1" applyFont="1" applyFill="1" applyBorder="1" applyAlignment="1">
      <alignment horizontal="left" vertical="center" wrapText="1"/>
    </xf>
    <xf numFmtId="0" fontId="22" fillId="2" borderId="140" xfId="1" applyFont="1" applyFill="1" applyBorder="1" applyAlignment="1">
      <alignment horizontal="left" vertical="center" wrapText="1"/>
    </xf>
    <xf numFmtId="0" fontId="22" fillId="2" borderId="96" xfId="8" applyNumberFormat="1" applyFont="1" applyFill="1" applyBorder="1" applyAlignment="1">
      <alignment horizontal="center" vertical="center" wrapText="1"/>
    </xf>
    <xf numFmtId="200" fontId="23" fillId="0" borderId="31" xfId="8" applyNumberFormat="1" applyFont="1" applyBorder="1" applyAlignment="1">
      <alignment horizontal="right" vertical="center"/>
    </xf>
    <xf numFmtId="199" fontId="23" fillId="0" borderId="31" xfId="8" applyNumberFormat="1" applyFont="1" applyBorder="1" applyAlignment="1">
      <alignment horizontal="center" vertical="center"/>
    </xf>
    <xf numFmtId="192" fontId="23" fillId="0" borderId="26" xfId="8" applyNumberFormat="1" applyFont="1" applyBorder="1" applyAlignment="1">
      <alignment horizontal="right" vertical="center"/>
    </xf>
    <xf numFmtId="200" fontId="23" fillId="0" borderId="10" xfId="8" applyNumberFormat="1" applyFont="1" applyBorder="1" applyAlignment="1">
      <alignment horizontal="right" vertical="center"/>
    </xf>
    <xf numFmtId="209" fontId="23" fillId="0" borderId="10" xfId="8" applyNumberFormat="1" applyFont="1" applyBorder="1" applyAlignment="1">
      <alignment horizontal="right" vertical="center"/>
    </xf>
    <xf numFmtId="200" fontId="23" fillId="0" borderId="35" xfId="8" applyNumberFormat="1" applyFont="1" applyBorder="1" applyAlignment="1">
      <alignment horizontal="right" vertical="center"/>
    </xf>
    <xf numFmtId="192" fontId="23" fillId="0" borderId="35" xfId="8" applyNumberFormat="1" applyFont="1" applyBorder="1" applyAlignment="1">
      <alignment horizontal="right" vertical="center"/>
    </xf>
    <xf numFmtId="200" fontId="23" fillId="0" borderId="20" xfId="8" applyNumberFormat="1" applyFont="1" applyBorder="1" applyAlignment="1">
      <alignment horizontal="right" vertical="center"/>
    </xf>
    <xf numFmtId="192" fontId="23" fillId="0" borderId="20" xfId="8" applyNumberFormat="1" applyFont="1" applyFill="1" applyBorder="1" applyAlignment="1">
      <alignment horizontal="right" vertical="center"/>
    </xf>
    <xf numFmtId="210" fontId="93" fillId="0" borderId="0" xfId="8" applyNumberFormat="1" applyFont="1" applyBorder="1" applyAlignment="1">
      <alignment horizontal="right" vertical="center"/>
    </xf>
    <xf numFmtId="41" fontId="23" fillId="0" borderId="31" xfId="8" applyFont="1" applyBorder="1" applyAlignment="1">
      <alignment horizontal="right" vertical="center"/>
    </xf>
    <xf numFmtId="41" fontId="23" fillId="0" borderId="26" xfId="8" applyFont="1" applyBorder="1" applyAlignment="1">
      <alignment horizontal="right" vertical="center"/>
    </xf>
    <xf numFmtId="41" fontId="23" fillId="0" borderId="35" xfId="8" applyFont="1" applyBorder="1" applyAlignment="1">
      <alignment horizontal="right" vertical="center"/>
    </xf>
    <xf numFmtId="200" fontId="10" fillId="0" borderId="0" xfId="8" applyNumberFormat="1" applyFont="1" applyBorder="1" applyAlignment="1">
      <alignment horizontal="right" vertical="center"/>
    </xf>
    <xf numFmtId="41" fontId="23" fillId="0" borderId="20" xfId="8" applyFont="1" applyBorder="1" applyAlignment="1">
      <alignment horizontal="right" vertical="center"/>
    </xf>
    <xf numFmtId="0" fontId="22" fillId="2" borderId="23" xfId="8" applyNumberFormat="1" applyFont="1" applyFill="1" applyBorder="1" applyAlignment="1">
      <alignment horizontal="center" vertical="center" wrapText="1"/>
    </xf>
    <xf numFmtId="0" fontId="22" fillId="0" borderId="44" xfId="1" applyFont="1" applyBorder="1" applyAlignment="1">
      <alignment horizontal="left" vertical="center" indent="1"/>
    </xf>
    <xf numFmtId="3" fontId="23" fillId="0" borderId="14" xfId="8" applyNumberFormat="1" applyFont="1" applyBorder="1" applyAlignment="1">
      <alignment horizontal="right" vertical="center" indent="1"/>
    </xf>
    <xf numFmtId="3" fontId="23" fillId="0" borderId="13" xfId="8" applyNumberFormat="1" applyFont="1" applyBorder="1" applyAlignment="1">
      <alignment horizontal="right" vertical="center" indent="1"/>
    </xf>
    <xf numFmtId="0" fontId="22" fillId="0" borderId="45" xfId="1" applyFont="1" applyBorder="1" applyAlignment="1">
      <alignment horizontal="left" vertical="center" indent="1" shrinkToFit="1"/>
    </xf>
    <xf numFmtId="0" fontId="22" fillId="0" borderId="45" xfId="1" applyFont="1" applyBorder="1" applyAlignment="1">
      <alignment horizontal="left" vertical="center" indent="1"/>
    </xf>
    <xf numFmtId="0" fontId="22" fillId="0" borderId="46" xfId="1" applyFont="1" applyBorder="1" applyAlignment="1">
      <alignment horizontal="left" vertical="center" indent="1"/>
    </xf>
    <xf numFmtId="3" fontId="23" fillId="0" borderId="10" xfId="8" applyNumberFormat="1" applyFont="1" applyBorder="1" applyAlignment="1">
      <alignment horizontal="right" vertical="center" indent="1"/>
    </xf>
    <xf numFmtId="3" fontId="23" fillId="0" borderId="11" xfId="8" applyNumberFormat="1" applyFont="1" applyBorder="1" applyAlignment="1">
      <alignment horizontal="right" vertical="center" indent="1"/>
    </xf>
    <xf numFmtId="0" fontId="22" fillId="0" borderId="12" xfId="1" applyFont="1" applyBorder="1" applyAlignment="1">
      <alignment horizontal="left" vertical="center" indent="1" shrinkToFit="1"/>
    </xf>
    <xf numFmtId="0" fontId="22" fillId="0" borderId="12" xfId="1" applyFont="1" applyBorder="1" applyAlignment="1">
      <alignment horizontal="left" vertical="center" indent="1"/>
    </xf>
    <xf numFmtId="0" fontId="22" fillId="0" borderId="46" xfId="1" applyFont="1" applyBorder="1" applyAlignment="1">
      <alignment horizontal="left" vertical="center" indent="2"/>
    </xf>
    <xf numFmtId="0" fontId="40" fillId="0" borderId="12" xfId="1" applyFont="1" applyBorder="1" applyAlignment="1">
      <alignment horizontal="left" vertical="center" indent="1" shrinkToFit="1"/>
    </xf>
    <xf numFmtId="0" fontId="40" fillId="0" borderId="12" xfId="1" applyFont="1" applyBorder="1" applyAlignment="1">
      <alignment horizontal="left" vertical="center" indent="1"/>
    </xf>
    <xf numFmtId="3" fontId="23" fillId="0" borderId="48" xfId="8" applyNumberFormat="1" applyFont="1" applyBorder="1" applyAlignment="1">
      <alignment horizontal="right" vertical="center" indent="1"/>
    </xf>
    <xf numFmtId="0" fontId="22" fillId="0" borderId="142" xfId="1" applyFont="1" applyBorder="1" applyAlignment="1">
      <alignment horizontal="left" vertical="center" indent="1"/>
    </xf>
    <xf numFmtId="3" fontId="23" fillId="0" borderId="41" xfId="8" applyNumberFormat="1" applyFont="1" applyBorder="1" applyAlignment="1">
      <alignment horizontal="right" vertical="center" indent="1"/>
    </xf>
    <xf numFmtId="0" fontId="22" fillId="0" borderId="64" xfId="1" applyFont="1" applyBorder="1" applyAlignment="1">
      <alignment horizontal="left" vertical="center" indent="1" shrinkToFit="1"/>
    </xf>
    <xf numFmtId="0" fontId="22" fillId="0" borderId="64" xfId="1" applyFont="1" applyBorder="1" applyAlignment="1">
      <alignment horizontal="left" vertical="center" indent="1"/>
    </xf>
    <xf numFmtId="0" fontId="91" fillId="0" borderId="0" xfId="1" applyFont="1" applyAlignment="1">
      <alignment horizontal="left" vertical="center" wrapText="1"/>
    </xf>
    <xf numFmtId="41" fontId="40" fillId="0" borderId="0" xfId="8" applyFont="1" applyAlignment="1">
      <alignment vertical="center"/>
    </xf>
    <xf numFmtId="41" fontId="22" fillId="0" borderId="0" xfId="8" applyFont="1" applyAlignment="1">
      <alignment horizontal="left" vertical="center"/>
    </xf>
    <xf numFmtId="41" fontId="40" fillId="0" borderId="22" xfId="8" applyFont="1" applyBorder="1" applyAlignment="1">
      <alignment vertical="center"/>
    </xf>
    <xf numFmtId="41" fontId="22" fillId="0" borderId="22" xfId="8" applyFont="1" applyBorder="1" applyAlignment="1">
      <alignment horizontal="left" vertical="center"/>
    </xf>
    <xf numFmtId="0" fontId="22" fillId="2" borderId="4" xfId="8" applyNumberFormat="1" applyFont="1" applyFill="1" applyBorder="1" applyAlignment="1">
      <alignment horizontal="center" vertical="center" wrapText="1"/>
    </xf>
    <xf numFmtId="187" fontId="23" fillId="0" borderId="31" xfId="8" applyNumberFormat="1" applyFont="1" applyBorder="1" applyAlignment="1">
      <alignment horizontal="right" vertical="center"/>
    </xf>
    <xf numFmtId="187" fontId="23" fillId="0" borderId="26" xfId="8" applyNumberFormat="1" applyFont="1" applyBorder="1" applyAlignment="1">
      <alignment horizontal="right" vertical="center"/>
    </xf>
    <xf numFmtId="187" fontId="23" fillId="0" borderId="28" xfId="8" applyNumberFormat="1" applyFont="1" applyBorder="1" applyAlignment="1">
      <alignment horizontal="right" vertical="center"/>
    </xf>
    <xf numFmtId="176" fontId="23" fillId="0" borderId="26" xfId="8" applyNumberFormat="1" applyFont="1" applyBorder="1" applyAlignment="1">
      <alignment vertical="center"/>
    </xf>
    <xf numFmtId="41" fontId="23" fillId="0" borderId="11" xfId="8" applyFont="1" applyBorder="1" applyAlignment="1">
      <alignment horizontal="right" vertical="center"/>
    </xf>
    <xf numFmtId="176" fontId="23" fillId="0" borderId="11" xfId="8" applyNumberFormat="1" applyFont="1" applyBorder="1" applyAlignment="1">
      <alignment vertical="center"/>
    </xf>
    <xf numFmtId="187" fontId="23" fillId="0" borderId="35" xfId="8" applyNumberFormat="1" applyFont="1" applyBorder="1" applyAlignment="1">
      <alignment horizontal="right" vertical="center"/>
    </xf>
    <xf numFmtId="41" fontId="23" fillId="0" borderId="92" xfId="8" applyFont="1" applyBorder="1" applyAlignment="1">
      <alignment horizontal="right" vertical="center"/>
    </xf>
    <xf numFmtId="41" fontId="23" fillId="0" borderId="23" xfId="8" applyFont="1" applyBorder="1" applyAlignment="1">
      <alignment horizontal="right" vertical="center"/>
    </xf>
    <xf numFmtId="0" fontId="40" fillId="0" borderId="22" xfId="1" applyFont="1" applyBorder="1" applyAlignment="1">
      <alignment horizontal="left" vertical="center"/>
    </xf>
    <xf numFmtId="176" fontId="79" fillId="0" borderId="22" xfId="8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/>
    </xf>
    <xf numFmtId="205" fontId="23" fillId="0" borderId="31" xfId="8" applyNumberFormat="1" applyFont="1" applyBorder="1" applyAlignment="1">
      <alignment horizontal="right" vertical="center"/>
    </xf>
    <xf numFmtId="205" fontId="23" fillId="0" borderId="28" xfId="8" applyNumberFormat="1" applyFont="1" applyBorder="1" applyAlignment="1">
      <alignment horizontal="right" vertical="center"/>
    </xf>
    <xf numFmtId="205" fontId="23" fillId="0" borderId="26" xfId="8" applyNumberFormat="1" applyFont="1" applyBorder="1" applyAlignment="1">
      <alignment horizontal="right" vertical="center"/>
    </xf>
    <xf numFmtId="43" fontId="23" fillId="0" borderId="55" xfId="8" applyNumberFormat="1" applyFont="1" applyBorder="1" applyAlignment="1">
      <alignment horizontal="right" vertical="center"/>
    </xf>
    <xf numFmtId="205" fontId="23" fillId="0" borderId="11" xfId="8" applyNumberFormat="1" applyFont="1" applyBorder="1" applyAlignment="1">
      <alignment horizontal="right" vertical="center"/>
    </xf>
    <xf numFmtId="43" fontId="23" fillId="0" borderId="12" xfId="8" applyNumberFormat="1" applyFont="1" applyBorder="1" applyAlignment="1">
      <alignment horizontal="right" vertical="center"/>
    </xf>
    <xf numFmtId="205" fontId="23" fillId="0" borderId="10" xfId="8" applyNumberFormat="1" applyFont="1" applyBorder="1" applyAlignment="1">
      <alignment horizontal="center" vertical="center"/>
    </xf>
    <xf numFmtId="43" fontId="23" fillId="0" borderId="12" xfId="8" applyNumberFormat="1" applyFont="1" applyBorder="1" applyAlignment="1">
      <alignment horizontal="center" vertical="center"/>
    </xf>
    <xf numFmtId="205" fontId="25" fillId="0" borderId="10" xfId="8" applyNumberFormat="1" applyFont="1" applyBorder="1" applyAlignment="1">
      <alignment horizontal="right" vertical="center"/>
    </xf>
    <xf numFmtId="180" fontId="25" fillId="0" borderId="12" xfId="8" applyNumberFormat="1" applyFont="1" applyBorder="1" applyAlignment="1">
      <alignment horizontal="right" vertical="center"/>
    </xf>
    <xf numFmtId="205" fontId="25" fillId="0" borderId="48" xfId="8" applyNumberFormat="1" applyFont="1" applyBorder="1" applyAlignment="1">
      <alignment horizontal="right" vertical="center"/>
    </xf>
    <xf numFmtId="180" fontId="25" fillId="0" borderId="49" xfId="8" applyNumberFormat="1" applyFont="1" applyBorder="1" applyAlignment="1">
      <alignment horizontal="right" vertical="center"/>
    </xf>
    <xf numFmtId="205" fontId="25" fillId="0" borderId="20" xfId="8" applyNumberFormat="1" applyFont="1" applyBorder="1" applyAlignment="1">
      <alignment horizontal="right" vertical="center"/>
    </xf>
    <xf numFmtId="180" fontId="25" fillId="0" borderId="21" xfId="8" applyNumberFormat="1" applyFont="1" applyBorder="1" applyAlignment="1">
      <alignment horizontal="right" vertical="center"/>
    </xf>
    <xf numFmtId="211" fontId="5" fillId="0" borderId="0" xfId="8" applyNumberFormat="1" applyFont="1" applyAlignment="1">
      <alignment vertical="center"/>
    </xf>
    <xf numFmtId="212" fontId="8" fillId="0" borderId="0" xfId="1" applyNumberFormat="1" applyFont="1" applyAlignment="1">
      <alignment vertical="center"/>
    </xf>
    <xf numFmtId="188" fontId="8" fillId="0" borderId="0" xfId="1" applyNumberFormat="1" applyFont="1" applyAlignment="1">
      <alignment vertical="center"/>
    </xf>
    <xf numFmtId="176" fontId="9" fillId="0" borderId="22" xfId="8" applyNumberFormat="1" applyFont="1" applyBorder="1" applyAlignment="1">
      <alignment horizontal="left" vertical="center"/>
    </xf>
    <xf numFmtId="180" fontId="96" fillId="0" borderId="22" xfId="8" applyNumberFormat="1" applyFont="1" applyBorder="1" applyAlignment="1">
      <alignment horizontal="left" vertical="center"/>
    </xf>
    <xf numFmtId="176" fontId="96" fillId="0" borderId="22" xfId="8" applyNumberFormat="1" applyFont="1" applyBorder="1" applyAlignment="1">
      <alignment horizontal="left" vertical="center"/>
    </xf>
    <xf numFmtId="211" fontId="96" fillId="0" borderId="22" xfId="8" applyNumberFormat="1" applyFont="1" applyBorder="1" applyAlignment="1">
      <alignment horizontal="left" vertical="center"/>
    </xf>
    <xf numFmtId="212" fontId="29" fillId="0" borderId="0" xfId="8" applyNumberFormat="1" applyFont="1" applyBorder="1" applyAlignment="1">
      <alignment horizontal="left" vertical="center"/>
    </xf>
    <xf numFmtId="212" fontId="96" fillId="0" borderId="0" xfId="8" applyNumberFormat="1" applyFont="1" applyBorder="1" applyAlignment="1">
      <alignment horizontal="left" vertical="center"/>
    </xf>
    <xf numFmtId="180" fontId="96" fillId="0" borderId="0" xfId="8" applyNumberFormat="1" applyFont="1" applyBorder="1" applyAlignment="1">
      <alignment horizontal="left" vertical="center"/>
    </xf>
    <xf numFmtId="0" fontId="8" fillId="2" borderId="143" xfId="1" applyFont="1" applyFill="1" applyBorder="1" applyAlignment="1">
      <alignment horizontal="center" vertical="center" wrapText="1"/>
    </xf>
    <xf numFmtId="3" fontId="8" fillId="2" borderId="3" xfId="1" applyNumberFormat="1" applyFont="1" applyFill="1" applyBorder="1" applyAlignment="1">
      <alignment horizontal="center" vertical="center" wrapText="1"/>
    </xf>
    <xf numFmtId="211" fontId="8" fillId="2" borderId="3" xfId="8" applyNumberFormat="1" applyFont="1" applyFill="1" applyBorder="1" applyAlignment="1">
      <alignment horizontal="center" vertical="center" wrapText="1"/>
    </xf>
    <xf numFmtId="3" fontId="8" fillId="2" borderId="4" xfId="1" applyNumberFormat="1" applyFont="1" applyFill="1" applyBorder="1" applyAlignment="1">
      <alignment horizontal="center" vertical="center" wrapText="1"/>
    </xf>
    <xf numFmtId="3" fontId="8" fillId="2" borderId="5" xfId="1" applyNumberFormat="1" applyFont="1" applyFill="1" applyBorder="1" applyAlignment="1">
      <alignment horizontal="center" vertical="center" wrapText="1"/>
    </xf>
    <xf numFmtId="3" fontId="8" fillId="2" borderId="143" xfId="1" applyNumberFormat="1" applyFont="1" applyFill="1" applyBorder="1" applyAlignment="1">
      <alignment horizontal="center" vertical="center" wrapText="1"/>
    </xf>
    <xf numFmtId="211" fontId="8" fillId="2" borderId="4" xfId="8" applyNumberFormat="1" applyFont="1" applyFill="1" applyBorder="1" applyAlignment="1">
      <alignment horizontal="center" vertical="center" wrapText="1"/>
    </xf>
    <xf numFmtId="212" fontId="8" fillId="2" borderId="3" xfId="1" applyNumberFormat="1" applyFont="1" applyFill="1" applyBorder="1" applyAlignment="1">
      <alignment horizontal="center" vertical="center" wrapText="1"/>
    </xf>
    <xf numFmtId="213" fontId="10" fillId="0" borderId="10" xfId="8" applyNumberFormat="1" applyFont="1" applyBorder="1" applyAlignment="1">
      <alignment horizontal="right" vertical="center"/>
    </xf>
    <xf numFmtId="213" fontId="10" fillId="0" borderId="11" xfId="8" applyNumberFormat="1" applyFont="1" applyBorder="1" applyAlignment="1">
      <alignment horizontal="right" vertical="center"/>
    </xf>
    <xf numFmtId="213" fontId="10" fillId="0" borderId="12" xfId="8" applyNumberFormat="1" applyFont="1" applyBorder="1" applyAlignment="1">
      <alignment horizontal="right" vertical="center"/>
    </xf>
    <xf numFmtId="213" fontId="10" fillId="0" borderId="46" xfId="8" applyNumberFormat="1" applyFont="1" applyBorder="1" applyAlignment="1">
      <alignment vertical="center"/>
    </xf>
    <xf numFmtId="213" fontId="10" fillId="0" borderId="10" xfId="8" applyNumberFormat="1" applyFont="1" applyBorder="1" applyAlignment="1">
      <alignment vertical="center"/>
    </xf>
    <xf numFmtId="213" fontId="10" fillId="0" borderId="11" xfId="8" applyNumberFormat="1" applyFont="1" applyBorder="1" applyAlignment="1">
      <alignment vertical="center"/>
    </xf>
    <xf numFmtId="213" fontId="10" fillId="0" borderId="12" xfId="8" applyNumberFormat="1" applyFont="1" applyBorder="1" applyAlignment="1">
      <alignment vertical="center"/>
    </xf>
    <xf numFmtId="213" fontId="10" fillId="0" borderId="35" xfId="8" applyNumberFormat="1" applyFont="1" applyBorder="1" applyAlignment="1">
      <alignment horizontal="right" vertical="center"/>
    </xf>
    <xf numFmtId="213" fontId="10" fillId="0" borderId="92" xfId="8" applyNumberFormat="1" applyFont="1" applyBorder="1" applyAlignment="1">
      <alignment horizontal="right" vertical="center"/>
    </xf>
    <xf numFmtId="213" fontId="10" fillId="0" borderId="60" xfId="8" applyNumberFormat="1" applyFont="1" applyBorder="1" applyAlignment="1">
      <alignment horizontal="right" vertical="center"/>
    </xf>
    <xf numFmtId="213" fontId="10" fillId="0" borderId="91" xfId="8" applyNumberFormat="1" applyFont="1" applyBorder="1" applyAlignment="1">
      <alignment vertical="center"/>
    </xf>
    <xf numFmtId="213" fontId="10" fillId="0" borderId="35" xfId="8" applyNumberFormat="1" applyFont="1" applyBorder="1" applyAlignment="1">
      <alignment vertical="center"/>
    </xf>
    <xf numFmtId="213" fontId="10" fillId="0" borderId="92" xfId="8" applyNumberFormat="1" applyFont="1" applyBorder="1" applyAlignment="1">
      <alignment vertical="center"/>
    </xf>
    <xf numFmtId="213" fontId="10" fillId="0" borderId="60" xfId="8" applyNumberFormat="1" applyFont="1" applyBorder="1" applyAlignment="1">
      <alignment vertical="center"/>
    </xf>
    <xf numFmtId="213" fontId="10" fillId="0" borderId="10" xfId="8" applyNumberFormat="1" applyFont="1" applyFill="1" applyBorder="1" applyAlignment="1">
      <alignment horizontal="right" vertical="center"/>
    </xf>
    <xf numFmtId="213" fontId="10" fillId="0" borderId="11" xfId="8" applyNumberFormat="1" applyFont="1" applyFill="1" applyBorder="1" applyAlignment="1">
      <alignment horizontal="right" vertical="center"/>
    </xf>
    <xf numFmtId="213" fontId="10" fillId="0" borderId="12" xfId="8" applyNumberFormat="1" applyFont="1" applyFill="1" applyBorder="1" applyAlignment="1">
      <alignment horizontal="right" vertical="center"/>
    </xf>
    <xf numFmtId="213" fontId="10" fillId="0" borderId="46" xfId="8" applyNumberFormat="1" applyFont="1" applyFill="1" applyBorder="1" applyAlignment="1">
      <alignment vertical="center"/>
    </xf>
    <xf numFmtId="213" fontId="10" fillId="0" borderId="10" xfId="8" applyNumberFormat="1" applyFont="1" applyFill="1" applyBorder="1" applyAlignment="1">
      <alignment vertical="center"/>
    </xf>
    <xf numFmtId="213" fontId="10" fillId="0" borderId="11" xfId="8" applyNumberFormat="1" applyFont="1" applyFill="1" applyBorder="1" applyAlignment="1">
      <alignment vertical="center"/>
    </xf>
    <xf numFmtId="213" fontId="10" fillId="0" borderId="12" xfId="8" applyNumberFormat="1" applyFont="1" applyFill="1" applyBorder="1" applyAlignment="1">
      <alignment vertical="center"/>
    </xf>
    <xf numFmtId="213" fontId="10" fillId="0" borderId="20" xfId="8" applyNumberFormat="1" applyFont="1" applyFill="1" applyBorder="1" applyAlignment="1">
      <alignment horizontal="right" vertical="center"/>
    </xf>
    <xf numFmtId="213" fontId="10" fillId="0" borderId="23" xfId="8" applyNumberFormat="1" applyFont="1" applyFill="1" applyBorder="1" applyAlignment="1">
      <alignment horizontal="right" vertical="center"/>
    </xf>
    <xf numFmtId="213" fontId="23" fillId="0" borderId="21" xfId="8" applyNumberFormat="1" applyFont="1" applyFill="1" applyBorder="1" applyAlignment="1">
      <alignment horizontal="right" vertical="center"/>
    </xf>
    <xf numFmtId="213" fontId="10" fillId="0" borderId="50" xfId="8" applyNumberFormat="1" applyFont="1" applyFill="1" applyBorder="1" applyAlignment="1">
      <alignment vertical="center"/>
    </xf>
    <xf numFmtId="213" fontId="10" fillId="0" borderId="20" xfId="8" applyNumberFormat="1" applyFont="1" applyFill="1" applyBorder="1" applyAlignment="1">
      <alignment vertical="center"/>
    </xf>
    <xf numFmtId="213" fontId="10" fillId="0" borderId="23" xfId="8" applyNumberFormat="1" applyFont="1" applyFill="1" applyBorder="1" applyAlignment="1">
      <alignment vertical="center"/>
    </xf>
    <xf numFmtId="213" fontId="10" fillId="0" borderId="21" xfId="8" applyNumberFormat="1" applyFont="1" applyFill="1" applyBorder="1" applyAlignment="1">
      <alignment vertical="center"/>
    </xf>
    <xf numFmtId="183" fontId="8" fillId="0" borderId="0" xfId="8" applyNumberFormat="1" applyFont="1" applyBorder="1" applyAlignment="1">
      <alignment horizontal="center" vertical="center"/>
    </xf>
    <xf numFmtId="211" fontId="8" fillId="0" borderId="0" xfId="8" applyNumberFormat="1" applyFont="1" applyBorder="1" applyAlignment="1">
      <alignment horizontal="center" vertical="center"/>
    </xf>
    <xf numFmtId="176" fontId="8" fillId="0" borderId="75" xfId="8" applyNumberFormat="1" applyFont="1" applyBorder="1" applyAlignment="1">
      <alignment vertical="center"/>
    </xf>
    <xf numFmtId="176" fontId="5" fillId="0" borderId="15" xfId="8" applyNumberFormat="1" applyFont="1" applyBorder="1" applyAlignment="1">
      <alignment vertical="center"/>
    </xf>
    <xf numFmtId="0" fontId="8" fillId="0" borderId="75" xfId="1" applyFont="1" applyBorder="1" applyAlignment="1">
      <alignment vertical="center"/>
    </xf>
    <xf numFmtId="212" fontId="8" fillId="0" borderId="16" xfId="1" applyNumberFormat="1" applyFont="1" applyBorder="1" applyAlignment="1">
      <alignment vertical="center"/>
    </xf>
    <xf numFmtId="176" fontId="8" fillId="0" borderId="8" xfId="8" applyNumberFormat="1" applyFont="1" applyBorder="1" applyAlignment="1">
      <alignment vertical="center"/>
    </xf>
    <xf numFmtId="176" fontId="5" fillId="0" borderId="0" xfId="8" applyNumberFormat="1" applyFont="1" applyBorder="1" applyAlignment="1">
      <alignment vertical="center"/>
    </xf>
    <xf numFmtId="211" fontId="5" fillId="0" borderId="8" xfId="8" applyNumberFormat="1" applyFont="1" applyBorder="1" applyAlignment="1">
      <alignment vertical="center"/>
    </xf>
    <xf numFmtId="212" fontId="8" fillId="0" borderId="17" xfId="1" applyNumberFormat="1" applyFont="1" applyBorder="1" applyAlignment="1">
      <alignment vertical="center"/>
    </xf>
    <xf numFmtId="203" fontId="8" fillId="0" borderId="17" xfId="9" applyNumberFormat="1" applyFont="1" applyBorder="1" applyAlignment="1">
      <alignment vertical="center"/>
    </xf>
    <xf numFmtId="176" fontId="8" fillId="0" borderId="18" xfId="8" applyNumberFormat="1" applyFont="1" applyBorder="1" applyAlignment="1">
      <alignment vertical="center"/>
    </xf>
    <xf numFmtId="211" fontId="5" fillId="0" borderId="18" xfId="8" applyNumberFormat="1" applyFont="1" applyBorder="1" applyAlignment="1">
      <alignment vertical="center"/>
    </xf>
    <xf numFmtId="212" fontId="8" fillId="0" borderId="22" xfId="1" applyNumberFormat="1" applyFont="1" applyBorder="1" applyAlignment="1">
      <alignment vertical="center"/>
    </xf>
    <xf numFmtId="212" fontId="8" fillId="0" borderId="24" xfId="1" applyNumberFormat="1" applyFont="1" applyBorder="1" applyAlignment="1">
      <alignment vertical="center"/>
    </xf>
    <xf numFmtId="176" fontId="18" fillId="0" borderId="0" xfId="8" applyNumberFormat="1" applyFont="1" applyAlignment="1">
      <alignment vertical="center"/>
    </xf>
    <xf numFmtId="213" fontId="8" fillId="0" borderId="0" xfId="1" applyNumberFormat="1" applyFont="1" applyAlignment="1">
      <alignment vertical="center"/>
    </xf>
    <xf numFmtId="0" fontId="22" fillId="2" borderId="2" xfId="1" applyFont="1" applyFill="1" applyBorder="1" applyAlignment="1">
      <alignment horizontal="center" vertical="center" wrapText="1"/>
    </xf>
    <xf numFmtId="0" fontId="22" fillId="0" borderId="28" xfId="1" applyFont="1" applyBorder="1" applyAlignment="1">
      <alignment horizontal="center" vertical="center"/>
    </xf>
    <xf numFmtId="214" fontId="23" fillId="0" borderId="31" xfId="8" applyNumberFormat="1" applyFont="1" applyBorder="1" applyAlignment="1">
      <alignment horizontal="right" vertical="center"/>
    </xf>
    <xf numFmtId="214" fontId="23" fillId="0" borderId="31" xfId="8" applyNumberFormat="1" applyFont="1" applyBorder="1" applyAlignment="1">
      <alignment vertical="center"/>
    </xf>
    <xf numFmtId="41" fontId="23" fillId="0" borderId="55" xfId="8" applyFont="1" applyBorder="1" applyAlignment="1">
      <alignment horizontal="right" vertical="center"/>
    </xf>
    <xf numFmtId="0" fontId="22" fillId="0" borderId="59" xfId="1" applyFont="1" applyBorder="1" applyAlignment="1">
      <alignment horizontal="center" vertical="center"/>
    </xf>
    <xf numFmtId="214" fontId="23" fillId="0" borderId="35" xfId="8" applyNumberFormat="1" applyFont="1" applyBorder="1" applyAlignment="1">
      <alignment horizontal="right" vertical="center"/>
    </xf>
    <xf numFmtId="214" fontId="23" fillId="0" borderId="35" xfId="8" applyNumberFormat="1" applyFont="1" applyBorder="1" applyAlignment="1">
      <alignment vertical="center"/>
    </xf>
    <xf numFmtId="41" fontId="23" fillId="0" borderId="60" xfId="8" applyFont="1" applyBorder="1" applyAlignment="1">
      <alignment horizontal="right" vertical="center"/>
    </xf>
    <xf numFmtId="0" fontId="22" fillId="0" borderId="9" xfId="1" applyFont="1" applyBorder="1" applyAlignment="1">
      <alignment horizontal="center" vertical="center"/>
    </xf>
    <xf numFmtId="214" fontId="23" fillId="0" borderId="10" xfId="8" applyNumberFormat="1" applyFont="1" applyBorder="1" applyAlignment="1">
      <alignment horizontal="right" vertical="center"/>
    </xf>
    <xf numFmtId="214" fontId="23" fillId="0" borderId="10" xfId="8" applyNumberFormat="1" applyFont="1" applyBorder="1" applyAlignment="1">
      <alignment vertical="center"/>
    </xf>
    <xf numFmtId="41" fontId="23" fillId="0" borderId="12" xfId="8" applyFont="1" applyBorder="1" applyAlignment="1">
      <alignment horizontal="right" vertical="center"/>
    </xf>
    <xf numFmtId="214" fontId="23" fillId="0" borderId="10" xfId="8" applyNumberFormat="1" applyFont="1" applyFill="1" applyBorder="1" applyAlignment="1">
      <alignment horizontal="right" vertical="center"/>
    </xf>
    <xf numFmtId="214" fontId="23" fillId="0" borderId="10" xfId="8" applyNumberFormat="1" applyFont="1" applyFill="1" applyBorder="1" applyAlignment="1">
      <alignment vertical="center"/>
    </xf>
    <xf numFmtId="41" fontId="23" fillId="0" borderId="12" xfId="8" applyFont="1" applyFill="1" applyBorder="1" applyAlignment="1">
      <alignment horizontal="right" vertical="center"/>
    </xf>
    <xf numFmtId="214" fontId="23" fillId="0" borderId="48" xfId="8" applyNumberFormat="1" applyFont="1" applyFill="1" applyBorder="1" applyAlignment="1">
      <alignment horizontal="right" vertical="center"/>
    </xf>
    <xf numFmtId="0" fontId="22" fillId="0" borderId="46" xfId="1" applyFont="1" applyBorder="1" applyAlignment="1">
      <alignment horizontal="center" vertical="center" shrinkToFit="1"/>
    </xf>
    <xf numFmtId="179" fontId="2" fillId="0" borderId="0" xfId="1" applyNumberFormat="1"/>
    <xf numFmtId="0" fontId="22" fillId="0" borderId="50" xfId="1" applyFont="1" applyBorder="1" applyAlignment="1">
      <alignment horizontal="center" vertical="center" shrinkToFit="1"/>
    </xf>
    <xf numFmtId="214" fontId="23" fillId="0" borderId="20" xfId="8" applyNumberFormat="1" applyFont="1" applyFill="1" applyBorder="1" applyAlignment="1">
      <alignment horizontal="right" vertical="center"/>
    </xf>
    <xf numFmtId="41" fontId="23" fillId="0" borderId="21" xfId="8" applyFont="1" applyFill="1" applyBorder="1" applyAlignment="1">
      <alignment horizontal="right" vertical="center"/>
    </xf>
    <xf numFmtId="0" fontId="14" fillId="0" borderId="0" xfId="8" applyNumberFormat="1" applyFont="1" applyBorder="1" applyAlignment="1">
      <alignment horizontal="left"/>
    </xf>
    <xf numFmtId="195" fontId="22" fillId="0" borderId="0" xfId="8" applyNumberFormat="1" applyFont="1" applyAlignment="1">
      <alignment horizontal="left" vertical="center"/>
    </xf>
    <xf numFmtId="184" fontId="56" fillId="0" borderId="0" xfId="8" applyNumberFormat="1" applyFont="1" applyAlignment="1">
      <alignment vertical="center"/>
    </xf>
    <xf numFmtId="41" fontId="56" fillId="0" borderId="0" xfId="8" applyFont="1" applyAlignment="1">
      <alignment vertical="center"/>
    </xf>
    <xf numFmtId="180" fontId="88" fillId="0" borderId="0" xfId="8" applyNumberFormat="1" applyFont="1" applyBorder="1" applyAlignment="1">
      <alignment horizontal="left" vertical="center"/>
    </xf>
    <xf numFmtId="41" fontId="88" fillId="0" borderId="0" xfId="8" applyFont="1" applyBorder="1" applyAlignment="1">
      <alignment horizontal="left" vertical="center"/>
    </xf>
    <xf numFmtId="41" fontId="22" fillId="2" borderId="41" xfId="8" applyFont="1" applyFill="1" applyBorder="1" applyAlignment="1">
      <alignment horizontal="center" vertical="center" wrapText="1"/>
    </xf>
    <xf numFmtId="184" fontId="22" fillId="2" borderId="41" xfId="8" applyNumberFormat="1" applyFont="1" applyFill="1" applyBorder="1" applyAlignment="1">
      <alignment horizontal="center" vertical="center" wrapText="1"/>
    </xf>
    <xf numFmtId="184" fontId="22" fillId="2" borderId="64" xfId="8" applyNumberFormat="1" applyFont="1" applyFill="1" applyBorder="1" applyAlignment="1">
      <alignment horizontal="center" vertical="center" wrapText="1"/>
    </xf>
    <xf numFmtId="198" fontId="23" fillId="0" borderId="10" xfId="8" applyNumberFormat="1" applyFont="1" applyBorder="1" applyAlignment="1">
      <alignment horizontal="right" vertical="center"/>
    </xf>
    <xf numFmtId="188" fontId="23" fillId="0" borderId="10" xfId="8" applyNumberFormat="1" applyFont="1" applyBorder="1" applyAlignment="1">
      <alignment horizontal="right" vertical="center"/>
    </xf>
    <xf numFmtId="215" fontId="23" fillId="0" borderId="10" xfId="8" applyNumberFormat="1" applyFont="1" applyBorder="1" applyAlignment="1">
      <alignment horizontal="center" vertical="center"/>
    </xf>
    <xf numFmtId="215" fontId="23" fillId="0" borderId="45" xfId="8" applyNumberFormat="1" applyFont="1" applyBorder="1" applyAlignment="1">
      <alignment horizontal="center" vertical="center"/>
    </xf>
    <xf numFmtId="215" fontId="23" fillId="0" borderId="10" xfId="8" applyNumberFormat="1" applyFont="1" applyBorder="1" applyAlignment="1">
      <alignment horizontal="right" vertical="center"/>
    </xf>
    <xf numFmtId="215" fontId="23" fillId="0" borderId="12" xfId="8" applyNumberFormat="1" applyFont="1" applyBorder="1" applyAlignment="1">
      <alignment horizontal="right" vertical="center"/>
    </xf>
    <xf numFmtId="198" fontId="23" fillId="0" borderId="10" xfId="8" applyNumberFormat="1" applyFont="1" applyFill="1" applyBorder="1" applyAlignment="1">
      <alignment horizontal="right" vertical="center"/>
    </xf>
    <xf numFmtId="188" fontId="23" fillId="0" borderId="10" xfId="8" applyNumberFormat="1" applyFont="1" applyFill="1" applyBorder="1" applyAlignment="1">
      <alignment horizontal="right" vertical="center"/>
    </xf>
    <xf numFmtId="198" fontId="23" fillId="0" borderId="48" xfId="8" applyNumberFormat="1" applyFont="1" applyFill="1" applyBorder="1" applyAlignment="1">
      <alignment horizontal="right" vertical="center"/>
    </xf>
    <xf numFmtId="188" fontId="23" fillId="0" borderId="48" xfId="8" applyNumberFormat="1" applyFont="1" applyFill="1" applyBorder="1" applyAlignment="1">
      <alignment horizontal="right" vertical="center"/>
    </xf>
    <xf numFmtId="188" fontId="23" fillId="0" borderId="48" xfId="8" applyNumberFormat="1" applyFont="1" applyBorder="1" applyAlignment="1">
      <alignment horizontal="right" vertical="center"/>
    </xf>
    <xf numFmtId="215" fontId="23" fillId="0" borderId="48" xfId="8" applyNumberFormat="1" applyFont="1" applyBorder="1" applyAlignment="1">
      <alignment horizontal="right" vertical="center"/>
    </xf>
    <xf numFmtId="215" fontId="23" fillId="0" borderId="49" xfId="8" applyNumberFormat="1" applyFont="1" applyBorder="1" applyAlignment="1">
      <alignment horizontal="right" vertical="center"/>
    </xf>
    <xf numFmtId="198" fontId="23" fillId="0" borderId="20" xfId="8" applyNumberFormat="1" applyFont="1" applyFill="1" applyBorder="1" applyAlignment="1">
      <alignment horizontal="right" vertical="center"/>
    </xf>
    <xf numFmtId="188" fontId="23" fillId="0" borderId="20" xfId="8" applyNumberFormat="1" applyFont="1" applyFill="1" applyBorder="1" applyAlignment="1">
      <alignment horizontal="right" vertical="center"/>
    </xf>
    <xf numFmtId="188" fontId="23" fillId="0" borderId="20" xfId="8" applyNumberFormat="1" applyFont="1" applyBorder="1" applyAlignment="1">
      <alignment horizontal="right" vertical="center"/>
    </xf>
    <xf numFmtId="215" fontId="23" fillId="0" borderId="20" xfId="8" applyNumberFormat="1" applyFont="1" applyBorder="1" applyAlignment="1">
      <alignment horizontal="right" vertical="center"/>
    </xf>
    <xf numFmtId="215" fontId="23" fillId="0" borderId="21" xfId="8" applyNumberFormat="1" applyFont="1" applyBorder="1" applyAlignment="1">
      <alignment horizontal="right" vertical="center"/>
    </xf>
    <xf numFmtId="184" fontId="0" fillId="0" borderId="0" xfId="8" applyNumberFormat="1" applyFont="1" applyAlignment="1">
      <alignment vertical="center"/>
    </xf>
    <xf numFmtId="41" fontId="0" fillId="0" borderId="0" xfId="8" applyFont="1" applyAlignment="1">
      <alignment vertical="center"/>
    </xf>
    <xf numFmtId="184" fontId="5" fillId="0" borderId="0" xfId="8" applyNumberFormat="1" applyFont="1" applyAlignment="1">
      <alignment vertical="center"/>
    </xf>
    <xf numFmtId="41" fontId="0" fillId="0" borderId="0" xfId="8" applyFont="1" applyAlignment="1"/>
    <xf numFmtId="184" fontId="0" fillId="0" borderId="0" xfId="8" applyNumberFormat="1" applyFont="1" applyAlignment="1"/>
    <xf numFmtId="0" fontId="14" fillId="0" borderId="0" xfId="8" applyNumberFormat="1" applyFont="1" applyBorder="1" applyAlignment="1">
      <alignment horizontal="left" vertical="center"/>
    </xf>
    <xf numFmtId="176" fontId="85" fillId="0" borderId="22" xfId="8" applyNumberFormat="1" applyFont="1" applyBorder="1" applyAlignment="1">
      <alignment vertical="center"/>
    </xf>
    <xf numFmtId="176" fontId="88" fillId="0" borderId="0" xfId="8" applyNumberFormat="1" applyFont="1" applyBorder="1" applyAlignment="1">
      <alignment horizontal="left" vertical="center"/>
    </xf>
    <xf numFmtId="0" fontId="22" fillId="0" borderId="0" xfId="1" applyFont="1" applyAlignment="1">
      <alignment horizontal="right" vertical="center" wrapText="1"/>
    </xf>
    <xf numFmtId="3" fontId="22" fillId="2" borderId="137" xfId="1" applyNumberFormat="1" applyFont="1" applyFill="1" applyBorder="1" applyAlignment="1">
      <alignment vertical="center" wrapText="1"/>
    </xf>
    <xf numFmtId="0" fontId="22" fillId="2" borderId="3" xfId="1" quotePrefix="1" applyFont="1" applyFill="1" applyBorder="1" applyAlignment="1">
      <alignment horizontal="center" vertical="center" wrapText="1"/>
    </xf>
    <xf numFmtId="0" fontId="22" fillId="2" borderId="127" xfId="1" applyFont="1" applyFill="1" applyBorder="1" applyAlignment="1">
      <alignment vertical="center" wrapText="1"/>
    </xf>
    <xf numFmtId="176" fontId="22" fillId="0" borderId="44" xfId="8" applyNumberFormat="1" applyFont="1" applyBorder="1" applyAlignment="1">
      <alignment vertical="center"/>
    </xf>
    <xf numFmtId="216" fontId="23" fillId="0" borderId="10" xfId="2" applyNumberFormat="1" applyFont="1" applyFill="1" applyBorder="1" applyAlignment="1" applyProtection="1">
      <alignment vertical="center"/>
      <protection locked="0"/>
    </xf>
    <xf numFmtId="176" fontId="23" fillId="0" borderId="14" xfId="8" applyNumberFormat="1" applyFont="1" applyBorder="1" applyAlignment="1">
      <alignment horizontal="right" vertical="center"/>
    </xf>
    <xf numFmtId="176" fontId="23" fillId="0" borderId="14" xfId="8" applyNumberFormat="1" applyFont="1" applyFill="1" applyBorder="1" applyAlignment="1">
      <alignment horizontal="right" vertical="center"/>
    </xf>
    <xf numFmtId="0" fontId="22" fillId="0" borderId="16" xfId="1" applyFont="1" applyBorder="1" applyAlignment="1">
      <alignment horizontal="left" vertical="center"/>
    </xf>
    <xf numFmtId="3" fontId="0" fillId="0" borderId="0" xfId="8" applyNumberFormat="1" applyFont="1" applyAlignment="1">
      <alignment vertical="center"/>
    </xf>
    <xf numFmtId="176" fontId="22" fillId="0" borderId="46" xfId="8" applyNumberFormat="1" applyFont="1" applyBorder="1" applyAlignment="1">
      <alignment vertical="center"/>
    </xf>
    <xf numFmtId="41" fontId="23" fillId="0" borderId="10" xfId="2" quotePrefix="1" applyFont="1" applyFill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22" fillId="0" borderId="17" xfId="1" applyFont="1" applyBorder="1" applyAlignment="1">
      <alignment vertical="center" wrapText="1"/>
    </xf>
    <xf numFmtId="176" fontId="23" fillId="0" borderId="10" xfId="8" applyNumberFormat="1" applyFont="1" applyBorder="1" applyAlignment="1">
      <alignment horizontal="right" vertical="center"/>
    </xf>
    <xf numFmtId="176" fontId="23" fillId="0" borderId="10" xfId="8" applyNumberFormat="1" applyFont="1" applyFill="1" applyBorder="1" applyAlignment="1">
      <alignment horizontal="right" vertical="center"/>
    </xf>
    <xf numFmtId="41" fontId="22" fillId="0" borderId="46" xfId="8" applyFont="1" applyBorder="1" applyAlignment="1">
      <alignment vertical="center"/>
    </xf>
    <xf numFmtId="217" fontId="23" fillId="0" borderId="10" xfId="2" applyNumberFormat="1" applyFont="1" applyFill="1" applyBorder="1" applyAlignment="1" applyProtection="1">
      <alignment vertical="center"/>
      <protection locked="0"/>
    </xf>
    <xf numFmtId="0" fontId="22" fillId="0" borderId="17" xfId="1" applyFont="1" applyBorder="1" applyAlignment="1">
      <alignment vertical="center"/>
    </xf>
    <xf numFmtId="176" fontId="23" fillId="0" borderId="10" xfId="8" applyNumberFormat="1" applyFont="1" applyBorder="1" applyAlignment="1">
      <alignment vertical="center"/>
    </xf>
    <xf numFmtId="176" fontId="23" fillId="0" borderId="10" xfId="8" applyNumberFormat="1" applyFont="1" applyFill="1" applyBorder="1" applyAlignment="1">
      <alignment vertical="center"/>
    </xf>
    <xf numFmtId="176" fontId="22" fillId="0" borderId="142" xfId="8" applyNumberFormat="1" applyFont="1" applyBorder="1" applyAlignment="1">
      <alignment vertical="center"/>
    </xf>
    <xf numFmtId="216" fontId="23" fillId="0" borderId="41" xfId="2" applyNumberFormat="1" applyFont="1" applyFill="1" applyBorder="1" applyAlignment="1" applyProtection="1">
      <alignment vertical="center"/>
      <protection locked="0"/>
    </xf>
    <xf numFmtId="176" fontId="23" fillId="0" borderId="41" xfId="8" applyNumberFormat="1" applyFont="1" applyBorder="1" applyAlignment="1">
      <alignment vertical="center"/>
    </xf>
    <xf numFmtId="176" fontId="23" fillId="0" borderId="41" xfId="8" applyNumberFormat="1" applyFont="1" applyFill="1" applyBorder="1" applyAlignment="1">
      <alignment vertical="center"/>
    </xf>
    <xf numFmtId="0" fontId="22" fillId="0" borderId="84" xfId="1" applyFont="1" applyBorder="1" applyAlignment="1">
      <alignment horizontal="left" vertical="center"/>
    </xf>
    <xf numFmtId="176" fontId="22" fillId="0" borderId="144" xfId="8" applyNumberFormat="1" applyFont="1" applyBorder="1" applyAlignment="1">
      <alignment vertical="center"/>
    </xf>
    <xf numFmtId="216" fontId="23" fillId="0" borderId="34" xfId="2" applyNumberFormat="1" applyFont="1" applyFill="1" applyBorder="1" applyAlignment="1" applyProtection="1">
      <alignment vertical="center"/>
      <protection locked="0"/>
    </xf>
    <xf numFmtId="176" fontId="23" fillId="0" borderId="34" xfId="8" applyNumberFormat="1" applyFont="1" applyBorder="1" applyAlignment="1">
      <alignment vertical="center"/>
    </xf>
    <xf numFmtId="176" fontId="23" fillId="0" borderId="34" xfId="8" applyNumberFormat="1" applyFont="1" applyFill="1" applyBorder="1" applyAlignment="1">
      <alignment vertical="center"/>
    </xf>
    <xf numFmtId="0" fontId="22" fillId="0" borderId="79" xfId="1" applyFont="1" applyBorder="1" applyAlignment="1">
      <alignment horizontal="left" vertical="center"/>
    </xf>
    <xf numFmtId="216" fontId="23" fillId="0" borderId="10" xfId="2" applyNumberFormat="1" applyFont="1" applyFill="1" applyBorder="1" applyAlignment="1">
      <alignment vertical="center"/>
    </xf>
    <xf numFmtId="3" fontId="22" fillId="0" borderId="46" xfId="1" applyNumberFormat="1" applyFont="1" applyBorder="1" applyAlignment="1">
      <alignment vertical="center"/>
    </xf>
    <xf numFmtId="3" fontId="22" fillId="0" borderId="46" xfId="1" applyNumberFormat="1" applyFont="1" applyBorder="1" applyAlignment="1">
      <alignment vertical="center" wrapText="1"/>
    </xf>
    <xf numFmtId="3" fontId="22" fillId="0" borderId="144" xfId="1" applyNumberFormat="1" applyFont="1" applyBorder="1" applyAlignment="1">
      <alignment horizontal="left" vertical="center"/>
    </xf>
    <xf numFmtId="41" fontId="23" fillId="0" borderId="34" xfId="8" applyFont="1" applyBorder="1" applyAlignment="1">
      <alignment vertical="center"/>
    </xf>
    <xf numFmtId="41" fontId="23" fillId="0" borderId="34" xfId="8" applyFont="1" applyFill="1" applyBorder="1" applyAlignment="1">
      <alignment vertical="center"/>
    </xf>
    <xf numFmtId="3" fontId="22" fillId="0" borderId="50" xfId="1" applyNumberFormat="1" applyFont="1" applyBorder="1" applyAlignment="1">
      <alignment horizontal="left" vertical="center"/>
    </xf>
    <xf numFmtId="216" fontId="23" fillId="0" borderId="20" xfId="2" applyNumberFormat="1" applyFont="1" applyFill="1" applyBorder="1" applyAlignment="1" applyProtection="1">
      <alignment vertical="center"/>
      <protection locked="0"/>
    </xf>
    <xf numFmtId="41" fontId="23" fillId="0" borderId="20" xfId="8" applyFont="1" applyFill="1" applyBorder="1" applyAlignment="1">
      <alignment vertical="center"/>
    </xf>
    <xf numFmtId="0" fontId="22" fillId="0" borderId="24" xfId="1" applyFont="1" applyBorder="1" applyAlignment="1">
      <alignment horizontal="center" vertical="center"/>
    </xf>
    <xf numFmtId="41" fontId="23" fillId="0" borderId="0" xfId="8" applyFont="1" applyAlignment="1">
      <alignment vertical="center"/>
    </xf>
    <xf numFmtId="0" fontId="72" fillId="0" borderId="0" xfId="8" applyNumberFormat="1" applyFont="1" applyBorder="1" applyAlignment="1">
      <alignment horizontal="right"/>
    </xf>
    <xf numFmtId="0" fontId="53" fillId="0" borderId="0" xfId="8" applyNumberFormat="1" applyFont="1" applyBorder="1" applyAlignment="1">
      <alignment horizontal="left"/>
    </xf>
    <xf numFmtId="0" fontId="53" fillId="0" borderId="0" xfId="8" applyNumberFormat="1" applyFont="1" applyBorder="1" applyAlignment="1">
      <alignment horizontal="right"/>
    </xf>
    <xf numFmtId="0" fontId="15" fillId="0" borderId="0" xfId="1" applyFont="1" applyAlignment="1">
      <alignment vertical="center"/>
    </xf>
    <xf numFmtId="3" fontId="22" fillId="0" borderId="0" xfId="1" applyNumberFormat="1" applyFont="1" applyAlignment="1">
      <alignment horizontal="left" vertical="center"/>
    </xf>
    <xf numFmtId="176" fontId="22" fillId="0" borderId="22" xfId="8" applyNumberFormat="1" applyFont="1" applyBorder="1" applyAlignment="1">
      <alignment vertical="center"/>
    </xf>
    <xf numFmtId="3" fontId="88" fillId="0" borderId="0" xfId="8" applyNumberFormat="1" applyFont="1" applyBorder="1" applyAlignment="1">
      <alignment horizontal="left" vertical="center"/>
    </xf>
    <xf numFmtId="185" fontId="22" fillId="2" borderId="4" xfId="1" quotePrefix="1" applyNumberFormat="1" applyFont="1" applyFill="1" applyBorder="1" applyAlignment="1">
      <alignment horizontal="center" vertical="center" wrapText="1"/>
    </xf>
    <xf numFmtId="185" fontId="22" fillId="2" borderId="3" xfId="1" quotePrefix="1" applyNumberFormat="1" applyFont="1" applyFill="1" applyBorder="1" applyAlignment="1">
      <alignment horizontal="center" vertical="center" wrapText="1"/>
    </xf>
    <xf numFmtId="185" fontId="22" fillId="2" borderId="5" xfId="1" quotePrefix="1" applyNumberFormat="1" applyFont="1" applyFill="1" applyBorder="1" applyAlignment="1">
      <alignment horizontal="center" vertical="center" wrapText="1"/>
    </xf>
    <xf numFmtId="185" fontId="22" fillId="2" borderId="6" xfId="1" quotePrefix="1" applyNumberFormat="1" applyFont="1" applyFill="1" applyBorder="1" applyAlignment="1">
      <alignment horizontal="center" vertical="center" wrapText="1"/>
    </xf>
    <xf numFmtId="0" fontId="22" fillId="2" borderId="140" xfId="1" applyFont="1" applyFill="1" applyBorder="1" applyAlignment="1">
      <alignment vertical="center" wrapText="1"/>
    </xf>
    <xf numFmtId="41" fontId="23" fillId="0" borderId="11" xfId="2" applyFont="1" applyFill="1" applyBorder="1" applyAlignment="1">
      <alignment vertical="center"/>
    </xf>
    <xf numFmtId="41" fontId="23" fillId="0" borderId="12" xfId="2" applyFont="1" applyFill="1" applyBorder="1" applyAlignment="1">
      <alignment vertical="center"/>
    </xf>
    <xf numFmtId="41" fontId="23" fillId="0" borderId="0" xfId="2" applyFont="1" applyFill="1" applyBorder="1" applyAlignment="1">
      <alignment vertical="center"/>
    </xf>
    <xf numFmtId="0" fontId="22" fillId="0" borderId="12" xfId="1" applyFont="1" applyBorder="1" applyAlignment="1">
      <alignment horizontal="left" vertical="center" wrapText="1" indent="1"/>
    </xf>
    <xf numFmtId="192" fontId="25" fillId="0" borderId="11" xfId="8" applyNumberFormat="1" applyFont="1" applyBorder="1" applyAlignment="1">
      <alignment horizontal="right" vertical="center" shrinkToFit="1"/>
    </xf>
    <xf numFmtId="192" fontId="25" fillId="0" borderId="10" xfId="8" applyNumberFormat="1" applyFont="1" applyBorder="1" applyAlignment="1">
      <alignment horizontal="right" vertical="center" shrinkToFit="1"/>
    </xf>
    <xf numFmtId="192" fontId="25" fillId="0" borderId="12" xfId="8" applyNumberFormat="1" applyFont="1" applyBorder="1" applyAlignment="1">
      <alignment horizontal="right" vertical="center" shrinkToFit="1"/>
    </xf>
    <xf numFmtId="192" fontId="25" fillId="0" borderId="0" xfId="8" applyNumberFormat="1" applyFont="1" applyBorder="1" applyAlignment="1">
      <alignment horizontal="right" vertical="center" shrinkToFit="1"/>
    </xf>
    <xf numFmtId="192" fontId="25" fillId="0" borderId="11" xfId="8" applyNumberFormat="1" applyFont="1" applyFill="1" applyBorder="1" applyAlignment="1">
      <alignment horizontal="right" vertical="center" shrinkToFit="1"/>
    </xf>
    <xf numFmtId="176" fontId="25" fillId="0" borderId="11" xfId="8" applyNumberFormat="1" applyFont="1" applyFill="1" applyBorder="1" applyAlignment="1">
      <alignment horizontal="right" vertical="center" shrinkToFit="1"/>
    </xf>
    <xf numFmtId="176" fontId="25" fillId="0" borderId="10" xfId="8" applyNumberFormat="1" applyFont="1" applyFill="1" applyBorder="1" applyAlignment="1">
      <alignment horizontal="right" vertical="center" shrinkToFit="1"/>
    </xf>
    <xf numFmtId="176" fontId="25" fillId="0" borderId="12" xfId="8" applyNumberFormat="1" applyFont="1" applyFill="1" applyBorder="1" applyAlignment="1">
      <alignment horizontal="right" vertical="center" shrinkToFit="1"/>
    </xf>
    <xf numFmtId="176" fontId="25" fillId="0" borderId="0" xfId="8" applyNumberFormat="1" applyFont="1" applyFill="1" applyBorder="1" applyAlignment="1">
      <alignment horizontal="right" vertical="center" shrinkToFit="1"/>
    </xf>
    <xf numFmtId="176" fontId="25" fillId="0" borderId="11" xfId="8" applyNumberFormat="1" applyFont="1" applyBorder="1" applyAlignment="1">
      <alignment horizontal="right" vertical="center" shrinkToFit="1"/>
    </xf>
    <xf numFmtId="176" fontId="25" fillId="0" borderId="10" xfId="8" applyNumberFormat="1" applyFont="1" applyBorder="1" applyAlignment="1">
      <alignment horizontal="right" vertical="center" shrinkToFit="1"/>
    </xf>
    <xf numFmtId="176" fontId="25" fillId="0" borderId="12" xfId="8" applyNumberFormat="1" applyFont="1" applyBorder="1" applyAlignment="1">
      <alignment horizontal="right" vertical="center" shrinkToFit="1"/>
    </xf>
    <xf numFmtId="176" fontId="25" fillId="0" borderId="0" xfId="8" applyNumberFormat="1" applyFont="1" applyBorder="1" applyAlignment="1">
      <alignment horizontal="right" vertical="center" shrinkToFit="1"/>
    </xf>
    <xf numFmtId="176" fontId="22" fillId="0" borderId="46" xfId="8" applyNumberFormat="1" applyFont="1" applyBorder="1" applyAlignment="1">
      <alignment vertical="center" wrapText="1"/>
    </xf>
    <xf numFmtId="176" fontId="23" fillId="0" borderId="12" xfId="8" applyNumberFormat="1" applyFont="1" applyBorder="1" applyAlignment="1">
      <alignment vertical="center"/>
    </xf>
    <xf numFmtId="176" fontId="23" fillId="0" borderId="0" xfId="8" applyNumberFormat="1" applyFont="1" applyBorder="1" applyAlignment="1">
      <alignment vertical="center"/>
    </xf>
    <xf numFmtId="176" fontId="23" fillId="0" borderId="11" xfId="8" applyNumberFormat="1" applyFont="1" applyFill="1" applyBorder="1" applyAlignment="1">
      <alignment vertical="center"/>
    </xf>
    <xf numFmtId="176" fontId="22" fillId="0" borderId="50" xfId="8" applyNumberFormat="1" applyFont="1" applyBorder="1" applyAlignment="1">
      <alignment vertical="center" wrapText="1"/>
    </xf>
    <xf numFmtId="176" fontId="25" fillId="0" borderId="23" xfId="8" applyNumberFormat="1" applyFont="1" applyBorder="1" applyAlignment="1">
      <alignment horizontal="right" vertical="center" shrinkToFit="1"/>
    </xf>
    <xf numFmtId="176" fontId="25" fillId="0" borderId="20" xfId="8" applyNumberFormat="1" applyFont="1" applyBorder="1" applyAlignment="1">
      <alignment horizontal="right" vertical="center" shrinkToFit="1"/>
    </xf>
    <xf numFmtId="176" fontId="25" fillId="0" borderId="21" xfId="8" applyNumberFormat="1" applyFont="1" applyBorder="1" applyAlignment="1">
      <alignment horizontal="right" vertical="center" shrinkToFit="1"/>
    </xf>
    <xf numFmtId="176" fontId="25" fillId="0" borderId="22" xfId="8" applyNumberFormat="1" applyFont="1" applyBorder="1" applyAlignment="1">
      <alignment horizontal="right" vertical="center" shrinkToFit="1"/>
    </xf>
    <xf numFmtId="176" fontId="25" fillId="0" borderId="23" xfId="8" applyNumberFormat="1" applyFont="1" applyFill="1" applyBorder="1" applyAlignment="1">
      <alignment horizontal="right" vertical="center" shrinkToFit="1"/>
    </xf>
    <xf numFmtId="0" fontId="22" fillId="0" borderId="21" xfId="1" applyFont="1" applyBorder="1" applyAlignment="1">
      <alignment horizontal="left" vertical="center" wrapText="1" indent="1"/>
    </xf>
    <xf numFmtId="3" fontId="2" fillId="0" borderId="0" xfId="1" applyNumberFormat="1"/>
    <xf numFmtId="176" fontId="22" fillId="0" borderId="22" xfId="8" applyNumberFormat="1" applyFont="1" applyBorder="1" applyAlignment="1">
      <alignment horizontal="left" vertical="center"/>
    </xf>
    <xf numFmtId="176" fontId="15" fillId="0" borderId="22" xfId="8" applyNumberFormat="1" applyFont="1" applyBorder="1" applyAlignment="1">
      <alignment horizontal="left" vertical="center"/>
    </xf>
    <xf numFmtId="176" fontId="22" fillId="2" borderId="44" xfId="8" applyNumberFormat="1" applyFont="1" applyFill="1" applyBorder="1" applyAlignment="1">
      <alignment horizontal="center" vertical="center" wrapText="1"/>
    </xf>
    <xf numFmtId="176" fontId="22" fillId="0" borderId="44" xfId="8" quotePrefix="1" applyNumberFormat="1" applyFont="1" applyBorder="1" applyAlignment="1">
      <alignment horizontal="center" vertical="center"/>
    </xf>
    <xf numFmtId="188" fontId="23" fillId="0" borderId="14" xfId="8" applyNumberFormat="1" applyFont="1" applyBorder="1" applyAlignment="1">
      <alignment horizontal="right" vertical="center"/>
    </xf>
    <xf numFmtId="0" fontId="22" fillId="0" borderId="45" xfId="1" applyFont="1" applyBorder="1" applyAlignment="1">
      <alignment horizontal="left" vertical="center"/>
    </xf>
    <xf numFmtId="176" fontId="22" fillId="0" borderId="46" xfId="8" quotePrefix="1" applyNumberFormat="1" applyFont="1" applyBorder="1" applyAlignment="1">
      <alignment horizontal="center" vertical="center"/>
    </xf>
    <xf numFmtId="0" fontId="22" fillId="0" borderId="12" xfId="1" applyFont="1" applyBorder="1" applyAlignment="1">
      <alignment horizontal="left" vertical="center" wrapText="1"/>
    </xf>
    <xf numFmtId="176" fontId="22" fillId="0" borderId="50" xfId="8" quotePrefix="1" applyNumberFormat="1" applyFont="1" applyBorder="1" applyAlignment="1">
      <alignment horizontal="center" vertical="center"/>
    </xf>
    <xf numFmtId="198" fontId="23" fillId="0" borderId="20" xfId="8" applyNumberFormat="1" applyFont="1" applyBorder="1" applyAlignment="1">
      <alignment horizontal="right" vertical="center"/>
    </xf>
    <xf numFmtId="0" fontId="22" fillId="0" borderId="21" xfId="1" applyFont="1" applyBorder="1" applyAlignment="1">
      <alignment horizontal="left" vertical="center" wrapText="1"/>
    </xf>
    <xf numFmtId="0" fontId="56" fillId="0" borderId="0" xfId="1" applyFont="1" applyAlignment="1">
      <alignment horizontal="right" vertical="center"/>
    </xf>
    <xf numFmtId="176" fontId="22" fillId="2" borderId="143" xfId="8" applyNumberFormat="1" applyFont="1" applyFill="1" applyBorder="1" applyAlignment="1">
      <alignment horizontal="center" vertical="center" wrapText="1"/>
    </xf>
    <xf numFmtId="198" fontId="23" fillId="0" borderId="10" xfId="8" applyNumberFormat="1" applyFont="1" applyBorder="1" applyAlignment="1">
      <alignment horizontal="center" vertical="center"/>
    </xf>
    <xf numFmtId="198" fontId="22" fillId="0" borderId="12" xfId="1" applyNumberFormat="1" applyFont="1" applyBorder="1" applyAlignment="1">
      <alignment horizontal="left" vertical="center" wrapText="1"/>
    </xf>
    <xf numFmtId="0" fontId="22" fillId="0" borderId="46" xfId="8" quotePrefix="1" applyNumberFormat="1" applyFont="1" applyBorder="1" applyAlignment="1">
      <alignment horizontal="center" vertical="center"/>
    </xf>
    <xf numFmtId="0" fontId="22" fillId="0" borderId="46" xfId="8" quotePrefix="1" applyNumberFormat="1" applyFont="1" applyFill="1" applyBorder="1" applyAlignment="1">
      <alignment horizontal="center" vertical="center"/>
    </xf>
    <xf numFmtId="198" fontId="23" fillId="0" borderId="10" xfId="8" applyNumberFormat="1" applyFont="1" applyFill="1" applyBorder="1" applyAlignment="1">
      <alignment horizontal="center" vertical="center"/>
    </xf>
    <xf numFmtId="0" fontId="22" fillId="0" borderId="50" xfId="8" quotePrefix="1" applyNumberFormat="1" applyFont="1" applyFill="1" applyBorder="1" applyAlignment="1">
      <alignment horizontal="center" vertical="center"/>
    </xf>
    <xf numFmtId="198" fontId="23" fillId="0" borderId="20" xfId="8" applyNumberFormat="1" applyFont="1" applyFill="1" applyBorder="1" applyAlignment="1">
      <alignment horizontal="center" vertical="center"/>
    </xf>
    <xf numFmtId="198" fontId="22" fillId="0" borderId="21" xfId="1" applyNumberFormat="1" applyFont="1" applyBorder="1" applyAlignment="1">
      <alignment horizontal="left" vertical="center" wrapText="1"/>
    </xf>
    <xf numFmtId="0" fontId="105" fillId="0" borderId="0" xfId="1" applyFont="1" applyAlignment="1">
      <alignment horizontal="left" vertical="center"/>
    </xf>
    <xf numFmtId="176" fontId="47" fillId="0" borderId="0" xfId="2" applyNumberFormat="1" applyFont="1" applyBorder="1" applyAlignment="1">
      <alignment vertical="center"/>
    </xf>
    <xf numFmtId="41" fontId="47" fillId="0" borderId="0" xfId="1" applyNumberFormat="1" applyFont="1" applyAlignment="1">
      <alignment vertical="center"/>
    </xf>
    <xf numFmtId="0" fontId="105" fillId="0" borderId="0" xfId="1" applyFont="1" applyAlignment="1">
      <alignment vertical="center"/>
    </xf>
    <xf numFmtId="0" fontId="47" fillId="0" borderId="0" xfId="1" applyFont="1" applyAlignment="1">
      <alignment vertical="center"/>
    </xf>
    <xf numFmtId="0" fontId="106" fillId="0" borderId="0" xfId="1" applyFont="1" applyAlignment="1">
      <alignment vertical="center"/>
    </xf>
    <xf numFmtId="176" fontId="73" fillId="0" borderId="22" xfId="2" applyNumberFormat="1" applyFont="1" applyBorder="1" applyAlignment="1">
      <alignment vertical="center"/>
    </xf>
    <xf numFmtId="0" fontId="47" fillId="2" borderId="137" xfId="1" applyFont="1" applyFill="1" applyBorder="1" applyAlignment="1">
      <alignment horizontal="left" vertical="center" wrapText="1"/>
    </xf>
    <xf numFmtId="0" fontId="47" fillId="2" borderId="3" xfId="1" applyFont="1" applyFill="1" applyBorder="1" applyAlignment="1">
      <alignment horizontal="center" vertical="center" wrapText="1"/>
    </xf>
    <xf numFmtId="0" fontId="47" fillId="2" borderId="2" xfId="1" applyFont="1" applyFill="1" applyBorder="1" applyAlignment="1">
      <alignment horizontal="center" vertical="center" wrapText="1"/>
    </xf>
    <xf numFmtId="0" fontId="47" fillId="0" borderId="8" xfId="1" applyFont="1" applyBorder="1" applyAlignment="1">
      <alignment horizontal="left" vertical="center"/>
    </xf>
    <xf numFmtId="41" fontId="23" fillId="0" borderId="11" xfId="2" applyFont="1" applyFill="1" applyBorder="1" applyAlignment="1">
      <alignment horizontal="right" vertical="center"/>
    </xf>
    <xf numFmtId="41" fontId="23" fillId="0" borderId="10" xfId="1" applyNumberFormat="1" applyFont="1" applyBorder="1" applyAlignment="1">
      <alignment horizontal="right" vertical="center"/>
    </xf>
    <xf numFmtId="41" fontId="23" fillId="0" borderId="9" xfId="2" applyFont="1" applyFill="1" applyBorder="1" applyAlignment="1">
      <alignment horizontal="right" vertical="center"/>
    </xf>
    <xf numFmtId="0" fontId="22" fillId="0" borderId="12" xfId="1" applyFont="1" applyBorder="1" applyAlignment="1">
      <alignment horizontal="left" vertical="center"/>
    </xf>
    <xf numFmtId="179" fontId="47" fillId="0" borderId="8" xfId="1" applyNumberFormat="1" applyFont="1" applyBorder="1" applyAlignment="1">
      <alignment horizontal="left" vertical="center"/>
    </xf>
    <xf numFmtId="179" fontId="22" fillId="0" borderId="10" xfId="1" applyNumberFormat="1" applyFont="1" applyBorder="1" applyAlignment="1">
      <alignment horizontal="center" vertical="center"/>
    </xf>
    <xf numFmtId="184" fontId="23" fillId="0" borderId="10" xfId="2" applyNumberFormat="1" applyFont="1" applyFill="1" applyBorder="1" applyAlignment="1">
      <alignment horizontal="right" vertical="center"/>
    </xf>
    <xf numFmtId="184" fontId="23" fillId="0" borderId="9" xfId="2" applyNumberFormat="1" applyFont="1" applyFill="1" applyBorder="1" applyAlignment="1">
      <alignment horizontal="right" vertical="center"/>
    </xf>
    <xf numFmtId="179" fontId="22" fillId="0" borderId="12" xfId="1" applyNumberFormat="1" applyFont="1" applyBorder="1" applyAlignment="1">
      <alignment horizontal="left" vertical="center"/>
    </xf>
    <xf numFmtId="179" fontId="2" fillId="0" borderId="0" xfId="1" applyNumberFormat="1" applyAlignment="1">
      <alignment vertical="center"/>
    </xf>
    <xf numFmtId="180" fontId="8" fillId="0" borderId="0" xfId="2" applyNumberFormat="1" applyFont="1" applyAlignment="1">
      <alignment vertical="center"/>
    </xf>
    <xf numFmtId="181" fontId="22" fillId="0" borderId="10" xfId="1" applyNumberFormat="1" applyFont="1" applyBorder="1" applyAlignment="1">
      <alignment horizontal="center" vertical="center"/>
    </xf>
    <xf numFmtId="181" fontId="22" fillId="0" borderId="8" xfId="1" applyNumberFormat="1" applyFont="1" applyBorder="1" applyAlignment="1">
      <alignment horizontal="left" vertical="center"/>
    </xf>
    <xf numFmtId="191" fontId="23" fillId="0" borderId="10" xfId="2" applyNumberFormat="1" applyFont="1" applyFill="1" applyBorder="1" applyAlignment="1">
      <alignment horizontal="right" vertical="center"/>
    </xf>
    <xf numFmtId="181" fontId="2" fillId="0" borderId="0" xfId="1" applyNumberFormat="1" applyAlignment="1">
      <alignment vertical="center"/>
    </xf>
    <xf numFmtId="181" fontId="22" fillId="0" borderId="18" xfId="1" applyNumberFormat="1" applyFont="1" applyBorder="1" applyAlignment="1">
      <alignment horizontal="left" vertical="center" wrapText="1"/>
    </xf>
    <xf numFmtId="181" fontId="22" fillId="0" borderId="20" xfId="1" applyNumberFormat="1" applyFont="1" applyBorder="1" applyAlignment="1">
      <alignment horizontal="center" vertical="center"/>
    </xf>
    <xf numFmtId="41" fontId="23" fillId="0" borderId="19" xfId="2" applyFont="1" applyFill="1" applyBorder="1" applyAlignment="1">
      <alignment horizontal="right" vertical="center"/>
    </xf>
    <xf numFmtId="41" fontId="13" fillId="0" borderId="0" xfId="2" applyFont="1" applyAlignment="1">
      <alignment horizontal="right" vertical="center"/>
    </xf>
    <xf numFmtId="41" fontId="13" fillId="0" borderId="0" xfId="2" applyFont="1" applyAlignment="1">
      <alignment horizontal="center" vertical="center"/>
    </xf>
    <xf numFmtId="0" fontId="96" fillId="0" borderId="22" xfId="1" applyFont="1" applyBorder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3" fillId="2" borderId="3" xfId="1" quotePrefix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/>
    </xf>
    <xf numFmtId="179" fontId="10" fillId="0" borderId="10" xfId="8" applyNumberFormat="1" applyFont="1" applyBorder="1" applyAlignment="1">
      <alignment horizontal="right" vertical="center"/>
    </xf>
    <xf numFmtId="179" fontId="10" fillId="0" borderId="9" xfId="8" applyNumberFormat="1" applyFont="1" applyBorder="1" applyAlignment="1">
      <alignment horizontal="right" vertical="center"/>
    </xf>
    <xf numFmtId="179" fontId="10" fillId="0" borderId="14" xfId="8" applyNumberFormat="1" applyFont="1" applyBorder="1" applyAlignment="1">
      <alignment horizontal="right" vertical="center"/>
    </xf>
    <xf numFmtId="179" fontId="10" fillId="0" borderId="14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 wrapText="1"/>
    </xf>
    <xf numFmtId="194" fontId="10" fillId="0" borderId="10" xfId="8" applyNumberFormat="1" applyFont="1" applyBorder="1" applyAlignment="1">
      <alignment horizontal="right" vertical="center"/>
    </xf>
    <xf numFmtId="194" fontId="10" fillId="0" borderId="9" xfId="8" applyNumberFormat="1" applyFont="1" applyBorder="1" applyAlignment="1">
      <alignment horizontal="right" vertical="center"/>
    </xf>
    <xf numFmtId="41" fontId="10" fillId="0" borderId="9" xfId="8" applyFont="1" applyBorder="1" applyAlignment="1">
      <alignment horizontal="right" vertical="center"/>
    </xf>
    <xf numFmtId="180" fontId="2" fillId="0" borderId="0" xfId="8" applyNumberFormat="1" applyAlignment="1">
      <alignment vertical="center"/>
    </xf>
    <xf numFmtId="0" fontId="8" fillId="0" borderId="8" xfId="1" applyFont="1" applyBorder="1" applyAlignment="1">
      <alignment horizontal="center" vertical="center" wrapText="1"/>
    </xf>
    <xf numFmtId="218" fontId="10" fillId="0" borderId="10" xfId="8" applyNumberFormat="1" applyFont="1" applyBorder="1" applyAlignment="1">
      <alignment horizontal="right" vertical="center"/>
    </xf>
    <xf numFmtId="181" fontId="8" fillId="0" borderId="10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 indent="1"/>
    </xf>
    <xf numFmtId="181" fontId="8" fillId="0" borderId="8" xfId="1" applyNumberFormat="1" applyFont="1" applyBorder="1" applyAlignment="1">
      <alignment horizontal="center" vertical="center"/>
    </xf>
    <xf numFmtId="181" fontId="8" fillId="0" borderId="46" xfId="1" applyNumberFormat="1" applyFont="1" applyBorder="1" applyAlignment="1">
      <alignment horizontal="center" vertical="center" wrapText="1"/>
    </xf>
    <xf numFmtId="179" fontId="10" fillId="0" borderId="10" xfId="8" applyNumberFormat="1" applyFont="1" applyBorder="1" applyAlignment="1">
      <alignment horizontal="right" vertical="center" wrapText="1"/>
    </xf>
    <xf numFmtId="179" fontId="10" fillId="0" borderId="9" xfId="8" applyNumberFormat="1" applyFont="1" applyBorder="1" applyAlignment="1">
      <alignment horizontal="right" vertical="center" wrapText="1"/>
    </xf>
    <xf numFmtId="179" fontId="10" fillId="0" borderId="10" xfId="8" applyNumberFormat="1" applyFont="1" applyBorder="1" applyAlignment="1">
      <alignment horizontal="center" vertical="center" wrapText="1"/>
    </xf>
    <xf numFmtId="181" fontId="8" fillId="0" borderId="8" xfId="1" applyNumberFormat="1" applyFont="1" applyBorder="1" applyAlignment="1">
      <alignment horizontal="left" vertical="center" wrapText="1"/>
    </xf>
    <xf numFmtId="41" fontId="10" fillId="0" borderId="10" xfId="8" applyFont="1" applyBorder="1" applyAlignment="1">
      <alignment horizontal="center" vertical="center" wrapText="1"/>
    </xf>
    <xf numFmtId="181" fontId="8" fillId="0" borderId="18" xfId="1" applyNumberFormat="1" applyFont="1" applyBorder="1" applyAlignment="1">
      <alignment horizontal="left" vertical="center" wrapText="1"/>
    </xf>
    <xf numFmtId="181" fontId="8" fillId="0" borderId="20" xfId="1" applyNumberFormat="1" applyFont="1" applyBorder="1" applyAlignment="1">
      <alignment horizontal="center" vertical="center"/>
    </xf>
    <xf numFmtId="41" fontId="10" fillId="0" borderId="20" xfId="8" applyFont="1" applyBorder="1" applyAlignment="1">
      <alignment horizontal="right" vertical="center"/>
    </xf>
    <xf numFmtId="41" fontId="10" fillId="0" borderId="20" xfId="8" applyFont="1" applyBorder="1" applyAlignment="1">
      <alignment horizontal="center" vertical="center" wrapText="1"/>
    </xf>
    <xf numFmtId="41" fontId="10" fillId="0" borderId="19" xfId="8" applyFont="1" applyBorder="1" applyAlignment="1">
      <alignment horizontal="right" vertical="center"/>
    </xf>
    <xf numFmtId="179" fontId="10" fillId="0" borderId="20" xfId="8" applyNumberFormat="1" applyFont="1" applyBorder="1" applyAlignment="1">
      <alignment horizontal="right" vertical="center"/>
    </xf>
    <xf numFmtId="0" fontId="8" fillId="0" borderId="21" xfId="1" applyFont="1" applyBorder="1" applyAlignment="1">
      <alignment horizontal="left" vertical="center" wrapText="1"/>
    </xf>
    <xf numFmtId="181" fontId="8" fillId="0" borderId="0" xfId="1" applyNumberFormat="1" applyFont="1" applyAlignment="1">
      <alignment horizontal="left" vertical="center" wrapText="1"/>
    </xf>
    <xf numFmtId="181" fontId="8" fillId="0" borderId="0" xfId="1" applyNumberFormat="1" applyFont="1" applyAlignment="1">
      <alignment horizontal="center" vertical="center"/>
    </xf>
    <xf numFmtId="41" fontId="10" fillId="0" borderId="0" xfId="8" applyFont="1" applyBorder="1" applyAlignment="1">
      <alignment horizontal="right" vertical="center"/>
    </xf>
    <xf numFmtId="41" fontId="10" fillId="0" borderId="0" xfId="8" applyFont="1" applyBorder="1" applyAlignment="1">
      <alignment horizontal="center" vertical="center" wrapText="1"/>
    </xf>
    <xf numFmtId="179" fontId="10" fillId="0" borderId="0" xfId="8" applyNumberFormat="1" applyFont="1" applyBorder="1" applyAlignment="1">
      <alignment horizontal="right" vertical="center"/>
    </xf>
    <xf numFmtId="0" fontId="8" fillId="2" borderId="35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/>
    </xf>
    <xf numFmtId="0" fontId="5" fillId="0" borderId="22" xfId="1" applyFont="1" applyBorder="1" applyAlignment="1">
      <alignment horizontal="right" vertical="center" wrapText="1"/>
    </xf>
    <xf numFmtId="0" fontId="40" fillId="3" borderId="17" xfId="1" applyFont="1" applyFill="1" applyBorder="1" applyAlignment="1">
      <alignment horizontal="left" vertical="center" wrapText="1"/>
    </xf>
    <xf numFmtId="0" fontId="43" fillId="0" borderId="35" xfId="1" applyFont="1" applyBorder="1" applyAlignment="1">
      <alignment horizontal="center" vertical="center" wrapText="1"/>
    </xf>
    <xf numFmtId="0" fontId="43" fillId="0" borderId="9" xfId="1" applyFont="1" applyBorder="1" applyAlignment="1">
      <alignment horizontal="center" vertical="center" wrapText="1"/>
    </xf>
    <xf numFmtId="41" fontId="8" fillId="2" borderId="27" xfId="8" applyFont="1" applyFill="1" applyBorder="1" applyAlignment="1">
      <alignment horizontal="center" vertical="center"/>
    </xf>
    <xf numFmtId="41" fontId="8" fillId="2" borderId="35" xfId="8" applyFont="1" applyFill="1" applyBorder="1" applyAlignment="1">
      <alignment horizontal="center" vertical="center" wrapText="1"/>
    </xf>
    <xf numFmtId="41" fontId="8" fillId="2" borderId="20" xfId="8" applyFont="1" applyFill="1" applyBorder="1" applyAlignment="1">
      <alignment horizontal="center" vertical="center" wrapText="1"/>
    </xf>
    <xf numFmtId="41" fontId="10" fillId="0" borderId="10" xfId="2" applyFont="1" applyBorder="1" applyAlignment="1">
      <alignment horizontal="center" vertical="center"/>
    </xf>
    <xf numFmtId="41" fontId="10" fillId="0" borderId="20" xfId="2" applyFont="1" applyBorder="1" applyAlignment="1">
      <alignment horizontal="center" vertical="center"/>
    </xf>
    <xf numFmtId="41" fontId="10" fillId="0" borderId="10" xfId="8" applyFont="1" applyFill="1" applyBorder="1" applyAlignment="1">
      <alignment vertical="center"/>
    </xf>
    <xf numFmtId="41" fontId="26" fillId="0" borderId="48" xfId="2" applyFont="1" applyFill="1" applyBorder="1" applyAlignment="1">
      <alignment horizontal="right" vertical="center"/>
    </xf>
    <xf numFmtId="191" fontId="8" fillId="0" borderId="0" xfId="8" applyNumberFormat="1" applyFont="1" applyFill="1" applyBorder="1" applyAlignment="1">
      <alignment horizontal="center" vertical="center"/>
    </xf>
    <xf numFmtId="0" fontId="5" fillId="0" borderId="22" xfId="8" quotePrefix="1" applyNumberFormat="1" applyFont="1" applyBorder="1" applyAlignment="1">
      <alignment horizontal="left" vertical="center"/>
    </xf>
    <xf numFmtId="41" fontId="8" fillId="0" borderId="22" xfId="8" applyFont="1" applyFill="1" applyBorder="1" applyAlignment="1">
      <alignment horizontal="left" vertical="center"/>
    </xf>
    <xf numFmtId="41" fontId="35" fillId="0" borderId="22" xfId="8" applyFont="1" applyFill="1" applyBorder="1" applyAlignment="1">
      <alignment horizontal="left" vertical="center"/>
    </xf>
    <xf numFmtId="191" fontId="8" fillId="0" borderId="22" xfId="8" applyNumberFormat="1" applyFont="1" applyFill="1" applyBorder="1" applyAlignment="1">
      <alignment horizontal="left" vertical="center"/>
    </xf>
    <xf numFmtId="191" fontId="8" fillId="0" borderId="22" xfId="8" applyNumberFormat="1" applyFont="1" applyFill="1" applyBorder="1" applyAlignment="1">
      <alignment horizontal="center" vertical="center"/>
    </xf>
    <xf numFmtId="41" fontId="8" fillId="2" borderId="14" xfId="1" applyNumberFormat="1" applyFont="1" applyFill="1" applyBorder="1" applyAlignment="1">
      <alignment horizontal="center" vertical="center"/>
    </xf>
    <xf numFmtId="41" fontId="22" fillId="2" borderId="14" xfId="1" applyNumberFormat="1" applyFont="1" applyFill="1" applyBorder="1" applyAlignment="1">
      <alignment horizontal="center" vertical="center"/>
    </xf>
    <xf numFmtId="191" fontId="8" fillId="2" borderId="14" xfId="8" applyNumberFormat="1" applyFont="1" applyFill="1" applyBorder="1" applyAlignment="1">
      <alignment horizontal="center" vertical="center"/>
    </xf>
    <xf numFmtId="41" fontId="8" fillId="2" borderId="10" xfId="1" applyNumberFormat="1" applyFont="1" applyFill="1" applyBorder="1" applyAlignment="1">
      <alignment horizontal="center" vertical="center"/>
    </xf>
    <xf numFmtId="41" fontId="22" fillId="2" borderId="10" xfId="1" applyNumberFormat="1" applyFont="1" applyFill="1" applyBorder="1" applyAlignment="1">
      <alignment horizontal="center" vertical="center"/>
    </xf>
    <xf numFmtId="191" fontId="8" fillId="2" borderId="10" xfId="8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horizontal="center" vertical="center" wrapText="1"/>
    </xf>
    <xf numFmtId="41" fontId="22" fillId="2" borderId="20" xfId="1" applyNumberFormat="1" applyFont="1" applyFill="1" applyBorder="1" applyAlignment="1">
      <alignment horizontal="center" vertical="center" wrapText="1"/>
    </xf>
    <xf numFmtId="191" fontId="8" fillId="2" borderId="20" xfId="8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vertical="center"/>
    </xf>
    <xf numFmtId="0" fontId="37" fillId="0" borderId="15" xfId="1" applyFont="1" applyBorder="1" applyAlignment="1">
      <alignment horizontal="left" vertical="center"/>
    </xf>
    <xf numFmtId="41" fontId="25" fillId="0" borderId="14" xfId="8" applyFont="1" applyFill="1" applyBorder="1" applyAlignment="1">
      <alignment horizontal="right" vertical="center"/>
    </xf>
    <xf numFmtId="41" fontId="25" fillId="0" borderId="14" xfId="8" applyFont="1" applyFill="1" applyBorder="1" applyAlignment="1">
      <alignment horizontal="center" vertical="center"/>
    </xf>
    <xf numFmtId="176" fontId="25" fillId="0" borderId="14" xfId="8" applyNumberFormat="1" applyFont="1" applyFill="1" applyBorder="1" applyAlignment="1">
      <alignment horizontal="right" vertical="center"/>
    </xf>
    <xf numFmtId="191" fontId="25" fillId="0" borderId="14" xfId="8" applyNumberFormat="1" applyFont="1" applyFill="1" applyBorder="1" applyAlignment="1">
      <alignment horizontal="right" vertical="center"/>
    </xf>
    <xf numFmtId="192" fontId="25" fillId="0" borderId="14" xfId="8" applyNumberFormat="1" applyFont="1" applyFill="1" applyBorder="1" applyAlignment="1">
      <alignment horizontal="right" vertical="center"/>
    </xf>
    <xf numFmtId="0" fontId="37" fillId="0" borderId="15" xfId="1" applyFont="1" applyBorder="1" applyAlignment="1">
      <alignment horizontal="left" vertical="center" indent="1"/>
    </xf>
    <xf numFmtId="41" fontId="25" fillId="0" borderId="10" xfId="8" applyFont="1" applyFill="1" applyBorder="1" applyAlignment="1">
      <alignment horizontal="center" vertical="center"/>
    </xf>
    <xf numFmtId="176" fontId="25" fillId="0" borderId="10" xfId="8" applyNumberFormat="1" applyFont="1" applyFill="1" applyBorder="1" applyAlignment="1">
      <alignment horizontal="right" vertical="center"/>
    </xf>
    <xf numFmtId="191" fontId="25" fillId="0" borderId="10" xfId="8" applyNumberFormat="1" applyFont="1" applyFill="1" applyBorder="1" applyAlignment="1">
      <alignment horizontal="right" vertical="center"/>
    </xf>
    <xf numFmtId="192" fontId="25" fillId="0" borderId="10" xfId="8" applyNumberFormat="1" applyFont="1" applyFill="1" applyBorder="1" applyAlignment="1">
      <alignment horizontal="right" vertical="center"/>
    </xf>
    <xf numFmtId="0" fontId="37" fillId="0" borderId="0" xfId="1" applyFont="1" applyAlignment="1">
      <alignment horizontal="left" vertical="center" shrinkToFit="1"/>
    </xf>
    <xf numFmtId="193" fontId="25" fillId="0" borderId="10" xfId="8" applyNumberFormat="1" applyFont="1" applyFill="1" applyBorder="1" applyAlignment="1">
      <alignment horizontal="right" vertical="center"/>
    </xf>
    <xf numFmtId="0" fontId="37" fillId="3" borderId="105" xfId="1" applyFont="1" applyFill="1" applyBorder="1" applyAlignment="1">
      <alignment horizontal="left" vertical="center" shrinkToFit="1"/>
    </xf>
    <xf numFmtId="41" fontId="25" fillId="3" borderId="34" xfId="8" applyFont="1" applyFill="1" applyBorder="1" applyAlignment="1">
      <alignment horizontal="right" vertical="center"/>
    </xf>
    <xf numFmtId="176" fontId="25" fillId="3" borderId="34" xfId="8" applyNumberFormat="1" applyFont="1" applyFill="1" applyBorder="1" applyAlignment="1">
      <alignment horizontal="right" vertical="center"/>
    </xf>
    <xf numFmtId="41" fontId="25" fillId="3" borderId="34" xfId="8" applyFont="1" applyFill="1" applyBorder="1" applyAlignment="1">
      <alignment horizontal="center" vertical="center"/>
    </xf>
    <xf numFmtId="191" fontId="25" fillId="3" borderId="34" xfId="8" applyNumberFormat="1" applyFont="1" applyFill="1" applyBorder="1" applyAlignment="1">
      <alignment horizontal="right" vertical="center"/>
    </xf>
    <xf numFmtId="192" fontId="25" fillId="3" borderId="34" xfId="8" applyNumberFormat="1" applyFont="1" applyFill="1" applyBorder="1" applyAlignment="1">
      <alignment horizontal="right" vertical="center"/>
    </xf>
    <xf numFmtId="0" fontId="38" fillId="3" borderId="105" xfId="1" applyFont="1" applyFill="1" applyBorder="1" applyAlignment="1">
      <alignment horizontal="left" vertical="center" indent="1"/>
    </xf>
    <xf numFmtId="0" fontId="37" fillId="3" borderId="152" xfId="1" applyFont="1" applyFill="1" applyBorder="1" applyAlignment="1">
      <alignment horizontal="left" vertical="center" shrinkToFit="1"/>
    </xf>
    <xf numFmtId="41" fontId="25" fillId="3" borderId="35" xfId="8" applyFont="1" applyFill="1" applyBorder="1" applyAlignment="1">
      <alignment horizontal="right" vertical="center"/>
    </xf>
    <xf numFmtId="176" fontId="25" fillId="3" borderId="35" xfId="8" applyNumberFormat="1" applyFont="1" applyFill="1" applyBorder="1" applyAlignment="1">
      <alignment horizontal="right" vertical="center"/>
    </xf>
    <xf numFmtId="41" fontId="25" fillId="3" borderId="35" xfId="8" applyFont="1" applyFill="1" applyBorder="1" applyAlignment="1">
      <alignment horizontal="center" vertical="center"/>
    </xf>
    <xf numFmtId="191" fontId="25" fillId="3" borderId="35" xfId="8" applyNumberFormat="1" applyFont="1" applyFill="1" applyBorder="1" applyAlignment="1">
      <alignment horizontal="right" vertical="center"/>
    </xf>
    <xf numFmtId="192" fontId="25" fillId="3" borderId="35" xfId="8" applyNumberFormat="1" applyFont="1" applyFill="1" applyBorder="1" applyAlignment="1">
      <alignment horizontal="right" vertical="center"/>
    </xf>
    <xf numFmtId="0" fontId="37" fillId="3" borderId="152" xfId="1" applyFont="1" applyFill="1" applyBorder="1" applyAlignment="1">
      <alignment horizontal="left" vertical="center" indent="1"/>
    </xf>
    <xf numFmtId="0" fontId="37" fillId="4" borderId="105" xfId="1" applyFont="1" applyFill="1" applyBorder="1" applyAlignment="1">
      <alignment horizontal="left" vertical="center" shrinkToFit="1"/>
    </xf>
    <xf numFmtId="41" fontId="25" fillId="4" borderId="34" xfId="8" applyFont="1" applyFill="1" applyBorder="1" applyAlignment="1">
      <alignment horizontal="right" vertical="center"/>
    </xf>
    <xf numFmtId="191" fontId="25" fillId="4" borderId="34" xfId="8" applyNumberFormat="1" applyFont="1" applyFill="1" applyBorder="1" applyAlignment="1">
      <alignment horizontal="right" vertical="center"/>
    </xf>
    <xf numFmtId="192" fontId="25" fillId="4" borderId="34" xfId="8" applyNumberFormat="1" applyFont="1" applyFill="1" applyBorder="1" applyAlignment="1">
      <alignment horizontal="right" vertical="center"/>
    </xf>
    <xf numFmtId="0" fontId="37" fillId="4" borderId="105" xfId="1" applyFont="1" applyFill="1" applyBorder="1" applyAlignment="1">
      <alignment horizontal="left" vertical="center" indent="1"/>
    </xf>
    <xf numFmtId="176" fontId="25" fillId="4" borderId="34" xfId="8" applyNumberFormat="1" applyFont="1" applyFill="1" applyBorder="1" applyAlignment="1">
      <alignment horizontal="right" vertical="center"/>
    </xf>
    <xf numFmtId="41" fontId="25" fillId="4" borderId="34" xfId="8" applyFont="1" applyFill="1" applyBorder="1" applyAlignment="1">
      <alignment horizontal="center" vertical="center"/>
    </xf>
    <xf numFmtId="0" fontId="22" fillId="0" borderId="0" xfId="1" applyFont="1" applyAlignment="1">
      <alignment horizontal="left" vertical="center" indent="1"/>
    </xf>
    <xf numFmtId="0" fontId="37" fillId="0" borderId="22" xfId="1" applyFont="1" applyBorder="1" applyAlignment="1">
      <alignment horizontal="left" vertical="center" shrinkToFit="1"/>
    </xf>
    <xf numFmtId="41" fontId="25" fillId="0" borderId="20" xfId="8" applyFont="1" applyFill="1" applyBorder="1" applyAlignment="1">
      <alignment horizontal="right" vertical="center"/>
    </xf>
    <xf numFmtId="176" fontId="25" fillId="0" borderId="20" xfId="8" applyNumberFormat="1" applyFont="1" applyFill="1" applyBorder="1" applyAlignment="1">
      <alignment horizontal="right" vertical="center"/>
    </xf>
    <xf numFmtId="41" fontId="25" fillId="0" borderId="20" xfId="8" applyFont="1" applyFill="1" applyBorder="1" applyAlignment="1">
      <alignment horizontal="center" vertical="center"/>
    </xf>
    <xf numFmtId="191" fontId="25" fillId="0" borderId="20" xfId="8" applyNumberFormat="1" applyFont="1" applyFill="1" applyBorder="1" applyAlignment="1">
      <alignment horizontal="right" vertical="center"/>
    </xf>
    <xf numFmtId="0" fontId="37" fillId="0" borderId="22" xfId="7" applyFont="1" applyBorder="1" applyAlignment="1">
      <alignment horizontal="left" vertical="center" indent="1"/>
    </xf>
    <xf numFmtId="41" fontId="8" fillId="2" borderId="14" xfId="1" applyNumberFormat="1" applyFont="1" applyFill="1" applyBorder="1" applyAlignment="1">
      <alignment horizontal="center" vertical="center" wrapText="1"/>
    </xf>
    <xf numFmtId="41" fontId="22" fillId="2" borderId="14" xfId="1" applyNumberFormat="1" applyFont="1" applyFill="1" applyBorder="1" applyAlignment="1">
      <alignment horizontal="center" vertical="center" wrapText="1"/>
    </xf>
    <xf numFmtId="191" fontId="8" fillId="2" borderId="14" xfId="8" applyNumberFormat="1" applyFont="1" applyFill="1" applyBorder="1" applyAlignment="1">
      <alignment horizontal="center" vertical="center" wrapText="1"/>
    </xf>
    <xf numFmtId="0" fontId="37" fillId="0" borderId="15" xfId="1" applyFont="1" applyBorder="1" applyAlignment="1">
      <alignment horizontal="left" vertical="center" shrinkToFit="1"/>
    </xf>
    <xf numFmtId="0" fontId="37" fillId="3" borderId="95" xfId="1" applyFont="1" applyFill="1" applyBorder="1" applyAlignment="1">
      <alignment horizontal="left" vertical="center" shrinkToFit="1"/>
    </xf>
    <xf numFmtId="41" fontId="41" fillId="0" borderId="10" xfId="8" applyFont="1" applyFill="1" applyBorder="1" applyAlignment="1">
      <alignment horizontal="right" vertical="center"/>
    </xf>
    <xf numFmtId="0" fontId="40" fillId="0" borderId="0" xfId="1" applyFont="1" applyAlignment="1">
      <alignment horizontal="left" vertical="center" indent="1"/>
    </xf>
    <xf numFmtId="0" fontId="40" fillId="3" borderId="0" xfId="1" applyFont="1" applyFill="1" applyAlignment="1">
      <alignment horizontal="left" vertical="center"/>
    </xf>
    <xf numFmtId="41" fontId="41" fillId="3" borderId="10" xfId="8" applyFont="1" applyFill="1" applyBorder="1" applyAlignment="1">
      <alignment horizontal="right" vertical="center"/>
    </xf>
    <xf numFmtId="41" fontId="25" fillId="3" borderId="10" xfId="8" applyFont="1" applyFill="1" applyBorder="1" applyAlignment="1">
      <alignment horizontal="right" vertical="center"/>
    </xf>
    <xf numFmtId="191" fontId="25" fillId="3" borderId="10" xfId="8" applyNumberFormat="1" applyFont="1" applyFill="1" applyBorder="1" applyAlignment="1">
      <alignment horizontal="right" vertical="center"/>
    </xf>
    <xf numFmtId="0" fontId="40" fillId="3" borderId="0" xfId="1" applyFont="1" applyFill="1" applyAlignment="1">
      <alignment horizontal="left" vertical="center" indent="1"/>
    </xf>
    <xf numFmtId="0" fontId="40" fillId="4" borderId="95" xfId="1" applyFont="1" applyFill="1" applyBorder="1" applyAlignment="1">
      <alignment horizontal="left" vertical="center"/>
    </xf>
    <xf numFmtId="41" fontId="41" fillId="4" borderId="34" xfId="8" applyFont="1" applyFill="1" applyBorder="1" applyAlignment="1">
      <alignment horizontal="right" vertical="center"/>
    </xf>
    <xf numFmtId="0" fontId="37" fillId="4" borderId="105" xfId="1" applyFont="1" applyFill="1" applyBorder="1" applyAlignment="1">
      <alignment vertical="center"/>
    </xf>
    <xf numFmtId="41" fontId="41" fillId="0" borderId="20" xfId="8" applyFont="1" applyFill="1" applyBorder="1" applyAlignment="1">
      <alignment horizontal="right" vertical="center"/>
    </xf>
    <xf numFmtId="0" fontId="40" fillId="0" borderId="22" xfId="1" applyFont="1" applyBorder="1" applyAlignment="1">
      <alignment horizontal="left" vertical="center" indent="1"/>
    </xf>
    <xf numFmtId="191" fontId="22" fillId="2" borderId="14" xfId="8" applyNumberFormat="1" applyFont="1" applyFill="1" applyBorder="1" applyAlignment="1">
      <alignment horizontal="center" vertical="center" wrapText="1"/>
    </xf>
    <xf numFmtId="191" fontId="22" fillId="2" borderId="20" xfId="8" applyNumberFormat="1" applyFont="1" applyFill="1" applyBorder="1" applyAlignment="1">
      <alignment horizontal="center" vertical="center"/>
    </xf>
    <xf numFmtId="0" fontId="40" fillId="3" borderId="22" xfId="1" applyFont="1" applyFill="1" applyBorder="1" applyAlignment="1">
      <alignment horizontal="left" vertical="center"/>
    </xf>
    <xf numFmtId="41" fontId="41" fillId="3" borderId="20" xfId="8" applyFont="1" applyFill="1" applyBorder="1" applyAlignment="1">
      <alignment horizontal="right" vertical="center"/>
    </xf>
    <xf numFmtId="191" fontId="25" fillId="3" borderId="20" xfId="8" applyNumberFormat="1" applyFont="1" applyFill="1" applyBorder="1" applyAlignment="1">
      <alignment horizontal="right" vertical="center"/>
    </xf>
    <xf numFmtId="0" fontId="40" fillId="3" borderId="22" xfId="1" applyFont="1" applyFill="1" applyBorder="1" applyAlignment="1">
      <alignment horizontal="left" vertical="center" indent="1"/>
    </xf>
    <xf numFmtId="41" fontId="41" fillId="0" borderId="15" xfId="8" applyFont="1" applyFill="1" applyBorder="1" applyAlignment="1">
      <alignment horizontal="right" vertical="center"/>
    </xf>
    <xf numFmtId="41" fontId="42" fillId="0" borderId="15" xfId="8" applyFont="1" applyFill="1" applyBorder="1" applyAlignment="1">
      <alignment horizontal="right" vertical="center"/>
    </xf>
    <xf numFmtId="191" fontId="25" fillId="0" borderId="15" xfId="8" applyNumberFormat="1" applyFont="1" applyFill="1" applyBorder="1" applyAlignment="1">
      <alignment horizontal="right" vertical="center"/>
    </xf>
    <xf numFmtId="41" fontId="41" fillId="0" borderId="0" xfId="8" applyFont="1" applyFill="1" applyBorder="1" applyAlignment="1">
      <alignment horizontal="right" vertical="center"/>
    </xf>
    <xf numFmtId="41" fontId="42" fillId="0" borderId="0" xfId="8" applyFont="1" applyFill="1" applyBorder="1" applyAlignment="1">
      <alignment horizontal="right" vertical="center"/>
    </xf>
    <xf numFmtId="191" fontId="25" fillId="0" borderId="0" xfId="8" applyNumberFormat="1" applyFont="1" applyFill="1" applyBorder="1" applyAlignment="1">
      <alignment horizontal="right" vertical="center"/>
    </xf>
    <xf numFmtId="191" fontId="22" fillId="2" borderId="14" xfId="8" applyNumberFormat="1" applyFont="1" applyFill="1" applyBorder="1" applyAlignment="1">
      <alignment horizontal="center" vertical="center"/>
    </xf>
    <xf numFmtId="191" fontId="22" fillId="2" borderId="10" xfId="8" applyNumberFormat="1" applyFont="1" applyFill="1" applyBorder="1" applyAlignment="1">
      <alignment horizontal="center" vertical="center"/>
    </xf>
    <xf numFmtId="41" fontId="41" fillId="0" borderId="14" xfId="8" applyFont="1" applyFill="1" applyBorder="1" applyAlignment="1">
      <alignment horizontal="right" vertical="center"/>
    </xf>
    <xf numFmtId="0" fontId="37" fillId="3" borderId="0" xfId="1" applyFont="1" applyFill="1" applyAlignment="1">
      <alignment vertical="center"/>
    </xf>
    <xf numFmtId="0" fontId="40" fillId="3" borderId="95" xfId="1" applyFont="1" applyFill="1" applyBorder="1" applyAlignment="1">
      <alignment horizontal="left" vertical="center"/>
    </xf>
    <xf numFmtId="41" fontId="41" fillId="3" borderId="34" xfId="8" applyFont="1" applyFill="1" applyBorder="1" applyAlignment="1">
      <alignment horizontal="right" vertical="center"/>
    </xf>
    <xf numFmtId="0" fontId="43" fillId="3" borderId="105" xfId="1" applyFont="1" applyFill="1" applyBorder="1" applyAlignment="1">
      <alignment vertical="center"/>
    </xf>
    <xf numFmtId="41" fontId="41" fillId="3" borderId="35" xfId="8" applyFont="1" applyFill="1" applyBorder="1" applyAlignment="1">
      <alignment horizontal="right" vertical="center"/>
    </xf>
    <xf numFmtId="0" fontId="37" fillId="3" borderId="152" xfId="1" applyFont="1" applyFill="1" applyBorder="1" applyAlignment="1">
      <alignment vertical="center"/>
    </xf>
    <xf numFmtId="184" fontId="41" fillId="4" borderId="34" xfId="8" applyNumberFormat="1" applyFont="1" applyFill="1" applyBorder="1" applyAlignment="1">
      <alignment horizontal="right" vertical="center"/>
    </xf>
    <xf numFmtId="0" fontId="22" fillId="4" borderId="105" xfId="1" applyFont="1" applyFill="1" applyBorder="1" applyAlignment="1">
      <alignment vertical="center"/>
    </xf>
    <xf numFmtId="193" fontId="41" fillId="4" borderId="34" xfId="8" applyNumberFormat="1" applyFont="1" applyFill="1" applyBorder="1" applyAlignment="1">
      <alignment vertical="center"/>
    </xf>
    <xf numFmtId="193" fontId="25" fillId="4" borderId="34" xfId="8" applyNumberFormat="1" applyFont="1" applyFill="1" applyBorder="1" applyAlignment="1">
      <alignment vertical="center"/>
    </xf>
    <xf numFmtId="41" fontId="41" fillId="4" borderId="41" xfId="8" applyFont="1" applyFill="1" applyBorder="1" applyAlignment="1">
      <alignment horizontal="right" vertical="center"/>
    </xf>
    <xf numFmtId="191" fontId="25" fillId="4" borderId="41" xfId="8" applyNumberFormat="1" applyFont="1" applyFill="1" applyBorder="1" applyAlignment="1">
      <alignment horizontal="right" vertical="center"/>
    </xf>
    <xf numFmtId="184" fontId="41" fillId="4" borderId="41" xfId="8" applyNumberFormat="1" applyFont="1" applyFill="1" applyBorder="1" applyAlignment="1">
      <alignment horizontal="right" vertical="center"/>
    </xf>
    <xf numFmtId="0" fontId="40" fillId="4" borderId="109" xfId="1" applyFont="1" applyFill="1" applyBorder="1" applyAlignment="1">
      <alignment horizontal="left" vertical="center"/>
    </xf>
    <xf numFmtId="41" fontId="25" fillId="0" borderId="15" xfId="8" applyFont="1" applyFill="1" applyBorder="1" applyAlignment="1">
      <alignment horizontal="center" vertical="center"/>
    </xf>
    <xf numFmtId="41" fontId="25" fillId="0" borderId="0" xfId="8" applyFont="1" applyFill="1" applyBorder="1" applyAlignment="1">
      <alignment horizontal="center" vertical="center"/>
    </xf>
    <xf numFmtId="184" fontId="41" fillId="3" borderId="34" xfId="8" applyNumberFormat="1" applyFont="1" applyFill="1" applyBorder="1" applyAlignment="1">
      <alignment horizontal="right" vertical="center"/>
    </xf>
    <xf numFmtId="0" fontId="40" fillId="3" borderId="105" xfId="1" applyFont="1" applyFill="1" applyBorder="1" applyAlignment="1">
      <alignment horizontal="left" vertical="center" indent="1"/>
    </xf>
    <xf numFmtId="0" fontId="40" fillId="3" borderId="152" xfId="1" applyFont="1" applyFill="1" applyBorder="1" applyAlignment="1">
      <alignment horizontal="left" vertical="center" indent="1"/>
    </xf>
    <xf numFmtId="0" fontId="40" fillId="4" borderId="105" xfId="1" applyFont="1" applyFill="1" applyBorder="1" applyAlignment="1">
      <alignment horizontal="left" vertical="center" indent="1"/>
    </xf>
    <xf numFmtId="0" fontId="25" fillId="0" borderId="10" xfId="8" applyNumberFormat="1" applyFont="1" applyFill="1" applyBorder="1" applyAlignment="1">
      <alignment horizontal="right" vertical="center"/>
    </xf>
    <xf numFmtId="0" fontId="40" fillId="3" borderId="95" xfId="1" applyFont="1" applyFill="1" applyBorder="1" applyAlignment="1">
      <alignment vertical="center"/>
    </xf>
    <xf numFmtId="184" fontId="41" fillId="3" borderId="35" xfId="8" applyNumberFormat="1" applyFont="1" applyFill="1" applyBorder="1" applyAlignment="1">
      <alignment horizontal="right" vertical="center"/>
    </xf>
    <xf numFmtId="0" fontId="40" fillId="4" borderId="105" xfId="1" applyFont="1" applyFill="1" applyBorder="1" applyAlignment="1">
      <alignment vertical="center"/>
    </xf>
    <xf numFmtId="0" fontId="40" fillId="0" borderId="22" xfId="1" applyFont="1" applyBorder="1" applyAlignment="1">
      <alignment horizontal="left" vertical="center" wrapText="1"/>
    </xf>
    <xf numFmtId="176" fontId="45" fillId="0" borderId="15" xfId="8" applyNumberFormat="1" applyFont="1" applyFill="1" applyBorder="1" applyAlignment="1">
      <alignment horizontal="right" vertical="center"/>
    </xf>
    <xf numFmtId="191" fontId="21" fillId="0" borderId="15" xfId="8" applyNumberFormat="1" applyFont="1" applyFill="1" applyBorder="1" applyAlignment="1">
      <alignment horizontal="right" vertical="center"/>
    </xf>
    <xf numFmtId="41" fontId="21" fillId="0" borderId="15" xfId="8" applyFont="1" applyFill="1" applyBorder="1" applyAlignment="1">
      <alignment horizontal="center" vertical="center"/>
    </xf>
    <xf numFmtId="41" fontId="25" fillId="0" borderId="14" xfId="1" applyNumberFormat="1" applyFont="1" applyBorder="1" applyAlignment="1">
      <alignment horizontal="center" vertical="center" wrapText="1"/>
    </xf>
    <xf numFmtId="41" fontId="41" fillId="0" borderId="14" xfId="1" applyNumberFormat="1" applyFont="1" applyBorder="1" applyAlignment="1">
      <alignment horizontal="center" vertical="center"/>
    </xf>
    <xf numFmtId="41" fontId="25" fillId="0" borderId="10" xfId="1" applyNumberFormat="1" applyFont="1" applyBorder="1" applyAlignment="1">
      <alignment horizontal="center" vertical="center" wrapText="1"/>
    </xf>
    <xf numFmtId="41" fontId="41" fillId="0" borderId="10" xfId="1" applyNumberFormat="1" applyFont="1" applyBorder="1" applyAlignment="1">
      <alignment horizontal="center" vertical="center"/>
    </xf>
    <xf numFmtId="0" fontId="40" fillId="3" borderId="0" xfId="1" applyFont="1" applyFill="1" applyAlignment="1">
      <alignment horizontal="left" vertical="center" wrapText="1"/>
    </xf>
    <xf numFmtId="193" fontId="41" fillId="0" borderId="10" xfId="8" applyNumberFormat="1" applyFont="1" applyFill="1" applyBorder="1" applyAlignment="1">
      <alignment vertical="center"/>
    </xf>
    <xf numFmtId="193" fontId="25" fillId="0" borderId="10" xfId="8" applyNumberFormat="1" applyFont="1" applyFill="1" applyBorder="1" applyAlignment="1">
      <alignment vertical="center"/>
    </xf>
    <xf numFmtId="193" fontId="25" fillId="0" borderId="10" xfId="1" applyNumberFormat="1" applyFont="1" applyBorder="1" applyAlignment="1">
      <alignment vertical="center" wrapText="1"/>
    </xf>
    <xf numFmtId="193" fontId="41" fillId="0" borderId="10" xfId="1" applyNumberFormat="1" applyFont="1" applyBorder="1" applyAlignment="1">
      <alignment vertical="center"/>
    </xf>
    <xf numFmtId="0" fontId="40" fillId="0" borderId="145" xfId="1" applyFont="1" applyBorder="1" applyAlignment="1">
      <alignment horizontal="left" vertical="center" indent="1"/>
    </xf>
    <xf numFmtId="0" fontId="37" fillId="3" borderId="109" xfId="1" applyFont="1" applyFill="1" applyBorder="1" applyAlignment="1">
      <alignment horizontal="left" vertical="center"/>
    </xf>
    <xf numFmtId="41" fontId="41" fillId="3" borderId="41" xfId="1" applyNumberFormat="1" applyFont="1" applyFill="1" applyBorder="1" applyAlignment="1">
      <alignment vertical="center"/>
    </xf>
    <xf numFmtId="193" fontId="41" fillId="3" borderId="41" xfId="1" applyNumberFormat="1" applyFont="1" applyFill="1" applyBorder="1" applyAlignment="1">
      <alignment horizontal="right" vertical="center"/>
    </xf>
    <xf numFmtId="193" fontId="25" fillId="3" borderId="41" xfId="8" applyNumberFormat="1" applyFont="1" applyFill="1" applyBorder="1" applyAlignment="1">
      <alignment horizontal="right" vertical="center"/>
    </xf>
    <xf numFmtId="41" fontId="41" fillId="3" borderId="41" xfId="8" applyFont="1" applyFill="1" applyBorder="1" applyAlignment="1">
      <alignment horizontal="right" vertical="center"/>
    </xf>
    <xf numFmtId="191" fontId="25" fillId="3" borderId="41" xfId="8" applyNumberFormat="1" applyFont="1" applyFill="1" applyBorder="1" applyAlignment="1">
      <alignment horizontal="right" vertical="center"/>
    </xf>
    <xf numFmtId="0" fontId="40" fillId="0" borderId="76" xfId="1" applyFont="1" applyBorder="1" applyAlignment="1">
      <alignment horizontal="left" vertical="center"/>
    </xf>
    <xf numFmtId="0" fontId="40" fillId="0" borderId="15" xfId="1" applyFont="1" applyBorder="1" applyAlignment="1">
      <alignment horizontal="left" vertical="center" indent="1"/>
    </xf>
    <xf numFmtId="191" fontId="25" fillId="3" borderId="153" xfId="8" applyNumberFormat="1" applyFont="1" applyFill="1" applyBorder="1" applyAlignment="1">
      <alignment horizontal="right" vertical="center"/>
    </xf>
    <xf numFmtId="0" fontId="38" fillId="3" borderId="152" xfId="1" applyFont="1" applyFill="1" applyBorder="1" applyAlignment="1">
      <alignment horizontal="left" vertical="center" shrinkToFit="1"/>
    </xf>
    <xf numFmtId="191" fontId="25" fillId="4" borderId="48" xfId="8" applyNumberFormat="1" applyFont="1" applyFill="1" applyBorder="1" applyAlignment="1">
      <alignment horizontal="right" vertical="center"/>
    </xf>
    <xf numFmtId="0" fontId="40" fillId="0" borderId="152" xfId="1" applyFont="1" applyBorder="1" applyAlignment="1">
      <alignment horizontal="left" vertical="center"/>
    </xf>
    <xf numFmtId="41" fontId="41" fillId="0" borderId="35" xfId="8" applyFont="1" applyFill="1" applyBorder="1" applyAlignment="1">
      <alignment horizontal="right" vertical="center"/>
    </xf>
    <xf numFmtId="41" fontId="25" fillId="0" borderId="35" xfId="8" applyFont="1" applyFill="1" applyBorder="1" applyAlignment="1">
      <alignment horizontal="right" vertical="center"/>
    </xf>
    <xf numFmtId="176" fontId="25" fillId="0" borderId="35" xfId="8" applyNumberFormat="1" applyFont="1" applyFill="1" applyBorder="1" applyAlignment="1">
      <alignment horizontal="right" vertical="center"/>
    </xf>
    <xf numFmtId="191" fontId="25" fillId="0" borderId="35" xfId="8" applyNumberFormat="1" applyFont="1" applyFill="1" applyBorder="1" applyAlignment="1">
      <alignment horizontal="right" vertical="center"/>
    </xf>
    <xf numFmtId="41" fontId="25" fillId="0" borderId="35" xfId="8" applyFont="1" applyFill="1" applyBorder="1" applyAlignment="1">
      <alignment horizontal="center" vertical="center"/>
    </xf>
    <xf numFmtId="0" fontId="40" fillId="0" borderId="152" xfId="1" applyFont="1" applyBorder="1" applyAlignment="1">
      <alignment horizontal="left" vertical="center" indent="1"/>
    </xf>
    <xf numFmtId="0" fontId="37" fillId="3" borderId="95" xfId="1" applyFont="1" applyFill="1" applyBorder="1" applyAlignment="1">
      <alignment horizontal="left" vertical="center"/>
    </xf>
    <xf numFmtId="0" fontId="43" fillId="3" borderId="105" xfId="1" applyFont="1" applyFill="1" applyBorder="1" applyAlignment="1">
      <alignment horizontal="left" vertical="center" indent="1"/>
    </xf>
    <xf numFmtId="176" fontId="41" fillId="3" borderId="41" xfId="8" applyNumberFormat="1" applyFont="1" applyFill="1" applyBorder="1" applyAlignment="1">
      <alignment horizontal="right" vertical="center"/>
    </xf>
    <xf numFmtId="184" fontId="41" fillId="3" borderId="41" xfId="8" applyNumberFormat="1" applyFont="1" applyFill="1" applyBorder="1" applyAlignment="1">
      <alignment horizontal="right" vertical="center"/>
    </xf>
    <xf numFmtId="41" fontId="46" fillId="0" borderId="15" xfId="8" applyFont="1" applyFill="1" applyBorder="1" applyAlignment="1">
      <alignment horizontal="right" vertical="center"/>
    </xf>
    <xf numFmtId="0" fontId="36" fillId="0" borderId="0" xfId="1" applyFont="1" applyAlignment="1">
      <alignment horizontal="left" vertical="center"/>
    </xf>
    <xf numFmtId="41" fontId="46" fillId="0" borderId="10" xfId="8" applyFont="1" applyFill="1" applyBorder="1" applyAlignment="1">
      <alignment horizontal="right" vertical="center"/>
    </xf>
    <xf numFmtId="41" fontId="21" fillId="0" borderId="10" xfId="8" applyFont="1" applyFill="1" applyBorder="1" applyAlignment="1">
      <alignment horizontal="right" vertical="center"/>
    </xf>
    <xf numFmtId="191" fontId="21" fillId="0" borderId="10" xfId="8" applyNumberFormat="1" applyFont="1" applyFill="1" applyBorder="1" applyAlignment="1">
      <alignment horizontal="right" vertical="center"/>
    </xf>
    <xf numFmtId="0" fontId="5" fillId="0" borderId="0" xfId="1" applyFont="1" applyAlignment="1">
      <alignment horizontal="left" vertical="center" indent="1"/>
    </xf>
    <xf numFmtId="176" fontId="21" fillId="0" borderId="10" xfId="8" applyNumberFormat="1" applyFont="1" applyFill="1" applyBorder="1" applyAlignment="1">
      <alignment horizontal="right" vertical="center"/>
    </xf>
    <xf numFmtId="193" fontId="21" fillId="0" borderId="10" xfId="8" applyNumberFormat="1" applyFont="1" applyFill="1" applyBorder="1" applyAlignment="1">
      <alignment horizontal="right" vertical="center"/>
    </xf>
    <xf numFmtId="0" fontId="36" fillId="3" borderId="95" xfId="1" applyFont="1" applyFill="1" applyBorder="1" applyAlignment="1">
      <alignment horizontal="left" vertical="center"/>
    </xf>
    <xf numFmtId="41" fontId="46" fillId="3" borderId="35" xfId="8" applyFont="1" applyFill="1" applyBorder="1" applyAlignment="1">
      <alignment horizontal="right" vertical="center"/>
    </xf>
    <xf numFmtId="0" fontId="50" fillId="3" borderId="152" xfId="1" applyFont="1" applyFill="1" applyBorder="1" applyAlignment="1">
      <alignment horizontal="left" vertical="center"/>
    </xf>
    <xf numFmtId="0" fontId="36" fillId="3" borderId="105" xfId="1" applyFont="1" applyFill="1" applyBorder="1" applyAlignment="1">
      <alignment horizontal="left" vertical="center"/>
    </xf>
    <xf numFmtId="0" fontId="36" fillId="4" borderId="105" xfId="1" applyFont="1" applyFill="1" applyBorder="1" applyAlignment="1">
      <alignment horizontal="left" vertical="center"/>
    </xf>
    <xf numFmtId="41" fontId="46" fillId="4" borderId="34" xfId="8" applyFont="1" applyFill="1" applyBorder="1" applyAlignment="1">
      <alignment horizontal="right" vertical="center"/>
    </xf>
    <xf numFmtId="0" fontId="5" fillId="4" borderId="105" xfId="1" applyFont="1" applyFill="1" applyBorder="1" applyAlignment="1">
      <alignment horizontal="left" vertical="center"/>
    </xf>
    <xf numFmtId="0" fontId="40" fillId="4" borderId="152" xfId="1" applyFont="1" applyFill="1" applyBorder="1" applyAlignment="1">
      <alignment horizontal="left" vertical="center"/>
    </xf>
    <xf numFmtId="41" fontId="41" fillId="4" borderId="35" xfId="8" applyFont="1" applyFill="1" applyBorder="1" applyAlignment="1">
      <alignment horizontal="right" vertical="center"/>
    </xf>
    <xf numFmtId="191" fontId="25" fillId="4" borderId="35" xfId="8" applyNumberFormat="1" applyFont="1" applyFill="1" applyBorder="1" applyAlignment="1">
      <alignment horizontal="right" vertical="center"/>
    </xf>
    <xf numFmtId="41" fontId="25" fillId="4" borderId="35" xfId="8" applyFont="1" applyFill="1" applyBorder="1" applyAlignment="1">
      <alignment horizontal="center" vertical="center"/>
    </xf>
    <xf numFmtId="41" fontId="40" fillId="4" borderId="82" xfId="8" applyFont="1" applyFill="1" applyBorder="1" applyAlignment="1">
      <alignment horizontal="left" vertical="center"/>
    </xf>
    <xf numFmtId="0" fontId="38" fillId="0" borderId="0" xfId="1" applyFont="1" applyAlignment="1">
      <alignment horizontal="left" vertical="center"/>
    </xf>
    <xf numFmtId="0" fontId="40" fillId="3" borderId="95" xfId="1" applyFont="1" applyFill="1" applyBorder="1" applyAlignment="1">
      <alignment horizontal="left" vertical="center" wrapText="1"/>
    </xf>
    <xf numFmtId="41" fontId="41" fillId="3" borderId="35" xfId="1" applyNumberFormat="1" applyFont="1" applyFill="1" applyBorder="1" applyAlignment="1">
      <alignment vertical="center"/>
    </xf>
    <xf numFmtId="0" fontId="40" fillId="3" borderId="152" xfId="1" applyFont="1" applyFill="1" applyBorder="1" applyAlignment="1">
      <alignment horizontal="left" vertical="center"/>
    </xf>
    <xf numFmtId="0" fontId="53" fillId="4" borderId="109" xfId="1" applyFont="1" applyFill="1" applyBorder="1" applyAlignment="1">
      <alignment horizontal="left" vertical="center" wrapText="1"/>
    </xf>
    <xf numFmtId="41" fontId="54" fillId="4" borderId="154" xfId="1" applyNumberFormat="1" applyFont="1" applyFill="1" applyBorder="1" applyAlignment="1">
      <alignment vertical="center"/>
    </xf>
    <xf numFmtId="41" fontId="54" fillId="4" borderId="154" xfId="1" applyNumberFormat="1" applyFont="1" applyFill="1" applyBorder="1" applyAlignment="1">
      <alignment horizontal="right" vertical="center"/>
    </xf>
    <xf numFmtId="184" fontId="54" fillId="4" borderId="154" xfId="1" applyNumberFormat="1" applyFont="1" applyFill="1" applyBorder="1" applyAlignment="1">
      <alignment horizontal="right" vertical="center"/>
    </xf>
    <xf numFmtId="41" fontId="55" fillId="4" borderId="154" xfId="1" applyNumberFormat="1" applyFont="1" applyFill="1" applyBorder="1" applyAlignment="1">
      <alignment horizontal="right" vertical="center"/>
    </xf>
    <xf numFmtId="180" fontId="55" fillId="4" borderId="154" xfId="1" applyNumberFormat="1" applyFont="1" applyFill="1" applyBorder="1" applyAlignment="1">
      <alignment horizontal="right" vertical="center"/>
    </xf>
    <xf numFmtId="0" fontId="52" fillId="4" borderId="155" xfId="1" applyFont="1" applyFill="1" applyBorder="1" applyAlignment="1">
      <alignment horizontal="left" vertical="center"/>
    </xf>
    <xf numFmtId="191" fontId="8" fillId="0" borderId="10" xfId="8" applyNumberFormat="1" applyFont="1" applyFill="1" applyBorder="1" applyAlignment="1">
      <alignment horizontal="center" vertical="center"/>
    </xf>
    <xf numFmtId="192" fontId="57" fillId="0" borderId="59" xfId="1" applyNumberFormat="1" applyFont="1" applyBorder="1" applyAlignment="1">
      <alignment vertical="center" wrapText="1"/>
    </xf>
    <xf numFmtId="176" fontId="57" fillId="0" borderId="9" xfId="1" applyNumberFormat="1" applyFont="1" applyBorder="1" applyAlignment="1">
      <alignment vertical="center" wrapText="1"/>
    </xf>
    <xf numFmtId="179" fontId="18" fillId="0" borderId="0" xfId="1" applyNumberFormat="1" applyFont="1" applyAlignment="1">
      <alignment vertical="center"/>
    </xf>
    <xf numFmtId="41" fontId="23" fillId="0" borderId="129" xfId="3" applyFont="1" applyBorder="1" applyAlignment="1">
      <alignment horizontal="right" vertical="center"/>
    </xf>
    <xf numFmtId="41" fontId="23" fillId="0" borderId="129" xfId="3" applyFont="1" applyBorder="1" applyAlignment="1">
      <alignment horizontal="center" vertical="center"/>
    </xf>
    <xf numFmtId="41" fontId="23" fillId="0" borderId="129" xfId="2" applyFont="1" applyBorder="1" applyAlignment="1">
      <alignment horizontal="right" vertical="center"/>
    </xf>
    <xf numFmtId="41" fontId="23" fillId="0" borderId="129" xfId="2" applyFont="1" applyBorder="1" applyAlignment="1">
      <alignment horizontal="center" vertical="center"/>
    </xf>
    <xf numFmtId="41" fontId="23" fillId="0" borderId="134" xfId="3" applyFont="1" applyBorder="1" applyAlignment="1">
      <alignment horizontal="right" vertical="center"/>
    </xf>
    <xf numFmtId="41" fontId="23" fillId="0" borderId="134" xfId="3" applyFont="1" applyBorder="1" applyAlignment="1">
      <alignment horizontal="center" vertical="center"/>
    </xf>
    <xf numFmtId="41" fontId="23" fillId="0" borderId="134" xfId="2" applyFont="1" applyBorder="1" applyAlignment="1">
      <alignment horizontal="right" vertical="center"/>
    </xf>
    <xf numFmtId="41" fontId="23" fillId="0" borderId="134" xfId="2" applyFont="1" applyBorder="1" applyAlignment="1">
      <alignment horizontal="center" vertical="center"/>
    </xf>
    <xf numFmtId="41" fontId="23" fillId="3" borderId="135" xfId="2" applyFont="1" applyFill="1" applyBorder="1" applyAlignment="1">
      <alignment horizontal="right" vertical="center"/>
    </xf>
    <xf numFmtId="41" fontId="23" fillId="3" borderId="156" xfId="2" applyFont="1" applyFill="1" applyBorder="1" applyAlignment="1">
      <alignment horizontal="right" vertical="center"/>
    </xf>
    <xf numFmtId="41" fontId="10" fillId="0" borderId="134" xfId="2" applyFont="1" applyBorder="1" applyAlignment="1">
      <alignment horizontal="right" vertical="center"/>
    </xf>
    <xf numFmtId="0" fontId="36" fillId="0" borderId="22" xfId="1" applyFont="1" applyBorder="1" applyAlignment="1">
      <alignment horizontal="left" vertical="center"/>
    </xf>
    <xf numFmtId="41" fontId="10" fillId="0" borderId="132" xfId="2" applyFont="1" applyBorder="1" applyAlignment="1">
      <alignment horizontal="right" vertical="center"/>
    </xf>
    <xf numFmtId="41" fontId="10" fillId="0" borderId="157" xfId="2" applyFont="1" applyBorder="1" applyAlignment="1">
      <alignment horizontal="right" vertical="center"/>
    </xf>
    <xf numFmtId="41" fontId="23" fillId="0" borderId="157" xfId="2" applyFont="1" applyBorder="1" applyAlignment="1">
      <alignment horizontal="right" vertical="center"/>
    </xf>
    <xf numFmtId="41" fontId="23" fillId="0" borderId="132" xfId="2" applyFont="1" applyBorder="1" applyAlignment="1">
      <alignment horizontal="center" vertical="center"/>
    </xf>
    <xf numFmtId="41" fontId="10" fillId="0" borderId="14" xfId="2" applyFont="1" applyBorder="1" applyAlignment="1">
      <alignment horizontal="center" vertical="center"/>
    </xf>
    <xf numFmtId="41" fontId="23" fillId="0" borderId="10" xfId="3" applyFont="1" applyBorder="1" applyAlignment="1">
      <alignment horizontal="center" vertical="center"/>
    </xf>
    <xf numFmtId="0" fontId="37" fillId="0" borderId="22" xfId="1" applyFont="1" applyBorder="1" applyAlignment="1">
      <alignment horizontal="left" vertical="center"/>
    </xf>
    <xf numFmtId="41" fontId="23" fillId="0" borderId="20" xfId="3" applyFont="1" applyBorder="1" applyAlignment="1">
      <alignment horizontal="center" vertical="center"/>
    </xf>
    <xf numFmtId="41" fontId="23" fillId="0" borderId="20" xfId="2" applyFont="1" applyBorder="1" applyAlignment="1">
      <alignment horizontal="center" vertical="center"/>
    </xf>
    <xf numFmtId="41" fontId="23" fillId="0" borderId="14" xfId="3" applyFont="1" applyBorder="1" applyAlignment="1">
      <alignment horizontal="right" vertical="center"/>
    </xf>
    <xf numFmtId="41" fontId="23" fillId="0" borderId="14" xfId="3" applyFont="1" applyBorder="1" applyAlignment="1">
      <alignment horizontal="center" vertical="center"/>
    </xf>
    <xf numFmtId="41" fontId="23" fillId="0" borderId="14" xfId="2" applyFont="1" applyBorder="1" applyAlignment="1">
      <alignment horizontal="center" vertical="center"/>
    </xf>
    <xf numFmtId="41" fontId="23" fillId="3" borderId="158" xfId="3" applyFont="1" applyFill="1" applyBorder="1" applyAlignment="1">
      <alignment horizontal="right" vertical="center"/>
    </xf>
    <xf numFmtId="41" fontId="23" fillId="3" borderId="158" xfId="2" applyFont="1" applyFill="1" applyBorder="1" applyAlignment="1">
      <alignment horizontal="right" vertical="center"/>
    </xf>
    <xf numFmtId="0" fontId="37" fillId="3" borderId="105" xfId="1" applyFont="1" applyFill="1" applyBorder="1" applyAlignment="1">
      <alignment vertical="center"/>
    </xf>
    <xf numFmtId="0" fontId="37" fillId="4" borderId="105" xfId="1" applyFont="1" applyFill="1" applyBorder="1" applyAlignment="1">
      <alignment horizontal="left" vertical="center"/>
    </xf>
    <xf numFmtId="0" fontId="36" fillId="4" borderId="105" xfId="1" applyFont="1" applyFill="1" applyBorder="1" applyAlignment="1">
      <alignment vertical="center"/>
    </xf>
    <xf numFmtId="41" fontId="23" fillId="4" borderId="34" xfId="2" applyFont="1" applyFill="1" applyBorder="1" applyAlignment="1">
      <alignment horizontal="center" vertical="center"/>
    </xf>
    <xf numFmtId="0" fontId="36" fillId="0" borderId="152" xfId="1" applyFont="1" applyBorder="1" applyAlignment="1">
      <alignment vertical="center"/>
    </xf>
    <xf numFmtId="41" fontId="23" fillId="0" borderId="35" xfId="2" applyFont="1" applyFill="1" applyBorder="1" applyAlignment="1">
      <alignment horizontal="center" vertical="center"/>
    </xf>
    <xf numFmtId="41" fontId="23" fillId="0" borderId="35" xfId="2" applyFont="1" applyFill="1" applyBorder="1" applyAlignment="1">
      <alignment horizontal="right" vertical="center"/>
    </xf>
    <xf numFmtId="0" fontId="37" fillId="0" borderId="152" xfId="1" applyFont="1" applyBorder="1" applyAlignment="1">
      <alignment vertical="center"/>
    </xf>
    <xf numFmtId="41" fontId="23" fillId="0" borderId="10" xfId="2" applyFont="1" applyFill="1" applyBorder="1" applyAlignment="1">
      <alignment horizontal="center" vertical="center"/>
    </xf>
    <xf numFmtId="0" fontId="36" fillId="0" borderId="22" xfId="1" applyFont="1" applyBorder="1" applyAlignment="1">
      <alignment vertical="center"/>
    </xf>
    <xf numFmtId="41" fontId="23" fillId="0" borderId="20" xfId="2" applyFont="1" applyFill="1" applyBorder="1" applyAlignment="1">
      <alignment horizontal="center" vertical="center"/>
    </xf>
    <xf numFmtId="41" fontId="23" fillId="0" borderId="159" xfId="2" applyFont="1" applyFill="1" applyBorder="1" applyAlignment="1">
      <alignment horizontal="right" vertical="center"/>
    </xf>
    <xf numFmtId="41" fontId="23" fillId="0" borderId="159" xfId="2" applyFont="1" applyBorder="1" applyAlignment="1">
      <alignment horizontal="right" vertical="center"/>
    </xf>
    <xf numFmtId="0" fontId="36" fillId="0" borderId="15" xfId="1" applyFont="1" applyBorder="1" applyAlignment="1">
      <alignment vertical="center"/>
    </xf>
    <xf numFmtId="41" fontId="23" fillId="0" borderId="14" xfId="2" applyFont="1" applyFill="1" applyBorder="1" applyAlignment="1">
      <alignment horizontal="center" vertical="center"/>
    </xf>
    <xf numFmtId="0" fontId="36" fillId="3" borderId="95" xfId="1" applyFont="1" applyFill="1" applyBorder="1" applyAlignment="1">
      <alignment horizontal="left" vertical="center" shrinkToFit="1"/>
    </xf>
    <xf numFmtId="41" fontId="23" fillId="3" borderId="34" xfId="2" applyFont="1" applyFill="1" applyBorder="1" applyAlignment="1">
      <alignment horizontal="center" vertical="center"/>
    </xf>
    <xf numFmtId="41" fontId="23" fillId="3" borderId="153" xfId="2" applyFont="1" applyFill="1" applyBorder="1" applyAlignment="1">
      <alignment horizontal="center" vertical="center"/>
    </xf>
    <xf numFmtId="41" fontId="23" fillId="3" borderId="153" xfId="2" applyFont="1" applyFill="1" applyBorder="1" applyAlignment="1">
      <alignment horizontal="right" vertical="center"/>
    </xf>
    <xf numFmtId="0" fontId="36" fillId="3" borderId="92" xfId="1" applyFont="1" applyFill="1" applyBorder="1" applyAlignment="1">
      <alignment horizontal="left" vertical="center"/>
    </xf>
    <xf numFmtId="41" fontId="23" fillId="3" borderId="35" xfId="2" applyFont="1" applyFill="1" applyBorder="1" applyAlignment="1">
      <alignment horizontal="center" vertical="center"/>
    </xf>
    <xf numFmtId="0" fontId="36" fillId="3" borderId="160" xfId="1" applyFont="1" applyFill="1" applyBorder="1" applyAlignment="1">
      <alignment vertical="center"/>
    </xf>
    <xf numFmtId="41" fontId="23" fillId="4" borderId="48" xfId="2" applyFont="1" applyFill="1" applyBorder="1" applyAlignment="1">
      <alignment horizontal="center" vertical="center"/>
    </xf>
    <xf numFmtId="0" fontId="38" fillId="0" borderId="0" xfId="1" applyFont="1" applyAlignment="1">
      <alignment vertical="center"/>
    </xf>
    <xf numFmtId="0" fontId="36" fillId="0" borderId="145" xfId="1" applyFont="1" applyBorder="1" applyAlignment="1">
      <alignment horizontal="left" vertical="center"/>
    </xf>
    <xf numFmtId="0" fontId="36" fillId="0" borderId="145" xfId="1" applyFont="1" applyBorder="1" applyAlignment="1">
      <alignment vertical="center"/>
    </xf>
    <xf numFmtId="0" fontId="36" fillId="0" borderId="105" xfId="1" applyFont="1" applyBorder="1" applyAlignment="1">
      <alignment horizontal="left" vertical="center"/>
    </xf>
    <xf numFmtId="41" fontId="23" fillId="0" borderId="34" xfId="2" applyFont="1" applyBorder="1" applyAlignment="1">
      <alignment horizontal="right" vertical="center"/>
    </xf>
    <xf numFmtId="0" fontId="36" fillId="0" borderId="109" xfId="1" applyFont="1" applyBorder="1" applyAlignment="1">
      <alignment horizontal="left" vertical="center"/>
    </xf>
    <xf numFmtId="41" fontId="23" fillId="0" borderId="41" xfId="2" applyFont="1" applyBorder="1" applyAlignment="1">
      <alignment horizontal="right" vertical="center"/>
    </xf>
    <xf numFmtId="0" fontId="14" fillId="2" borderId="64" xfId="1" applyFont="1" applyFill="1" applyBorder="1" applyAlignment="1">
      <alignment horizontal="center" vertical="center" wrapText="1"/>
    </xf>
    <xf numFmtId="0" fontId="2" fillId="0" borderId="15" xfId="1" applyBorder="1" applyAlignment="1">
      <alignment vertical="center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19" xfId="1" applyFont="1" applyBorder="1" applyAlignment="1">
      <alignment horizontal="left" vertical="center" wrapText="1"/>
    </xf>
    <xf numFmtId="0" fontId="8" fillId="0" borderId="10" xfId="1" applyFont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8" fillId="0" borderId="17" xfId="1" applyFont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5" fillId="0" borderId="22" xfId="1" applyFont="1" applyBorder="1" applyAlignment="1">
      <alignment horizontal="right" vertical="center" wrapText="1"/>
    </xf>
    <xf numFmtId="0" fontId="8" fillId="2" borderId="25" xfId="1" applyFont="1" applyFill="1" applyBorder="1" applyAlignment="1">
      <alignment horizontal="left" vertical="center" wrapText="1"/>
    </xf>
    <xf numFmtId="0" fontId="8" fillId="2" borderId="33" xfId="1" applyFont="1" applyFill="1" applyBorder="1" applyAlignment="1">
      <alignment horizontal="left" vertical="center"/>
    </xf>
    <xf numFmtId="0" fontId="8" fillId="2" borderId="40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left" vertical="center" wrapText="1"/>
    </xf>
    <xf numFmtId="0" fontId="8" fillId="2" borderId="36" xfId="1" applyFont="1" applyFill="1" applyBorder="1" applyAlignment="1">
      <alignment horizontal="left" vertical="center"/>
    </xf>
    <xf numFmtId="0" fontId="8" fillId="2" borderId="42" xfId="1" applyFont="1" applyFill="1" applyBorder="1" applyAlignment="1">
      <alignment horizontal="left" vertical="center"/>
    </xf>
    <xf numFmtId="0" fontId="8" fillId="2" borderId="30" xfId="1" applyFont="1" applyFill="1" applyBorder="1" applyAlignment="1">
      <alignment horizontal="left" vertical="center" wrapText="1"/>
    </xf>
    <xf numFmtId="0" fontId="8" fillId="2" borderId="37" xfId="1" applyFont="1" applyFill="1" applyBorder="1" applyAlignment="1">
      <alignment horizontal="left" vertical="center"/>
    </xf>
    <xf numFmtId="0" fontId="8" fillId="2" borderId="3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 wrapText="1"/>
    </xf>
    <xf numFmtId="0" fontId="2" fillId="2" borderId="39" xfId="1" applyFill="1" applyBorder="1"/>
    <xf numFmtId="0" fontId="2" fillId="2" borderId="43" xfId="1" applyFill="1" applyBorder="1"/>
    <xf numFmtId="0" fontId="8" fillId="2" borderId="34" xfId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 vertical="center" wrapText="1"/>
    </xf>
    <xf numFmtId="0" fontId="8" fillId="2" borderId="41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 wrapText="1"/>
    </xf>
    <xf numFmtId="0" fontId="8" fillId="2" borderId="38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20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left" vertical="center" wrapText="1"/>
    </xf>
    <xf numFmtId="0" fontId="8" fillId="2" borderId="52" xfId="1" applyFont="1" applyFill="1" applyBorder="1" applyAlignment="1">
      <alignment horizontal="left" vertical="center" wrapText="1"/>
    </xf>
    <xf numFmtId="0" fontId="8" fillId="2" borderId="28" xfId="1" applyFont="1" applyFill="1" applyBorder="1" applyAlignment="1">
      <alignment horizontal="center" vertical="center" wrapText="1"/>
    </xf>
    <xf numFmtId="0" fontId="22" fillId="2" borderId="26" xfId="1" applyFont="1" applyFill="1" applyBorder="1" applyAlignment="1">
      <alignment horizontal="center" vertical="center" wrapText="1"/>
    </xf>
    <xf numFmtId="0" fontId="22" fillId="2" borderId="27" xfId="1" applyFont="1" applyFill="1" applyBorder="1" applyAlignment="1">
      <alignment horizontal="center" vertical="center" wrapText="1"/>
    </xf>
    <xf numFmtId="0" fontId="22" fillId="2" borderId="28" xfId="1" applyFont="1" applyFill="1" applyBorder="1" applyAlignment="1">
      <alignment horizontal="center" vertical="center" wrapText="1"/>
    </xf>
    <xf numFmtId="0" fontId="8" fillId="2" borderId="45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9" fillId="0" borderId="22" xfId="1" applyFont="1" applyBorder="1" applyAlignment="1">
      <alignment horizontal="left" vertical="center" wrapText="1"/>
    </xf>
    <xf numFmtId="0" fontId="8" fillId="2" borderId="66" xfId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left" vertical="center"/>
    </xf>
    <xf numFmtId="0" fontId="8" fillId="2" borderId="68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left" vertical="center" wrapText="1"/>
    </xf>
    <xf numFmtId="0" fontId="8" fillId="2" borderId="39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horizontal="left" vertical="center"/>
    </xf>
    <xf numFmtId="184" fontId="5" fillId="0" borderId="0" xfId="2" applyNumberFormat="1" applyFont="1" applyAlignment="1">
      <alignment horizontal="left" vertical="center" wrapText="1"/>
    </xf>
    <xf numFmtId="0" fontId="8" fillId="0" borderId="22" xfId="8" quotePrefix="1" applyNumberFormat="1" applyFont="1" applyBorder="1" applyAlignment="1">
      <alignment horizontal="right" vertical="center" wrapText="1"/>
    </xf>
    <xf numFmtId="0" fontId="22" fillId="2" borderId="69" xfId="1" applyFont="1" applyFill="1" applyBorder="1" applyAlignment="1">
      <alignment horizontal="left" vertical="center" wrapText="1"/>
    </xf>
    <xf numFmtId="0" fontId="22" fillId="2" borderId="146" xfId="1" applyFont="1" applyFill="1" applyBorder="1" applyAlignment="1">
      <alignment horizontal="left" vertical="center" wrapText="1"/>
    </xf>
    <xf numFmtId="0" fontId="22" fillId="2" borderId="73" xfId="1" applyFont="1" applyFill="1" applyBorder="1" applyAlignment="1">
      <alignment horizontal="left" vertical="center" wrapText="1"/>
    </xf>
    <xf numFmtId="0" fontId="22" fillId="2" borderId="150" xfId="1" applyFont="1" applyFill="1" applyBorder="1" applyAlignment="1">
      <alignment horizontal="left" vertical="center" wrapText="1"/>
    </xf>
    <xf numFmtId="41" fontId="22" fillId="2" borderId="14" xfId="1" applyNumberFormat="1" applyFont="1" applyFill="1" applyBorder="1" applyAlignment="1">
      <alignment horizontal="center" vertical="center" wrapText="1"/>
    </xf>
    <xf numFmtId="41" fontId="22" fillId="2" borderId="20" xfId="1" applyNumberFormat="1" applyFont="1" applyFill="1" applyBorder="1" applyAlignment="1">
      <alignment horizontal="center" vertical="center" wrapText="1"/>
    </xf>
    <xf numFmtId="0" fontId="22" fillId="2" borderId="147" xfId="1" applyFont="1" applyFill="1" applyBorder="1" applyAlignment="1">
      <alignment horizontal="left" vertical="center" wrapText="1"/>
    </xf>
    <xf numFmtId="0" fontId="22" fillId="2" borderId="70" xfId="1" applyFont="1" applyFill="1" applyBorder="1" applyAlignment="1">
      <alignment horizontal="left" vertical="center" wrapText="1"/>
    </xf>
    <xf numFmtId="0" fontId="22" fillId="2" borderId="151" xfId="1" applyFont="1" applyFill="1" applyBorder="1" applyAlignment="1">
      <alignment horizontal="left" vertical="center" wrapText="1"/>
    </xf>
    <xf numFmtId="0" fontId="22" fillId="2" borderId="74" xfId="1" applyFont="1" applyFill="1" applyBorder="1" applyAlignment="1">
      <alignment horizontal="left" vertical="center" wrapText="1"/>
    </xf>
    <xf numFmtId="0" fontId="8" fillId="2" borderId="69" xfId="1" applyFont="1" applyFill="1" applyBorder="1" applyAlignment="1">
      <alignment horizontal="left" vertical="center" wrapText="1"/>
    </xf>
    <xf numFmtId="0" fontId="8" fillId="2" borderId="146" xfId="1" applyFont="1" applyFill="1" applyBorder="1" applyAlignment="1">
      <alignment horizontal="left" vertical="center" wrapText="1"/>
    </xf>
    <xf numFmtId="0" fontId="8" fillId="2" borderId="71" xfId="1" applyFont="1" applyFill="1" applyBorder="1" applyAlignment="1">
      <alignment horizontal="left" vertical="center" wrapText="1"/>
    </xf>
    <xf numFmtId="0" fontId="8" fillId="2" borderId="148" xfId="1" applyFont="1" applyFill="1" applyBorder="1" applyAlignment="1">
      <alignment horizontal="left" vertical="center" wrapText="1"/>
    </xf>
    <xf numFmtId="0" fontId="8" fillId="2" borderId="73" xfId="1" applyFont="1" applyFill="1" applyBorder="1" applyAlignment="1">
      <alignment horizontal="left" vertical="center" wrapText="1"/>
    </xf>
    <xf numFmtId="0" fontId="8" fillId="2" borderId="150" xfId="1" applyFont="1" applyFill="1" applyBorder="1" applyAlignment="1">
      <alignment horizontal="left" vertical="center" wrapText="1"/>
    </xf>
    <xf numFmtId="41" fontId="8" fillId="2" borderId="14" xfId="1" applyNumberFormat="1" applyFont="1" applyFill="1" applyBorder="1" applyAlignment="1">
      <alignment horizontal="center" vertical="center" wrapText="1"/>
    </xf>
    <xf numFmtId="41" fontId="8" fillId="2" borderId="10" xfId="1" applyNumberFormat="1" applyFont="1" applyFill="1" applyBorder="1" applyAlignment="1">
      <alignment horizontal="center" vertical="center" wrapText="1"/>
    </xf>
    <xf numFmtId="0" fontId="8" fillId="2" borderId="147" xfId="1" applyFont="1" applyFill="1" applyBorder="1" applyAlignment="1">
      <alignment horizontal="left" vertical="center" wrapText="1"/>
    </xf>
    <xf numFmtId="0" fontId="8" fillId="2" borderId="70" xfId="1" applyFont="1" applyFill="1" applyBorder="1" applyAlignment="1">
      <alignment horizontal="left" vertical="center" wrapText="1"/>
    </xf>
    <xf numFmtId="0" fontId="8" fillId="2" borderId="149" xfId="1" applyFont="1" applyFill="1" applyBorder="1" applyAlignment="1">
      <alignment horizontal="left" vertical="center" wrapText="1"/>
    </xf>
    <xf numFmtId="0" fontId="8" fillId="2" borderId="72" xfId="1" applyFont="1" applyFill="1" applyBorder="1" applyAlignment="1">
      <alignment horizontal="left" vertical="center" wrapText="1"/>
    </xf>
    <xf numFmtId="0" fontId="8" fillId="2" borderId="151" xfId="1" applyFont="1" applyFill="1" applyBorder="1" applyAlignment="1">
      <alignment horizontal="left" vertical="center" wrapText="1"/>
    </xf>
    <xf numFmtId="0" fontId="8" fillId="2" borderId="74" xfId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41" fontId="8" fillId="2" borderId="20" xfId="1" applyNumberFormat="1" applyFont="1" applyFill="1" applyBorder="1" applyAlignment="1">
      <alignment horizontal="center" vertical="center" wrapText="1"/>
    </xf>
    <xf numFmtId="191" fontId="40" fillId="0" borderId="15" xfId="8" applyNumberFormat="1" applyFont="1" applyFill="1" applyBorder="1" applyAlignment="1">
      <alignment horizontal="left" vertical="center" wrapText="1"/>
    </xf>
    <xf numFmtId="0" fontId="22" fillId="2" borderId="71" xfId="1" applyFont="1" applyFill="1" applyBorder="1" applyAlignment="1">
      <alignment horizontal="left" vertical="center" wrapText="1"/>
    </xf>
    <xf numFmtId="0" fontId="22" fillId="2" borderId="148" xfId="1" applyFont="1" applyFill="1" applyBorder="1" applyAlignment="1">
      <alignment horizontal="left" vertical="center" wrapText="1"/>
    </xf>
    <xf numFmtId="41" fontId="22" fillId="2" borderId="10" xfId="1" applyNumberFormat="1" applyFont="1" applyFill="1" applyBorder="1" applyAlignment="1">
      <alignment horizontal="center" vertical="center"/>
    </xf>
    <xf numFmtId="41" fontId="22" fillId="2" borderId="20" xfId="1" applyNumberFormat="1" applyFont="1" applyFill="1" applyBorder="1" applyAlignment="1">
      <alignment horizontal="center" vertical="center"/>
    </xf>
    <xf numFmtId="0" fontId="22" fillId="2" borderId="149" xfId="1" applyFont="1" applyFill="1" applyBorder="1" applyAlignment="1">
      <alignment horizontal="left" vertical="center" wrapText="1"/>
    </xf>
    <xf numFmtId="0" fontId="22" fillId="2" borderId="72" xfId="1" applyFont="1" applyFill="1" applyBorder="1" applyAlignment="1">
      <alignment horizontal="left" vertical="center" wrapText="1"/>
    </xf>
    <xf numFmtId="0" fontId="40" fillId="0" borderId="88" xfId="1" applyFont="1" applyBorder="1" applyAlignment="1">
      <alignment horizontal="center" vertical="center" wrapText="1"/>
    </xf>
    <xf numFmtId="0" fontId="40" fillId="0" borderId="86" xfId="1" applyFont="1" applyBorder="1" applyAlignment="1">
      <alignment horizontal="center" vertical="center"/>
    </xf>
    <xf numFmtId="0" fontId="40" fillId="0" borderId="89" xfId="1" applyFont="1" applyBorder="1" applyAlignment="1">
      <alignment horizontal="center" vertical="center"/>
    </xf>
    <xf numFmtId="41" fontId="8" fillId="2" borderId="10" xfId="1" applyNumberFormat="1" applyFont="1" applyFill="1" applyBorder="1" applyAlignment="1">
      <alignment horizontal="center" vertical="center"/>
    </xf>
    <xf numFmtId="41" fontId="8" fillId="2" borderId="20" xfId="1" applyNumberFormat="1" applyFont="1" applyFill="1" applyBorder="1" applyAlignment="1">
      <alignment horizontal="center" vertical="center"/>
    </xf>
    <xf numFmtId="0" fontId="40" fillId="3" borderId="11" xfId="1" applyFont="1" applyFill="1" applyBorder="1" applyAlignment="1">
      <alignment horizontal="left" vertical="center" wrapText="1"/>
    </xf>
    <xf numFmtId="0" fontId="40" fillId="3" borderId="17" xfId="1" applyFont="1" applyFill="1" applyBorder="1" applyAlignment="1">
      <alignment horizontal="left" vertical="center" wrapText="1"/>
    </xf>
    <xf numFmtId="0" fontId="8" fillId="0" borderId="85" xfId="1" applyFont="1" applyBorder="1" applyAlignment="1">
      <alignment horizontal="center" vertical="center" wrapText="1"/>
    </xf>
    <xf numFmtId="0" fontId="8" fillId="0" borderId="86" xfId="1" applyFont="1" applyBorder="1" applyAlignment="1">
      <alignment horizontal="center" vertical="center" wrapText="1"/>
    </xf>
    <xf numFmtId="0" fontId="8" fillId="0" borderId="87" xfId="1" applyFont="1" applyBorder="1" applyAlignment="1">
      <alignment horizontal="center" vertical="center" wrapText="1"/>
    </xf>
    <xf numFmtId="0" fontId="40" fillId="3" borderId="96" xfId="1" applyFont="1" applyFill="1" applyBorder="1" applyAlignment="1">
      <alignment horizontal="left" vertical="center" wrapText="1"/>
    </xf>
    <xf numFmtId="0" fontId="40" fillId="3" borderId="84" xfId="1" applyFont="1" applyFill="1" applyBorder="1" applyAlignment="1">
      <alignment horizontal="left" vertical="center" wrapText="1"/>
    </xf>
    <xf numFmtId="0" fontId="40" fillId="4" borderId="85" xfId="1" applyFont="1" applyFill="1" applyBorder="1" applyAlignment="1">
      <alignment horizontal="center" vertical="center" wrapText="1"/>
    </xf>
    <xf numFmtId="0" fontId="40" fillId="4" borderId="86" xfId="1" applyFont="1" applyFill="1" applyBorder="1" applyAlignment="1">
      <alignment horizontal="center" vertical="center"/>
    </xf>
    <xf numFmtId="0" fontId="40" fillId="4" borderId="89" xfId="1" applyFont="1" applyFill="1" applyBorder="1" applyAlignment="1">
      <alignment horizontal="center" vertical="center"/>
    </xf>
    <xf numFmtId="0" fontId="18" fillId="0" borderId="22" xfId="1" applyFont="1" applyBorder="1" applyAlignment="1">
      <alignment horizontal="left" vertical="center" wrapText="1"/>
    </xf>
    <xf numFmtId="0" fontId="18" fillId="0" borderId="22" xfId="1" applyFont="1" applyBorder="1" applyAlignment="1">
      <alignment horizontal="right" wrapText="1"/>
    </xf>
    <xf numFmtId="0" fontId="43" fillId="2" borderId="44" xfId="1" applyFont="1" applyFill="1" applyBorder="1" applyAlignment="1">
      <alignment horizontal="center" vertical="center" wrapText="1"/>
    </xf>
    <xf numFmtId="0" fontId="56" fillId="0" borderId="50" xfId="1" applyFont="1" applyBorder="1"/>
    <xf numFmtId="0" fontId="43" fillId="2" borderId="31" xfId="1" applyFont="1" applyFill="1" applyBorder="1" applyAlignment="1">
      <alignment horizontal="center" vertical="center" wrapText="1"/>
    </xf>
    <xf numFmtId="0" fontId="43" fillId="2" borderId="27" xfId="1" applyFont="1" applyFill="1" applyBorder="1" applyAlignment="1">
      <alignment horizontal="center" vertical="center" wrapText="1"/>
    </xf>
    <xf numFmtId="0" fontId="43" fillId="2" borderId="28" xfId="1" applyFont="1" applyFill="1" applyBorder="1" applyAlignment="1">
      <alignment horizontal="center" vertical="center" wrapText="1"/>
    </xf>
    <xf numFmtId="0" fontId="43" fillId="2" borderId="26" xfId="1" applyFont="1" applyFill="1" applyBorder="1" applyAlignment="1">
      <alignment horizontal="center" vertical="center" wrapText="1"/>
    </xf>
    <xf numFmtId="176" fontId="43" fillId="2" borderId="13" xfId="1" applyNumberFormat="1" applyFont="1" applyFill="1" applyBorder="1" applyAlignment="1">
      <alignment horizontal="center" vertical="center" wrapText="1"/>
    </xf>
    <xf numFmtId="0" fontId="56" fillId="0" borderId="16" xfId="1" applyFont="1" applyBorder="1"/>
    <xf numFmtId="41" fontId="57" fillId="0" borderId="35" xfId="2" applyFont="1" applyBorder="1" applyAlignment="1">
      <alignment horizontal="center" vertical="center" wrapText="1"/>
    </xf>
    <xf numFmtId="41" fontId="57" fillId="0" borderId="48" xfId="2" applyFont="1" applyBorder="1" applyAlignment="1">
      <alignment horizontal="center" vertical="center" wrapText="1"/>
    </xf>
    <xf numFmtId="0" fontId="43" fillId="0" borderId="11" xfId="1" applyFont="1" applyBorder="1" applyAlignment="1">
      <alignment horizontal="center" vertical="center" wrapText="1"/>
    </xf>
    <xf numFmtId="0" fontId="43" fillId="0" borderId="0" xfId="1" applyFont="1" applyAlignment="1">
      <alignment horizontal="center" vertical="center" wrapText="1"/>
    </xf>
    <xf numFmtId="0" fontId="43" fillId="0" borderId="9" xfId="1" applyFont="1" applyBorder="1" applyAlignment="1">
      <alignment horizontal="center" vertical="center" wrapText="1"/>
    </xf>
    <xf numFmtId="0" fontId="43" fillId="0" borderId="35" xfId="1" applyFont="1" applyBorder="1" applyAlignment="1">
      <alignment horizontal="center" vertical="center" wrapText="1"/>
    </xf>
    <xf numFmtId="0" fontId="43" fillId="0" borderId="48" xfId="1" applyFont="1" applyBorder="1" applyAlignment="1">
      <alignment horizontal="center" vertical="center" wrapText="1"/>
    </xf>
    <xf numFmtId="3" fontId="59" fillId="0" borderId="35" xfId="2" applyNumberFormat="1" applyFont="1" applyBorder="1" applyAlignment="1">
      <alignment horizontal="right" vertical="center" wrapText="1"/>
    </xf>
    <xf numFmtId="3" fontId="59" fillId="0" borderId="48" xfId="2" applyNumberFormat="1" applyFont="1" applyBorder="1" applyAlignment="1">
      <alignment horizontal="right" vertical="center" wrapText="1"/>
    </xf>
    <xf numFmtId="3" fontId="57" fillId="0" borderId="35" xfId="2" applyNumberFormat="1" applyFont="1" applyBorder="1" applyAlignment="1">
      <alignment horizontal="right" vertical="center" wrapText="1"/>
    </xf>
    <xf numFmtId="3" fontId="57" fillId="0" borderId="48" xfId="2" applyNumberFormat="1" applyFont="1" applyBorder="1" applyAlignment="1">
      <alignment horizontal="right" vertical="center" wrapText="1"/>
    </xf>
    <xf numFmtId="176" fontId="57" fillId="0" borderId="35" xfId="1" applyNumberFormat="1" applyFont="1" applyBorder="1" applyAlignment="1">
      <alignment horizontal="right" vertical="center" wrapText="1"/>
    </xf>
    <xf numFmtId="176" fontId="57" fillId="0" borderId="48" xfId="1" applyNumberFormat="1" applyFont="1" applyBorder="1" applyAlignment="1">
      <alignment horizontal="right" vertical="center" wrapText="1"/>
    </xf>
    <xf numFmtId="3" fontId="43" fillId="0" borderId="35" xfId="1" applyNumberFormat="1" applyFont="1" applyBorder="1" applyAlignment="1">
      <alignment horizontal="center" vertical="center"/>
    </xf>
    <xf numFmtId="3" fontId="43" fillId="0" borderId="20" xfId="1" applyNumberFormat="1" applyFont="1" applyBorder="1" applyAlignment="1">
      <alignment horizontal="center" vertical="center"/>
    </xf>
    <xf numFmtId="41" fontId="59" fillId="0" borderId="35" xfId="2" applyFont="1" applyBorder="1" applyAlignment="1">
      <alignment horizontal="center" vertical="center" wrapText="1"/>
    </xf>
    <xf numFmtId="41" fontId="59" fillId="0" borderId="48" xfId="2" applyFont="1" applyBorder="1" applyAlignment="1">
      <alignment horizontal="center" vertical="center" wrapText="1"/>
    </xf>
    <xf numFmtId="3" fontId="57" fillId="0" borderId="35" xfId="1" applyNumberFormat="1" applyFont="1" applyBorder="1" applyAlignment="1">
      <alignment vertical="center"/>
    </xf>
    <xf numFmtId="3" fontId="57" fillId="0" borderId="20" xfId="1" applyNumberFormat="1" applyFont="1" applyBorder="1" applyAlignment="1">
      <alignment vertical="center"/>
    </xf>
    <xf numFmtId="3" fontId="57" fillId="0" borderId="35" xfId="1" applyNumberFormat="1" applyFont="1" applyBorder="1" applyAlignment="1">
      <alignment horizontal="center" vertical="center"/>
    </xf>
    <xf numFmtId="3" fontId="57" fillId="0" borderId="20" xfId="1" applyNumberFormat="1" applyFont="1" applyBorder="1" applyAlignment="1">
      <alignment horizontal="center" vertical="center"/>
    </xf>
    <xf numFmtId="0" fontId="8" fillId="2" borderId="32" xfId="1" applyFont="1" applyFill="1" applyBorder="1" applyAlignment="1">
      <alignment vertical="center" wrapText="1"/>
    </xf>
    <xf numFmtId="0" fontId="8" fillId="2" borderId="43" xfId="1" applyFont="1" applyFill="1" applyBorder="1" applyAlignment="1">
      <alignment vertical="center" wrapText="1"/>
    </xf>
    <xf numFmtId="0" fontId="8" fillId="2" borderId="66" xfId="1" applyFont="1" applyFill="1" applyBorder="1" applyAlignment="1">
      <alignment vertical="center" wrapText="1"/>
    </xf>
    <xf numFmtId="0" fontId="8" fillId="2" borderId="68" xfId="1" applyFont="1" applyFill="1" applyBorder="1" applyAlignment="1">
      <alignment vertical="center" wrapText="1"/>
    </xf>
    <xf numFmtId="0" fontId="8" fillId="2" borderId="31" xfId="2" applyNumberFormat="1" applyFont="1" applyFill="1" applyBorder="1" applyAlignment="1">
      <alignment horizontal="center" vertical="center" wrapText="1"/>
    </xf>
    <xf numFmtId="0" fontId="8" fillId="2" borderId="31" xfId="2" applyNumberFormat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 wrapText="1"/>
    </xf>
    <xf numFmtId="0" fontId="5" fillId="0" borderId="22" xfId="1" quotePrefix="1" applyFont="1" applyBorder="1" applyAlignment="1">
      <alignment horizontal="left" vertical="center" wrapText="1"/>
    </xf>
    <xf numFmtId="0" fontId="8" fillId="0" borderId="22" xfId="1" applyFont="1" applyBorder="1" applyAlignment="1">
      <alignment horizontal="left" vertical="center" wrapText="1"/>
    </xf>
    <xf numFmtId="0" fontId="5" fillId="0" borderId="22" xfId="1" applyFont="1" applyBorder="1" applyAlignment="1">
      <alignment horizontal="right" wrapText="1"/>
    </xf>
    <xf numFmtId="0" fontId="8" fillId="3" borderId="97" xfId="1" applyFont="1" applyFill="1" applyBorder="1" applyAlignment="1">
      <alignment horizontal="left" vertical="center" wrapText="1"/>
    </xf>
    <xf numFmtId="0" fontId="8" fillId="3" borderId="98" xfId="1" applyFont="1" applyFill="1" applyBorder="1" applyAlignment="1">
      <alignment horizontal="left" vertical="center" wrapText="1"/>
    </xf>
    <xf numFmtId="0" fontId="8" fillId="3" borderId="101" xfId="1" applyFont="1" applyFill="1" applyBorder="1" applyAlignment="1">
      <alignment horizontal="left" vertical="center" wrapText="1"/>
    </xf>
    <xf numFmtId="0" fontId="8" fillId="3" borderId="102" xfId="1" applyFont="1" applyFill="1" applyBorder="1" applyAlignment="1">
      <alignment horizontal="left" vertical="center" wrapText="1"/>
    </xf>
    <xf numFmtId="0" fontId="8" fillId="3" borderId="26" xfId="2" applyNumberFormat="1" applyFont="1" applyFill="1" applyBorder="1" applyAlignment="1">
      <alignment horizontal="center" vertical="center" wrapText="1"/>
    </xf>
    <xf numFmtId="0" fontId="8" fillId="3" borderId="27" xfId="2" applyNumberFormat="1" applyFont="1" applyFill="1" applyBorder="1" applyAlignment="1">
      <alignment horizontal="center" vertical="center" wrapText="1"/>
    </xf>
    <xf numFmtId="0" fontId="8" fillId="3" borderId="28" xfId="2" applyNumberFormat="1" applyFont="1" applyFill="1" applyBorder="1" applyAlignment="1">
      <alignment horizontal="center" vertical="center" wrapText="1"/>
    </xf>
    <xf numFmtId="0" fontId="8" fillId="3" borderId="31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28" xfId="1" applyFont="1" applyFill="1" applyBorder="1" applyAlignment="1">
      <alignment horizontal="center" vertical="center" wrapText="1"/>
    </xf>
    <xf numFmtId="0" fontId="8" fillId="3" borderId="99" xfId="1" applyFont="1" applyFill="1" applyBorder="1" applyAlignment="1">
      <alignment horizontal="left" vertical="center" wrapText="1"/>
    </xf>
    <xf numFmtId="0" fontId="8" fillId="3" borderId="100" xfId="1" applyFont="1" applyFill="1" applyBorder="1" applyAlignment="1">
      <alignment horizontal="left" vertical="center" wrapText="1"/>
    </xf>
    <xf numFmtId="0" fontId="8" fillId="3" borderId="103" xfId="1" applyFont="1" applyFill="1" applyBorder="1" applyAlignment="1">
      <alignment horizontal="left" vertical="center" wrapText="1"/>
    </xf>
    <xf numFmtId="0" fontId="8" fillId="3" borderId="104" xfId="1" applyFont="1" applyFill="1" applyBorder="1" applyAlignment="1">
      <alignment horizontal="left" vertical="center" wrapText="1"/>
    </xf>
    <xf numFmtId="0" fontId="14" fillId="0" borderId="0" xfId="1" applyFont="1" applyAlignment="1">
      <alignment vertical="center"/>
    </xf>
    <xf numFmtId="0" fontId="17" fillId="3" borderId="105" xfId="1" applyFont="1" applyFill="1" applyBorder="1" applyAlignment="1">
      <alignment horizontal="center" vertical="center" shrinkToFit="1"/>
    </xf>
    <xf numFmtId="0" fontId="17" fillId="3" borderId="79" xfId="1" applyFont="1" applyFill="1" applyBorder="1" applyAlignment="1">
      <alignment horizontal="center" vertical="center" shrinkToFit="1"/>
    </xf>
    <xf numFmtId="0" fontId="8" fillId="3" borderId="106" xfId="1" applyFont="1" applyFill="1" applyBorder="1" applyAlignment="1">
      <alignment horizontal="left" vertical="center" wrapText="1"/>
    </xf>
    <xf numFmtId="0" fontId="8" fillId="3" borderId="107" xfId="1" applyFont="1" applyFill="1" applyBorder="1" applyAlignment="1">
      <alignment horizontal="left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10" xfId="1" applyFont="1" applyFill="1" applyBorder="1" applyAlignment="1">
      <alignment horizontal="center" vertical="center"/>
    </xf>
    <xf numFmtId="0" fontId="8" fillId="2" borderId="93" xfId="1" applyFont="1" applyFill="1" applyBorder="1" applyAlignment="1">
      <alignment horizontal="center" vertical="center"/>
    </xf>
    <xf numFmtId="0" fontId="8" fillId="2" borderId="62" xfId="1" applyFont="1" applyFill="1" applyBorder="1" applyAlignment="1">
      <alignment horizontal="center" vertical="center"/>
    </xf>
    <xf numFmtId="184" fontId="8" fillId="2" borderId="31" xfId="8" applyNumberFormat="1" applyFont="1" applyFill="1" applyBorder="1" applyAlignment="1">
      <alignment horizontal="center" vertical="center" wrapText="1"/>
    </xf>
    <xf numFmtId="184" fontId="8" fillId="2" borderId="31" xfId="8" applyNumberFormat="1" applyFont="1" applyFill="1" applyBorder="1" applyAlignment="1">
      <alignment horizontal="center" vertical="center"/>
    </xf>
    <xf numFmtId="184" fontId="8" fillId="2" borderId="34" xfId="8" applyNumberFormat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184" fontId="8" fillId="2" borderId="34" xfId="8" applyNumberFormat="1" applyFont="1" applyFill="1" applyBorder="1" applyAlignment="1">
      <alignment horizontal="center" vertical="center" wrapText="1"/>
    </xf>
    <xf numFmtId="41" fontId="8" fillId="2" borderId="31" xfId="8" applyFont="1" applyFill="1" applyBorder="1" applyAlignment="1">
      <alignment horizontal="center" vertical="center" wrapText="1"/>
    </xf>
    <xf numFmtId="41" fontId="8" fillId="2" borderId="34" xfId="8" applyFont="1" applyFill="1" applyBorder="1" applyAlignment="1">
      <alignment horizontal="center" vertical="center"/>
    </xf>
    <xf numFmtId="41" fontId="8" fillId="2" borderId="41" xfId="8" applyFont="1" applyFill="1" applyBorder="1" applyAlignment="1">
      <alignment horizontal="center" vertical="center"/>
    </xf>
    <xf numFmtId="0" fontId="8" fillId="0" borderId="22" xfId="1" applyFont="1" applyBorder="1" applyAlignment="1">
      <alignment horizontal="right" vertical="center" wrapText="1"/>
    </xf>
    <xf numFmtId="0" fontId="5" fillId="0" borderId="0" xfId="1" applyFont="1"/>
    <xf numFmtId="0" fontId="8" fillId="2" borderId="95" xfId="1" applyFont="1" applyFill="1" applyBorder="1" applyAlignment="1">
      <alignment horizontal="center" vertical="center"/>
    </xf>
    <xf numFmtId="0" fontId="8" fillId="2" borderId="105" xfId="1" applyFont="1" applyFill="1" applyBorder="1" applyAlignment="1">
      <alignment horizontal="center" vertical="center"/>
    </xf>
    <xf numFmtId="41" fontId="8" fillId="2" borderId="95" xfId="8" applyFont="1" applyFill="1" applyBorder="1" applyAlignment="1">
      <alignment horizontal="center" vertical="center"/>
    </xf>
    <xf numFmtId="41" fontId="8" fillId="2" borderId="105" xfId="8" applyFont="1" applyFill="1" applyBorder="1" applyAlignment="1">
      <alignment horizontal="center" vertical="center"/>
    </xf>
    <xf numFmtId="41" fontId="8" fillId="2" borderId="38" xfId="8" applyFont="1" applyFill="1" applyBorder="1" applyAlignment="1">
      <alignment horizontal="center" vertical="center"/>
    </xf>
    <xf numFmtId="41" fontId="8" fillId="2" borderId="26" xfId="8" applyFont="1" applyFill="1" applyBorder="1" applyAlignment="1">
      <alignment horizontal="center" vertical="center"/>
    </xf>
    <xf numFmtId="41" fontId="8" fillId="2" borderId="27" xfId="8" applyFont="1" applyFill="1" applyBorder="1" applyAlignment="1">
      <alignment horizontal="center" vertical="center"/>
    </xf>
    <xf numFmtId="41" fontId="8" fillId="2" borderId="28" xfId="8" applyFont="1" applyFill="1" applyBorder="1" applyAlignment="1">
      <alignment horizontal="center" vertical="center"/>
    </xf>
    <xf numFmtId="0" fontId="8" fillId="3" borderId="111" xfId="1" applyFont="1" applyFill="1" applyBorder="1" applyAlignment="1">
      <alignment horizontal="center" vertical="center" wrapText="1"/>
    </xf>
    <xf numFmtId="0" fontId="8" fillId="3" borderId="116" xfId="1" applyFont="1" applyFill="1" applyBorder="1" applyAlignment="1">
      <alignment horizontal="center" vertical="center" wrapText="1"/>
    </xf>
    <xf numFmtId="0" fontId="8" fillId="2" borderId="111" xfId="1" applyFont="1" applyFill="1" applyBorder="1" applyAlignment="1">
      <alignment horizontal="center" vertical="center" wrapText="1"/>
    </xf>
    <xf numFmtId="0" fontId="8" fillId="2" borderId="113" xfId="1" applyFont="1" applyFill="1" applyBorder="1" applyAlignment="1">
      <alignment horizontal="center" vertical="center" wrapText="1"/>
    </xf>
    <xf numFmtId="0" fontId="8" fillId="2" borderId="116" xfId="1" applyFont="1" applyFill="1" applyBorder="1" applyAlignment="1">
      <alignment horizontal="center" vertical="center" wrapText="1"/>
    </xf>
    <xf numFmtId="0" fontId="8" fillId="3" borderId="112" xfId="1" applyFont="1" applyFill="1" applyBorder="1" applyAlignment="1">
      <alignment horizontal="center" vertical="center"/>
    </xf>
    <xf numFmtId="0" fontId="8" fillId="3" borderId="114" xfId="1" applyFont="1" applyFill="1" applyBorder="1" applyAlignment="1">
      <alignment horizontal="center" vertical="center"/>
    </xf>
    <xf numFmtId="0" fontId="8" fillId="3" borderId="115" xfId="1" applyFont="1" applyFill="1" applyBorder="1" applyAlignment="1">
      <alignment horizontal="center" vertical="center"/>
    </xf>
    <xf numFmtId="0" fontId="13" fillId="2" borderId="121" xfId="1" applyFont="1" applyFill="1" applyBorder="1" applyAlignment="1">
      <alignment horizontal="center" vertical="center" wrapText="1"/>
    </xf>
    <xf numFmtId="0" fontId="13" fillId="2" borderId="123" xfId="1" applyFont="1" applyFill="1" applyBorder="1" applyAlignment="1">
      <alignment horizontal="center" vertical="center" wrapText="1"/>
    </xf>
    <xf numFmtId="0" fontId="13" fillId="2" borderId="122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left"/>
    </xf>
    <xf numFmtId="0" fontId="8" fillId="2" borderId="125" xfId="1" applyFont="1" applyFill="1" applyBorder="1" applyAlignment="1">
      <alignment horizontal="left" vertical="center" wrapText="1"/>
    </xf>
    <xf numFmtId="0" fontId="8" fillId="2" borderId="126" xfId="1" applyFont="1" applyFill="1" applyBorder="1" applyAlignment="1">
      <alignment horizontal="left" vertical="center" wrapText="1"/>
    </xf>
    <xf numFmtId="0" fontId="22" fillId="2" borderId="125" xfId="1" applyFont="1" applyFill="1" applyBorder="1" applyAlignment="1">
      <alignment horizontal="left" vertical="center" wrapText="1"/>
    </xf>
    <xf numFmtId="0" fontId="22" fillId="2" borderId="126" xfId="1" applyFont="1" applyFill="1" applyBorder="1" applyAlignment="1">
      <alignment horizontal="left" vertical="center" wrapText="1"/>
    </xf>
    <xf numFmtId="0" fontId="8" fillId="2" borderId="128" xfId="1" applyFont="1" applyFill="1" applyBorder="1" applyAlignment="1">
      <alignment horizontal="center" vertical="center" wrapText="1"/>
    </xf>
    <xf numFmtId="0" fontId="8" fillId="2" borderId="83" xfId="1" applyFont="1" applyFill="1" applyBorder="1" applyAlignment="1">
      <alignment horizontal="center" vertical="center" wrapText="1"/>
    </xf>
    <xf numFmtId="0" fontId="8" fillId="2" borderId="129" xfId="1" applyFont="1" applyFill="1" applyBorder="1" applyAlignment="1">
      <alignment horizontal="center" vertical="center" wrapText="1"/>
    </xf>
    <xf numFmtId="0" fontId="8" fillId="2" borderId="132" xfId="1" applyFont="1" applyFill="1" applyBorder="1" applyAlignment="1">
      <alignment horizontal="center" vertical="center" wrapText="1"/>
    </xf>
    <xf numFmtId="0" fontId="8" fillId="2" borderId="130" xfId="1" applyFont="1" applyFill="1" applyBorder="1" applyAlignment="1">
      <alignment horizontal="center" vertical="center" wrapText="1"/>
    </xf>
    <xf numFmtId="0" fontId="8" fillId="3" borderId="133" xfId="1" applyFont="1" applyFill="1" applyBorder="1" applyAlignment="1">
      <alignment horizontal="center" vertical="center" wrapText="1"/>
    </xf>
    <xf numFmtId="0" fontId="8" fillId="2" borderId="131" xfId="1" applyFont="1" applyFill="1" applyBorder="1" applyAlignment="1">
      <alignment horizontal="center" vertical="center" wrapText="1"/>
    </xf>
    <xf numFmtId="0" fontId="8" fillId="3" borderId="84" xfId="1" applyFont="1" applyFill="1" applyBorder="1" applyAlignment="1">
      <alignment horizontal="center" vertical="center" wrapText="1"/>
    </xf>
    <xf numFmtId="0" fontId="53" fillId="0" borderId="0" xfId="1" applyFont="1" applyAlignment="1">
      <alignment horizontal="left"/>
    </xf>
    <xf numFmtId="0" fontId="8" fillId="2" borderId="40" xfId="1" applyFont="1" applyFill="1" applyBorder="1" applyAlignment="1">
      <alignment horizontal="left" vertical="center" wrapText="1"/>
    </xf>
    <xf numFmtId="3" fontId="8" fillId="2" borderId="31" xfId="1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>
      <alignment horizontal="center" vertical="center" wrapText="1"/>
    </xf>
    <xf numFmtId="0" fontId="22" fillId="0" borderId="91" xfId="1" applyFont="1" applyBorder="1" applyAlignment="1">
      <alignment horizontal="center" vertical="center" wrapText="1"/>
    </xf>
    <xf numFmtId="0" fontId="22" fillId="0" borderId="46" xfId="1" applyFont="1" applyBorder="1" applyAlignment="1">
      <alignment horizontal="center" vertical="center" wrapText="1"/>
    </xf>
    <xf numFmtId="0" fontId="22" fillId="0" borderId="47" xfId="1" applyFont="1" applyBorder="1" applyAlignment="1">
      <alignment horizontal="center" vertical="center" wrapText="1"/>
    </xf>
    <xf numFmtId="0" fontId="22" fillId="0" borderId="60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/>
    </xf>
    <xf numFmtId="0" fontId="22" fillId="0" borderId="49" xfId="1" applyFont="1" applyBorder="1" applyAlignment="1">
      <alignment horizontal="center" vertical="center"/>
    </xf>
    <xf numFmtId="0" fontId="22" fillId="2" borderId="137" xfId="1" applyFont="1" applyFill="1" applyBorder="1" applyAlignment="1">
      <alignment vertical="center" wrapText="1"/>
    </xf>
    <xf numFmtId="0" fontId="22" fillId="2" borderId="138" xfId="1" applyFont="1" applyFill="1" applyBorder="1" applyAlignment="1">
      <alignment vertical="center"/>
    </xf>
    <xf numFmtId="0" fontId="22" fillId="2" borderId="139" xfId="1" applyFont="1" applyFill="1" applyBorder="1" applyAlignment="1">
      <alignment vertical="center" wrapText="1"/>
    </xf>
    <xf numFmtId="0" fontId="22" fillId="2" borderId="140" xfId="1" applyFont="1" applyFill="1" applyBorder="1" applyAlignment="1">
      <alignment vertical="center"/>
    </xf>
    <xf numFmtId="0" fontId="22" fillId="0" borderId="44" xfId="1" applyFont="1" applyBorder="1" applyAlignment="1">
      <alignment horizontal="center" vertical="center" wrapText="1"/>
    </xf>
    <xf numFmtId="0" fontId="22" fillId="0" borderId="45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2" fillId="0" borderId="50" xfId="1" applyFont="1" applyBorder="1" applyAlignment="1">
      <alignment horizontal="center" vertical="center" wrapText="1"/>
    </xf>
    <xf numFmtId="0" fontId="22" fillId="0" borderId="21" xfId="1" applyFont="1" applyBorder="1" applyAlignment="1">
      <alignment horizontal="center" vertical="center" wrapText="1"/>
    </xf>
    <xf numFmtId="41" fontId="8" fillId="0" borderId="0" xfId="2" applyFont="1" applyBorder="1" applyAlignment="1">
      <alignment horizontal="left" vertical="center"/>
    </xf>
    <xf numFmtId="3" fontId="8" fillId="2" borderId="26" xfId="1" applyNumberFormat="1" applyFont="1" applyFill="1" applyBorder="1" applyAlignment="1">
      <alignment horizontal="center" vertical="center" wrapText="1"/>
    </xf>
    <xf numFmtId="3" fontId="8" fillId="2" borderId="27" xfId="1" applyNumberFormat="1" applyFont="1" applyFill="1" applyBorder="1" applyAlignment="1">
      <alignment horizontal="center" vertical="center" wrapText="1"/>
    </xf>
    <xf numFmtId="3" fontId="8" fillId="2" borderId="28" xfId="1" applyNumberFormat="1" applyFont="1" applyFill="1" applyBorder="1" applyAlignment="1">
      <alignment horizontal="center" vertical="center" wrapText="1"/>
    </xf>
    <xf numFmtId="0" fontId="22" fillId="2" borderId="31" xfId="1" applyFont="1" applyFill="1" applyBorder="1" applyAlignment="1">
      <alignment horizontal="center" vertical="center" wrapText="1"/>
    </xf>
    <xf numFmtId="0" fontId="22" fillId="3" borderId="41" xfId="1" applyFont="1" applyFill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center"/>
    </xf>
    <xf numFmtId="0" fontId="40" fillId="0" borderId="22" xfId="1" quotePrefix="1" applyFont="1" applyBorder="1" applyAlignment="1">
      <alignment horizontal="left" vertical="center" wrapText="1"/>
    </xf>
    <xf numFmtId="0" fontId="22" fillId="0" borderId="22" xfId="1" applyFont="1" applyBorder="1" applyAlignment="1">
      <alignment horizontal="right" vertical="center" wrapText="1"/>
    </xf>
    <xf numFmtId="0" fontId="22" fillId="0" borderId="22" xfId="1" applyFont="1" applyBorder="1" applyAlignment="1">
      <alignment horizontal="right" vertical="center"/>
    </xf>
    <xf numFmtId="0" fontId="22" fillId="2" borderId="25" xfId="1" applyFont="1" applyFill="1" applyBorder="1" applyAlignment="1">
      <alignment horizontal="left" vertical="center" wrapText="1"/>
    </xf>
    <xf numFmtId="0" fontId="22" fillId="2" borderId="40" xfId="1" applyFont="1" applyFill="1" applyBorder="1" applyAlignment="1">
      <alignment horizontal="left" vertical="center" wrapText="1"/>
    </xf>
    <xf numFmtId="41" fontId="22" fillId="2" borderId="26" xfId="1" applyNumberFormat="1" applyFont="1" applyFill="1" applyBorder="1" applyAlignment="1">
      <alignment horizontal="center" vertical="center" wrapText="1"/>
    </xf>
    <xf numFmtId="41" fontId="22" fillId="2" borderId="27" xfId="1" applyNumberFormat="1" applyFont="1" applyFill="1" applyBorder="1" applyAlignment="1">
      <alignment horizontal="center" vertical="center" wrapText="1"/>
    </xf>
    <xf numFmtId="41" fontId="22" fillId="2" borderId="28" xfId="1" applyNumberFormat="1" applyFont="1" applyFill="1" applyBorder="1" applyAlignment="1">
      <alignment horizontal="center" vertical="center" wrapText="1"/>
    </xf>
    <xf numFmtId="41" fontId="40" fillId="2" borderId="31" xfId="1" applyNumberFormat="1" applyFont="1" applyFill="1" applyBorder="1" applyAlignment="1">
      <alignment horizontal="center" vertical="center" wrapText="1"/>
    </xf>
    <xf numFmtId="41" fontId="40" fillId="2" borderId="41" xfId="1" applyNumberFormat="1" applyFont="1" applyFill="1" applyBorder="1" applyAlignment="1">
      <alignment horizontal="center" vertical="center" wrapText="1"/>
    </xf>
    <xf numFmtId="0" fontId="22" fillId="2" borderId="29" xfId="1" applyFont="1" applyFill="1" applyBorder="1" applyAlignment="1">
      <alignment horizontal="left" vertical="center" wrapText="1"/>
    </xf>
    <xf numFmtId="0" fontId="22" fillId="2" borderId="42" xfId="1" applyFont="1" applyFill="1" applyBorder="1" applyAlignment="1">
      <alignment horizontal="left" vertical="center" wrapText="1"/>
    </xf>
    <xf numFmtId="0" fontId="22" fillId="3" borderId="29" xfId="1" applyFont="1" applyFill="1" applyBorder="1" applyAlignment="1">
      <alignment horizontal="left" vertical="center" wrapText="1"/>
    </xf>
    <xf numFmtId="0" fontId="22" fillId="3" borderId="42" xfId="1" applyFont="1" applyFill="1" applyBorder="1" applyAlignment="1">
      <alignment horizontal="left" vertical="center" wrapText="1"/>
    </xf>
    <xf numFmtId="0" fontId="22" fillId="3" borderId="25" xfId="1" applyFont="1" applyFill="1" applyBorder="1" applyAlignment="1">
      <alignment horizontal="left" vertical="center" wrapText="1"/>
    </xf>
    <xf numFmtId="0" fontId="22" fillId="3" borderId="40" xfId="1" applyFont="1" applyFill="1" applyBorder="1" applyAlignment="1">
      <alignment horizontal="left" vertical="center" wrapText="1"/>
    </xf>
    <xf numFmtId="3" fontId="22" fillId="3" borderId="31" xfId="1" applyNumberFormat="1" applyFont="1" applyFill="1" applyBorder="1" applyAlignment="1">
      <alignment horizontal="center" vertical="center" wrapText="1"/>
    </xf>
    <xf numFmtId="3" fontId="22" fillId="3" borderId="26" xfId="1" applyNumberFormat="1" applyFont="1" applyFill="1" applyBorder="1" applyAlignment="1">
      <alignment horizontal="center" vertical="center" wrapText="1"/>
    </xf>
    <xf numFmtId="3" fontId="22" fillId="3" borderId="27" xfId="1" applyNumberFormat="1" applyFont="1" applyFill="1" applyBorder="1" applyAlignment="1">
      <alignment horizontal="center" vertical="center" wrapText="1"/>
    </xf>
    <xf numFmtId="3" fontId="22" fillId="3" borderId="28" xfId="1" applyNumberFormat="1" applyFont="1" applyFill="1" applyBorder="1" applyAlignment="1">
      <alignment horizontal="center" vertical="center" wrapText="1"/>
    </xf>
    <xf numFmtId="41" fontId="22" fillId="3" borderId="26" xfId="2" applyFont="1" applyFill="1" applyBorder="1" applyAlignment="1">
      <alignment horizontal="center" vertical="center" wrapText="1"/>
    </xf>
    <xf numFmtId="41" fontId="22" fillId="3" borderId="28" xfId="2" applyFont="1" applyFill="1" applyBorder="1" applyAlignment="1">
      <alignment horizontal="center" vertical="center" wrapText="1"/>
    </xf>
    <xf numFmtId="0" fontId="22" fillId="0" borderId="22" xfId="1" quotePrefix="1" applyFont="1" applyBorder="1" applyAlignment="1">
      <alignment horizontal="left" vertical="center" wrapText="1"/>
    </xf>
    <xf numFmtId="0" fontId="22" fillId="3" borderId="137" xfId="1" applyFont="1" applyFill="1" applyBorder="1" applyAlignment="1">
      <alignment horizontal="left" vertical="center" wrapText="1"/>
    </xf>
    <xf numFmtId="0" fontId="22" fillId="3" borderId="138" xfId="1" applyFont="1" applyFill="1" applyBorder="1" applyAlignment="1">
      <alignment horizontal="left" vertical="center" wrapText="1"/>
    </xf>
    <xf numFmtId="0" fontId="22" fillId="3" borderId="139" xfId="1" applyFont="1" applyFill="1" applyBorder="1" applyAlignment="1">
      <alignment horizontal="left" vertical="center" wrapText="1"/>
    </xf>
    <xf numFmtId="0" fontId="22" fillId="3" borderId="140" xfId="1" applyFont="1" applyFill="1" applyBorder="1" applyAlignment="1">
      <alignment horizontal="left" vertical="center" wrapText="1"/>
    </xf>
    <xf numFmtId="41" fontId="22" fillId="0" borderId="14" xfId="2" applyFont="1" applyBorder="1" applyAlignment="1">
      <alignment horizontal="center" vertical="center"/>
    </xf>
    <xf numFmtId="41" fontId="22" fillId="0" borderId="10" xfId="2" applyFont="1" applyBorder="1" applyAlignment="1">
      <alignment horizontal="center" vertical="center"/>
    </xf>
    <xf numFmtId="41" fontId="22" fillId="0" borderId="14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 wrapText="1"/>
    </xf>
    <xf numFmtId="41" fontId="22" fillId="0" borderId="45" xfId="2" applyFont="1" applyBorder="1" applyAlignment="1">
      <alignment horizontal="left" vertical="center" wrapText="1"/>
    </xf>
    <xf numFmtId="41" fontId="22" fillId="0" borderId="12" xfId="2" applyFont="1" applyBorder="1" applyAlignment="1">
      <alignment horizontal="left" vertical="center" wrapText="1"/>
    </xf>
    <xf numFmtId="41" fontId="22" fillId="0" borderId="35" xfId="2" applyFont="1" applyBorder="1" applyAlignment="1">
      <alignment horizontal="center" vertical="center"/>
    </xf>
    <xf numFmtId="41" fontId="22" fillId="0" borderId="48" xfId="2" applyFont="1" applyBorder="1" applyAlignment="1">
      <alignment horizontal="center" vertical="center"/>
    </xf>
    <xf numFmtId="41" fontId="22" fillId="0" borderId="35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/>
    </xf>
    <xf numFmtId="41" fontId="22" fillId="0" borderId="48" xfId="2" applyFont="1" applyBorder="1" applyAlignment="1">
      <alignment horizontal="left" vertical="center"/>
    </xf>
    <xf numFmtId="41" fontId="22" fillId="0" borderId="60" xfId="2" applyFont="1" applyBorder="1" applyAlignment="1">
      <alignment horizontal="left" vertical="center" wrapText="1"/>
    </xf>
    <xf numFmtId="41" fontId="22" fillId="0" borderId="49" xfId="2" applyFont="1" applyBorder="1" applyAlignment="1">
      <alignment horizontal="left" vertical="center" wrapText="1"/>
    </xf>
    <xf numFmtId="41" fontId="22" fillId="0" borderId="48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left" vertical="center" wrapText="1" indent="1"/>
    </xf>
    <xf numFmtId="41" fontId="22" fillId="0" borderId="12" xfId="2" applyFont="1" applyBorder="1" applyAlignment="1">
      <alignment horizontal="left" vertical="center" wrapText="1" indent="1"/>
    </xf>
    <xf numFmtId="0" fontId="22" fillId="0" borderId="10" xfId="1" applyFont="1" applyBorder="1" applyAlignment="1">
      <alignment horizontal="center" vertical="center" wrapText="1"/>
    </xf>
    <xf numFmtId="0" fontId="22" fillId="0" borderId="20" xfId="1" applyFont="1" applyBorder="1" applyAlignment="1">
      <alignment horizontal="center" vertical="center" wrapText="1"/>
    </xf>
    <xf numFmtId="41" fontId="22" fillId="0" borderId="20" xfId="2" applyFont="1" applyBorder="1" applyAlignment="1">
      <alignment horizontal="left" vertical="center" wrapText="1"/>
    </xf>
    <xf numFmtId="41" fontId="22" fillId="0" borderId="21" xfId="2" applyFont="1" applyBorder="1" applyAlignment="1">
      <alignment horizontal="left" vertical="center" wrapText="1"/>
    </xf>
    <xf numFmtId="41" fontId="22" fillId="0" borderId="10" xfId="2" applyFont="1" applyBorder="1" applyAlignment="1">
      <alignment horizontal="center" vertical="center" wrapText="1"/>
    </xf>
    <xf numFmtId="41" fontId="22" fillId="0" borderId="35" xfId="2" applyFont="1" applyBorder="1" applyAlignment="1">
      <alignment horizontal="center" vertical="center" wrapText="1"/>
    </xf>
    <xf numFmtId="3" fontId="8" fillId="3" borderId="26" xfId="1" applyNumberFormat="1" applyFont="1" applyFill="1" applyBorder="1" applyAlignment="1">
      <alignment horizontal="center" vertical="center" wrapText="1"/>
    </xf>
    <xf numFmtId="3" fontId="8" fillId="3" borderId="27" xfId="1" applyNumberFormat="1" applyFont="1" applyFill="1" applyBorder="1" applyAlignment="1">
      <alignment horizontal="center" vertical="center" wrapText="1"/>
    </xf>
    <xf numFmtId="3" fontId="8" fillId="3" borderId="28" xfId="1" applyNumberFormat="1" applyFont="1" applyFill="1" applyBorder="1" applyAlignment="1">
      <alignment horizontal="center" vertical="center" wrapText="1"/>
    </xf>
    <xf numFmtId="3" fontId="8" fillId="3" borderId="31" xfId="1" applyNumberFormat="1" applyFont="1" applyFill="1" applyBorder="1" applyAlignment="1">
      <alignment horizontal="center" vertical="center" wrapText="1"/>
    </xf>
    <xf numFmtId="3" fontId="8" fillId="3" borderId="55" xfId="1" applyNumberFormat="1" applyFont="1" applyFill="1" applyBorder="1" applyAlignment="1">
      <alignment horizontal="center" vertical="center" wrapText="1"/>
    </xf>
    <xf numFmtId="0" fontId="8" fillId="3" borderId="47" xfId="1" applyFont="1" applyFill="1" applyBorder="1" applyAlignment="1">
      <alignment horizontal="center" vertical="center" wrapText="1"/>
    </xf>
    <xf numFmtId="0" fontId="8" fillId="3" borderId="142" xfId="1" applyFont="1" applyFill="1" applyBorder="1" applyAlignment="1">
      <alignment horizontal="center" vertical="center" wrapText="1"/>
    </xf>
    <xf numFmtId="3" fontId="8" fillId="3" borderId="48" xfId="1" applyNumberFormat="1" applyFont="1" applyFill="1" applyBorder="1" applyAlignment="1">
      <alignment horizontal="center" vertical="center" wrapText="1"/>
    </xf>
    <xf numFmtId="3" fontId="8" fillId="3" borderId="49" xfId="1" applyNumberFormat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0" borderId="44" xfId="1" applyFont="1" applyBorder="1" applyAlignment="1">
      <alignment horizontal="left" vertical="center" wrapText="1"/>
    </xf>
    <xf numFmtId="0" fontId="2" fillId="0" borderId="46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41" fontId="8" fillId="0" borderId="35" xfId="3" applyFont="1" applyBorder="1" applyAlignment="1">
      <alignment horizontal="left" vertical="center" wrapText="1"/>
    </xf>
    <xf numFmtId="41" fontId="8" fillId="0" borderId="48" xfId="3" applyFont="1" applyBorder="1" applyAlignment="1">
      <alignment horizontal="left" vertical="center" wrapText="1"/>
    </xf>
    <xf numFmtId="41" fontId="8" fillId="0" borderId="95" xfId="3" applyFont="1" applyBorder="1" applyAlignment="1">
      <alignment horizontal="left" vertical="center" wrapText="1"/>
    </xf>
    <xf numFmtId="41" fontId="8" fillId="0" borderId="105" xfId="3" applyFont="1" applyBorder="1" applyAlignment="1">
      <alignment horizontal="left" vertical="center" wrapText="1"/>
    </xf>
    <xf numFmtId="41" fontId="8" fillId="0" borderId="38" xfId="3" applyFont="1" applyBorder="1" applyAlignment="1">
      <alignment horizontal="left" vertical="center" wrapText="1"/>
    </xf>
    <xf numFmtId="41" fontId="8" fillId="0" borderId="92" xfId="3" applyFont="1" applyBorder="1" applyAlignment="1">
      <alignment horizontal="center" vertical="center" wrapText="1"/>
    </xf>
    <xf numFmtId="41" fontId="8" fillId="0" borderId="59" xfId="3" applyFont="1" applyBorder="1" applyAlignment="1">
      <alignment horizontal="center" vertical="center" wrapText="1"/>
    </xf>
    <xf numFmtId="41" fontId="8" fillId="0" borderId="93" xfId="3" applyFont="1" applyBorder="1" applyAlignment="1">
      <alignment horizontal="center" vertical="center" wrapText="1"/>
    </xf>
    <xf numFmtId="41" fontId="8" fillId="0" borderId="62" xfId="3" applyFont="1" applyBorder="1" applyAlignment="1">
      <alignment horizontal="center" vertical="center" wrapText="1"/>
    </xf>
    <xf numFmtId="41" fontId="8" fillId="0" borderId="95" xfId="3" applyFont="1" applyBorder="1" applyAlignment="1">
      <alignment horizontal="center" vertical="center" wrapText="1"/>
    </xf>
    <xf numFmtId="0" fontId="2" fillId="0" borderId="38" xfId="1" applyBorder="1"/>
    <xf numFmtId="41" fontId="8" fillId="0" borderId="95" xfId="3" applyFont="1" applyFill="1" applyBorder="1" applyAlignment="1">
      <alignment horizontal="center" vertical="center" wrapText="1"/>
    </xf>
    <xf numFmtId="0" fontId="8" fillId="0" borderId="91" xfId="1" applyFont="1" applyBorder="1" applyAlignment="1">
      <alignment horizontal="left" vertical="center" wrapText="1"/>
    </xf>
    <xf numFmtId="0" fontId="8" fillId="0" borderId="46" xfId="1" applyFont="1" applyBorder="1" applyAlignment="1">
      <alignment horizontal="left" vertical="center" wrapText="1"/>
    </xf>
    <xf numFmtId="0" fontId="8" fillId="0" borderId="50" xfId="1" applyFont="1" applyBorder="1" applyAlignment="1">
      <alignment horizontal="left" vertical="center" wrapText="1"/>
    </xf>
    <xf numFmtId="41" fontId="8" fillId="0" borderId="96" xfId="3" applyFont="1" applyBorder="1" applyAlignment="1">
      <alignment horizontal="left" vertical="center" wrapText="1"/>
    </xf>
    <xf numFmtId="41" fontId="8" fillId="0" borderId="109" xfId="3" applyFont="1" applyBorder="1" applyAlignment="1">
      <alignment horizontal="left" vertical="center" wrapText="1"/>
    </xf>
    <xf numFmtId="41" fontId="8" fillId="0" borderId="53" xfId="3" applyFont="1" applyBorder="1" applyAlignment="1">
      <alignment horizontal="left" vertical="center" wrapText="1"/>
    </xf>
    <xf numFmtId="0" fontId="8" fillId="0" borderId="47" xfId="1" applyFont="1" applyBorder="1" applyAlignment="1">
      <alignment horizontal="left" vertical="center" wrapText="1"/>
    </xf>
    <xf numFmtId="0" fontId="2" fillId="0" borderId="105" xfId="1" applyBorder="1" applyAlignment="1">
      <alignment horizontal="left" vertical="center" wrapText="1"/>
    </xf>
    <xf numFmtId="0" fontId="2" fillId="0" borderId="38" xfId="1" applyBorder="1" applyAlignment="1">
      <alignment horizontal="left" vertical="center" wrapText="1"/>
    </xf>
    <xf numFmtId="41" fontId="8" fillId="0" borderId="10" xfId="3" applyFont="1" applyBorder="1" applyAlignment="1">
      <alignment horizontal="left" vertical="center" wrapText="1"/>
    </xf>
    <xf numFmtId="41" fontId="8" fillId="0" borderId="92" xfId="3" applyFont="1" applyBorder="1" applyAlignment="1">
      <alignment horizontal="left" vertical="center" wrapText="1"/>
    </xf>
    <xf numFmtId="0" fontId="2" fillId="0" borderId="59" xfId="1" applyBorder="1" applyAlignment="1">
      <alignment horizontal="left" vertical="center" wrapText="1"/>
    </xf>
    <xf numFmtId="41" fontId="8" fillId="0" borderId="93" xfId="3" applyFont="1" applyBorder="1" applyAlignment="1">
      <alignment horizontal="left" vertical="center" wrapText="1"/>
    </xf>
    <xf numFmtId="0" fontId="2" fillId="0" borderId="62" xfId="1" applyBorder="1" applyAlignment="1">
      <alignment horizontal="left" vertical="center" wrapText="1"/>
    </xf>
    <xf numFmtId="0" fontId="22" fillId="3" borderId="4" xfId="1" applyFont="1" applyFill="1" applyBorder="1" applyAlignment="1">
      <alignment horizontal="center" vertical="center" wrapText="1"/>
    </xf>
    <xf numFmtId="0" fontId="22" fillId="3" borderId="6" xfId="1" applyFont="1" applyFill="1" applyBorder="1" applyAlignment="1">
      <alignment horizontal="center" vertical="center" wrapText="1"/>
    </xf>
    <xf numFmtId="0" fontId="22" fillId="3" borderId="2" xfId="1" applyFont="1" applyFill="1" applyBorder="1" applyAlignment="1">
      <alignment horizontal="center" vertical="center" wrapText="1"/>
    </xf>
    <xf numFmtId="0" fontId="22" fillId="0" borderId="44" xfId="1" applyFont="1" applyBorder="1" applyAlignment="1">
      <alignment horizontal="left" vertical="center" wrapText="1"/>
    </xf>
    <xf numFmtId="0" fontId="22" fillId="0" borderId="46" xfId="1" applyFont="1" applyBorder="1" applyAlignment="1">
      <alignment horizontal="left" vertical="center" wrapText="1"/>
    </xf>
    <xf numFmtId="0" fontId="22" fillId="0" borderId="47" xfId="1" applyFont="1" applyBorder="1" applyAlignment="1">
      <alignment horizontal="left" vertical="center" wrapText="1"/>
    </xf>
    <xf numFmtId="0" fontId="22" fillId="0" borderId="26" xfId="1" applyFont="1" applyBorder="1" applyAlignment="1">
      <alignment horizontal="left" vertical="center" wrapText="1" indent="1"/>
    </xf>
    <xf numFmtId="0" fontId="22" fillId="0" borderId="27" xfId="1" applyFont="1" applyBorder="1" applyAlignment="1">
      <alignment horizontal="left" vertical="center" wrapText="1" indent="1"/>
    </xf>
    <xf numFmtId="0" fontId="22" fillId="0" borderId="28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left" vertical="center" wrapText="1" indent="1"/>
    </xf>
    <xf numFmtId="0" fontId="22" fillId="0" borderId="48" xfId="1" applyFont="1" applyBorder="1" applyAlignment="1">
      <alignment horizontal="left" vertical="center" wrapText="1" indent="1"/>
    </xf>
    <xf numFmtId="0" fontId="22" fillId="0" borderId="35" xfId="1" applyFont="1" applyBorder="1" applyAlignment="1">
      <alignment horizontal="center" vertical="center" wrapText="1"/>
    </xf>
    <xf numFmtId="0" fontId="56" fillId="0" borderId="48" xfId="1" applyFont="1" applyBorder="1" applyAlignment="1">
      <alignment horizontal="center" vertical="center" wrapText="1"/>
    </xf>
    <xf numFmtId="0" fontId="56" fillId="0" borderId="91" xfId="1" applyFont="1" applyBorder="1" applyAlignment="1">
      <alignment vertical="center" wrapText="1"/>
    </xf>
    <xf numFmtId="0" fontId="56" fillId="0" borderId="46" xfId="1" applyFont="1" applyBorder="1" applyAlignment="1">
      <alignment vertical="center"/>
    </xf>
    <xf numFmtId="0" fontId="56" fillId="0" borderId="47" xfId="1" applyFont="1" applyBorder="1" applyAlignment="1">
      <alignment vertical="center"/>
    </xf>
    <xf numFmtId="0" fontId="22" fillId="0" borderId="48" xfId="1" applyFont="1" applyBorder="1" applyAlignment="1">
      <alignment horizontal="center" vertical="center" wrapText="1"/>
    </xf>
    <xf numFmtId="0" fontId="22" fillId="0" borderId="92" xfId="1" applyFont="1" applyBorder="1" applyAlignment="1">
      <alignment horizontal="center" vertical="center" wrapText="1"/>
    </xf>
    <xf numFmtId="0" fontId="22" fillId="0" borderId="59" xfId="1" applyFont="1" applyBorder="1" applyAlignment="1">
      <alignment horizontal="center" vertical="center" wrapText="1"/>
    </xf>
    <xf numFmtId="0" fontId="22" fillId="0" borderId="93" xfId="1" applyFont="1" applyBorder="1" applyAlignment="1">
      <alignment horizontal="center" vertical="center" wrapText="1"/>
    </xf>
    <xf numFmtId="0" fontId="22" fillId="0" borderId="62" xfId="1" applyFont="1" applyBorder="1" applyAlignment="1">
      <alignment horizontal="center" vertical="center" wrapText="1"/>
    </xf>
    <xf numFmtId="41" fontId="22" fillId="0" borderId="35" xfId="3" applyFont="1" applyBorder="1" applyAlignment="1">
      <alignment horizontal="center" vertical="center"/>
    </xf>
    <xf numFmtId="41" fontId="22" fillId="0" borderId="48" xfId="3" applyFont="1" applyBorder="1" applyAlignment="1">
      <alignment horizontal="center" vertical="center"/>
    </xf>
    <xf numFmtId="41" fontId="23" fillId="0" borderId="60" xfId="3" applyFont="1" applyFill="1" applyBorder="1" applyAlignment="1">
      <alignment horizontal="center" vertical="center"/>
    </xf>
    <xf numFmtId="41" fontId="23" fillId="0" borderId="49" xfId="3" applyFont="1" applyFill="1" applyBorder="1" applyAlignment="1">
      <alignment horizontal="center" vertical="center"/>
    </xf>
    <xf numFmtId="0" fontId="22" fillId="0" borderId="105" xfId="1" applyFont="1" applyBorder="1" applyAlignment="1">
      <alignment horizontal="left" vertical="center" wrapText="1" indent="1"/>
    </xf>
    <xf numFmtId="0" fontId="22" fillId="0" borderId="38" xfId="1" applyFont="1" applyBorder="1" applyAlignment="1">
      <alignment horizontal="left" vertical="center" wrapText="1" indent="1"/>
    </xf>
    <xf numFmtId="0" fontId="22" fillId="0" borderId="91" xfId="1" applyFont="1" applyBorder="1" applyAlignment="1">
      <alignment horizontal="left" vertical="center" wrapText="1"/>
    </xf>
    <xf numFmtId="41" fontId="22" fillId="0" borderId="34" xfId="3" applyFont="1" applyBorder="1" applyAlignment="1">
      <alignment horizontal="left" vertical="center" wrapText="1" indent="1"/>
    </xf>
    <xf numFmtId="0" fontId="22" fillId="0" borderId="95" xfId="1" applyFont="1" applyBorder="1" applyAlignment="1">
      <alignment horizontal="left" vertical="center" wrapText="1"/>
    </xf>
    <xf numFmtId="0" fontId="22" fillId="0" borderId="38" xfId="1" applyFont="1" applyBorder="1" applyAlignment="1">
      <alignment horizontal="left" vertical="center" wrapText="1"/>
    </xf>
    <xf numFmtId="0" fontId="22" fillId="0" borderId="144" xfId="1" applyFont="1" applyBorder="1" applyAlignment="1">
      <alignment horizontal="left" vertical="center" wrapText="1"/>
    </xf>
    <xf numFmtId="0" fontId="22" fillId="0" borderId="142" xfId="1" applyFont="1" applyBorder="1" applyAlignment="1">
      <alignment horizontal="left" vertical="center" wrapText="1"/>
    </xf>
    <xf numFmtId="0" fontId="22" fillId="0" borderId="95" xfId="1" applyFont="1" applyBorder="1" applyAlignment="1">
      <alignment horizontal="left" vertical="center" wrapText="1" indent="1"/>
    </xf>
    <xf numFmtId="0" fontId="22" fillId="0" borderId="96" xfId="1" applyFont="1" applyBorder="1" applyAlignment="1">
      <alignment horizontal="left" vertical="center" wrapText="1" indent="1"/>
    </xf>
    <xf numFmtId="0" fontId="22" fillId="0" borderId="109" xfId="1" applyFont="1" applyBorder="1" applyAlignment="1">
      <alignment horizontal="left" vertical="center" wrapText="1" indent="1"/>
    </xf>
    <xf numFmtId="0" fontId="22" fillId="0" borderId="53" xfId="1" applyFont="1" applyBorder="1" applyAlignment="1">
      <alignment horizontal="left" vertical="center" wrapText="1" indent="1"/>
    </xf>
    <xf numFmtId="0" fontId="8" fillId="2" borderId="67" xfId="1" applyFont="1" applyFill="1" applyBorder="1" applyAlignment="1">
      <alignment horizontal="left" vertical="center" wrapText="1"/>
    </xf>
    <xf numFmtId="0" fontId="8" fillId="2" borderId="68" xfId="1" applyFont="1" applyFill="1" applyBorder="1" applyAlignment="1">
      <alignment horizontal="left" vertical="center" wrapText="1"/>
    </xf>
    <xf numFmtId="0" fontId="8" fillId="2" borderId="13" xfId="8" applyNumberFormat="1" applyFont="1" applyFill="1" applyBorder="1" applyAlignment="1">
      <alignment horizontal="center" vertical="center" wrapText="1"/>
    </xf>
    <xf numFmtId="0" fontId="2" fillId="2" borderId="15" xfId="1" applyFill="1" applyBorder="1" applyAlignment="1">
      <alignment horizontal="center" vertical="center" wrapText="1"/>
    </xf>
    <xf numFmtId="0" fontId="2" fillId="2" borderId="93" xfId="1" applyFill="1" applyBorder="1" applyAlignment="1">
      <alignment horizontal="center" vertical="center" wrapText="1"/>
    </xf>
    <xf numFmtId="0" fontId="2" fillId="2" borderId="145" xfId="1" applyFill="1" applyBorder="1" applyAlignment="1">
      <alignment horizontal="center" vertical="center" wrapText="1"/>
    </xf>
    <xf numFmtId="0" fontId="8" fillId="2" borderId="15" xfId="8" applyNumberFormat="1" applyFont="1" applyFill="1" applyBorder="1" applyAlignment="1">
      <alignment horizontal="center" vertical="center" wrapText="1"/>
    </xf>
    <xf numFmtId="0" fontId="2" fillId="2" borderId="16" xfId="1" applyFill="1" applyBorder="1" applyAlignment="1">
      <alignment horizontal="center" vertical="center" wrapText="1"/>
    </xf>
    <xf numFmtId="0" fontId="2" fillId="2" borderId="94" xfId="1" applyFill="1" applyBorder="1" applyAlignment="1">
      <alignment horizontal="center" vertical="center" wrapText="1"/>
    </xf>
    <xf numFmtId="0" fontId="22" fillId="2" borderId="75" xfId="1" applyFont="1" applyFill="1" applyBorder="1" applyAlignment="1">
      <alignment horizontal="center" vertical="center" wrapText="1"/>
    </xf>
    <xf numFmtId="0" fontId="56" fillId="2" borderId="110" xfId="1" applyFont="1" applyFill="1" applyBorder="1" applyAlignment="1">
      <alignment horizontal="center" vertical="center" wrapText="1"/>
    </xf>
    <xf numFmtId="0" fontId="22" fillId="2" borderId="8" xfId="1" applyFont="1" applyFill="1" applyBorder="1" applyAlignment="1">
      <alignment horizontal="center" vertical="center" wrapText="1"/>
    </xf>
    <xf numFmtId="0" fontId="56" fillId="2" borderId="9" xfId="1" applyFont="1" applyFill="1" applyBorder="1" applyAlignment="1">
      <alignment horizontal="center" vertical="center" wrapText="1"/>
    </xf>
    <xf numFmtId="0" fontId="22" fillId="2" borderId="18" xfId="1" applyFont="1" applyFill="1" applyBorder="1" applyAlignment="1">
      <alignment horizontal="center" vertical="center" wrapText="1"/>
    </xf>
    <xf numFmtId="0" fontId="56" fillId="2" borderId="19" xfId="1" applyFont="1" applyFill="1" applyBorder="1" applyAlignment="1">
      <alignment horizontal="center" vertical="center" wrapText="1"/>
    </xf>
    <xf numFmtId="0" fontId="22" fillId="2" borderId="13" xfId="8" applyNumberFormat="1" applyFont="1" applyFill="1" applyBorder="1" applyAlignment="1">
      <alignment horizontal="center" vertical="center" wrapText="1"/>
    </xf>
    <xf numFmtId="0" fontId="56" fillId="2" borderId="11" xfId="1" applyFont="1" applyFill="1" applyBorder="1" applyAlignment="1">
      <alignment horizontal="center" vertical="center" wrapText="1"/>
    </xf>
    <xf numFmtId="0" fontId="56" fillId="2" borderId="23" xfId="1" applyFont="1" applyFill="1" applyBorder="1" applyAlignment="1">
      <alignment horizontal="center" vertical="center" wrapText="1"/>
    </xf>
    <xf numFmtId="0" fontId="22" fillId="2" borderId="11" xfId="8" applyNumberFormat="1" applyFont="1" applyFill="1" applyBorder="1" applyAlignment="1">
      <alignment horizontal="center" vertical="center" wrapText="1"/>
    </xf>
    <xf numFmtId="0" fontId="22" fillId="2" borderId="23" xfId="8" applyNumberFormat="1" applyFont="1" applyFill="1" applyBorder="1" applyAlignment="1">
      <alignment horizontal="center" vertical="center" wrapText="1"/>
    </xf>
    <xf numFmtId="0" fontId="22" fillId="2" borderId="45" xfId="8" applyNumberFormat="1" applyFont="1" applyFill="1" applyBorder="1" applyAlignment="1">
      <alignment horizontal="center" vertical="center" wrapText="1"/>
    </xf>
    <xf numFmtId="0" fontId="22" fillId="2" borderId="12" xfId="8" applyNumberFormat="1" applyFont="1" applyFill="1" applyBorder="1" applyAlignment="1">
      <alignment horizontal="center" vertical="center" wrapText="1"/>
    </xf>
    <xf numFmtId="0" fontId="22" fillId="2" borderId="21" xfId="8" applyNumberFormat="1" applyFont="1" applyFill="1" applyBorder="1" applyAlignment="1">
      <alignment horizontal="center" vertical="center" wrapText="1"/>
    </xf>
    <xf numFmtId="180" fontId="22" fillId="2" borderId="35" xfId="8" applyNumberFormat="1" applyFont="1" applyFill="1" applyBorder="1" applyAlignment="1">
      <alignment horizontal="center" vertical="center" wrapText="1"/>
    </xf>
    <xf numFmtId="180" fontId="22" fillId="2" borderId="20" xfId="8" applyNumberFormat="1" applyFont="1" applyFill="1" applyBorder="1" applyAlignment="1">
      <alignment horizontal="center" vertical="center" wrapText="1"/>
    </xf>
    <xf numFmtId="0" fontId="22" fillId="0" borderId="46" xfId="1" applyFont="1" applyBorder="1" applyAlignment="1">
      <alignment horizontal="center" vertical="justify" wrapText="1"/>
    </xf>
    <xf numFmtId="0" fontId="22" fillId="0" borderId="46" xfId="1" applyFont="1" applyBorder="1" applyAlignment="1">
      <alignment horizontal="center" vertical="center" textRotation="180"/>
    </xf>
    <xf numFmtId="0" fontId="22" fillId="0" borderId="47" xfId="1" applyFont="1" applyBorder="1" applyAlignment="1">
      <alignment horizontal="center" vertical="center" textRotation="180"/>
    </xf>
    <xf numFmtId="0" fontId="22" fillId="0" borderId="46" xfId="1" applyFont="1" applyBorder="1" applyAlignment="1">
      <alignment horizontal="center" vertical="center"/>
    </xf>
    <xf numFmtId="0" fontId="22" fillId="0" borderId="46" xfId="1" applyFont="1" applyBorder="1" applyAlignment="1">
      <alignment horizontal="center" vertical="top" textRotation="180"/>
    </xf>
    <xf numFmtId="0" fontId="82" fillId="0" borderId="22" xfId="1" quotePrefix="1" applyFont="1" applyBorder="1" applyAlignment="1">
      <alignment horizontal="left" vertical="center" wrapText="1"/>
    </xf>
    <xf numFmtId="0" fontId="8" fillId="2" borderId="75" xfId="1" applyFont="1" applyFill="1" applyBorder="1" applyAlignment="1">
      <alignment horizontal="center" vertical="center" wrapText="1"/>
    </xf>
    <xf numFmtId="0" fontId="2" fillId="2" borderId="110" xfId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2" fillId="2" borderId="9" xfId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2" fillId="2" borderId="19" xfId="1" applyFill="1" applyBorder="1" applyAlignment="1">
      <alignment horizontal="center" vertical="center" wrapText="1"/>
    </xf>
    <xf numFmtId="0" fontId="2" fillId="2" borderId="11" xfId="1" applyFill="1" applyBorder="1" applyAlignment="1">
      <alignment horizontal="center" vertical="center" wrapText="1"/>
    </xf>
    <xf numFmtId="0" fontId="2" fillId="2" borderId="23" xfId="1" applyFill="1" applyBorder="1" applyAlignment="1">
      <alignment horizontal="center" vertical="center" wrapText="1"/>
    </xf>
    <xf numFmtId="0" fontId="8" fillId="2" borderId="11" xfId="8" applyNumberFormat="1" applyFont="1" applyFill="1" applyBorder="1" applyAlignment="1">
      <alignment horizontal="center" vertical="center" wrapText="1"/>
    </xf>
    <xf numFmtId="0" fontId="8" fillId="2" borderId="23" xfId="8" applyNumberFormat="1" applyFont="1" applyFill="1" applyBorder="1" applyAlignment="1">
      <alignment horizontal="center" vertical="center" wrapText="1"/>
    </xf>
    <xf numFmtId="0" fontId="8" fillId="2" borderId="45" xfId="8" applyNumberFormat="1" applyFont="1" applyFill="1" applyBorder="1" applyAlignment="1">
      <alignment horizontal="center" vertical="center" wrapText="1"/>
    </xf>
    <xf numFmtId="0" fontId="8" fillId="2" borderId="12" xfId="8" applyNumberFormat="1" applyFont="1" applyFill="1" applyBorder="1" applyAlignment="1">
      <alignment horizontal="center" vertical="center" wrapText="1"/>
    </xf>
    <xf numFmtId="0" fontId="8" fillId="2" borderId="21" xfId="8" applyNumberFormat="1" applyFont="1" applyFill="1" applyBorder="1" applyAlignment="1">
      <alignment horizontal="center" vertical="center" wrapText="1"/>
    </xf>
    <xf numFmtId="180" fontId="8" fillId="2" borderId="35" xfId="8" applyNumberFormat="1" applyFont="1" applyFill="1" applyBorder="1" applyAlignment="1">
      <alignment horizontal="center" vertical="center" wrapText="1"/>
    </xf>
    <xf numFmtId="180" fontId="8" fillId="2" borderId="20" xfId="8" applyNumberFormat="1" applyFont="1" applyFill="1" applyBorder="1" applyAlignment="1">
      <alignment horizontal="center" vertical="center" wrapText="1"/>
    </xf>
    <xf numFmtId="0" fontId="8" fillId="0" borderId="82" xfId="1" applyFont="1" applyBorder="1" applyAlignment="1">
      <alignment horizontal="center" vertical="center" wrapText="1"/>
    </xf>
    <xf numFmtId="0" fontId="8" fillId="0" borderId="38" xfId="1" applyFont="1" applyBorder="1" applyAlignment="1">
      <alignment horizontal="center" vertical="center" wrapText="1"/>
    </xf>
    <xf numFmtId="0" fontId="8" fillId="0" borderId="83" xfId="1" applyFont="1" applyBorder="1" applyAlignment="1">
      <alignment horizontal="center" vertical="center" wrapText="1"/>
    </xf>
    <xf numFmtId="0" fontId="8" fillId="0" borderId="53" xfId="1" applyFont="1" applyBorder="1" applyAlignment="1">
      <alignment horizontal="center" vertical="center" wrapText="1"/>
    </xf>
    <xf numFmtId="0" fontId="8" fillId="0" borderId="46" xfId="1" applyFont="1" applyBorder="1" applyAlignment="1">
      <alignment horizontal="center" vertical="justify" wrapText="1"/>
    </xf>
    <xf numFmtId="0" fontId="8" fillId="0" borderId="38" xfId="1" applyFont="1" applyBorder="1" applyAlignment="1">
      <alignment horizontal="center" vertical="center"/>
    </xf>
    <xf numFmtId="0" fontId="8" fillId="0" borderId="108" xfId="1" applyFont="1" applyBorder="1" applyAlignment="1">
      <alignment horizontal="center" vertical="center" wrapText="1"/>
    </xf>
    <xf numFmtId="0" fontId="8" fillId="0" borderId="62" xfId="1" applyFont="1" applyBorder="1" applyAlignment="1">
      <alignment horizontal="center" vertical="center" wrapText="1"/>
    </xf>
    <xf numFmtId="180" fontId="8" fillId="0" borderId="22" xfId="8" applyNumberFormat="1" applyFont="1" applyBorder="1" applyAlignment="1">
      <alignment horizontal="right" vertical="center" wrapText="1"/>
    </xf>
    <xf numFmtId="180" fontId="8" fillId="0" borderId="22" xfId="8" applyNumberFormat="1" applyFont="1" applyBorder="1" applyAlignment="1">
      <alignment horizontal="right" vertical="center"/>
    </xf>
    <xf numFmtId="0" fontId="8" fillId="2" borderId="44" xfId="1" applyFont="1" applyFill="1" applyBorder="1" applyAlignment="1">
      <alignment horizontal="center" vertical="center" wrapText="1"/>
    </xf>
    <xf numFmtId="0" fontId="8" fillId="2" borderId="46" xfId="1" applyFont="1" applyFill="1" applyBorder="1" applyAlignment="1">
      <alignment horizontal="center" vertical="center" wrapText="1"/>
    </xf>
    <xf numFmtId="0" fontId="8" fillId="2" borderId="50" xfId="1" applyFont="1" applyFill="1" applyBorder="1" applyAlignment="1">
      <alignment horizontal="center" vertical="center" wrapText="1"/>
    </xf>
    <xf numFmtId="3" fontId="8" fillId="2" borderId="14" xfId="1" applyNumberFormat="1" applyFont="1" applyFill="1" applyBorder="1" applyAlignment="1">
      <alignment horizontal="center" vertical="center" wrapText="1"/>
    </xf>
    <xf numFmtId="0" fontId="2" fillId="2" borderId="10" xfId="1" applyFill="1" applyBorder="1" applyAlignment="1">
      <alignment horizontal="center"/>
    </xf>
    <xf numFmtId="41" fontId="8" fillId="2" borderId="26" xfId="8" applyFont="1" applyFill="1" applyBorder="1" applyAlignment="1">
      <alignment horizontal="center" vertical="center" wrapText="1"/>
    </xf>
    <xf numFmtId="41" fontId="8" fillId="2" borderId="27" xfId="8" applyFont="1" applyFill="1" applyBorder="1" applyAlignment="1">
      <alignment horizontal="center" vertical="center" wrapText="1"/>
    </xf>
    <xf numFmtId="41" fontId="8" fillId="2" borderId="28" xfId="8" applyFont="1" applyFill="1" applyBorder="1" applyAlignment="1">
      <alignment horizontal="center" vertical="center" wrapText="1"/>
    </xf>
    <xf numFmtId="41" fontId="8" fillId="2" borderId="26" xfId="8" applyFont="1" applyFill="1" applyBorder="1" applyAlignment="1">
      <alignment horizontal="right" vertical="center" wrapText="1"/>
    </xf>
    <xf numFmtId="41" fontId="8" fillId="2" borderId="27" xfId="8" applyFont="1" applyFill="1" applyBorder="1" applyAlignment="1">
      <alignment horizontal="right" vertical="center" wrapText="1"/>
    </xf>
    <xf numFmtId="0" fontId="8" fillId="2" borderId="12" xfId="1" applyFont="1" applyFill="1" applyBorder="1" applyAlignment="1">
      <alignment horizontal="center" vertical="center" wrapText="1"/>
    </xf>
    <xf numFmtId="176" fontId="8" fillId="2" borderId="35" xfId="8" applyNumberFormat="1" applyFont="1" applyFill="1" applyBorder="1" applyAlignment="1">
      <alignment horizontal="center" vertical="center" wrapText="1"/>
    </xf>
    <xf numFmtId="176" fontId="8" fillId="2" borderId="20" xfId="8" applyNumberFormat="1" applyFont="1" applyFill="1" applyBorder="1" applyAlignment="1">
      <alignment horizontal="center" vertical="center" wrapText="1"/>
    </xf>
    <xf numFmtId="41" fontId="8" fillId="2" borderId="35" xfId="8" applyFont="1" applyFill="1" applyBorder="1" applyAlignment="1">
      <alignment horizontal="center" vertical="center" wrapText="1"/>
    </xf>
    <xf numFmtId="41" fontId="8" fillId="2" borderId="20" xfId="8" applyFont="1" applyFill="1" applyBorder="1" applyAlignment="1">
      <alignment horizontal="center" vertical="center" wrapText="1"/>
    </xf>
    <xf numFmtId="0" fontId="22" fillId="0" borderId="22" xfId="1" applyFont="1" applyBorder="1" applyAlignment="1">
      <alignment horizontal="left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2" borderId="46" xfId="1" applyFont="1" applyFill="1" applyBorder="1" applyAlignment="1">
      <alignment horizontal="center" vertical="center" wrapText="1"/>
    </xf>
    <xf numFmtId="0" fontId="22" fillId="2" borderId="50" xfId="1" applyFont="1" applyFill="1" applyBorder="1" applyAlignment="1">
      <alignment horizontal="center" vertical="center" wrapText="1"/>
    </xf>
    <xf numFmtId="0" fontId="22" fillId="2" borderId="45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21" xfId="1" applyFont="1" applyFill="1" applyBorder="1" applyAlignment="1">
      <alignment horizontal="center" vertical="center" wrapText="1"/>
    </xf>
    <xf numFmtId="176" fontId="73" fillId="0" borderId="22" xfId="8" applyNumberFormat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22" fillId="0" borderId="22" xfId="1" applyFont="1" applyBorder="1" applyAlignment="1">
      <alignment horizontal="right" wrapText="1"/>
    </xf>
    <xf numFmtId="176" fontId="8" fillId="0" borderId="121" xfId="8" applyNumberFormat="1" applyFont="1" applyBorder="1" applyAlignment="1">
      <alignment horizontal="center" vertical="center"/>
    </xf>
    <xf numFmtId="176" fontId="8" fillId="0" borderId="123" xfId="8" applyNumberFormat="1" applyFont="1" applyBorder="1" applyAlignment="1">
      <alignment horizontal="center" vertical="center"/>
    </xf>
    <xf numFmtId="176" fontId="5" fillId="0" borderId="1" xfId="8" applyNumberFormat="1" applyFont="1" applyBorder="1" applyAlignment="1">
      <alignment horizontal="center" vertical="center"/>
    </xf>
    <xf numFmtId="176" fontId="5" fillId="0" borderId="6" xfId="8" applyNumberFormat="1" applyFont="1" applyBorder="1" applyAlignment="1">
      <alignment horizontal="center" vertical="center"/>
    </xf>
    <xf numFmtId="176" fontId="22" fillId="0" borderId="22" xfId="8" applyNumberFormat="1" applyFont="1" applyBorder="1" applyAlignment="1">
      <alignment horizontal="right" vertical="center" wrapText="1"/>
    </xf>
    <xf numFmtId="0" fontId="22" fillId="2" borderId="136" xfId="1" applyFont="1" applyFill="1" applyBorder="1" applyAlignment="1">
      <alignment horizontal="center" vertical="center" wrapText="1"/>
    </xf>
    <xf numFmtId="0" fontId="22" fillId="2" borderId="142" xfId="1" applyFont="1" applyFill="1" applyBorder="1" applyAlignment="1">
      <alignment horizontal="center" vertical="center" wrapText="1"/>
    </xf>
    <xf numFmtId="3" fontId="22" fillId="2" borderId="31" xfId="1" applyNumberFormat="1" applyFont="1" applyFill="1" applyBorder="1" applyAlignment="1">
      <alignment horizontal="center" vertical="center" wrapText="1"/>
    </xf>
    <xf numFmtId="3" fontId="22" fillId="2" borderId="41" xfId="1" applyNumberFormat="1" applyFont="1" applyFill="1" applyBorder="1" applyAlignment="1">
      <alignment horizontal="center" vertical="center" wrapText="1"/>
    </xf>
    <xf numFmtId="41" fontId="22" fillId="2" borderId="31" xfId="8" applyFont="1" applyFill="1" applyBorder="1" applyAlignment="1">
      <alignment horizontal="center" vertical="center" wrapText="1"/>
    </xf>
    <xf numFmtId="41" fontId="22" fillId="2" borderId="41" xfId="8" applyFont="1" applyFill="1" applyBorder="1" applyAlignment="1">
      <alignment horizontal="center" vertical="center" wrapText="1"/>
    </xf>
    <xf numFmtId="184" fontId="22" fillId="2" borderId="31" xfId="8" applyNumberFormat="1" applyFont="1" applyFill="1" applyBorder="1" applyAlignment="1">
      <alignment horizontal="center" vertical="center" wrapText="1"/>
    </xf>
    <xf numFmtId="184" fontId="22" fillId="2" borderId="55" xfId="8" applyNumberFormat="1" applyFont="1" applyFill="1" applyBorder="1" applyAlignment="1">
      <alignment horizontal="center" vertical="center" wrapText="1"/>
    </xf>
    <xf numFmtId="0" fontId="40" fillId="0" borderId="15" xfId="1" applyFont="1" applyBorder="1" applyAlignment="1">
      <alignment horizontal="left" vertical="center" wrapText="1"/>
    </xf>
    <xf numFmtId="176" fontId="73" fillId="0" borderId="22" xfId="2" applyNumberFormat="1" applyFont="1" applyBorder="1" applyAlignment="1">
      <alignment vertical="center"/>
    </xf>
    <xf numFmtId="181" fontId="8" fillId="0" borderId="46" xfId="1" applyNumberFormat="1" applyFont="1" applyBorder="1" applyAlignment="1">
      <alignment horizontal="left" vertical="center"/>
    </xf>
    <xf numFmtId="181" fontId="8" fillId="0" borderId="50" xfId="1" applyNumberFormat="1" applyFont="1" applyBorder="1" applyAlignment="1">
      <alignment horizontal="left" vertical="center"/>
    </xf>
    <xf numFmtId="181" fontId="8" fillId="0" borderId="10" xfId="1" applyNumberFormat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center" vertical="center"/>
    </xf>
    <xf numFmtId="41" fontId="10" fillId="0" borderId="10" xfId="2" applyFont="1" applyBorder="1" applyAlignment="1">
      <alignment horizontal="right" vertical="center"/>
    </xf>
    <xf numFmtId="41" fontId="10" fillId="0" borderId="20" xfId="2" applyFont="1" applyBorder="1" applyAlignment="1">
      <alignment horizontal="right" vertical="center"/>
    </xf>
    <xf numFmtId="0" fontId="2" fillId="0" borderId="20" xfId="1" applyBorder="1" applyAlignment="1">
      <alignment vertical="center"/>
    </xf>
    <xf numFmtId="0" fontId="8" fillId="0" borderId="12" xfId="1" applyFont="1" applyBorder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41" fontId="10" fillId="0" borderId="10" xfId="2" applyFont="1" applyBorder="1" applyAlignment="1">
      <alignment horizontal="center" vertical="center"/>
    </xf>
    <xf numFmtId="41" fontId="10" fillId="0" borderId="20" xfId="2" applyFont="1" applyBorder="1" applyAlignment="1">
      <alignment horizontal="center" vertical="center"/>
    </xf>
    <xf numFmtId="0" fontId="8" fillId="0" borderId="12" xfId="1" applyFont="1" applyBorder="1" applyAlignment="1">
      <alignment horizontal="left" vertical="center" wrapText="1"/>
    </xf>
    <xf numFmtId="0" fontId="9" fillId="0" borderId="22" xfId="1" applyFont="1" applyBorder="1" applyAlignment="1">
      <alignment horizontal="center" vertical="center"/>
    </xf>
    <xf numFmtId="0" fontId="110" fillId="0" borderId="22" xfId="1" applyFont="1" applyBorder="1" applyAlignment="1">
      <alignment horizontal="left" vertical="center"/>
    </xf>
    <xf numFmtId="41" fontId="10" fillId="0" borderId="10" xfId="8" applyFont="1" applyBorder="1" applyAlignment="1">
      <alignment horizontal="right" vertical="center"/>
    </xf>
  </cellXfs>
  <cellStyles count="10">
    <cellStyle name="백분율 2" xfId="9" xr:uid="{00000000-0005-0000-0000-000000000000}"/>
    <cellStyle name="쉼표 [0] 15" xfId="8" xr:uid="{00000000-0005-0000-0000-000001000000}"/>
    <cellStyle name="쉼표 [0] 2" xfId="2" xr:uid="{00000000-0005-0000-0000-000002000000}"/>
    <cellStyle name="쉼표 [0] 2 2 2 2 2" xfId="3" xr:uid="{00000000-0005-0000-0000-000003000000}"/>
    <cellStyle name="표준" xfId="0" builtinId="0"/>
    <cellStyle name="표준 1539" xfId="4" xr:uid="{00000000-0005-0000-0000-000005000000}"/>
    <cellStyle name="표준 1554" xfId="5" xr:uid="{00000000-0005-0000-0000-000006000000}"/>
    <cellStyle name="표준 1560" xfId="6" xr:uid="{00000000-0005-0000-0000-000007000000}"/>
    <cellStyle name="표준 2" xfId="1" xr:uid="{00000000-0005-0000-0000-000008000000}"/>
    <cellStyle name="표준 4 4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view="pageBreakPreview" zoomScaleNormal="100" zoomScaleSheetLayoutView="100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N12" sqref="N12"/>
    </sheetView>
  </sheetViews>
  <sheetFormatPr defaultRowHeight="13.5"/>
  <cols>
    <col min="1" max="1" width="11.375" style="4" customWidth="1"/>
    <col min="2" max="2" width="2.25" style="4" customWidth="1"/>
    <col min="3" max="3" width="5.875" style="8" customWidth="1"/>
    <col min="4" max="11" width="9.875" style="4" customWidth="1"/>
    <col min="12" max="18" width="10.5" style="4" customWidth="1"/>
    <col min="19" max="19" width="24.125" style="6" customWidth="1"/>
    <col min="20" max="20" width="15.5" style="4" bestFit="1" customWidth="1"/>
    <col min="21" max="21" width="14" style="4" bestFit="1" customWidth="1"/>
    <col min="22" max="256" width="9" style="4"/>
    <col min="257" max="257" width="11.375" style="4" customWidth="1"/>
    <col min="258" max="258" width="2.25" style="4" customWidth="1"/>
    <col min="259" max="259" width="5.875" style="4" customWidth="1"/>
    <col min="260" max="267" width="9.875" style="4" customWidth="1"/>
    <col min="268" max="274" width="10.5" style="4" customWidth="1"/>
    <col min="275" max="275" width="24.125" style="4" customWidth="1"/>
    <col min="276" max="276" width="15.5" style="4" bestFit="1" customWidth="1"/>
    <col min="277" max="277" width="14" style="4" bestFit="1" customWidth="1"/>
    <col min="278" max="512" width="9" style="4"/>
    <col min="513" max="513" width="11.375" style="4" customWidth="1"/>
    <col min="514" max="514" width="2.25" style="4" customWidth="1"/>
    <col min="515" max="515" width="5.875" style="4" customWidth="1"/>
    <col min="516" max="523" width="9.875" style="4" customWidth="1"/>
    <col min="524" max="530" width="10.5" style="4" customWidth="1"/>
    <col min="531" max="531" width="24.125" style="4" customWidth="1"/>
    <col min="532" max="532" width="15.5" style="4" bestFit="1" customWidth="1"/>
    <col min="533" max="533" width="14" style="4" bestFit="1" customWidth="1"/>
    <col min="534" max="768" width="9" style="4"/>
    <col min="769" max="769" width="11.375" style="4" customWidth="1"/>
    <col min="770" max="770" width="2.25" style="4" customWidth="1"/>
    <col min="771" max="771" width="5.875" style="4" customWidth="1"/>
    <col min="772" max="779" width="9.875" style="4" customWidth="1"/>
    <col min="780" max="786" width="10.5" style="4" customWidth="1"/>
    <col min="787" max="787" width="24.125" style="4" customWidth="1"/>
    <col min="788" max="788" width="15.5" style="4" bestFit="1" customWidth="1"/>
    <col min="789" max="789" width="14" style="4" bestFit="1" customWidth="1"/>
    <col min="790" max="1024" width="9" style="4"/>
    <col min="1025" max="1025" width="11.375" style="4" customWidth="1"/>
    <col min="1026" max="1026" width="2.25" style="4" customWidth="1"/>
    <col min="1027" max="1027" width="5.875" style="4" customWidth="1"/>
    <col min="1028" max="1035" width="9.875" style="4" customWidth="1"/>
    <col min="1036" max="1042" width="10.5" style="4" customWidth="1"/>
    <col min="1043" max="1043" width="24.125" style="4" customWidth="1"/>
    <col min="1044" max="1044" width="15.5" style="4" bestFit="1" customWidth="1"/>
    <col min="1045" max="1045" width="14" style="4" bestFit="1" customWidth="1"/>
    <col min="1046" max="1280" width="9" style="4"/>
    <col min="1281" max="1281" width="11.375" style="4" customWidth="1"/>
    <col min="1282" max="1282" width="2.25" style="4" customWidth="1"/>
    <col min="1283" max="1283" width="5.875" style="4" customWidth="1"/>
    <col min="1284" max="1291" width="9.875" style="4" customWidth="1"/>
    <col min="1292" max="1298" width="10.5" style="4" customWidth="1"/>
    <col min="1299" max="1299" width="24.125" style="4" customWidth="1"/>
    <col min="1300" max="1300" width="15.5" style="4" bestFit="1" customWidth="1"/>
    <col min="1301" max="1301" width="14" style="4" bestFit="1" customWidth="1"/>
    <col min="1302" max="1536" width="9" style="4"/>
    <col min="1537" max="1537" width="11.375" style="4" customWidth="1"/>
    <col min="1538" max="1538" width="2.25" style="4" customWidth="1"/>
    <col min="1539" max="1539" width="5.875" style="4" customWidth="1"/>
    <col min="1540" max="1547" width="9.875" style="4" customWidth="1"/>
    <col min="1548" max="1554" width="10.5" style="4" customWidth="1"/>
    <col min="1555" max="1555" width="24.125" style="4" customWidth="1"/>
    <col min="1556" max="1556" width="15.5" style="4" bestFit="1" customWidth="1"/>
    <col min="1557" max="1557" width="14" style="4" bestFit="1" customWidth="1"/>
    <col min="1558" max="1792" width="9" style="4"/>
    <col min="1793" max="1793" width="11.375" style="4" customWidth="1"/>
    <col min="1794" max="1794" width="2.25" style="4" customWidth="1"/>
    <col min="1795" max="1795" width="5.875" style="4" customWidth="1"/>
    <col min="1796" max="1803" width="9.875" style="4" customWidth="1"/>
    <col min="1804" max="1810" width="10.5" style="4" customWidth="1"/>
    <col min="1811" max="1811" width="24.125" style="4" customWidth="1"/>
    <col min="1812" max="1812" width="15.5" style="4" bestFit="1" customWidth="1"/>
    <col min="1813" max="1813" width="14" style="4" bestFit="1" customWidth="1"/>
    <col min="1814" max="2048" width="9" style="4"/>
    <col min="2049" max="2049" width="11.375" style="4" customWidth="1"/>
    <col min="2050" max="2050" width="2.25" style="4" customWidth="1"/>
    <col min="2051" max="2051" width="5.875" style="4" customWidth="1"/>
    <col min="2052" max="2059" width="9.875" style="4" customWidth="1"/>
    <col min="2060" max="2066" width="10.5" style="4" customWidth="1"/>
    <col min="2067" max="2067" width="24.125" style="4" customWidth="1"/>
    <col min="2068" max="2068" width="15.5" style="4" bestFit="1" customWidth="1"/>
    <col min="2069" max="2069" width="14" style="4" bestFit="1" customWidth="1"/>
    <col min="2070" max="2304" width="9" style="4"/>
    <col min="2305" max="2305" width="11.375" style="4" customWidth="1"/>
    <col min="2306" max="2306" width="2.25" style="4" customWidth="1"/>
    <col min="2307" max="2307" width="5.875" style="4" customWidth="1"/>
    <col min="2308" max="2315" width="9.875" style="4" customWidth="1"/>
    <col min="2316" max="2322" width="10.5" style="4" customWidth="1"/>
    <col min="2323" max="2323" width="24.125" style="4" customWidth="1"/>
    <col min="2324" max="2324" width="15.5" style="4" bestFit="1" customWidth="1"/>
    <col min="2325" max="2325" width="14" style="4" bestFit="1" customWidth="1"/>
    <col min="2326" max="2560" width="9" style="4"/>
    <col min="2561" max="2561" width="11.375" style="4" customWidth="1"/>
    <col min="2562" max="2562" width="2.25" style="4" customWidth="1"/>
    <col min="2563" max="2563" width="5.875" style="4" customWidth="1"/>
    <col min="2564" max="2571" width="9.875" style="4" customWidth="1"/>
    <col min="2572" max="2578" width="10.5" style="4" customWidth="1"/>
    <col min="2579" max="2579" width="24.125" style="4" customWidth="1"/>
    <col min="2580" max="2580" width="15.5" style="4" bestFit="1" customWidth="1"/>
    <col min="2581" max="2581" width="14" style="4" bestFit="1" customWidth="1"/>
    <col min="2582" max="2816" width="9" style="4"/>
    <col min="2817" max="2817" width="11.375" style="4" customWidth="1"/>
    <col min="2818" max="2818" width="2.25" style="4" customWidth="1"/>
    <col min="2819" max="2819" width="5.875" style="4" customWidth="1"/>
    <col min="2820" max="2827" width="9.875" style="4" customWidth="1"/>
    <col min="2828" max="2834" width="10.5" style="4" customWidth="1"/>
    <col min="2835" max="2835" width="24.125" style="4" customWidth="1"/>
    <col min="2836" max="2836" width="15.5" style="4" bestFit="1" customWidth="1"/>
    <col min="2837" max="2837" width="14" style="4" bestFit="1" customWidth="1"/>
    <col min="2838" max="3072" width="9" style="4"/>
    <col min="3073" max="3073" width="11.375" style="4" customWidth="1"/>
    <col min="3074" max="3074" width="2.25" style="4" customWidth="1"/>
    <col min="3075" max="3075" width="5.875" style="4" customWidth="1"/>
    <col min="3076" max="3083" width="9.875" style="4" customWidth="1"/>
    <col min="3084" max="3090" width="10.5" style="4" customWidth="1"/>
    <col min="3091" max="3091" width="24.125" style="4" customWidth="1"/>
    <col min="3092" max="3092" width="15.5" style="4" bestFit="1" customWidth="1"/>
    <col min="3093" max="3093" width="14" style="4" bestFit="1" customWidth="1"/>
    <col min="3094" max="3328" width="9" style="4"/>
    <col min="3329" max="3329" width="11.375" style="4" customWidth="1"/>
    <col min="3330" max="3330" width="2.25" style="4" customWidth="1"/>
    <col min="3331" max="3331" width="5.875" style="4" customWidth="1"/>
    <col min="3332" max="3339" width="9.875" style="4" customWidth="1"/>
    <col min="3340" max="3346" width="10.5" style="4" customWidth="1"/>
    <col min="3347" max="3347" width="24.125" style="4" customWidth="1"/>
    <col min="3348" max="3348" width="15.5" style="4" bestFit="1" customWidth="1"/>
    <col min="3349" max="3349" width="14" style="4" bestFit="1" customWidth="1"/>
    <col min="3350" max="3584" width="9" style="4"/>
    <col min="3585" max="3585" width="11.375" style="4" customWidth="1"/>
    <col min="3586" max="3586" width="2.25" style="4" customWidth="1"/>
    <col min="3587" max="3587" width="5.875" style="4" customWidth="1"/>
    <col min="3588" max="3595" width="9.875" style="4" customWidth="1"/>
    <col min="3596" max="3602" width="10.5" style="4" customWidth="1"/>
    <col min="3603" max="3603" width="24.125" style="4" customWidth="1"/>
    <col min="3604" max="3604" width="15.5" style="4" bestFit="1" customWidth="1"/>
    <col min="3605" max="3605" width="14" style="4" bestFit="1" customWidth="1"/>
    <col min="3606" max="3840" width="9" style="4"/>
    <col min="3841" max="3841" width="11.375" style="4" customWidth="1"/>
    <col min="3842" max="3842" width="2.25" style="4" customWidth="1"/>
    <col min="3843" max="3843" width="5.875" style="4" customWidth="1"/>
    <col min="3844" max="3851" width="9.875" style="4" customWidth="1"/>
    <col min="3852" max="3858" width="10.5" style="4" customWidth="1"/>
    <col min="3859" max="3859" width="24.125" style="4" customWidth="1"/>
    <col min="3860" max="3860" width="15.5" style="4" bestFit="1" customWidth="1"/>
    <col min="3861" max="3861" width="14" style="4" bestFit="1" customWidth="1"/>
    <col min="3862" max="4096" width="9" style="4"/>
    <col min="4097" max="4097" width="11.375" style="4" customWidth="1"/>
    <col min="4098" max="4098" width="2.25" style="4" customWidth="1"/>
    <col min="4099" max="4099" width="5.875" style="4" customWidth="1"/>
    <col min="4100" max="4107" width="9.875" style="4" customWidth="1"/>
    <col min="4108" max="4114" width="10.5" style="4" customWidth="1"/>
    <col min="4115" max="4115" width="24.125" style="4" customWidth="1"/>
    <col min="4116" max="4116" width="15.5" style="4" bestFit="1" customWidth="1"/>
    <col min="4117" max="4117" width="14" style="4" bestFit="1" customWidth="1"/>
    <col min="4118" max="4352" width="9" style="4"/>
    <col min="4353" max="4353" width="11.375" style="4" customWidth="1"/>
    <col min="4354" max="4354" width="2.25" style="4" customWidth="1"/>
    <col min="4355" max="4355" width="5.875" style="4" customWidth="1"/>
    <col min="4356" max="4363" width="9.875" style="4" customWidth="1"/>
    <col min="4364" max="4370" width="10.5" style="4" customWidth="1"/>
    <col min="4371" max="4371" width="24.125" style="4" customWidth="1"/>
    <col min="4372" max="4372" width="15.5" style="4" bestFit="1" customWidth="1"/>
    <col min="4373" max="4373" width="14" style="4" bestFit="1" customWidth="1"/>
    <col min="4374" max="4608" width="9" style="4"/>
    <col min="4609" max="4609" width="11.375" style="4" customWidth="1"/>
    <col min="4610" max="4610" width="2.25" style="4" customWidth="1"/>
    <col min="4611" max="4611" width="5.875" style="4" customWidth="1"/>
    <col min="4612" max="4619" width="9.875" style="4" customWidth="1"/>
    <col min="4620" max="4626" width="10.5" style="4" customWidth="1"/>
    <col min="4627" max="4627" width="24.125" style="4" customWidth="1"/>
    <col min="4628" max="4628" width="15.5" style="4" bestFit="1" customWidth="1"/>
    <col min="4629" max="4629" width="14" style="4" bestFit="1" customWidth="1"/>
    <col min="4630" max="4864" width="9" style="4"/>
    <col min="4865" max="4865" width="11.375" style="4" customWidth="1"/>
    <col min="4866" max="4866" width="2.25" style="4" customWidth="1"/>
    <col min="4867" max="4867" width="5.875" style="4" customWidth="1"/>
    <col min="4868" max="4875" width="9.875" style="4" customWidth="1"/>
    <col min="4876" max="4882" width="10.5" style="4" customWidth="1"/>
    <col min="4883" max="4883" width="24.125" style="4" customWidth="1"/>
    <col min="4884" max="4884" width="15.5" style="4" bestFit="1" customWidth="1"/>
    <col min="4885" max="4885" width="14" style="4" bestFit="1" customWidth="1"/>
    <col min="4886" max="5120" width="9" style="4"/>
    <col min="5121" max="5121" width="11.375" style="4" customWidth="1"/>
    <col min="5122" max="5122" width="2.25" style="4" customWidth="1"/>
    <col min="5123" max="5123" width="5.875" style="4" customWidth="1"/>
    <col min="5124" max="5131" width="9.875" style="4" customWidth="1"/>
    <col min="5132" max="5138" width="10.5" style="4" customWidth="1"/>
    <col min="5139" max="5139" width="24.125" style="4" customWidth="1"/>
    <col min="5140" max="5140" width="15.5" style="4" bestFit="1" customWidth="1"/>
    <col min="5141" max="5141" width="14" style="4" bestFit="1" customWidth="1"/>
    <col min="5142" max="5376" width="9" style="4"/>
    <col min="5377" max="5377" width="11.375" style="4" customWidth="1"/>
    <col min="5378" max="5378" width="2.25" style="4" customWidth="1"/>
    <col min="5379" max="5379" width="5.875" style="4" customWidth="1"/>
    <col min="5380" max="5387" width="9.875" style="4" customWidth="1"/>
    <col min="5388" max="5394" width="10.5" style="4" customWidth="1"/>
    <col min="5395" max="5395" width="24.125" style="4" customWidth="1"/>
    <col min="5396" max="5396" width="15.5" style="4" bestFit="1" customWidth="1"/>
    <col min="5397" max="5397" width="14" style="4" bestFit="1" customWidth="1"/>
    <col min="5398" max="5632" width="9" style="4"/>
    <col min="5633" max="5633" width="11.375" style="4" customWidth="1"/>
    <col min="5634" max="5634" width="2.25" style="4" customWidth="1"/>
    <col min="5635" max="5635" width="5.875" style="4" customWidth="1"/>
    <col min="5636" max="5643" width="9.875" style="4" customWidth="1"/>
    <col min="5644" max="5650" width="10.5" style="4" customWidth="1"/>
    <col min="5651" max="5651" width="24.125" style="4" customWidth="1"/>
    <col min="5652" max="5652" width="15.5" style="4" bestFit="1" customWidth="1"/>
    <col min="5653" max="5653" width="14" style="4" bestFit="1" customWidth="1"/>
    <col min="5654" max="5888" width="9" style="4"/>
    <col min="5889" max="5889" width="11.375" style="4" customWidth="1"/>
    <col min="5890" max="5890" width="2.25" style="4" customWidth="1"/>
    <col min="5891" max="5891" width="5.875" style="4" customWidth="1"/>
    <col min="5892" max="5899" width="9.875" style="4" customWidth="1"/>
    <col min="5900" max="5906" width="10.5" style="4" customWidth="1"/>
    <col min="5907" max="5907" width="24.125" style="4" customWidth="1"/>
    <col min="5908" max="5908" width="15.5" style="4" bestFit="1" customWidth="1"/>
    <col min="5909" max="5909" width="14" style="4" bestFit="1" customWidth="1"/>
    <col min="5910" max="6144" width="9" style="4"/>
    <col min="6145" max="6145" width="11.375" style="4" customWidth="1"/>
    <col min="6146" max="6146" width="2.25" style="4" customWidth="1"/>
    <col min="6147" max="6147" width="5.875" style="4" customWidth="1"/>
    <col min="6148" max="6155" width="9.875" style="4" customWidth="1"/>
    <col min="6156" max="6162" width="10.5" style="4" customWidth="1"/>
    <col min="6163" max="6163" width="24.125" style="4" customWidth="1"/>
    <col min="6164" max="6164" width="15.5" style="4" bestFit="1" customWidth="1"/>
    <col min="6165" max="6165" width="14" style="4" bestFit="1" customWidth="1"/>
    <col min="6166" max="6400" width="9" style="4"/>
    <col min="6401" max="6401" width="11.375" style="4" customWidth="1"/>
    <col min="6402" max="6402" width="2.25" style="4" customWidth="1"/>
    <col min="6403" max="6403" width="5.875" style="4" customWidth="1"/>
    <col min="6404" max="6411" width="9.875" style="4" customWidth="1"/>
    <col min="6412" max="6418" width="10.5" style="4" customWidth="1"/>
    <col min="6419" max="6419" width="24.125" style="4" customWidth="1"/>
    <col min="6420" max="6420" width="15.5" style="4" bestFit="1" customWidth="1"/>
    <col min="6421" max="6421" width="14" style="4" bestFit="1" customWidth="1"/>
    <col min="6422" max="6656" width="9" style="4"/>
    <col min="6657" max="6657" width="11.375" style="4" customWidth="1"/>
    <col min="6658" max="6658" width="2.25" style="4" customWidth="1"/>
    <col min="6659" max="6659" width="5.875" style="4" customWidth="1"/>
    <col min="6660" max="6667" width="9.875" style="4" customWidth="1"/>
    <col min="6668" max="6674" width="10.5" style="4" customWidth="1"/>
    <col min="6675" max="6675" width="24.125" style="4" customWidth="1"/>
    <col min="6676" max="6676" width="15.5" style="4" bestFit="1" customWidth="1"/>
    <col min="6677" max="6677" width="14" style="4" bestFit="1" customWidth="1"/>
    <col min="6678" max="6912" width="9" style="4"/>
    <col min="6913" max="6913" width="11.375" style="4" customWidth="1"/>
    <col min="6914" max="6914" width="2.25" style="4" customWidth="1"/>
    <col min="6915" max="6915" width="5.875" style="4" customWidth="1"/>
    <col min="6916" max="6923" width="9.875" style="4" customWidth="1"/>
    <col min="6924" max="6930" width="10.5" style="4" customWidth="1"/>
    <col min="6931" max="6931" width="24.125" style="4" customWidth="1"/>
    <col min="6932" max="6932" width="15.5" style="4" bestFit="1" customWidth="1"/>
    <col min="6933" max="6933" width="14" style="4" bestFit="1" customWidth="1"/>
    <col min="6934" max="7168" width="9" style="4"/>
    <col min="7169" max="7169" width="11.375" style="4" customWidth="1"/>
    <col min="7170" max="7170" width="2.25" style="4" customWidth="1"/>
    <col min="7171" max="7171" width="5.875" style="4" customWidth="1"/>
    <col min="7172" max="7179" width="9.875" style="4" customWidth="1"/>
    <col min="7180" max="7186" width="10.5" style="4" customWidth="1"/>
    <col min="7187" max="7187" width="24.125" style="4" customWidth="1"/>
    <col min="7188" max="7188" width="15.5" style="4" bestFit="1" customWidth="1"/>
    <col min="7189" max="7189" width="14" style="4" bestFit="1" customWidth="1"/>
    <col min="7190" max="7424" width="9" style="4"/>
    <col min="7425" max="7425" width="11.375" style="4" customWidth="1"/>
    <col min="7426" max="7426" width="2.25" style="4" customWidth="1"/>
    <col min="7427" max="7427" width="5.875" style="4" customWidth="1"/>
    <col min="7428" max="7435" width="9.875" style="4" customWidth="1"/>
    <col min="7436" max="7442" width="10.5" style="4" customWidth="1"/>
    <col min="7443" max="7443" width="24.125" style="4" customWidth="1"/>
    <col min="7444" max="7444" width="15.5" style="4" bestFit="1" customWidth="1"/>
    <col min="7445" max="7445" width="14" style="4" bestFit="1" customWidth="1"/>
    <col min="7446" max="7680" width="9" style="4"/>
    <col min="7681" max="7681" width="11.375" style="4" customWidth="1"/>
    <col min="7682" max="7682" width="2.25" style="4" customWidth="1"/>
    <col min="7683" max="7683" width="5.875" style="4" customWidth="1"/>
    <col min="7684" max="7691" width="9.875" style="4" customWidth="1"/>
    <col min="7692" max="7698" width="10.5" style="4" customWidth="1"/>
    <col min="7699" max="7699" width="24.125" style="4" customWidth="1"/>
    <col min="7700" max="7700" width="15.5" style="4" bestFit="1" customWidth="1"/>
    <col min="7701" max="7701" width="14" style="4" bestFit="1" customWidth="1"/>
    <col min="7702" max="7936" width="9" style="4"/>
    <col min="7937" max="7937" width="11.375" style="4" customWidth="1"/>
    <col min="7938" max="7938" width="2.25" style="4" customWidth="1"/>
    <col min="7939" max="7939" width="5.875" style="4" customWidth="1"/>
    <col min="7940" max="7947" width="9.875" style="4" customWidth="1"/>
    <col min="7948" max="7954" width="10.5" style="4" customWidth="1"/>
    <col min="7955" max="7955" width="24.125" style="4" customWidth="1"/>
    <col min="7956" max="7956" width="15.5" style="4" bestFit="1" customWidth="1"/>
    <col min="7957" max="7957" width="14" style="4" bestFit="1" customWidth="1"/>
    <col min="7958" max="8192" width="9" style="4"/>
    <col min="8193" max="8193" width="11.375" style="4" customWidth="1"/>
    <col min="8194" max="8194" width="2.25" style="4" customWidth="1"/>
    <col min="8195" max="8195" width="5.875" style="4" customWidth="1"/>
    <col min="8196" max="8203" width="9.875" style="4" customWidth="1"/>
    <col min="8204" max="8210" width="10.5" style="4" customWidth="1"/>
    <col min="8211" max="8211" width="24.125" style="4" customWidth="1"/>
    <col min="8212" max="8212" width="15.5" style="4" bestFit="1" customWidth="1"/>
    <col min="8213" max="8213" width="14" style="4" bestFit="1" customWidth="1"/>
    <col min="8214" max="8448" width="9" style="4"/>
    <col min="8449" max="8449" width="11.375" style="4" customWidth="1"/>
    <col min="8450" max="8450" width="2.25" style="4" customWidth="1"/>
    <col min="8451" max="8451" width="5.875" style="4" customWidth="1"/>
    <col min="8452" max="8459" width="9.875" style="4" customWidth="1"/>
    <col min="8460" max="8466" width="10.5" style="4" customWidth="1"/>
    <col min="8467" max="8467" width="24.125" style="4" customWidth="1"/>
    <col min="8468" max="8468" width="15.5" style="4" bestFit="1" customWidth="1"/>
    <col min="8469" max="8469" width="14" style="4" bestFit="1" customWidth="1"/>
    <col min="8470" max="8704" width="9" style="4"/>
    <col min="8705" max="8705" width="11.375" style="4" customWidth="1"/>
    <col min="8706" max="8706" width="2.25" style="4" customWidth="1"/>
    <col min="8707" max="8707" width="5.875" style="4" customWidth="1"/>
    <col min="8708" max="8715" width="9.875" style="4" customWidth="1"/>
    <col min="8716" max="8722" width="10.5" style="4" customWidth="1"/>
    <col min="8723" max="8723" width="24.125" style="4" customWidth="1"/>
    <col min="8724" max="8724" width="15.5" style="4" bestFit="1" customWidth="1"/>
    <col min="8725" max="8725" width="14" style="4" bestFit="1" customWidth="1"/>
    <col min="8726" max="8960" width="9" style="4"/>
    <col min="8961" max="8961" width="11.375" style="4" customWidth="1"/>
    <col min="8962" max="8962" width="2.25" style="4" customWidth="1"/>
    <col min="8963" max="8963" width="5.875" style="4" customWidth="1"/>
    <col min="8964" max="8971" width="9.875" style="4" customWidth="1"/>
    <col min="8972" max="8978" width="10.5" style="4" customWidth="1"/>
    <col min="8979" max="8979" width="24.125" style="4" customWidth="1"/>
    <col min="8980" max="8980" width="15.5" style="4" bestFit="1" customWidth="1"/>
    <col min="8981" max="8981" width="14" style="4" bestFit="1" customWidth="1"/>
    <col min="8982" max="9216" width="9" style="4"/>
    <col min="9217" max="9217" width="11.375" style="4" customWidth="1"/>
    <col min="9218" max="9218" width="2.25" style="4" customWidth="1"/>
    <col min="9219" max="9219" width="5.875" style="4" customWidth="1"/>
    <col min="9220" max="9227" width="9.875" style="4" customWidth="1"/>
    <col min="9228" max="9234" width="10.5" style="4" customWidth="1"/>
    <col min="9235" max="9235" width="24.125" style="4" customWidth="1"/>
    <col min="9236" max="9236" width="15.5" style="4" bestFit="1" customWidth="1"/>
    <col min="9237" max="9237" width="14" style="4" bestFit="1" customWidth="1"/>
    <col min="9238" max="9472" width="9" style="4"/>
    <col min="9473" max="9473" width="11.375" style="4" customWidth="1"/>
    <col min="9474" max="9474" width="2.25" style="4" customWidth="1"/>
    <col min="9475" max="9475" width="5.875" style="4" customWidth="1"/>
    <col min="9476" max="9483" width="9.875" style="4" customWidth="1"/>
    <col min="9484" max="9490" width="10.5" style="4" customWidth="1"/>
    <col min="9491" max="9491" width="24.125" style="4" customWidth="1"/>
    <col min="9492" max="9492" width="15.5" style="4" bestFit="1" customWidth="1"/>
    <col min="9493" max="9493" width="14" style="4" bestFit="1" customWidth="1"/>
    <col min="9494" max="9728" width="9" style="4"/>
    <col min="9729" max="9729" width="11.375" style="4" customWidth="1"/>
    <col min="9730" max="9730" width="2.25" style="4" customWidth="1"/>
    <col min="9731" max="9731" width="5.875" style="4" customWidth="1"/>
    <col min="9732" max="9739" width="9.875" style="4" customWidth="1"/>
    <col min="9740" max="9746" width="10.5" style="4" customWidth="1"/>
    <col min="9747" max="9747" width="24.125" style="4" customWidth="1"/>
    <col min="9748" max="9748" width="15.5" style="4" bestFit="1" customWidth="1"/>
    <col min="9749" max="9749" width="14" style="4" bestFit="1" customWidth="1"/>
    <col min="9750" max="9984" width="9" style="4"/>
    <col min="9985" max="9985" width="11.375" style="4" customWidth="1"/>
    <col min="9986" max="9986" width="2.25" style="4" customWidth="1"/>
    <col min="9987" max="9987" width="5.875" style="4" customWidth="1"/>
    <col min="9988" max="9995" width="9.875" style="4" customWidth="1"/>
    <col min="9996" max="10002" width="10.5" style="4" customWidth="1"/>
    <col min="10003" max="10003" width="24.125" style="4" customWidth="1"/>
    <col min="10004" max="10004" width="15.5" style="4" bestFit="1" customWidth="1"/>
    <col min="10005" max="10005" width="14" style="4" bestFit="1" customWidth="1"/>
    <col min="10006" max="10240" width="9" style="4"/>
    <col min="10241" max="10241" width="11.375" style="4" customWidth="1"/>
    <col min="10242" max="10242" width="2.25" style="4" customWidth="1"/>
    <col min="10243" max="10243" width="5.875" style="4" customWidth="1"/>
    <col min="10244" max="10251" width="9.875" style="4" customWidth="1"/>
    <col min="10252" max="10258" width="10.5" style="4" customWidth="1"/>
    <col min="10259" max="10259" width="24.125" style="4" customWidth="1"/>
    <col min="10260" max="10260" width="15.5" style="4" bestFit="1" customWidth="1"/>
    <col min="10261" max="10261" width="14" style="4" bestFit="1" customWidth="1"/>
    <col min="10262" max="10496" width="9" style="4"/>
    <col min="10497" max="10497" width="11.375" style="4" customWidth="1"/>
    <col min="10498" max="10498" width="2.25" style="4" customWidth="1"/>
    <col min="10499" max="10499" width="5.875" style="4" customWidth="1"/>
    <col min="10500" max="10507" width="9.875" style="4" customWidth="1"/>
    <col min="10508" max="10514" width="10.5" style="4" customWidth="1"/>
    <col min="10515" max="10515" width="24.125" style="4" customWidth="1"/>
    <col min="10516" max="10516" width="15.5" style="4" bestFit="1" customWidth="1"/>
    <col min="10517" max="10517" width="14" style="4" bestFit="1" customWidth="1"/>
    <col min="10518" max="10752" width="9" style="4"/>
    <col min="10753" max="10753" width="11.375" style="4" customWidth="1"/>
    <col min="10754" max="10754" width="2.25" style="4" customWidth="1"/>
    <col min="10755" max="10755" width="5.875" style="4" customWidth="1"/>
    <col min="10756" max="10763" width="9.875" style="4" customWidth="1"/>
    <col min="10764" max="10770" width="10.5" style="4" customWidth="1"/>
    <col min="10771" max="10771" width="24.125" style="4" customWidth="1"/>
    <col min="10772" max="10772" width="15.5" style="4" bestFit="1" customWidth="1"/>
    <col min="10773" max="10773" width="14" style="4" bestFit="1" customWidth="1"/>
    <col min="10774" max="11008" width="9" style="4"/>
    <col min="11009" max="11009" width="11.375" style="4" customWidth="1"/>
    <col min="11010" max="11010" width="2.25" style="4" customWidth="1"/>
    <col min="11011" max="11011" width="5.875" style="4" customWidth="1"/>
    <col min="11012" max="11019" width="9.875" style="4" customWidth="1"/>
    <col min="11020" max="11026" width="10.5" style="4" customWidth="1"/>
    <col min="11027" max="11027" width="24.125" style="4" customWidth="1"/>
    <col min="11028" max="11028" width="15.5" style="4" bestFit="1" customWidth="1"/>
    <col min="11029" max="11029" width="14" style="4" bestFit="1" customWidth="1"/>
    <col min="11030" max="11264" width="9" style="4"/>
    <col min="11265" max="11265" width="11.375" style="4" customWidth="1"/>
    <col min="11266" max="11266" width="2.25" style="4" customWidth="1"/>
    <col min="11267" max="11267" width="5.875" style="4" customWidth="1"/>
    <col min="11268" max="11275" width="9.875" style="4" customWidth="1"/>
    <col min="11276" max="11282" width="10.5" style="4" customWidth="1"/>
    <col min="11283" max="11283" width="24.125" style="4" customWidth="1"/>
    <col min="11284" max="11284" width="15.5" style="4" bestFit="1" customWidth="1"/>
    <col min="11285" max="11285" width="14" style="4" bestFit="1" customWidth="1"/>
    <col min="11286" max="11520" width="9" style="4"/>
    <col min="11521" max="11521" width="11.375" style="4" customWidth="1"/>
    <col min="11522" max="11522" width="2.25" style="4" customWidth="1"/>
    <col min="11523" max="11523" width="5.875" style="4" customWidth="1"/>
    <col min="11524" max="11531" width="9.875" style="4" customWidth="1"/>
    <col min="11532" max="11538" width="10.5" style="4" customWidth="1"/>
    <col min="11539" max="11539" width="24.125" style="4" customWidth="1"/>
    <col min="11540" max="11540" width="15.5" style="4" bestFit="1" customWidth="1"/>
    <col min="11541" max="11541" width="14" style="4" bestFit="1" customWidth="1"/>
    <col min="11542" max="11776" width="9" style="4"/>
    <col min="11777" max="11777" width="11.375" style="4" customWidth="1"/>
    <col min="11778" max="11778" width="2.25" style="4" customWidth="1"/>
    <col min="11779" max="11779" width="5.875" style="4" customWidth="1"/>
    <col min="11780" max="11787" width="9.875" style="4" customWidth="1"/>
    <col min="11788" max="11794" width="10.5" style="4" customWidth="1"/>
    <col min="11795" max="11795" width="24.125" style="4" customWidth="1"/>
    <col min="11796" max="11796" width="15.5" style="4" bestFit="1" customWidth="1"/>
    <col min="11797" max="11797" width="14" style="4" bestFit="1" customWidth="1"/>
    <col min="11798" max="12032" width="9" style="4"/>
    <col min="12033" max="12033" width="11.375" style="4" customWidth="1"/>
    <col min="12034" max="12034" width="2.25" style="4" customWidth="1"/>
    <col min="12035" max="12035" width="5.875" style="4" customWidth="1"/>
    <col min="12036" max="12043" width="9.875" style="4" customWidth="1"/>
    <col min="12044" max="12050" width="10.5" style="4" customWidth="1"/>
    <col min="12051" max="12051" width="24.125" style="4" customWidth="1"/>
    <col min="12052" max="12052" width="15.5" style="4" bestFit="1" customWidth="1"/>
    <col min="12053" max="12053" width="14" style="4" bestFit="1" customWidth="1"/>
    <col min="12054" max="12288" width="9" style="4"/>
    <col min="12289" max="12289" width="11.375" style="4" customWidth="1"/>
    <col min="12290" max="12290" width="2.25" style="4" customWidth="1"/>
    <col min="12291" max="12291" width="5.875" style="4" customWidth="1"/>
    <col min="12292" max="12299" width="9.875" style="4" customWidth="1"/>
    <col min="12300" max="12306" width="10.5" style="4" customWidth="1"/>
    <col min="12307" max="12307" width="24.125" style="4" customWidth="1"/>
    <col min="12308" max="12308" width="15.5" style="4" bestFit="1" customWidth="1"/>
    <col min="12309" max="12309" width="14" style="4" bestFit="1" customWidth="1"/>
    <col min="12310" max="12544" width="9" style="4"/>
    <col min="12545" max="12545" width="11.375" style="4" customWidth="1"/>
    <col min="12546" max="12546" width="2.25" style="4" customWidth="1"/>
    <col min="12547" max="12547" width="5.875" style="4" customWidth="1"/>
    <col min="12548" max="12555" width="9.875" style="4" customWidth="1"/>
    <col min="12556" max="12562" width="10.5" style="4" customWidth="1"/>
    <col min="12563" max="12563" width="24.125" style="4" customWidth="1"/>
    <col min="12564" max="12564" width="15.5" style="4" bestFit="1" customWidth="1"/>
    <col min="12565" max="12565" width="14" style="4" bestFit="1" customWidth="1"/>
    <col min="12566" max="12800" width="9" style="4"/>
    <col min="12801" max="12801" width="11.375" style="4" customWidth="1"/>
    <col min="12802" max="12802" width="2.25" style="4" customWidth="1"/>
    <col min="12803" max="12803" width="5.875" style="4" customWidth="1"/>
    <col min="12804" max="12811" width="9.875" style="4" customWidth="1"/>
    <col min="12812" max="12818" width="10.5" style="4" customWidth="1"/>
    <col min="12819" max="12819" width="24.125" style="4" customWidth="1"/>
    <col min="12820" max="12820" width="15.5" style="4" bestFit="1" customWidth="1"/>
    <col min="12821" max="12821" width="14" style="4" bestFit="1" customWidth="1"/>
    <col min="12822" max="13056" width="9" style="4"/>
    <col min="13057" max="13057" width="11.375" style="4" customWidth="1"/>
    <col min="13058" max="13058" width="2.25" style="4" customWidth="1"/>
    <col min="13059" max="13059" width="5.875" style="4" customWidth="1"/>
    <col min="13060" max="13067" width="9.875" style="4" customWidth="1"/>
    <col min="13068" max="13074" width="10.5" style="4" customWidth="1"/>
    <col min="13075" max="13075" width="24.125" style="4" customWidth="1"/>
    <col min="13076" max="13076" width="15.5" style="4" bestFit="1" customWidth="1"/>
    <col min="13077" max="13077" width="14" style="4" bestFit="1" customWidth="1"/>
    <col min="13078" max="13312" width="9" style="4"/>
    <col min="13313" max="13313" width="11.375" style="4" customWidth="1"/>
    <col min="13314" max="13314" width="2.25" style="4" customWidth="1"/>
    <col min="13315" max="13315" width="5.875" style="4" customWidth="1"/>
    <col min="13316" max="13323" width="9.875" style="4" customWidth="1"/>
    <col min="13324" max="13330" width="10.5" style="4" customWidth="1"/>
    <col min="13331" max="13331" width="24.125" style="4" customWidth="1"/>
    <col min="13332" max="13332" width="15.5" style="4" bestFit="1" customWidth="1"/>
    <col min="13333" max="13333" width="14" style="4" bestFit="1" customWidth="1"/>
    <col min="13334" max="13568" width="9" style="4"/>
    <col min="13569" max="13569" width="11.375" style="4" customWidth="1"/>
    <col min="13570" max="13570" width="2.25" style="4" customWidth="1"/>
    <col min="13571" max="13571" width="5.875" style="4" customWidth="1"/>
    <col min="13572" max="13579" width="9.875" style="4" customWidth="1"/>
    <col min="13580" max="13586" width="10.5" style="4" customWidth="1"/>
    <col min="13587" max="13587" width="24.125" style="4" customWidth="1"/>
    <col min="13588" max="13588" width="15.5" style="4" bestFit="1" customWidth="1"/>
    <col min="13589" max="13589" width="14" style="4" bestFit="1" customWidth="1"/>
    <col min="13590" max="13824" width="9" style="4"/>
    <col min="13825" max="13825" width="11.375" style="4" customWidth="1"/>
    <col min="13826" max="13826" width="2.25" style="4" customWidth="1"/>
    <col min="13827" max="13827" width="5.875" style="4" customWidth="1"/>
    <col min="13828" max="13835" width="9.875" style="4" customWidth="1"/>
    <col min="13836" max="13842" width="10.5" style="4" customWidth="1"/>
    <col min="13843" max="13843" width="24.125" style="4" customWidth="1"/>
    <col min="13844" max="13844" width="15.5" style="4" bestFit="1" customWidth="1"/>
    <col min="13845" max="13845" width="14" style="4" bestFit="1" customWidth="1"/>
    <col min="13846" max="14080" width="9" style="4"/>
    <col min="14081" max="14081" width="11.375" style="4" customWidth="1"/>
    <col min="14082" max="14082" width="2.25" style="4" customWidth="1"/>
    <col min="14083" max="14083" width="5.875" style="4" customWidth="1"/>
    <col min="14084" max="14091" width="9.875" style="4" customWidth="1"/>
    <col min="14092" max="14098" width="10.5" style="4" customWidth="1"/>
    <col min="14099" max="14099" width="24.125" style="4" customWidth="1"/>
    <col min="14100" max="14100" width="15.5" style="4" bestFit="1" customWidth="1"/>
    <col min="14101" max="14101" width="14" style="4" bestFit="1" customWidth="1"/>
    <col min="14102" max="14336" width="9" style="4"/>
    <col min="14337" max="14337" width="11.375" style="4" customWidth="1"/>
    <col min="14338" max="14338" width="2.25" style="4" customWidth="1"/>
    <col min="14339" max="14339" width="5.875" style="4" customWidth="1"/>
    <col min="14340" max="14347" width="9.875" style="4" customWidth="1"/>
    <col min="14348" max="14354" width="10.5" style="4" customWidth="1"/>
    <col min="14355" max="14355" width="24.125" style="4" customWidth="1"/>
    <col min="14356" max="14356" width="15.5" style="4" bestFit="1" customWidth="1"/>
    <col min="14357" max="14357" width="14" style="4" bestFit="1" customWidth="1"/>
    <col min="14358" max="14592" width="9" style="4"/>
    <col min="14593" max="14593" width="11.375" style="4" customWidth="1"/>
    <col min="14594" max="14594" width="2.25" style="4" customWidth="1"/>
    <col min="14595" max="14595" width="5.875" style="4" customWidth="1"/>
    <col min="14596" max="14603" width="9.875" style="4" customWidth="1"/>
    <col min="14604" max="14610" width="10.5" style="4" customWidth="1"/>
    <col min="14611" max="14611" width="24.125" style="4" customWidth="1"/>
    <col min="14612" max="14612" width="15.5" style="4" bestFit="1" customWidth="1"/>
    <col min="14613" max="14613" width="14" style="4" bestFit="1" customWidth="1"/>
    <col min="14614" max="14848" width="9" style="4"/>
    <col min="14849" max="14849" width="11.375" style="4" customWidth="1"/>
    <col min="14850" max="14850" width="2.25" style="4" customWidth="1"/>
    <col min="14851" max="14851" width="5.875" style="4" customWidth="1"/>
    <col min="14852" max="14859" width="9.875" style="4" customWidth="1"/>
    <col min="14860" max="14866" width="10.5" style="4" customWidth="1"/>
    <col min="14867" max="14867" width="24.125" style="4" customWidth="1"/>
    <col min="14868" max="14868" width="15.5" style="4" bestFit="1" customWidth="1"/>
    <col min="14869" max="14869" width="14" style="4" bestFit="1" customWidth="1"/>
    <col min="14870" max="15104" width="9" style="4"/>
    <col min="15105" max="15105" width="11.375" style="4" customWidth="1"/>
    <col min="15106" max="15106" width="2.25" style="4" customWidth="1"/>
    <col min="15107" max="15107" width="5.875" style="4" customWidth="1"/>
    <col min="15108" max="15115" width="9.875" style="4" customWidth="1"/>
    <col min="15116" max="15122" width="10.5" style="4" customWidth="1"/>
    <col min="15123" max="15123" width="24.125" style="4" customWidth="1"/>
    <col min="15124" max="15124" width="15.5" style="4" bestFit="1" customWidth="1"/>
    <col min="15125" max="15125" width="14" style="4" bestFit="1" customWidth="1"/>
    <col min="15126" max="15360" width="9" style="4"/>
    <col min="15361" max="15361" width="11.375" style="4" customWidth="1"/>
    <col min="15362" max="15362" width="2.25" style="4" customWidth="1"/>
    <col min="15363" max="15363" width="5.875" style="4" customWidth="1"/>
    <col min="15364" max="15371" width="9.875" style="4" customWidth="1"/>
    <col min="15372" max="15378" width="10.5" style="4" customWidth="1"/>
    <col min="15379" max="15379" width="24.125" style="4" customWidth="1"/>
    <col min="15380" max="15380" width="15.5" style="4" bestFit="1" customWidth="1"/>
    <col min="15381" max="15381" width="14" style="4" bestFit="1" customWidth="1"/>
    <col min="15382" max="15616" width="9" style="4"/>
    <col min="15617" max="15617" width="11.375" style="4" customWidth="1"/>
    <col min="15618" max="15618" width="2.25" style="4" customWidth="1"/>
    <col min="15619" max="15619" width="5.875" style="4" customWidth="1"/>
    <col min="15620" max="15627" width="9.875" style="4" customWidth="1"/>
    <col min="15628" max="15634" width="10.5" style="4" customWidth="1"/>
    <col min="15635" max="15635" width="24.125" style="4" customWidth="1"/>
    <col min="15636" max="15636" width="15.5" style="4" bestFit="1" customWidth="1"/>
    <col min="15637" max="15637" width="14" style="4" bestFit="1" customWidth="1"/>
    <col min="15638" max="15872" width="9" style="4"/>
    <col min="15873" max="15873" width="11.375" style="4" customWidth="1"/>
    <col min="15874" max="15874" width="2.25" style="4" customWidth="1"/>
    <col min="15875" max="15875" width="5.875" style="4" customWidth="1"/>
    <col min="15876" max="15883" width="9.875" style="4" customWidth="1"/>
    <col min="15884" max="15890" width="10.5" style="4" customWidth="1"/>
    <col min="15891" max="15891" width="24.125" style="4" customWidth="1"/>
    <col min="15892" max="15892" width="15.5" style="4" bestFit="1" customWidth="1"/>
    <col min="15893" max="15893" width="14" style="4" bestFit="1" customWidth="1"/>
    <col min="15894" max="16128" width="9" style="4"/>
    <col min="16129" max="16129" width="11.375" style="4" customWidth="1"/>
    <col min="16130" max="16130" width="2.25" style="4" customWidth="1"/>
    <col min="16131" max="16131" width="5.875" style="4" customWidth="1"/>
    <col min="16132" max="16139" width="9.875" style="4" customWidth="1"/>
    <col min="16140" max="16146" width="10.5" style="4" customWidth="1"/>
    <col min="16147" max="16147" width="24.125" style="4" customWidth="1"/>
    <col min="16148" max="16148" width="15.5" style="4" bestFit="1" customWidth="1"/>
    <col min="16149" max="16149" width="14" style="4" bestFit="1" customWidth="1"/>
    <col min="16150" max="16384" width="9" style="4"/>
  </cols>
  <sheetData>
    <row r="1" spans="1:21" ht="31.5">
      <c r="A1" s="1" t="s">
        <v>0</v>
      </c>
      <c r="B1" s="2"/>
      <c r="C1" s="3"/>
      <c r="M1" s="5"/>
      <c r="N1" s="5"/>
      <c r="O1" s="5"/>
      <c r="P1" s="5"/>
      <c r="Q1" s="5"/>
      <c r="R1" s="5"/>
    </row>
    <row r="2" spans="1:21" ht="24.75" customHeight="1">
      <c r="A2" s="7" t="s">
        <v>1</v>
      </c>
      <c r="H2" s="9"/>
      <c r="I2" s="9"/>
      <c r="J2" s="9"/>
      <c r="K2" s="10"/>
      <c r="L2" s="11"/>
      <c r="M2" s="11"/>
      <c r="N2" s="11"/>
      <c r="O2" s="11"/>
      <c r="P2" s="11"/>
      <c r="Q2" s="11"/>
      <c r="R2" s="11"/>
      <c r="S2" s="11"/>
    </row>
    <row r="3" spans="1:21" ht="36" customHeight="1">
      <c r="A3" s="2094" t="s">
        <v>2</v>
      </c>
      <c r="B3" s="2095"/>
      <c r="C3" s="12" t="s">
        <v>3</v>
      </c>
      <c r="D3" s="13">
        <v>1961</v>
      </c>
      <c r="E3" s="13">
        <v>2005</v>
      </c>
      <c r="F3" s="13">
        <v>2006</v>
      </c>
      <c r="G3" s="13">
        <v>2007</v>
      </c>
      <c r="H3" s="14">
        <v>2008</v>
      </c>
      <c r="I3" s="14">
        <v>2009</v>
      </c>
      <c r="J3" s="13">
        <v>2010</v>
      </c>
      <c r="K3" s="15">
        <v>2011</v>
      </c>
      <c r="L3" s="16">
        <v>2012</v>
      </c>
      <c r="M3" s="14">
        <v>2013</v>
      </c>
      <c r="N3" s="13">
        <v>2014</v>
      </c>
      <c r="O3" s="16">
        <v>2015</v>
      </c>
      <c r="P3" s="13">
        <v>2016</v>
      </c>
      <c r="Q3" s="13">
        <v>2017</v>
      </c>
      <c r="R3" s="13">
        <v>2018</v>
      </c>
      <c r="S3" s="17" t="s">
        <v>4</v>
      </c>
    </row>
    <row r="4" spans="1:21" ht="21.95" customHeight="1">
      <c r="A4" s="18" t="s">
        <v>5</v>
      </c>
      <c r="B4" s="19"/>
      <c r="C4" s="20" t="s">
        <v>6</v>
      </c>
      <c r="D4" s="21">
        <v>426287</v>
      </c>
      <c r="E4" s="21">
        <v>67075240</v>
      </c>
      <c r="F4" s="21">
        <v>69833742</v>
      </c>
      <c r="G4" s="21">
        <v>73123950</v>
      </c>
      <c r="H4" s="21">
        <v>76580349.533000007</v>
      </c>
      <c r="I4" s="22">
        <v>77692748.900000006</v>
      </c>
      <c r="J4" s="23">
        <v>79983793</v>
      </c>
      <c r="K4" s="24">
        <v>83263146</v>
      </c>
      <c r="L4" s="25">
        <v>85849093</v>
      </c>
      <c r="M4" s="26">
        <v>91077485</v>
      </c>
      <c r="N4" s="27">
        <v>96925225</v>
      </c>
      <c r="O4" s="28">
        <v>101590229.43000001</v>
      </c>
      <c r="P4" s="27">
        <v>109789291.095</v>
      </c>
      <c r="Q4" s="27">
        <v>120848466</v>
      </c>
      <c r="R4" s="27">
        <v>123096244.50800002</v>
      </c>
      <c r="S4" s="29" t="s">
        <v>7</v>
      </c>
    </row>
    <row r="5" spans="1:21" s="35" customFormat="1" ht="21.95" customHeight="1">
      <c r="A5" s="30" t="s">
        <v>8</v>
      </c>
      <c r="B5" s="19"/>
      <c r="C5" s="20" t="s">
        <v>6</v>
      </c>
      <c r="D5" s="21">
        <v>367254</v>
      </c>
      <c r="E5" s="21">
        <v>55956412</v>
      </c>
      <c r="F5" s="21">
        <v>58141662</v>
      </c>
      <c r="G5" s="21">
        <v>60268657</v>
      </c>
      <c r="H5" s="31">
        <v>63529309.200000003</v>
      </c>
      <c r="I5" s="31">
        <v>63962317</v>
      </c>
      <c r="J5" s="21">
        <v>65559674</v>
      </c>
      <c r="K5" s="32">
        <v>67005570</v>
      </c>
      <c r="L5" s="33">
        <v>68848108</v>
      </c>
      <c r="M5" s="31">
        <v>70845294</v>
      </c>
      <c r="N5" s="21">
        <v>72305204</v>
      </c>
      <c r="O5" s="33">
        <v>73282111.430000007</v>
      </c>
      <c r="P5" s="21">
        <v>79216544.129999995</v>
      </c>
      <c r="Q5" s="21">
        <v>82132490</v>
      </c>
      <c r="R5" s="21">
        <v>81362425.444999993</v>
      </c>
      <c r="S5" s="34" t="s">
        <v>9</v>
      </c>
    </row>
    <row r="6" spans="1:21" s="35" customFormat="1" ht="21.95" customHeight="1">
      <c r="A6" s="30" t="s">
        <v>10</v>
      </c>
      <c r="B6" s="19"/>
      <c r="C6" s="20" t="s">
        <v>6</v>
      </c>
      <c r="D6" s="36" t="s">
        <v>11</v>
      </c>
      <c r="E6" s="21">
        <v>6301785</v>
      </c>
      <c r="F6" s="21">
        <v>7372580</v>
      </c>
      <c r="G6" s="21">
        <v>7999531</v>
      </c>
      <c r="H6" s="31">
        <v>8961382.3330000043</v>
      </c>
      <c r="I6" s="31">
        <v>9507660.9000000004</v>
      </c>
      <c r="J6" s="21">
        <v>10518514</v>
      </c>
      <c r="K6" s="32">
        <v>12336297</v>
      </c>
      <c r="L6" s="33">
        <v>12957468</v>
      </c>
      <c r="M6" s="31">
        <v>16123643</v>
      </c>
      <c r="N6" s="21">
        <v>20910550</v>
      </c>
      <c r="O6" s="33">
        <v>24366649</v>
      </c>
      <c r="P6" s="21">
        <v>26649012.965</v>
      </c>
      <c r="Q6" s="21">
        <v>34775150</v>
      </c>
      <c r="R6" s="21">
        <v>37729234.063000001</v>
      </c>
      <c r="S6" s="34" t="s">
        <v>12</v>
      </c>
    </row>
    <row r="7" spans="1:21" s="35" customFormat="1" ht="21.95" customHeight="1">
      <c r="A7" s="37" t="s">
        <v>13</v>
      </c>
      <c r="B7" s="38"/>
      <c r="C7" s="39" t="s">
        <v>6</v>
      </c>
      <c r="D7" s="40">
        <v>59033</v>
      </c>
      <c r="E7" s="40">
        <v>4817043</v>
      </c>
      <c r="F7" s="41">
        <v>4319500</v>
      </c>
      <c r="G7" s="41">
        <v>4855762</v>
      </c>
      <c r="H7" s="42">
        <v>4089658</v>
      </c>
      <c r="I7" s="42">
        <v>4222771</v>
      </c>
      <c r="J7" s="41">
        <v>3905605</v>
      </c>
      <c r="K7" s="43">
        <v>3921279</v>
      </c>
      <c r="L7" s="44">
        <v>4043517</v>
      </c>
      <c r="M7" s="42">
        <v>4108548</v>
      </c>
      <c r="N7" s="41">
        <v>3709470</v>
      </c>
      <c r="O7" s="44">
        <v>3941468</v>
      </c>
      <c r="P7" s="41">
        <v>3923734</v>
      </c>
      <c r="Q7" s="41">
        <v>3940825</v>
      </c>
      <c r="R7" s="41">
        <v>4004585</v>
      </c>
      <c r="S7" s="45" t="s">
        <v>14</v>
      </c>
    </row>
    <row r="8" spans="1:21" s="35" customFormat="1" ht="6.75" customHeight="1">
      <c r="A8" s="37"/>
      <c r="B8" s="38"/>
      <c r="C8" s="39"/>
      <c r="D8" s="40"/>
      <c r="E8" s="40"/>
      <c r="F8" s="41"/>
      <c r="G8" s="41"/>
      <c r="H8" s="42"/>
      <c r="I8" s="42"/>
      <c r="J8" s="41"/>
      <c r="K8" s="43"/>
      <c r="L8" s="44"/>
      <c r="M8" s="42"/>
      <c r="N8" s="41"/>
      <c r="O8" s="44"/>
      <c r="P8" s="41"/>
      <c r="Q8" s="41"/>
      <c r="R8" s="41"/>
      <c r="S8" s="45"/>
    </row>
    <row r="9" spans="1:21" ht="21.95" customHeight="1">
      <c r="A9" s="18" t="s">
        <v>15</v>
      </c>
      <c r="B9" s="19"/>
      <c r="C9" s="20" t="s">
        <v>16</v>
      </c>
      <c r="D9" s="21">
        <v>1936418</v>
      </c>
      <c r="E9" s="21">
        <v>389479511.51606584</v>
      </c>
      <c r="F9" s="21">
        <v>402988941.58220005</v>
      </c>
      <c r="G9" s="21">
        <v>425407289</v>
      </c>
      <c r="H9" s="21">
        <v>442610958.41840297</v>
      </c>
      <c r="I9" s="22">
        <v>452447460.52791423</v>
      </c>
      <c r="J9" s="23">
        <v>495028363</v>
      </c>
      <c r="K9" s="24">
        <v>517569729</v>
      </c>
      <c r="L9" s="25">
        <v>531201866</v>
      </c>
      <c r="M9" s="46">
        <v>537169276</v>
      </c>
      <c r="N9" s="47">
        <v>540378798.71726489</v>
      </c>
      <c r="O9" s="48">
        <v>547801802.67316008</v>
      </c>
      <c r="P9" s="47">
        <v>560984590.09126496</v>
      </c>
      <c r="Q9" s="47">
        <v>576412126.69994295</v>
      </c>
      <c r="R9" s="47">
        <v>593406797.19874406</v>
      </c>
      <c r="S9" s="49" t="s">
        <v>17</v>
      </c>
      <c r="U9" s="50"/>
    </row>
    <row r="10" spans="1:21" ht="21.95" customHeight="1">
      <c r="A10" s="30" t="s">
        <v>8</v>
      </c>
      <c r="B10" s="19"/>
      <c r="C10" s="20" t="s">
        <v>16</v>
      </c>
      <c r="D10" s="21">
        <v>1772921</v>
      </c>
      <c r="E10" s="21">
        <v>349758383.41000003</v>
      </c>
      <c r="F10" s="21">
        <v>362446662.86936504</v>
      </c>
      <c r="G10" s="21">
        <v>380201047</v>
      </c>
      <c r="H10" s="31">
        <v>394929871</v>
      </c>
      <c r="I10" s="31">
        <v>406779555.8420552</v>
      </c>
      <c r="J10" s="21">
        <v>435384165.73196375</v>
      </c>
      <c r="K10" s="32">
        <v>443409223.45374632</v>
      </c>
      <c r="L10" s="33">
        <v>448516180</v>
      </c>
      <c r="M10" s="51">
        <v>448756663</v>
      </c>
      <c r="N10" s="52">
        <v>442914458</v>
      </c>
      <c r="O10" s="53">
        <v>432758183.17186606</v>
      </c>
      <c r="P10" s="52">
        <v>436314042.42487299</v>
      </c>
      <c r="Q10" s="52">
        <v>426484068.25099999</v>
      </c>
      <c r="R10" s="52">
        <v>418327450.66775</v>
      </c>
      <c r="S10" s="34" t="s">
        <v>9</v>
      </c>
      <c r="T10" s="54"/>
    </row>
    <row r="11" spans="1:21" ht="21.95" customHeight="1">
      <c r="A11" s="30" t="s">
        <v>10</v>
      </c>
      <c r="B11" s="19"/>
      <c r="C11" s="20" t="s">
        <v>16</v>
      </c>
      <c r="D11" s="36" t="s">
        <v>11</v>
      </c>
      <c r="E11" s="21">
        <v>14611607.410241785</v>
      </c>
      <c r="F11" s="21">
        <v>18355352.712834999</v>
      </c>
      <c r="G11" s="21">
        <v>22093391</v>
      </c>
      <c r="H11" s="31">
        <v>26695978.418402977</v>
      </c>
      <c r="I11" s="31">
        <v>25968053.685859002</v>
      </c>
      <c r="J11" s="21">
        <v>38433843.507036269</v>
      </c>
      <c r="K11" s="32">
        <v>52670708.723878004</v>
      </c>
      <c r="L11" s="33">
        <v>58964028</v>
      </c>
      <c r="M11" s="51">
        <v>66710267</v>
      </c>
      <c r="N11" s="52">
        <v>78494632</v>
      </c>
      <c r="O11" s="53">
        <v>94756654.182294026</v>
      </c>
      <c r="P11" s="52">
        <v>103906393.12343101</v>
      </c>
      <c r="Q11" s="52">
        <v>126741533.54399998</v>
      </c>
      <c r="R11" s="52">
        <v>151520205.79765701</v>
      </c>
      <c r="S11" s="34" t="s">
        <v>12</v>
      </c>
    </row>
    <row r="12" spans="1:21" ht="21.95" customHeight="1">
      <c r="A12" s="55" t="s">
        <v>13</v>
      </c>
      <c r="B12" s="56" t="s">
        <v>18</v>
      </c>
      <c r="C12" s="20" t="s">
        <v>16</v>
      </c>
      <c r="D12" s="57">
        <v>163497</v>
      </c>
      <c r="E12" s="57">
        <v>25109521.695824001</v>
      </c>
      <c r="F12" s="58">
        <v>22186927</v>
      </c>
      <c r="G12" s="58">
        <v>23112851</v>
      </c>
      <c r="H12" s="59">
        <v>20985109</v>
      </c>
      <c r="I12" s="59">
        <v>19699851</v>
      </c>
      <c r="J12" s="58">
        <v>21210354</v>
      </c>
      <c r="K12" s="60">
        <v>21489797</v>
      </c>
      <c r="L12" s="61">
        <v>23721658</v>
      </c>
      <c r="M12" s="62">
        <v>21702345</v>
      </c>
      <c r="N12" s="63">
        <v>18969708.747143</v>
      </c>
      <c r="O12" s="64">
        <v>20286965.318999998</v>
      </c>
      <c r="P12" s="63">
        <v>20764154.542961001</v>
      </c>
      <c r="Q12" s="63">
        <v>23186524.904942997</v>
      </c>
      <c r="R12" s="63">
        <v>23559140.733337</v>
      </c>
      <c r="S12" s="65" t="s">
        <v>19</v>
      </c>
    </row>
    <row r="13" spans="1:21" s="77" customFormat="1" ht="21.95" customHeight="1">
      <c r="A13" s="66"/>
      <c r="B13" s="67"/>
      <c r="C13" s="39"/>
      <c r="D13" s="68" t="s">
        <v>11</v>
      </c>
      <c r="E13" s="69">
        <v>-269341</v>
      </c>
      <c r="F13" s="69">
        <v>-378693</v>
      </c>
      <c r="G13" s="69">
        <v>-830063</v>
      </c>
      <c r="H13" s="70">
        <v>-729276.54270999995</v>
      </c>
      <c r="I13" s="70">
        <v>-856135</v>
      </c>
      <c r="J13" s="69">
        <v>-842196</v>
      </c>
      <c r="K13" s="71">
        <v>-813434</v>
      </c>
      <c r="L13" s="72">
        <v>-2094121</v>
      </c>
      <c r="M13" s="73">
        <v>-1680942</v>
      </c>
      <c r="N13" s="74">
        <v>-561813</v>
      </c>
      <c r="O13" s="75">
        <v>-576355</v>
      </c>
      <c r="P13" s="74">
        <v>-220419</v>
      </c>
      <c r="Q13" s="74">
        <v>-304506</v>
      </c>
      <c r="R13" s="74">
        <v>-798850</v>
      </c>
      <c r="S13" s="76" t="s">
        <v>20</v>
      </c>
    </row>
    <row r="14" spans="1:21" s="77" customFormat="1" ht="6" customHeight="1">
      <c r="A14" s="66"/>
      <c r="B14" s="67"/>
      <c r="C14" s="39"/>
      <c r="D14" s="68"/>
      <c r="E14" s="69"/>
      <c r="F14" s="69"/>
      <c r="G14" s="69"/>
      <c r="H14" s="70"/>
      <c r="I14" s="70"/>
      <c r="J14" s="69"/>
      <c r="K14" s="71"/>
      <c r="L14" s="72"/>
      <c r="M14" s="73"/>
      <c r="N14" s="74"/>
      <c r="O14" s="75"/>
      <c r="P14" s="74"/>
      <c r="Q14" s="74"/>
      <c r="R14" s="74"/>
      <c r="S14" s="76"/>
    </row>
    <row r="15" spans="1:21" ht="21.95" customHeight="1">
      <c r="A15" s="18" t="s">
        <v>21</v>
      </c>
      <c r="B15" s="19"/>
      <c r="C15" s="20" t="s">
        <v>16</v>
      </c>
      <c r="D15" s="21">
        <v>89337</v>
      </c>
      <c r="E15" s="21">
        <v>16451550.813923471</v>
      </c>
      <c r="F15" s="21">
        <v>15811740.737412911</v>
      </c>
      <c r="G15" s="21">
        <v>16614307</v>
      </c>
      <c r="H15" s="31">
        <v>17374100</v>
      </c>
      <c r="I15" s="31">
        <v>18258121</v>
      </c>
      <c r="J15" s="21">
        <v>19371716.665100932</v>
      </c>
      <c r="K15" s="32">
        <v>19689177.796719424</v>
      </c>
      <c r="L15" s="33">
        <v>20154366</v>
      </c>
      <c r="M15" s="31">
        <v>20463269</v>
      </c>
      <c r="N15" s="21">
        <v>20257068</v>
      </c>
      <c r="O15" s="33">
        <v>23782283.038115017</v>
      </c>
      <c r="P15" s="21">
        <v>21504883.971207</v>
      </c>
      <c r="Q15" s="21">
        <v>21707139.393330999</v>
      </c>
      <c r="R15" s="21">
        <v>21389786.200726002</v>
      </c>
      <c r="S15" s="49" t="s">
        <v>22</v>
      </c>
      <c r="T15" s="50"/>
    </row>
    <row r="16" spans="1:21" s="86" customFormat="1" ht="21.95" customHeight="1">
      <c r="A16" s="37" t="s">
        <v>23</v>
      </c>
      <c r="B16" s="78"/>
      <c r="C16" s="79" t="s">
        <v>24</v>
      </c>
      <c r="D16" s="80">
        <v>5.04</v>
      </c>
      <c r="E16" s="81">
        <v>4.5599999999999996</v>
      </c>
      <c r="F16" s="81">
        <v>4.1863884950907382</v>
      </c>
      <c r="G16" s="81">
        <v>4.17</v>
      </c>
      <c r="H16" s="82">
        <v>4.1900000000000004</v>
      </c>
      <c r="I16" s="82">
        <v>4.3</v>
      </c>
      <c r="J16" s="81">
        <v>4.2</v>
      </c>
      <c r="K16" s="83">
        <v>4.1399999999999997</v>
      </c>
      <c r="L16" s="84">
        <v>3.96</v>
      </c>
      <c r="M16" s="82">
        <v>3.96</v>
      </c>
      <c r="N16" s="81">
        <v>3.88</v>
      </c>
      <c r="O16" s="84">
        <v>4.503442467527397</v>
      </c>
      <c r="P16" s="81">
        <v>3.9791373669125765</v>
      </c>
      <c r="Q16" s="81">
        <v>3.9215824223168854</v>
      </c>
      <c r="R16" s="81">
        <v>3.7483426174018044</v>
      </c>
      <c r="S16" s="85" t="s">
        <v>25</v>
      </c>
    </row>
    <row r="17" spans="1:21" ht="21.95" customHeight="1">
      <c r="A17" s="87" t="s">
        <v>26</v>
      </c>
      <c r="B17" s="19"/>
      <c r="C17" s="20" t="s">
        <v>16</v>
      </c>
      <c r="D17" s="88">
        <v>0</v>
      </c>
      <c r="E17" s="21">
        <v>1980382.760827</v>
      </c>
      <c r="F17" s="21">
        <v>2315002.4709999999</v>
      </c>
      <c r="G17" s="21">
        <v>1816953.331</v>
      </c>
      <c r="H17" s="31">
        <v>3242816</v>
      </c>
      <c r="I17" s="31">
        <v>3712816</v>
      </c>
      <c r="J17" s="21">
        <v>3662630</v>
      </c>
      <c r="K17" s="32">
        <v>4256763.0329999998</v>
      </c>
      <c r="L17" s="33">
        <v>4789137</v>
      </c>
      <c r="M17" s="31">
        <v>5408107</v>
      </c>
      <c r="N17" s="21">
        <v>6644037</v>
      </c>
      <c r="O17" s="33">
        <v>4823506.7439999999</v>
      </c>
      <c r="P17" s="21">
        <v>4716402.8129999992</v>
      </c>
      <c r="Q17" s="21">
        <v>5476612</v>
      </c>
      <c r="R17" s="21">
        <v>5105659.3269999996</v>
      </c>
      <c r="S17" s="49" t="s">
        <v>27</v>
      </c>
    </row>
    <row r="18" spans="1:21" ht="21.95" customHeight="1">
      <c r="A18" s="2086" t="s">
        <v>28</v>
      </c>
      <c r="B18" s="2087"/>
      <c r="C18" s="20" t="s">
        <v>16</v>
      </c>
      <c r="D18" s="21">
        <v>1683584</v>
      </c>
      <c r="E18" s="21">
        <v>346207396.94131529</v>
      </c>
      <c r="F18" s="21">
        <v>363053966.23958015</v>
      </c>
      <c r="G18" s="21">
        <v>384693239.71900004</v>
      </c>
      <c r="H18" s="31">
        <v>401726293</v>
      </c>
      <c r="I18" s="31">
        <v>411631123.08597404</v>
      </c>
      <c r="J18" s="21">
        <v>451432992.11807424</v>
      </c>
      <c r="K18" s="32">
        <v>472650335.62960005</v>
      </c>
      <c r="L18" s="33">
        <v>484334191</v>
      </c>
      <c r="M18" s="31">
        <v>491002570</v>
      </c>
      <c r="N18" s="21">
        <v>494716613</v>
      </c>
      <c r="O18" s="33">
        <v>499239420.89399999</v>
      </c>
      <c r="P18" s="21">
        <v>514118988.39999998</v>
      </c>
      <c r="Q18" s="21">
        <v>525710752</v>
      </c>
      <c r="R18" s="21">
        <v>543231595.73500001</v>
      </c>
      <c r="S18" s="49" t="s">
        <v>29</v>
      </c>
      <c r="U18" s="50"/>
    </row>
    <row r="19" spans="1:21" s="96" customFormat="1" ht="21.95" customHeight="1">
      <c r="A19" s="89" t="s">
        <v>30</v>
      </c>
      <c r="B19" s="90"/>
      <c r="C19" s="91" t="s">
        <v>16</v>
      </c>
      <c r="D19" s="57">
        <v>494198</v>
      </c>
      <c r="E19" s="57">
        <v>15614768.342315298</v>
      </c>
      <c r="F19" s="57">
        <v>14587227</v>
      </c>
      <c r="G19" s="57">
        <v>15345161</v>
      </c>
      <c r="H19" s="92">
        <v>16106376</v>
      </c>
      <c r="I19" s="92">
        <v>16769741</v>
      </c>
      <c r="J19" s="57">
        <v>18034237</v>
      </c>
      <c r="K19" s="93">
        <v>17430382.610599995</v>
      </c>
      <c r="L19" s="94">
        <v>17291504</v>
      </c>
      <c r="M19" s="92">
        <v>18310889</v>
      </c>
      <c r="N19" s="57">
        <v>18270412</v>
      </c>
      <c r="O19" s="94">
        <v>17979209.893999994</v>
      </c>
      <c r="P19" s="57">
        <v>18474842.399999976</v>
      </c>
      <c r="Q19" s="57">
        <v>18790097</v>
      </c>
      <c r="R19" s="57">
        <v>19359354.973999977</v>
      </c>
      <c r="S19" s="95" t="s">
        <v>31</v>
      </c>
    </row>
    <row r="20" spans="1:21" s="35" customFormat="1" ht="21.95" customHeight="1">
      <c r="A20" s="37" t="s">
        <v>32</v>
      </c>
      <c r="B20" s="38"/>
      <c r="C20" s="39" t="s">
        <v>24</v>
      </c>
      <c r="D20" s="97">
        <v>29.35</v>
      </c>
      <c r="E20" s="97">
        <v>4.51</v>
      </c>
      <c r="F20" s="97">
        <v>4.0199999999999996</v>
      </c>
      <c r="G20" s="97">
        <v>3.99</v>
      </c>
      <c r="H20" s="98">
        <v>4.01</v>
      </c>
      <c r="I20" s="98">
        <v>4.07</v>
      </c>
      <c r="J20" s="97">
        <v>3.99</v>
      </c>
      <c r="K20" s="99">
        <v>3.69</v>
      </c>
      <c r="L20" s="100">
        <v>3.57</v>
      </c>
      <c r="M20" s="98">
        <v>3.73</v>
      </c>
      <c r="N20" s="97">
        <v>3.69</v>
      </c>
      <c r="O20" s="100">
        <v>3.601320156530146</v>
      </c>
      <c r="P20" s="97">
        <v>3.5934954391581417</v>
      </c>
      <c r="Q20" s="97">
        <v>3.57</v>
      </c>
      <c r="R20" s="97">
        <v>3.5637387674048115</v>
      </c>
      <c r="S20" s="85" t="s">
        <v>33</v>
      </c>
    </row>
    <row r="21" spans="1:21" s="96" customFormat="1" ht="21.95" customHeight="1">
      <c r="A21" s="89" t="s">
        <v>34</v>
      </c>
      <c r="B21" s="90"/>
      <c r="C21" s="91" t="s">
        <v>16</v>
      </c>
      <c r="D21" s="57">
        <v>1189386</v>
      </c>
      <c r="E21" s="57">
        <v>332412828</v>
      </c>
      <c r="F21" s="57">
        <v>348719371</v>
      </c>
      <c r="G21" s="57">
        <v>368605433</v>
      </c>
      <c r="H21" s="92">
        <v>385070137</v>
      </c>
      <c r="I21" s="92">
        <v>394474637</v>
      </c>
      <c r="J21" s="57">
        <v>434160228</v>
      </c>
      <c r="K21" s="93">
        <v>455070260.5</v>
      </c>
      <c r="L21" s="94">
        <v>466592949</v>
      </c>
      <c r="M21" s="92">
        <v>474848580</v>
      </c>
      <c r="N21" s="57">
        <v>477591701</v>
      </c>
      <c r="O21" s="94">
        <v>483654815.68799996</v>
      </c>
      <c r="P21" s="57">
        <v>497038904</v>
      </c>
      <c r="Q21" s="57">
        <v>507746386</v>
      </c>
      <c r="R21" s="57">
        <v>526149162</v>
      </c>
      <c r="S21" s="95" t="s">
        <v>35</v>
      </c>
      <c r="T21" s="101"/>
    </row>
    <row r="22" spans="1:21" s="35" customFormat="1" ht="21.95" customHeight="1">
      <c r="A22" s="66" t="s">
        <v>36</v>
      </c>
      <c r="B22" s="38"/>
      <c r="C22" s="39" t="s">
        <v>24</v>
      </c>
      <c r="D22" s="102">
        <v>0</v>
      </c>
      <c r="E22" s="103">
        <v>6.5099421175408745</v>
      </c>
      <c r="F22" s="103">
        <v>4.9055095430913997</v>
      </c>
      <c r="G22" s="103">
        <v>5.7025974619574544</v>
      </c>
      <c r="H22" s="103">
        <v>4.4667556487155737</v>
      </c>
      <c r="I22" s="103">
        <v>2.4422823523185855</v>
      </c>
      <c r="J22" s="103">
        <v>10.060365680747175</v>
      </c>
      <c r="K22" s="104">
        <v>4.8162017502902179</v>
      </c>
      <c r="L22" s="105">
        <v>2.5320680123855293</v>
      </c>
      <c r="M22" s="106">
        <v>1.7693432825535476</v>
      </c>
      <c r="N22" s="103">
        <v>0.57768331117258476</v>
      </c>
      <c r="O22" s="106">
        <v>1.2695184349528643</v>
      </c>
      <c r="P22" s="103">
        <v>2.7672811017008367</v>
      </c>
      <c r="Q22" s="103">
        <v>2.1542543076265916</v>
      </c>
      <c r="R22" s="103">
        <v>3.6244031483859738</v>
      </c>
      <c r="S22" s="85" t="s">
        <v>37</v>
      </c>
    </row>
    <row r="23" spans="1:21" ht="21.95" customHeight="1">
      <c r="A23" s="107" t="s">
        <v>38</v>
      </c>
      <c r="B23" s="19"/>
      <c r="C23" s="20" t="s">
        <v>6</v>
      </c>
      <c r="D23" s="21">
        <v>305686</v>
      </c>
      <c r="E23" s="21">
        <v>54631000</v>
      </c>
      <c r="F23" s="21">
        <v>58994000</v>
      </c>
      <c r="G23" s="21">
        <v>62285000</v>
      </c>
      <c r="H23" s="31">
        <v>62794000</v>
      </c>
      <c r="I23" s="31">
        <v>66797000</v>
      </c>
      <c r="J23" s="21">
        <v>71308000</v>
      </c>
      <c r="K23" s="32">
        <v>73137000</v>
      </c>
      <c r="L23" s="33">
        <v>75987000</v>
      </c>
      <c r="M23" s="31">
        <v>76522000</v>
      </c>
      <c r="N23" s="21">
        <v>80154000</v>
      </c>
      <c r="O23" s="33">
        <v>78790000</v>
      </c>
      <c r="P23" s="21">
        <v>85183000</v>
      </c>
      <c r="Q23" s="21">
        <v>85133000</v>
      </c>
      <c r="R23" s="21">
        <v>92478000</v>
      </c>
      <c r="S23" s="49" t="s">
        <v>39</v>
      </c>
    </row>
    <row r="24" spans="1:21" ht="21.95" customHeight="1">
      <c r="A24" s="107" t="s">
        <v>40</v>
      </c>
      <c r="B24" s="19"/>
      <c r="C24" s="20" t="s">
        <v>6</v>
      </c>
      <c r="D24" s="21">
        <v>202388</v>
      </c>
      <c r="E24" s="21">
        <v>41625494</v>
      </c>
      <c r="F24" s="21">
        <v>43513779.617350802</v>
      </c>
      <c r="G24" s="21">
        <v>46018779</v>
      </c>
      <c r="H24" s="31">
        <v>48082323</v>
      </c>
      <c r="I24" s="31">
        <v>49498144</v>
      </c>
      <c r="J24" s="21">
        <v>54184955</v>
      </c>
      <c r="K24" s="32">
        <v>56722986.958711214</v>
      </c>
      <c r="L24" s="33">
        <v>58011649</v>
      </c>
      <c r="M24" s="31">
        <v>59035145</v>
      </c>
      <c r="N24" s="21">
        <v>59585720</v>
      </c>
      <c r="O24" s="33">
        <v>60284382.725246578</v>
      </c>
      <c r="P24" s="21">
        <v>61694161.425943494</v>
      </c>
      <c r="Q24" s="21">
        <v>63188368.422622249</v>
      </c>
      <c r="R24" s="21">
        <v>65142295.271303542</v>
      </c>
      <c r="S24" s="49" t="s">
        <v>41</v>
      </c>
    </row>
    <row r="25" spans="1:21" s="86" customFormat="1" ht="21.95" customHeight="1">
      <c r="A25" s="30" t="s">
        <v>42</v>
      </c>
      <c r="B25" s="108"/>
      <c r="C25" s="109" t="s">
        <v>24</v>
      </c>
      <c r="D25" s="110">
        <v>66.2</v>
      </c>
      <c r="E25" s="111">
        <v>76.2</v>
      </c>
      <c r="F25" s="111">
        <v>73.759669826339632</v>
      </c>
      <c r="G25" s="111">
        <v>73.900000000000006</v>
      </c>
      <c r="H25" s="112">
        <v>76.599999999999994</v>
      </c>
      <c r="I25" s="112">
        <v>74.099999999999994</v>
      </c>
      <c r="J25" s="111">
        <v>75.900000000000006</v>
      </c>
      <c r="K25" s="113">
        <v>77.557169365316071</v>
      </c>
      <c r="L25" s="114">
        <v>76.3</v>
      </c>
      <c r="M25" s="112">
        <v>77.099999999999994</v>
      </c>
      <c r="N25" s="111">
        <v>74.3</v>
      </c>
      <c r="O25" s="114">
        <v>76.512733500757179</v>
      </c>
      <c r="P25" s="111">
        <v>72.42543867431705</v>
      </c>
      <c r="Q25" s="111">
        <v>74.223119615921263</v>
      </c>
      <c r="R25" s="111">
        <v>70.440856497008525</v>
      </c>
      <c r="S25" s="115" t="s">
        <v>43</v>
      </c>
    </row>
    <row r="26" spans="1:21" s="86" customFormat="1" ht="21.95" customHeight="1">
      <c r="A26" s="30" t="s">
        <v>44</v>
      </c>
      <c r="B26" s="108"/>
      <c r="C26" s="109" t="s">
        <v>24</v>
      </c>
      <c r="D26" s="110">
        <v>55.1</v>
      </c>
      <c r="E26" s="111">
        <v>67.5</v>
      </c>
      <c r="F26" s="111">
        <v>66.900000000000006</v>
      </c>
      <c r="G26" s="111">
        <v>67.900000000000006</v>
      </c>
      <c r="H26" s="112">
        <v>67.7</v>
      </c>
      <c r="I26" s="112">
        <v>67.8</v>
      </c>
      <c r="J26" s="111">
        <v>73.3</v>
      </c>
      <c r="K26" s="113">
        <v>73.914731055999994</v>
      </c>
      <c r="L26" s="114">
        <v>70.2</v>
      </c>
      <c r="M26" s="112">
        <v>68</v>
      </c>
      <c r="N26" s="111">
        <v>63.9</v>
      </c>
      <c r="O26" s="114">
        <v>61.7</v>
      </c>
      <c r="P26" s="111">
        <v>58.27595217827205</v>
      </c>
      <c r="Q26" s="111">
        <v>54.049819154959565</v>
      </c>
      <c r="R26" s="111">
        <v>54.699292578862412</v>
      </c>
      <c r="S26" s="115" t="s">
        <v>45</v>
      </c>
    </row>
    <row r="27" spans="1:21" ht="21.95" customHeight="1">
      <c r="A27" s="18" t="s">
        <v>46</v>
      </c>
      <c r="B27" s="19"/>
      <c r="C27" s="20" t="s">
        <v>47</v>
      </c>
      <c r="D27" s="116">
        <v>3.22</v>
      </c>
      <c r="E27" s="116">
        <v>74.459999999999994</v>
      </c>
      <c r="F27" s="116">
        <v>76.430000000000007</v>
      </c>
      <c r="G27" s="116">
        <v>77.849999999999994</v>
      </c>
      <c r="H27" s="117">
        <v>78.760000000000005</v>
      </c>
      <c r="I27" s="117">
        <v>83.59</v>
      </c>
      <c r="J27" s="116">
        <v>86.12</v>
      </c>
      <c r="K27" s="118">
        <v>89.320386211429891</v>
      </c>
      <c r="L27" s="119">
        <v>99.1</v>
      </c>
      <c r="M27" s="117">
        <v>106.33</v>
      </c>
      <c r="N27" s="116">
        <v>111.28</v>
      </c>
      <c r="O27" s="119">
        <v>111.57479325564567</v>
      </c>
      <c r="P27" s="116">
        <v>111.23379400498598</v>
      </c>
      <c r="Q27" s="116">
        <v>109.53108154668382</v>
      </c>
      <c r="R27" s="116">
        <v>108.74784289022587</v>
      </c>
      <c r="S27" s="120" t="s">
        <v>48</v>
      </c>
    </row>
    <row r="28" spans="1:21" ht="21.95" customHeight="1">
      <c r="A28" s="18" t="s">
        <v>49</v>
      </c>
      <c r="B28" s="19"/>
      <c r="C28" s="20" t="s">
        <v>50</v>
      </c>
      <c r="D28" s="21">
        <v>797252</v>
      </c>
      <c r="E28" s="21">
        <v>17329494</v>
      </c>
      <c r="F28" s="21">
        <v>17624836</v>
      </c>
      <c r="G28" s="21">
        <v>18038810</v>
      </c>
      <c r="H28" s="31">
        <v>18419048</v>
      </c>
      <c r="I28" s="31">
        <v>18727411</v>
      </c>
      <c r="J28" s="21">
        <v>19229450</v>
      </c>
      <c r="K28" s="32">
        <v>19814866</v>
      </c>
      <c r="L28" s="33">
        <v>20475899</v>
      </c>
      <c r="M28" s="31">
        <v>21017693</v>
      </c>
      <c r="N28" s="21">
        <v>21532269</v>
      </c>
      <c r="O28" s="33">
        <v>22030215</v>
      </c>
      <c r="P28" s="21">
        <v>22552719</v>
      </c>
      <c r="Q28" s="21">
        <v>23077023</v>
      </c>
      <c r="R28" s="21">
        <v>23501542</v>
      </c>
      <c r="S28" s="49" t="s">
        <v>51</v>
      </c>
    </row>
    <row r="29" spans="1:21" ht="21.95" customHeight="1">
      <c r="A29" s="18" t="s">
        <v>52</v>
      </c>
      <c r="B29" s="19"/>
      <c r="C29" s="121" t="s">
        <v>53</v>
      </c>
      <c r="D29" s="21">
        <v>10095</v>
      </c>
      <c r="E29" s="21">
        <v>18261</v>
      </c>
      <c r="F29" s="21">
        <v>18341</v>
      </c>
      <c r="G29" s="21">
        <v>18599</v>
      </c>
      <c r="H29" s="21">
        <v>18534</v>
      </c>
      <c r="I29" s="21">
        <v>17885</v>
      </c>
      <c r="J29" s="21">
        <v>17486</v>
      </c>
      <c r="K29" s="32">
        <v>17095</v>
      </c>
      <c r="L29" s="33">
        <v>17117</v>
      </c>
      <c r="M29" s="31">
        <v>17517</v>
      </c>
      <c r="N29" s="21">
        <v>17787</v>
      </c>
      <c r="O29" s="33">
        <v>18087</v>
      </c>
      <c r="P29" s="21">
        <v>18853</v>
      </c>
      <c r="Q29" s="21">
        <v>19596</v>
      </c>
      <c r="R29" s="21">
        <v>19824</v>
      </c>
      <c r="S29" s="49" t="s">
        <v>54</v>
      </c>
    </row>
    <row r="30" spans="1:21" ht="21.95" customHeight="1">
      <c r="A30" s="18" t="s">
        <v>55</v>
      </c>
      <c r="B30" s="19"/>
      <c r="C30" s="121" t="s">
        <v>56</v>
      </c>
      <c r="D30" s="21">
        <v>3836</v>
      </c>
      <c r="E30" s="21">
        <v>3207839</v>
      </c>
      <c r="F30" s="21">
        <v>3207839</v>
      </c>
      <c r="G30" s="21">
        <v>3207839</v>
      </c>
      <c r="H30" s="21">
        <v>3207839</v>
      </c>
      <c r="I30" s="21">
        <v>3207839</v>
      </c>
      <c r="J30" s="21">
        <v>3207839</v>
      </c>
      <c r="K30" s="32">
        <v>3209820</v>
      </c>
      <c r="L30" s="33">
        <v>3209820</v>
      </c>
      <c r="M30" s="31">
        <v>3209820.3849999998</v>
      </c>
      <c r="N30" s="52">
        <v>3209820</v>
      </c>
      <c r="O30" s="53">
        <v>3209820</v>
      </c>
      <c r="P30" s="52">
        <v>3209820</v>
      </c>
      <c r="Q30" s="52">
        <v>3209820</v>
      </c>
      <c r="R30" s="52">
        <v>3209820</v>
      </c>
      <c r="S30" s="122" t="s">
        <v>57</v>
      </c>
    </row>
    <row r="31" spans="1:21" ht="21.95" customHeight="1">
      <c r="A31" s="18" t="s">
        <v>58</v>
      </c>
      <c r="B31" s="19"/>
      <c r="C31" s="121" t="s">
        <v>56</v>
      </c>
      <c r="D31" s="21">
        <v>13393</v>
      </c>
      <c r="E31" s="21">
        <v>61626841</v>
      </c>
      <c r="F31" s="21">
        <v>63536201</v>
      </c>
      <c r="G31" s="21">
        <v>65642590</v>
      </c>
      <c r="H31" s="21">
        <v>66868175.616677999</v>
      </c>
      <c r="I31" s="21">
        <v>69985451</v>
      </c>
      <c r="J31" s="21">
        <v>129517794</v>
      </c>
      <c r="K31" s="32">
        <v>136467850</v>
      </c>
      <c r="L31" s="33">
        <v>146152819.96502203</v>
      </c>
      <c r="M31" s="31">
        <v>155527333.85245901</v>
      </c>
      <c r="N31" s="21">
        <v>163708289</v>
      </c>
      <c r="O31" s="33">
        <v>175257359</v>
      </c>
      <c r="P31" s="21">
        <v>177837042</v>
      </c>
      <c r="Q31" s="21">
        <v>181788915</v>
      </c>
      <c r="R31" s="21">
        <v>185249061</v>
      </c>
      <c r="S31" s="2092" t="s">
        <v>59</v>
      </c>
    </row>
    <row r="32" spans="1:21" ht="21.95" customHeight="1">
      <c r="A32" s="18"/>
      <c r="B32" s="19"/>
      <c r="C32" s="121"/>
      <c r="D32" s="21"/>
      <c r="E32" s="21"/>
      <c r="F32" s="21"/>
      <c r="G32" s="21"/>
      <c r="H32" s="21"/>
      <c r="I32" s="21"/>
      <c r="J32" s="74">
        <v>-74398204</v>
      </c>
      <c r="K32" s="123">
        <v>-94769898</v>
      </c>
      <c r="L32" s="124">
        <v>-96234698.270236999</v>
      </c>
      <c r="M32" s="74">
        <v>-98249927.226937994</v>
      </c>
      <c r="N32" s="74">
        <v>-99719105.930599004</v>
      </c>
      <c r="O32" s="74">
        <v>-106306249.764</v>
      </c>
      <c r="P32" s="74">
        <v>-105321128.993</v>
      </c>
      <c r="Q32" s="74">
        <v>-106540153.82799999</v>
      </c>
      <c r="R32" s="74">
        <v>-107486379.522081</v>
      </c>
      <c r="S32" s="2092"/>
    </row>
    <row r="33" spans="1:21" ht="21.95" customHeight="1">
      <c r="A33" s="2086" t="s">
        <v>60</v>
      </c>
      <c r="B33" s="2087"/>
      <c r="C33" s="2096" t="s">
        <v>61</v>
      </c>
      <c r="D33" s="57">
        <v>69</v>
      </c>
      <c r="E33" s="57">
        <v>7550.3841494866538</v>
      </c>
      <c r="F33" s="125">
        <v>7892.8972522030272</v>
      </c>
      <c r="G33" s="125">
        <v>8319.3295188915217</v>
      </c>
      <c r="H33" s="125">
        <v>8689.2212390239456</v>
      </c>
      <c r="I33" s="125">
        <v>8895.0391881540399</v>
      </c>
      <c r="J33" s="125">
        <v>9711.8093582222846</v>
      </c>
      <c r="K33" s="126">
        <v>9981.8994785321884</v>
      </c>
      <c r="L33" s="127">
        <v>10190.581452555385</v>
      </c>
      <c r="M33" s="128">
        <v>10112.105553179032</v>
      </c>
      <c r="N33" s="125">
        <v>10169.337539439552</v>
      </c>
      <c r="O33" s="128">
        <v>10433.070368966819</v>
      </c>
      <c r="P33" s="125">
        <v>10546.07080644441</v>
      </c>
      <c r="Q33" s="125">
        <v>10759.397137895565</v>
      </c>
      <c r="R33" s="125">
        <v>11057.619404571637</v>
      </c>
      <c r="S33" s="2092" t="s">
        <v>62</v>
      </c>
      <c r="T33" s="129"/>
    </row>
    <row r="34" spans="1:21" ht="21.95" customHeight="1">
      <c r="A34" s="2086"/>
      <c r="B34" s="2087"/>
      <c r="C34" s="2096"/>
      <c r="D34" s="102">
        <v>0</v>
      </c>
      <c r="E34" s="69">
        <v>-8064.7359559950337</v>
      </c>
      <c r="F34" s="74">
        <v>-8316.5319626445817</v>
      </c>
      <c r="G34" s="74">
        <v>-8779.1821339316612</v>
      </c>
      <c r="H34" s="74">
        <v>-9105.9497188819132</v>
      </c>
      <c r="I34" s="74">
        <v>-9281.60317517158</v>
      </c>
      <c r="J34" s="74">
        <v>-10128.553089779527</v>
      </c>
      <c r="K34" s="123">
        <v>-10397.258968763006</v>
      </c>
      <c r="L34" s="124">
        <v>-10623.093776810743</v>
      </c>
      <c r="M34" s="74">
        <v>-10503.596191606797</v>
      </c>
      <c r="N34" s="74">
        <v>-10573.324991414029</v>
      </c>
      <c r="O34" s="74">
        <v>-10777.580279528369</v>
      </c>
      <c r="P34" s="74">
        <v>-10946.95776353061</v>
      </c>
      <c r="Q34" s="74">
        <v>-11204.172815402695</v>
      </c>
      <c r="R34" s="74">
        <v>-11498.653616846999</v>
      </c>
      <c r="S34" s="2092"/>
      <c r="T34" s="129"/>
    </row>
    <row r="35" spans="1:21" ht="21.95" customHeight="1">
      <c r="A35" s="2086" t="s">
        <v>63</v>
      </c>
      <c r="B35" s="2087"/>
      <c r="C35" s="2090" t="s">
        <v>61</v>
      </c>
      <c r="D35" s="94">
        <v>46</v>
      </c>
      <c r="E35" s="57">
        <v>6883</v>
      </c>
      <c r="F35" s="57">
        <v>7191</v>
      </c>
      <c r="G35" s="57">
        <v>7607</v>
      </c>
      <c r="H35" s="57">
        <v>7922.1475182056374</v>
      </c>
      <c r="I35" s="57">
        <v>8092.3363765414815</v>
      </c>
      <c r="J35" s="57">
        <v>8883.1575066109581</v>
      </c>
      <c r="K35" s="93">
        <v>9141.7312147344364</v>
      </c>
      <c r="L35" s="94">
        <v>9331.0301978978223</v>
      </c>
      <c r="M35" s="92">
        <v>9285.0018780260543</v>
      </c>
      <c r="N35" s="57">
        <v>9304.7163847447082</v>
      </c>
      <c r="O35" s="92">
        <v>9555.1768319940438</v>
      </c>
      <c r="P35" s="57">
        <v>9699.1325341652519</v>
      </c>
      <c r="Q35" s="57">
        <v>9869.4631698849826</v>
      </c>
      <c r="R35" s="57">
        <v>10195.378605692023</v>
      </c>
      <c r="S35" s="2092" t="s">
        <v>64</v>
      </c>
      <c r="T35" s="129"/>
      <c r="U35" s="129"/>
    </row>
    <row r="36" spans="1:21" ht="21.95" customHeight="1">
      <c r="A36" s="2088"/>
      <c r="B36" s="2089"/>
      <c r="C36" s="2091"/>
      <c r="D36" s="130">
        <v>0</v>
      </c>
      <c r="E36" s="131">
        <v>-7397</v>
      </c>
      <c r="F36" s="131">
        <v>-7646.6233984638839</v>
      </c>
      <c r="G36" s="131">
        <v>-8066.8079153846629</v>
      </c>
      <c r="H36" s="132">
        <v>-8338.8759980636041</v>
      </c>
      <c r="I36" s="132">
        <v>-8478.9003635590216</v>
      </c>
      <c r="J36" s="132">
        <v>-9299.9012430582734</v>
      </c>
      <c r="K36" s="133">
        <v>-9557.090708533482</v>
      </c>
      <c r="L36" s="134">
        <v>-9763.5425221531823</v>
      </c>
      <c r="M36" s="135">
        <v>-9676.492496900215</v>
      </c>
      <c r="N36" s="132">
        <v>-9697.7582725158773</v>
      </c>
      <c r="O36" s="135">
        <v>-9953.4513460436101</v>
      </c>
      <c r="P36" s="132">
        <v>-10104.320719001886</v>
      </c>
      <c r="Q36" s="132">
        <v>-10320.157768402432</v>
      </c>
      <c r="R36" s="132">
        <v>-10636.4128231346</v>
      </c>
      <c r="S36" s="2093"/>
      <c r="T36" s="129"/>
    </row>
    <row r="37" spans="1:21" ht="3.75" customHeight="1">
      <c r="A37" s="136"/>
      <c r="B37" s="136"/>
      <c r="C37" s="137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8"/>
      <c r="T37" s="129"/>
    </row>
    <row r="38" spans="1:21" s="5" customFormat="1" ht="10.5" customHeight="1">
      <c r="A38" s="5" t="s">
        <v>65</v>
      </c>
      <c r="C38" s="139"/>
      <c r="H38" s="140"/>
      <c r="J38" s="140"/>
      <c r="L38" s="140" t="s">
        <v>66</v>
      </c>
      <c r="T38" s="141"/>
      <c r="U38" s="141"/>
    </row>
    <row r="39" spans="1:21" ht="9" customHeight="1">
      <c r="A39" s="5" t="s">
        <v>67</v>
      </c>
      <c r="L39" s="140" t="s">
        <v>68</v>
      </c>
    </row>
    <row r="40" spans="1:21" ht="9" customHeight="1">
      <c r="A40" s="5" t="s">
        <v>69</v>
      </c>
      <c r="H40" s="140"/>
      <c r="J40" s="140"/>
      <c r="L40" s="140" t="s">
        <v>70</v>
      </c>
      <c r="S40" s="4"/>
    </row>
    <row r="41" spans="1:21">
      <c r="T41" s="129"/>
      <c r="U41" s="129"/>
    </row>
    <row r="42" spans="1:21" s="96" customFormat="1" ht="9.75" customHeight="1">
      <c r="A42" s="142">
        <v>16</v>
      </c>
      <c r="B42" s="143"/>
      <c r="C42" s="144"/>
      <c r="D42" s="143"/>
      <c r="E42" s="145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6">
        <v>17</v>
      </c>
    </row>
    <row r="43" spans="1:21">
      <c r="A43" s="136"/>
      <c r="B43" s="136"/>
      <c r="C43" s="137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</row>
    <row r="44" spans="1:21">
      <c r="A44" s="136"/>
      <c r="B44" s="136"/>
      <c r="C44" s="137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U44" s="50"/>
    </row>
    <row r="45" spans="1:21">
      <c r="A45" s="136"/>
      <c r="B45" s="136"/>
      <c r="C45" s="137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U45" s="129"/>
    </row>
    <row r="46" spans="1:21">
      <c r="A46" s="136"/>
      <c r="B46" s="136"/>
      <c r="C46" s="137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</row>
    <row r="47" spans="1:21">
      <c r="A47" s="136"/>
      <c r="B47" s="136"/>
      <c r="C47" s="137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</row>
    <row r="48" spans="1:21">
      <c r="A48" s="136"/>
      <c r="B48" s="136"/>
      <c r="C48" s="137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</row>
    <row r="49" spans="1:18">
      <c r="A49" s="136"/>
      <c r="B49" s="136"/>
      <c r="C49" s="137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</row>
    <row r="50" spans="1:18">
      <c r="A50" s="136"/>
      <c r="B50" s="136"/>
      <c r="C50" s="137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</row>
    <row r="51" spans="1:18">
      <c r="A51" s="136"/>
      <c r="B51" s="136"/>
      <c r="C51" s="137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</row>
    <row r="52" spans="1:18">
      <c r="A52" s="136"/>
      <c r="B52" s="136"/>
      <c r="C52" s="137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</row>
    <row r="53" spans="1:18">
      <c r="A53" s="136"/>
      <c r="B53" s="136"/>
      <c r="C53" s="137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</row>
    <row r="54" spans="1:18">
      <c r="A54" s="136"/>
      <c r="B54" s="136"/>
      <c r="C54" s="137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</row>
    <row r="55" spans="1:18">
      <c r="A55" s="136"/>
      <c r="B55" s="136"/>
      <c r="C55" s="137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</row>
    <row r="56" spans="1:18">
      <c r="A56" s="136"/>
      <c r="B56" s="136"/>
      <c r="C56" s="137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</row>
    <row r="57" spans="1:18">
      <c r="A57" s="136"/>
      <c r="B57" s="136"/>
      <c r="C57" s="137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</row>
    <row r="58" spans="1:18">
      <c r="A58" s="136"/>
      <c r="B58" s="136"/>
      <c r="C58" s="137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</row>
    <row r="59" spans="1:18">
      <c r="A59" s="136"/>
      <c r="B59" s="136"/>
      <c r="C59" s="137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</row>
    <row r="60" spans="1:18">
      <c r="A60" s="136"/>
      <c r="B60" s="136"/>
      <c r="C60" s="137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</row>
    <row r="61" spans="1:18">
      <c r="A61" s="136"/>
      <c r="B61" s="136"/>
      <c r="C61" s="137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</row>
    <row r="62" spans="1:18">
      <c r="A62" s="136"/>
      <c r="B62" s="136"/>
      <c r="C62" s="137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</row>
    <row r="63" spans="1:18">
      <c r="A63" s="136"/>
      <c r="B63" s="136"/>
      <c r="C63" s="137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</row>
    <row r="64" spans="1:18">
      <c r="A64" s="136"/>
      <c r="B64" s="136"/>
      <c r="C64" s="137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</row>
    <row r="65" spans="1:18">
      <c r="A65" s="136"/>
      <c r="B65" s="136"/>
      <c r="C65" s="137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</row>
    <row r="66" spans="1:18">
      <c r="A66" s="136"/>
      <c r="B66" s="136"/>
      <c r="C66" s="137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</row>
    <row r="67" spans="1:18">
      <c r="A67" s="136"/>
      <c r="B67" s="136"/>
      <c r="C67" s="137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</row>
    <row r="68" spans="1:18">
      <c r="A68" s="136"/>
      <c r="B68" s="136"/>
      <c r="C68" s="137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</row>
    <row r="69" spans="1:18">
      <c r="A69" s="136"/>
      <c r="B69" s="136"/>
      <c r="C69" s="137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</row>
    <row r="70" spans="1:18">
      <c r="A70" s="136"/>
      <c r="B70" s="136"/>
      <c r="C70" s="137"/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</row>
    <row r="71" spans="1:18">
      <c r="A71" s="136"/>
      <c r="B71" s="136"/>
      <c r="C71" s="137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</row>
    <row r="72" spans="1:18">
      <c r="A72" s="136"/>
      <c r="B72" s="136"/>
      <c r="C72" s="137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</row>
    <row r="73" spans="1:18">
      <c r="A73" s="136"/>
      <c r="B73" s="136"/>
      <c r="C73" s="137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</row>
    <row r="74" spans="1:18">
      <c r="A74" s="136"/>
      <c r="B74" s="136"/>
      <c r="C74" s="137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</row>
    <row r="75" spans="1:18">
      <c r="A75" s="136"/>
      <c r="B75" s="136"/>
      <c r="C75" s="137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</row>
    <row r="76" spans="1:18">
      <c r="A76" s="136"/>
      <c r="B76" s="136"/>
      <c r="C76" s="137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</row>
    <row r="77" spans="1:18">
      <c r="A77" s="136"/>
      <c r="B77" s="136"/>
      <c r="C77" s="137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</row>
    <row r="78" spans="1:18">
      <c r="A78" s="136"/>
      <c r="B78" s="136"/>
      <c r="C78" s="137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</row>
    <row r="79" spans="1:18">
      <c r="A79" s="136"/>
      <c r="B79" s="136"/>
      <c r="C79" s="137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</row>
    <row r="80" spans="1:18">
      <c r="A80" s="136"/>
      <c r="B80" s="136"/>
      <c r="C80" s="137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</row>
    <row r="81" spans="1:18">
      <c r="A81" s="136"/>
      <c r="B81" s="136"/>
      <c r="C81" s="137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</row>
    <row r="82" spans="1:18">
      <c r="A82" s="136"/>
      <c r="B82" s="136"/>
      <c r="C82" s="137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</row>
    <row r="83" spans="1:18">
      <c r="A83" s="136"/>
      <c r="B83" s="136"/>
      <c r="C83" s="137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</row>
    <row r="84" spans="1:18">
      <c r="A84" s="136"/>
      <c r="B84" s="136"/>
      <c r="C84" s="137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</row>
    <row r="85" spans="1:18">
      <c r="A85" s="136"/>
      <c r="B85" s="136"/>
      <c r="C85" s="137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</row>
    <row r="86" spans="1:18">
      <c r="A86" s="136"/>
      <c r="B86" s="136"/>
      <c r="C86" s="137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</row>
    <row r="87" spans="1:18">
      <c r="A87" s="136"/>
      <c r="B87" s="136"/>
      <c r="C87" s="137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</row>
    <row r="88" spans="1:18">
      <c r="A88" s="136"/>
      <c r="B88" s="136"/>
      <c r="C88" s="137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</row>
    <row r="89" spans="1:18">
      <c r="A89" s="136"/>
      <c r="B89" s="136"/>
      <c r="C89" s="137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</row>
    <row r="90" spans="1:18">
      <c r="A90" s="136"/>
      <c r="B90" s="136"/>
      <c r="C90" s="137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</row>
    <row r="91" spans="1:18">
      <c r="A91" s="136"/>
      <c r="B91" s="136"/>
      <c r="C91" s="137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</row>
    <row r="92" spans="1:18">
      <c r="A92" s="136"/>
      <c r="B92" s="136"/>
      <c r="C92" s="137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</row>
    <row r="93" spans="1:18">
      <c r="A93" s="136"/>
      <c r="B93" s="136"/>
      <c r="C93" s="137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</row>
    <row r="94" spans="1:18">
      <c r="A94" s="136"/>
      <c r="B94" s="136"/>
      <c r="C94" s="137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</row>
    <row r="95" spans="1:18">
      <c r="A95" s="136"/>
      <c r="B95" s="136"/>
      <c r="C95" s="137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</row>
    <row r="96" spans="1:18">
      <c r="A96" s="136"/>
      <c r="B96" s="136"/>
      <c r="C96" s="137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</row>
  </sheetData>
  <mergeCells count="9">
    <mergeCell ref="A35:B36"/>
    <mergeCell ref="C35:C36"/>
    <mergeCell ref="S35:S36"/>
    <mergeCell ref="A3:B3"/>
    <mergeCell ref="A18:B18"/>
    <mergeCell ref="S31:S32"/>
    <mergeCell ref="A33:B34"/>
    <mergeCell ref="C33:C34"/>
    <mergeCell ref="S33:S3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79" pageOrder="overThenDown" orientation="portrait" horizontalDpi="4294967294" r:id="rId1"/>
  <headerFooter alignWithMargins="0"/>
  <colBreaks count="1" manualBreakCount="1">
    <brk id="11" max="4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AT53"/>
  <sheetViews>
    <sheetView view="pageBreakPreview" zoomScaleNormal="90" zoomScaleSheetLayoutView="100" workbookViewId="0">
      <pane xSplit="1" ySplit="5" topLeftCell="AC6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1.25"/>
  <cols>
    <col min="1" max="1" width="9.125" style="251" customWidth="1"/>
    <col min="2" max="9" width="9.25" style="6" customWidth="1"/>
    <col min="10" max="10" width="11" style="6" customWidth="1"/>
    <col min="11" max="16" width="10.5" style="6" customWidth="1"/>
    <col min="17" max="17" width="8.75" style="6" customWidth="1"/>
    <col min="18" max="18" width="9.125" style="251" customWidth="1"/>
    <col min="19" max="22" width="8.75" style="6" customWidth="1"/>
    <col min="23" max="26" width="9.75" style="6" customWidth="1"/>
    <col min="27" max="32" width="12.25" style="6" customWidth="1"/>
    <col min="33" max="33" width="9" style="6" customWidth="1"/>
    <col min="34" max="34" width="10.375" style="251" customWidth="1"/>
    <col min="35" max="37" width="11.625" style="763" customWidth="1"/>
    <col min="38" max="40" width="12.5" style="763" customWidth="1"/>
    <col min="41" max="42" width="14.5" style="763" customWidth="1"/>
    <col min="43" max="43" width="14.5" style="6" customWidth="1"/>
    <col min="44" max="45" width="14.5" style="763" customWidth="1"/>
    <col min="46" max="46" width="10.25" style="6" customWidth="1"/>
    <col min="47" max="16384" width="9" style="6"/>
  </cols>
  <sheetData>
    <row r="1" spans="1:46" s="149" customFormat="1" ht="35.1" customHeight="1">
      <c r="A1" s="147" t="s">
        <v>3035</v>
      </c>
      <c r="B1" s="148"/>
      <c r="C1" s="148"/>
      <c r="D1" s="148"/>
      <c r="R1" s="150" t="s">
        <v>3036</v>
      </c>
      <c r="S1" s="148"/>
      <c r="AF1" s="149" t="s">
        <v>2483</v>
      </c>
      <c r="AH1" s="150" t="s">
        <v>3037</v>
      </c>
      <c r="AI1" s="712"/>
      <c r="AJ1" s="713"/>
      <c r="AK1" s="713"/>
      <c r="AL1" s="713"/>
      <c r="AM1" s="713"/>
      <c r="AN1" s="713"/>
      <c r="AO1" s="713"/>
      <c r="AP1" s="713"/>
      <c r="AR1" s="713"/>
      <c r="AS1" s="713"/>
    </row>
    <row r="2" spans="1:46" s="153" customFormat="1" ht="26.25" customHeight="1">
      <c r="A2" s="2229" t="s">
        <v>3038</v>
      </c>
      <c r="B2" s="2229"/>
      <c r="C2" s="2229"/>
      <c r="D2" s="2229"/>
      <c r="E2" s="2229"/>
      <c r="F2" s="2229"/>
      <c r="G2" s="2229"/>
      <c r="I2" s="159"/>
      <c r="Q2" s="308" t="s">
        <v>3039</v>
      </c>
      <c r="R2" s="2229" t="s">
        <v>3038</v>
      </c>
      <c r="S2" s="2229"/>
      <c r="T2" s="2229"/>
      <c r="U2" s="2229"/>
      <c r="V2" s="2229"/>
      <c r="W2" s="2229"/>
      <c r="X2" s="2229"/>
      <c r="Y2" s="2229"/>
      <c r="Z2" s="2229"/>
      <c r="AA2" s="714"/>
      <c r="AG2" s="308" t="s">
        <v>3039</v>
      </c>
      <c r="AH2" s="2229" t="s">
        <v>3038</v>
      </c>
      <c r="AI2" s="2229"/>
      <c r="AJ2" s="2229"/>
      <c r="AK2" s="2229"/>
      <c r="AL2" s="2229"/>
      <c r="AM2" s="2229"/>
      <c r="AN2" s="2229"/>
      <c r="AO2" s="715"/>
      <c r="AP2" s="715"/>
      <c r="AR2" s="716"/>
      <c r="AS2" s="2264" t="s">
        <v>3040</v>
      </c>
      <c r="AT2" s="2264"/>
    </row>
    <row r="3" spans="1:46" ht="21" customHeight="1">
      <c r="A3" s="2098" t="s">
        <v>2440</v>
      </c>
      <c r="B3" s="2101" t="s">
        <v>3041</v>
      </c>
      <c r="C3" s="2102"/>
      <c r="D3" s="2102"/>
      <c r="E3" s="2102"/>
      <c r="F3" s="2102"/>
      <c r="G3" s="2102"/>
      <c r="H3" s="2102"/>
      <c r="I3" s="2102"/>
      <c r="J3" s="2102" t="s">
        <v>2438</v>
      </c>
      <c r="K3" s="2102"/>
      <c r="L3" s="2102"/>
      <c r="M3" s="2102"/>
      <c r="N3" s="2102"/>
      <c r="O3" s="2102"/>
      <c r="P3" s="2103"/>
      <c r="Q3" s="2104" t="s">
        <v>3042</v>
      </c>
      <c r="R3" s="2098" t="s">
        <v>2440</v>
      </c>
      <c r="S3" s="2101" t="s">
        <v>648</v>
      </c>
      <c r="T3" s="2102"/>
      <c r="U3" s="2102"/>
      <c r="V3" s="2102"/>
      <c r="W3" s="2102"/>
      <c r="X3" s="2102"/>
      <c r="Y3" s="2102"/>
      <c r="Z3" s="2103"/>
      <c r="AA3" s="2109" t="s">
        <v>3043</v>
      </c>
      <c r="AB3" s="2109"/>
      <c r="AC3" s="2109"/>
      <c r="AD3" s="2109"/>
      <c r="AE3" s="2109"/>
      <c r="AF3" s="2109"/>
      <c r="AG3" s="2104" t="s">
        <v>3042</v>
      </c>
      <c r="AH3" s="2098" t="s">
        <v>2440</v>
      </c>
      <c r="AI3" s="2271" t="s">
        <v>3044</v>
      </c>
      <c r="AJ3" s="2272"/>
      <c r="AK3" s="2272"/>
      <c r="AL3" s="2272"/>
      <c r="AM3" s="1837"/>
      <c r="AN3" s="1837"/>
      <c r="AO3" s="2272" t="s">
        <v>3045</v>
      </c>
      <c r="AP3" s="2272"/>
      <c r="AQ3" s="2273"/>
      <c r="AR3" s="2261" t="s">
        <v>3046</v>
      </c>
      <c r="AS3" s="2261" t="s">
        <v>3047</v>
      </c>
      <c r="AT3" s="2137" t="s">
        <v>3048</v>
      </c>
    </row>
    <row r="4" spans="1:46" ht="18" customHeight="1">
      <c r="A4" s="2099"/>
      <c r="B4" s="2113" t="s">
        <v>80</v>
      </c>
      <c r="C4" s="2113"/>
      <c r="D4" s="2113"/>
      <c r="E4" s="2113"/>
      <c r="F4" s="2266" t="s">
        <v>649</v>
      </c>
      <c r="G4" s="2267"/>
      <c r="H4" s="2267"/>
      <c r="I4" s="2267"/>
      <c r="J4" s="2119"/>
      <c r="K4" s="2114" t="s">
        <v>3049</v>
      </c>
      <c r="L4" s="1831" t="s">
        <v>76</v>
      </c>
      <c r="M4" s="1831" t="s">
        <v>84</v>
      </c>
      <c r="N4" s="160" t="s">
        <v>2450</v>
      </c>
      <c r="O4" s="1831" t="s">
        <v>78</v>
      </c>
      <c r="P4" s="1831" t="s">
        <v>79</v>
      </c>
      <c r="Q4" s="2258"/>
      <c r="R4" s="2099"/>
      <c r="S4" s="2113" t="s">
        <v>80</v>
      </c>
      <c r="T4" s="2113"/>
      <c r="U4" s="2113"/>
      <c r="V4" s="1831" t="s">
        <v>650</v>
      </c>
      <c r="W4" s="2114" t="s">
        <v>634</v>
      </c>
      <c r="X4" s="1831" t="s">
        <v>84</v>
      </c>
      <c r="Y4" s="160" t="s">
        <v>2450</v>
      </c>
      <c r="Z4" s="1831" t="s">
        <v>79</v>
      </c>
      <c r="AA4" s="2113" t="s">
        <v>81</v>
      </c>
      <c r="AB4" s="2113"/>
      <c r="AC4" s="2113"/>
      <c r="AD4" s="2113"/>
      <c r="AE4" s="2113" t="s">
        <v>651</v>
      </c>
      <c r="AF4" s="2113"/>
      <c r="AG4" s="2258"/>
      <c r="AH4" s="2099"/>
      <c r="AI4" s="2268" t="s">
        <v>652</v>
      </c>
      <c r="AJ4" s="2269"/>
      <c r="AK4" s="2270"/>
      <c r="AL4" s="1831" t="s">
        <v>3050</v>
      </c>
      <c r="AM4" s="1831" t="s">
        <v>76</v>
      </c>
      <c r="AN4" s="1831" t="s">
        <v>84</v>
      </c>
      <c r="AO4" s="1838" t="s">
        <v>2450</v>
      </c>
      <c r="AP4" s="1838" t="s">
        <v>78</v>
      </c>
      <c r="AQ4" s="1831" t="s">
        <v>2454</v>
      </c>
      <c r="AR4" s="2262"/>
      <c r="AS4" s="2262"/>
      <c r="AT4" s="2138"/>
    </row>
    <row r="5" spans="1:46" ht="36" customHeight="1">
      <c r="A5" s="2100"/>
      <c r="B5" s="161" t="s">
        <v>653</v>
      </c>
      <c r="C5" s="161" t="s">
        <v>654</v>
      </c>
      <c r="D5" s="161" t="s">
        <v>95</v>
      </c>
      <c r="E5" s="161" t="s">
        <v>90</v>
      </c>
      <c r="F5" s="161" t="s">
        <v>655</v>
      </c>
      <c r="G5" s="161" t="s">
        <v>656</v>
      </c>
      <c r="H5" s="161" t="s">
        <v>657</v>
      </c>
      <c r="I5" s="161" t="s">
        <v>2461</v>
      </c>
      <c r="J5" s="161" t="s">
        <v>90</v>
      </c>
      <c r="K5" s="2115"/>
      <c r="L5" s="1832" t="s">
        <v>658</v>
      </c>
      <c r="M5" s="162" t="s">
        <v>3051</v>
      </c>
      <c r="N5" s="162" t="s">
        <v>2464</v>
      </c>
      <c r="O5" s="162" t="s">
        <v>3052</v>
      </c>
      <c r="P5" s="162" t="s">
        <v>2466</v>
      </c>
      <c r="Q5" s="2259"/>
      <c r="R5" s="2100"/>
      <c r="S5" s="161" t="s">
        <v>653</v>
      </c>
      <c r="T5" s="161" t="s">
        <v>659</v>
      </c>
      <c r="U5" s="161" t="s">
        <v>90</v>
      </c>
      <c r="V5" s="161" t="s">
        <v>92</v>
      </c>
      <c r="W5" s="2115"/>
      <c r="X5" s="162" t="s">
        <v>2470</v>
      </c>
      <c r="Y5" s="717" t="s">
        <v>2464</v>
      </c>
      <c r="Z5" s="717" t="s">
        <v>2466</v>
      </c>
      <c r="AA5" s="161" t="s">
        <v>653</v>
      </c>
      <c r="AB5" s="161" t="s">
        <v>654</v>
      </c>
      <c r="AC5" s="161" t="s">
        <v>659</v>
      </c>
      <c r="AD5" s="161" t="s">
        <v>90</v>
      </c>
      <c r="AE5" s="161" t="s">
        <v>91</v>
      </c>
      <c r="AF5" s="161" t="s">
        <v>92</v>
      </c>
      <c r="AG5" s="2259"/>
      <c r="AH5" s="2100"/>
      <c r="AI5" s="718" t="s">
        <v>660</v>
      </c>
      <c r="AJ5" s="718" t="s">
        <v>2469</v>
      </c>
      <c r="AK5" s="718" t="s">
        <v>90</v>
      </c>
      <c r="AL5" s="1832" t="s">
        <v>661</v>
      </c>
      <c r="AM5" s="1832" t="s">
        <v>658</v>
      </c>
      <c r="AN5" s="162" t="s">
        <v>2470</v>
      </c>
      <c r="AO5" s="1839" t="s">
        <v>2471</v>
      </c>
      <c r="AP5" s="1839" t="s">
        <v>98</v>
      </c>
      <c r="AQ5" s="162" t="s">
        <v>2466</v>
      </c>
      <c r="AR5" s="2263"/>
      <c r="AS5" s="2263"/>
      <c r="AT5" s="2139"/>
    </row>
    <row r="6" spans="1:46" s="185" customFormat="1" ht="17.100000000000001" customHeight="1">
      <c r="A6" s="167">
        <v>1961</v>
      </c>
      <c r="B6" s="168">
        <v>143480</v>
      </c>
      <c r="C6" s="719" t="s">
        <v>99</v>
      </c>
      <c r="D6" s="168"/>
      <c r="E6" s="168">
        <v>143480</v>
      </c>
      <c r="F6" s="720">
        <v>222500</v>
      </c>
      <c r="G6" s="721">
        <v>0</v>
      </c>
      <c r="H6" s="719">
        <v>0</v>
      </c>
      <c r="I6" s="719">
        <v>0</v>
      </c>
      <c r="J6" s="168">
        <v>222500</v>
      </c>
      <c r="K6" s="719">
        <v>0</v>
      </c>
      <c r="L6" s="719">
        <v>0</v>
      </c>
      <c r="M6" s="719"/>
      <c r="N6" s="719">
        <v>0</v>
      </c>
      <c r="O6" s="168">
        <v>1274</v>
      </c>
      <c r="P6" s="168">
        <v>367254</v>
      </c>
      <c r="Q6" s="176">
        <v>1961</v>
      </c>
      <c r="R6" s="167">
        <v>1961</v>
      </c>
      <c r="S6" s="719" t="s">
        <v>99</v>
      </c>
      <c r="T6" s="719" t="s">
        <v>99</v>
      </c>
      <c r="U6" s="719" t="s">
        <v>99</v>
      </c>
      <c r="V6" s="719" t="s">
        <v>99</v>
      </c>
      <c r="W6" s="719" t="s">
        <v>99</v>
      </c>
      <c r="X6" s="719"/>
      <c r="Y6" s="719"/>
      <c r="Z6" s="719" t="s">
        <v>99</v>
      </c>
      <c r="AA6" s="168">
        <v>143480</v>
      </c>
      <c r="AB6" s="722" t="s">
        <v>99</v>
      </c>
      <c r="AC6" s="720">
        <v>0</v>
      </c>
      <c r="AD6" s="168">
        <v>143480</v>
      </c>
      <c r="AE6" s="168">
        <v>222500</v>
      </c>
      <c r="AF6" s="722" t="s">
        <v>99</v>
      </c>
      <c r="AG6" s="176">
        <v>1961</v>
      </c>
      <c r="AH6" s="167">
        <v>1961</v>
      </c>
      <c r="AI6" s="722" t="s">
        <v>2474</v>
      </c>
      <c r="AJ6" s="722" t="s">
        <v>2474</v>
      </c>
      <c r="AK6" s="723">
        <v>222500</v>
      </c>
      <c r="AL6" s="724" t="s">
        <v>3053</v>
      </c>
      <c r="AM6" s="724" t="s">
        <v>99</v>
      </c>
      <c r="AN6" s="725" t="s">
        <v>662</v>
      </c>
      <c r="AO6" s="726" t="s">
        <v>662</v>
      </c>
      <c r="AP6" s="727">
        <v>1274</v>
      </c>
      <c r="AQ6" s="728">
        <v>367254</v>
      </c>
      <c r="AR6" s="728">
        <v>59033</v>
      </c>
      <c r="AS6" s="728">
        <v>426287</v>
      </c>
      <c r="AT6" s="176">
        <v>1961</v>
      </c>
    </row>
    <row r="7" spans="1:46" s="185" customFormat="1" ht="17.100000000000001" customHeight="1">
      <c r="A7" s="186">
        <v>2001</v>
      </c>
      <c r="B7" s="187">
        <v>536350</v>
      </c>
      <c r="C7" s="187">
        <v>2300000</v>
      </c>
      <c r="D7" s="187"/>
      <c r="E7" s="187">
        <v>2836350</v>
      </c>
      <c r="F7" s="729">
        <v>1291000</v>
      </c>
      <c r="G7" s="729">
        <v>14240000</v>
      </c>
      <c r="H7" s="187">
        <v>4490000</v>
      </c>
      <c r="I7" s="187">
        <v>1537500</v>
      </c>
      <c r="J7" s="187">
        <v>21558500</v>
      </c>
      <c r="K7" s="187">
        <v>8385000</v>
      </c>
      <c r="L7" s="187">
        <v>13715683</v>
      </c>
      <c r="M7" s="187"/>
      <c r="N7" s="730">
        <v>0</v>
      </c>
      <c r="O7" s="187">
        <v>272950</v>
      </c>
      <c r="P7" s="187">
        <v>46768483</v>
      </c>
      <c r="Q7" s="192">
        <v>2001</v>
      </c>
      <c r="R7" s="186">
        <v>2001</v>
      </c>
      <c r="S7" s="187">
        <v>1004100</v>
      </c>
      <c r="T7" s="187">
        <v>35314</v>
      </c>
      <c r="U7" s="731">
        <v>1039414</v>
      </c>
      <c r="V7" s="729">
        <v>0</v>
      </c>
      <c r="W7" s="187">
        <v>3050750</v>
      </c>
      <c r="X7" s="187"/>
      <c r="Y7" s="187"/>
      <c r="Z7" s="729">
        <v>4090164</v>
      </c>
      <c r="AA7" s="187">
        <v>1540450</v>
      </c>
      <c r="AB7" s="187">
        <v>2300000</v>
      </c>
      <c r="AC7" s="187">
        <v>35314</v>
      </c>
      <c r="AD7" s="187">
        <v>3875764</v>
      </c>
      <c r="AE7" s="187">
        <v>1291000</v>
      </c>
      <c r="AF7" s="187">
        <v>14240000</v>
      </c>
      <c r="AG7" s="192">
        <v>2001</v>
      </c>
      <c r="AH7" s="186">
        <v>2001</v>
      </c>
      <c r="AI7" s="732">
        <v>4490000</v>
      </c>
      <c r="AJ7" s="732">
        <v>1537500</v>
      </c>
      <c r="AK7" s="732">
        <v>21558500</v>
      </c>
      <c r="AL7" s="732">
        <v>11435750</v>
      </c>
      <c r="AM7" s="732">
        <v>13715683</v>
      </c>
      <c r="AN7" s="725" t="s">
        <v>662</v>
      </c>
      <c r="AO7" s="725" t="s">
        <v>662</v>
      </c>
      <c r="AP7" s="733">
        <v>272950</v>
      </c>
      <c r="AQ7" s="734">
        <v>50858647</v>
      </c>
      <c r="AR7" s="733">
        <v>5857395</v>
      </c>
      <c r="AS7" s="733">
        <v>56716042</v>
      </c>
      <c r="AT7" s="192">
        <v>2001</v>
      </c>
    </row>
    <row r="8" spans="1:46" s="185" customFormat="1" ht="17.100000000000001" customHeight="1">
      <c r="A8" s="186">
        <v>2002</v>
      </c>
      <c r="B8" s="187">
        <v>536350</v>
      </c>
      <c r="C8" s="187">
        <v>2300000</v>
      </c>
      <c r="D8" s="187"/>
      <c r="E8" s="187">
        <v>2836350</v>
      </c>
      <c r="F8" s="729">
        <v>1191000</v>
      </c>
      <c r="G8" s="729">
        <v>14740000</v>
      </c>
      <c r="H8" s="187">
        <v>4280000</v>
      </c>
      <c r="I8" s="187">
        <v>1537500</v>
      </c>
      <c r="J8" s="187">
        <v>21748500</v>
      </c>
      <c r="K8" s="187">
        <v>8985000</v>
      </c>
      <c r="L8" s="187">
        <v>15715683</v>
      </c>
      <c r="M8" s="187"/>
      <c r="N8" s="730">
        <v>0</v>
      </c>
      <c r="O8" s="187">
        <v>275150</v>
      </c>
      <c r="P8" s="187">
        <v>49560683</v>
      </c>
      <c r="Q8" s="192">
        <v>2002</v>
      </c>
      <c r="R8" s="186">
        <v>2002</v>
      </c>
      <c r="S8" s="187">
        <v>1004100</v>
      </c>
      <c r="T8" s="187">
        <v>35314</v>
      </c>
      <c r="U8" s="731">
        <v>1039414</v>
      </c>
      <c r="V8" s="729">
        <v>0</v>
      </c>
      <c r="W8" s="187">
        <v>3200750</v>
      </c>
      <c r="X8" s="187"/>
      <c r="Y8" s="187"/>
      <c r="Z8" s="729">
        <v>4240164</v>
      </c>
      <c r="AA8" s="187">
        <v>1540450</v>
      </c>
      <c r="AB8" s="187">
        <v>2300000</v>
      </c>
      <c r="AC8" s="187">
        <v>35314</v>
      </c>
      <c r="AD8" s="187">
        <v>3875764</v>
      </c>
      <c r="AE8" s="187">
        <v>1191000</v>
      </c>
      <c r="AF8" s="187">
        <v>14740000</v>
      </c>
      <c r="AG8" s="192">
        <v>2002</v>
      </c>
      <c r="AH8" s="186">
        <v>2002</v>
      </c>
      <c r="AI8" s="732">
        <v>4280000</v>
      </c>
      <c r="AJ8" s="732">
        <v>1537500</v>
      </c>
      <c r="AK8" s="732">
        <v>21748500</v>
      </c>
      <c r="AL8" s="732">
        <v>12185750</v>
      </c>
      <c r="AM8" s="732">
        <v>15715683</v>
      </c>
      <c r="AN8" s="725" t="s">
        <v>662</v>
      </c>
      <c r="AO8" s="725" t="s">
        <v>662</v>
      </c>
      <c r="AP8" s="733">
        <v>275150</v>
      </c>
      <c r="AQ8" s="734">
        <v>53800847</v>
      </c>
      <c r="AR8" s="733">
        <v>5813255</v>
      </c>
      <c r="AS8" s="733">
        <v>59614102</v>
      </c>
      <c r="AT8" s="192">
        <v>2002</v>
      </c>
    </row>
    <row r="9" spans="1:46" s="185" customFormat="1" ht="17.100000000000001" customHeight="1">
      <c r="A9" s="186">
        <v>2003</v>
      </c>
      <c r="B9" s="187">
        <v>536750</v>
      </c>
      <c r="C9" s="187">
        <v>2300000</v>
      </c>
      <c r="D9" s="187"/>
      <c r="E9" s="187">
        <v>2836750</v>
      </c>
      <c r="F9" s="729">
        <v>1191000</v>
      </c>
      <c r="G9" s="729">
        <v>14740000</v>
      </c>
      <c r="H9" s="187">
        <v>4280000</v>
      </c>
      <c r="I9" s="187">
        <v>1537500</v>
      </c>
      <c r="J9" s="187">
        <v>21748500</v>
      </c>
      <c r="K9" s="187">
        <v>9885000</v>
      </c>
      <c r="L9" s="187">
        <v>15715683</v>
      </c>
      <c r="M9" s="187"/>
      <c r="N9" s="730">
        <v>0</v>
      </c>
      <c r="O9" s="187">
        <v>246450</v>
      </c>
      <c r="P9" s="187">
        <v>50432383</v>
      </c>
      <c r="Q9" s="192">
        <v>2003</v>
      </c>
      <c r="R9" s="186">
        <v>2003</v>
      </c>
      <c r="S9" s="187">
        <v>1004100</v>
      </c>
      <c r="T9" s="187">
        <v>35929</v>
      </c>
      <c r="U9" s="187">
        <v>1040029</v>
      </c>
      <c r="V9" s="729">
        <v>0</v>
      </c>
      <c r="W9" s="187">
        <v>3200750</v>
      </c>
      <c r="X9" s="187"/>
      <c r="Y9" s="187">
        <v>1379515</v>
      </c>
      <c r="Z9" s="729">
        <v>5620294</v>
      </c>
      <c r="AA9" s="187">
        <v>1540850</v>
      </c>
      <c r="AB9" s="187">
        <v>2300000</v>
      </c>
      <c r="AC9" s="187">
        <v>35929</v>
      </c>
      <c r="AD9" s="187">
        <v>3876779</v>
      </c>
      <c r="AE9" s="187">
        <v>1191000</v>
      </c>
      <c r="AF9" s="187">
        <v>14740000</v>
      </c>
      <c r="AG9" s="192">
        <v>2003</v>
      </c>
      <c r="AH9" s="186">
        <v>2003</v>
      </c>
      <c r="AI9" s="735">
        <v>4280000</v>
      </c>
      <c r="AJ9" s="735">
        <v>1537500</v>
      </c>
      <c r="AK9" s="735">
        <v>21748500</v>
      </c>
      <c r="AL9" s="735">
        <v>13085750</v>
      </c>
      <c r="AM9" s="735">
        <v>15715683</v>
      </c>
      <c r="AN9" s="735">
        <v>83315</v>
      </c>
      <c r="AO9" s="733">
        <v>1296200</v>
      </c>
      <c r="AP9" s="733">
        <v>246450</v>
      </c>
      <c r="AQ9" s="734">
        <v>56052677</v>
      </c>
      <c r="AR9" s="733">
        <v>4667043</v>
      </c>
      <c r="AS9" s="733">
        <v>60719720</v>
      </c>
      <c r="AT9" s="192">
        <v>2003</v>
      </c>
    </row>
    <row r="10" spans="1:46" s="185" customFormat="1" ht="17.100000000000001" customHeight="1">
      <c r="A10" s="186">
        <v>2004</v>
      </c>
      <c r="B10" s="187">
        <v>536780</v>
      </c>
      <c r="C10" s="187">
        <v>2300000</v>
      </c>
      <c r="D10" s="187"/>
      <c r="E10" s="187">
        <v>2836780</v>
      </c>
      <c r="F10" s="729">
        <v>1125000</v>
      </c>
      <c r="G10" s="729">
        <v>16340000</v>
      </c>
      <c r="H10" s="187">
        <v>4308600</v>
      </c>
      <c r="I10" s="187">
        <v>1537500</v>
      </c>
      <c r="J10" s="187">
        <v>23311100</v>
      </c>
      <c r="K10" s="187">
        <v>10785000</v>
      </c>
      <c r="L10" s="187">
        <v>16715683</v>
      </c>
      <c r="M10" s="187">
        <v>6000</v>
      </c>
      <c r="N10" s="730">
        <v>0</v>
      </c>
      <c r="O10" s="187">
        <v>252280</v>
      </c>
      <c r="P10" s="187">
        <v>53906843</v>
      </c>
      <c r="Q10" s="192">
        <v>2004</v>
      </c>
      <c r="R10" s="186">
        <v>2004</v>
      </c>
      <c r="S10" s="187">
        <v>1001800</v>
      </c>
      <c r="T10" s="187">
        <v>40733</v>
      </c>
      <c r="U10" s="187">
        <v>1042533</v>
      </c>
      <c r="V10" s="729">
        <v>0</v>
      </c>
      <c r="W10" s="187">
        <v>3528350</v>
      </c>
      <c r="X10" s="187">
        <v>101905</v>
      </c>
      <c r="Y10" s="187">
        <v>1483405</v>
      </c>
      <c r="Z10" s="729">
        <v>6054288</v>
      </c>
      <c r="AA10" s="187">
        <v>1538580</v>
      </c>
      <c r="AB10" s="187">
        <v>2300000</v>
      </c>
      <c r="AC10" s="187">
        <v>40733</v>
      </c>
      <c r="AD10" s="187">
        <v>3879313</v>
      </c>
      <c r="AE10" s="187">
        <v>1125000</v>
      </c>
      <c r="AF10" s="187">
        <v>16340000</v>
      </c>
      <c r="AG10" s="192">
        <v>2004</v>
      </c>
      <c r="AH10" s="186">
        <v>2004</v>
      </c>
      <c r="AI10" s="735">
        <v>4308600</v>
      </c>
      <c r="AJ10" s="735">
        <v>1537500</v>
      </c>
      <c r="AK10" s="735">
        <v>23311100</v>
      </c>
      <c r="AL10" s="735">
        <v>14313350</v>
      </c>
      <c r="AM10" s="735">
        <v>16715683</v>
      </c>
      <c r="AN10" s="735">
        <v>107905</v>
      </c>
      <c r="AO10" s="733">
        <v>1381500</v>
      </c>
      <c r="AP10" s="733">
        <v>252280</v>
      </c>
      <c r="AQ10" s="734">
        <v>59961131</v>
      </c>
      <c r="AR10" s="733">
        <v>4591443</v>
      </c>
      <c r="AS10" s="733">
        <v>64552574</v>
      </c>
      <c r="AT10" s="192">
        <v>2004</v>
      </c>
    </row>
    <row r="11" spans="1:46" s="185" customFormat="1" ht="17.100000000000001" customHeight="1">
      <c r="A11" s="186">
        <v>2005</v>
      </c>
      <c r="B11" s="187">
        <v>538180</v>
      </c>
      <c r="C11" s="187">
        <v>2300000</v>
      </c>
      <c r="D11" s="187"/>
      <c r="E11" s="187">
        <v>2838180</v>
      </c>
      <c r="F11" s="729">
        <v>1125000</v>
      </c>
      <c r="G11" s="729">
        <v>16840000</v>
      </c>
      <c r="H11" s="187">
        <v>4308600</v>
      </c>
      <c r="I11" s="187">
        <v>1537500</v>
      </c>
      <c r="J11" s="187">
        <v>23811100</v>
      </c>
      <c r="K11" s="187">
        <v>11288539</v>
      </c>
      <c r="L11" s="187">
        <v>17715683</v>
      </c>
      <c r="M11" s="187">
        <v>6220</v>
      </c>
      <c r="N11" s="730">
        <v>0</v>
      </c>
      <c r="O11" s="187">
        <v>296690</v>
      </c>
      <c r="P11" s="187">
        <v>55956412</v>
      </c>
      <c r="Q11" s="192">
        <v>2005</v>
      </c>
      <c r="R11" s="186">
        <v>2005</v>
      </c>
      <c r="S11" s="187">
        <v>1001800</v>
      </c>
      <c r="T11" s="187">
        <v>42833</v>
      </c>
      <c r="U11" s="187">
        <v>1044633</v>
      </c>
      <c r="V11" s="729">
        <v>0</v>
      </c>
      <c r="W11" s="187">
        <v>3726250</v>
      </c>
      <c r="X11" s="187">
        <v>149402</v>
      </c>
      <c r="Y11" s="187">
        <v>1530902</v>
      </c>
      <c r="Z11" s="729">
        <v>6301785</v>
      </c>
      <c r="AA11" s="187">
        <v>1539980</v>
      </c>
      <c r="AB11" s="187">
        <v>2300000</v>
      </c>
      <c r="AC11" s="187">
        <v>42833</v>
      </c>
      <c r="AD11" s="187">
        <v>3882813</v>
      </c>
      <c r="AE11" s="187">
        <v>1125000</v>
      </c>
      <c r="AF11" s="187">
        <v>16840000</v>
      </c>
      <c r="AG11" s="192">
        <v>2005</v>
      </c>
      <c r="AH11" s="186">
        <v>2005</v>
      </c>
      <c r="AI11" s="735">
        <v>4308600</v>
      </c>
      <c r="AJ11" s="735">
        <v>1537500</v>
      </c>
      <c r="AK11" s="735">
        <v>23811100</v>
      </c>
      <c r="AL11" s="735">
        <v>15014789</v>
      </c>
      <c r="AM11" s="735">
        <v>17715683</v>
      </c>
      <c r="AN11" s="735">
        <v>155622</v>
      </c>
      <c r="AO11" s="733">
        <v>1381500</v>
      </c>
      <c r="AP11" s="733">
        <v>296690</v>
      </c>
      <c r="AQ11" s="734">
        <v>62258197</v>
      </c>
      <c r="AR11" s="733">
        <v>4817043</v>
      </c>
      <c r="AS11" s="733">
        <v>67075240</v>
      </c>
      <c r="AT11" s="192">
        <v>2005</v>
      </c>
    </row>
    <row r="12" spans="1:46" s="185" customFormat="1" ht="17.100000000000001" customHeight="1">
      <c r="A12" s="186">
        <v>2006</v>
      </c>
      <c r="B12" s="187">
        <v>538180</v>
      </c>
      <c r="C12" s="187">
        <v>3900000</v>
      </c>
      <c r="D12" s="187"/>
      <c r="E12" s="187">
        <v>4438180</v>
      </c>
      <c r="F12" s="729">
        <v>1125000</v>
      </c>
      <c r="G12" s="729">
        <v>17340000</v>
      </c>
      <c r="H12" s="187">
        <v>4388600</v>
      </c>
      <c r="I12" s="187">
        <v>1537500</v>
      </c>
      <c r="J12" s="187">
        <v>24391100</v>
      </c>
      <c r="K12" s="187">
        <v>11288539</v>
      </c>
      <c r="L12" s="187">
        <v>17715683</v>
      </c>
      <c r="M12" s="187">
        <v>11470</v>
      </c>
      <c r="N12" s="730">
        <v>0</v>
      </c>
      <c r="O12" s="187">
        <v>296690</v>
      </c>
      <c r="P12" s="187">
        <v>58141662</v>
      </c>
      <c r="Q12" s="192">
        <v>2006</v>
      </c>
      <c r="R12" s="186">
        <v>2006</v>
      </c>
      <c r="S12" s="187">
        <v>1001800</v>
      </c>
      <c r="T12" s="187">
        <v>44878</v>
      </c>
      <c r="U12" s="187">
        <v>1046678</v>
      </c>
      <c r="V12" s="729">
        <v>0</v>
      </c>
      <c r="W12" s="187">
        <v>4715450</v>
      </c>
      <c r="X12" s="187">
        <v>228952</v>
      </c>
      <c r="Y12" s="187">
        <v>1610452</v>
      </c>
      <c r="Z12" s="729">
        <v>7372580</v>
      </c>
      <c r="AA12" s="187">
        <v>1539980</v>
      </c>
      <c r="AB12" s="187">
        <v>3900000</v>
      </c>
      <c r="AC12" s="187">
        <v>44878</v>
      </c>
      <c r="AD12" s="187">
        <v>5484858</v>
      </c>
      <c r="AE12" s="187">
        <v>1125000</v>
      </c>
      <c r="AF12" s="187">
        <v>17340000</v>
      </c>
      <c r="AG12" s="192">
        <v>2006</v>
      </c>
      <c r="AH12" s="186">
        <v>2006</v>
      </c>
      <c r="AI12" s="735">
        <v>4388600</v>
      </c>
      <c r="AJ12" s="735">
        <v>1537500</v>
      </c>
      <c r="AK12" s="735">
        <v>24391100</v>
      </c>
      <c r="AL12" s="735">
        <v>16003989</v>
      </c>
      <c r="AM12" s="735">
        <v>17715683</v>
      </c>
      <c r="AN12" s="735">
        <v>240422</v>
      </c>
      <c r="AO12" s="733">
        <v>1381500</v>
      </c>
      <c r="AP12" s="733">
        <v>296690</v>
      </c>
      <c r="AQ12" s="734">
        <v>65514242</v>
      </c>
      <c r="AR12" s="733">
        <v>4319500</v>
      </c>
      <c r="AS12" s="733">
        <v>69833742</v>
      </c>
      <c r="AT12" s="192">
        <v>2006</v>
      </c>
    </row>
    <row r="13" spans="1:46" s="185" customFormat="1" ht="17.100000000000001" customHeight="1">
      <c r="A13" s="186">
        <v>2007</v>
      </c>
      <c r="B13" s="187">
        <v>540445</v>
      </c>
      <c r="C13" s="187">
        <v>3900000</v>
      </c>
      <c r="D13" s="736"/>
      <c r="E13" s="187">
        <v>4440445</v>
      </c>
      <c r="F13" s="729">
        <v>1125000</v>
      </c>
      <c r="G13" s="729">
        <v>19340000</v>
      </c>
      <c r="H13" s="187">
        <v>4488600</v>
      </c>
      <c r="I13" s="187">
        <v>1537500</v>
      </c>
      <c r="J13" s="187">
        <v>26491100</v>
      </c>
      <c r="K13" s="187">
        <v>11288539</v>
      </c>
      <c r="L13" s="187">
        <v>17715683</v>
      </c>
      <c r="M13" s="187">
        <v>29720</v>
      </c>
      <c r="N13" s="730">
        <v>0</v>
      </c>
      <c r="O13" s="187">
        <v>303170</v>
      </c>
      <c r="P13" s="187">
        <v>60268657</v>
      </c>
      <c r="Q13" s="192">
        <v>2007</v>
      </c>
      <c r="R13" s="186">
        <v>2007</v>
      </c>
      <c r="S13" s="187">
        <v>1000600</v>
      </c>
      <c r="T13" s="187">
        <v>51042</v>
      </c>
      <c r="U13" s="187">
        <v>1051642</v>
      </c>
      <c r="V13" s="729">
        <v>0</v>
      </c>
      <c r="W13" s="187">
        <v>5222450</v>
      </c>
      <c r="X13" s="187">
        <v>832689</v>
      </c>
      <c r="Y13" s="187">
        <v>1725439</v>
      </c>
      <c r="Z13" s="729">
        <v>7999531</v>
      </c>
      <c r="AA13" s="187">
        <v>1541045</v>
      </c>
      <c r="AB13" s="187">
        <v>3900000</v>
      </c>
      <c r="AC13" s="187">
        <v>51042</v>
      </c>
      <c r="AD13" s="187">
        <v>5492087</v>
      </c>
      <c r="AE13" s="187">
        <v>1125000</v>
      </c>
      <c r="AF13" s="187">
        <v>19340000</v>
      </c>
      <c r="AG13" s="192">
        <v>2007</v>
      </c>
      <c r="AH13" s="186">
        <v>2007</v>
      </c>
      <c r="AI13" s="735">
        <v>4488600</v>
      </c>
      <c r="AJ13" s="735">
        <v>1537500</v>
      </c>
      <c r="AK13" s="735">
        <v>26491100</v>
      </c>
      <c r="AL13" s="735">
        <v>16510989</v>
      </c>
      <c r="AM13" s="735">
        <v>17715683</v>
      </c>
      <c r="AN13" s="735">
        <v>862409</v>
      </c>
      <c r="AO13" s="733">
        <v>892750</v>
      </c>
      <c r="AP13" s="733">
        <v>303170</v>
      </c>
      <c r="AQ13" s="734">
        <v>68268188</v>
      </c>
      <c r="AR13" s="737">
        <v>4855762</v>
      </c>
      <c r="AS13" s="733">
        <v>73123950</v>
      </c>
      <c r="AT13" s="192">
        <v>2007</v>
      </c>
    </row>
    <row r="14" spans="1:46" s="185" customFormat="1" ht="17.100000000000001" customHeight="1">
      <c r="A14" s="186">
        <v>2008</v>
      </c>
      <c r="B14" s="187">
        <v>527000</v>
      </c>
      <c r="C14" s="187">
        <v>3900000</v>
      </c>
      <c r="D14" s="187">
        <v>23485.200000000186</v>
      </c>
      <c r="E14" s="187">
        <v>4450485.2</v>
      </c>
      <c r="F14" s="729">
        <v>1125000</v>
      </c>
      <c r="G14" s="729">
        <v>22580000</v>
      </c>
      <c r="H14" s="187">
        <v>4488600</v>
      </c>
      <c r="I14" s="187">
        <v>1537500</v>
      </c>
      <c r="J14" s="187">
        <v>29731100</v>
      </c>
      <c r="K14" s="187">
        <v>11288539</v>
      </c>
      <c r="L14" s="187">
        <v>17715683</v>
      </c>
      <c r="M14" s="187">
        <v>36687</v>
      </c>
      <c r="N14" s="730">
        <v>0</v>
      </c>
      <c r="O14" s="187">
        <v>306815</v>
      </c>
      <c r="P14" s="187">
        <v>63529309.200000003</v>
      </c>
      <c r="Q14" s="192">
        <v>2008</v>
      </c>
      <c r="R14" s="186">
        <v>2008</v>
      </c>
      <c r="S14" s="187">
        <v>1000600</v>
      </c>
      <c r="T14" s="187">
        <v>54052</v>
      </c>
      <c r="U14" s="187">
        <v>1054652</v>
      </c>
      <c r="V14" s="729">
        <v>0</v>
      </c>
      <c r="W14" s="187">
        <v>5755450</v>
      </c>
      <c r="X14" s="187">
        <v>691650.3330000001</v>
      </c>
      <c r="Y14" s="187">
        <v>2151280.3330000001</v>
      </c>
      <c r="Z14" s="729">
        <v>8961382.3330000006</v>
      </c>
      <c r="AA14" s="187">
        <v>1527600</v>
      </c>
      <c r="AB14" s="187">
        <v>3900000</v>
      </c>
      <c r="AC14" s="187">
        <v>77537.200000000186</v>
      </c>
      <c r="AD14" s="187">
        <v>5505137.2000000002</v>
      </c>
      <c r="AE14" s="187">
        <v>1125000</v>
      </c>
      <c r="AF14" s="187">
        <v>22580000</v>
      </c>
      <c r="AG14" s="192">
        <v>2008</v>
      </c>
      <c r="AH14" s="186">
        <v>2008</v>
      </c>
      <c r="AI14" s="735">
        <v>4488600</v>
      </c>
      <c r="AJ14" s="735">
        <v>1537500</v>
      </c>
      <c r="AK14" s="735">
        <v>29731100</v>
      </c>
      <c r="AL14" s="735">
        <v>17043989</v>
      </c>
      <c r="AM14" s="735">
        <v>17715683</v>
      </c>
      <c r="AN14" s="735">
        <v>728337.3330000001</v>
      </c>
      <c r="AO14" s="733">
        <v>1459630</v>
      </c>
      <c r="AP14" s="733">
        <v>306815</v>
      </c>
      <c r="AQ14" s="734">
        <v>72490691.533000007</v>
      </c>
      <c r="AR14" s="738">
        <v>4089658</v>
      </c>
      <c r="AS14" s="733">
        <v>76580349.533000007</v>
      </c>
      <c r="AT14" s="192">
        <v>2008</v>
      </c>
    </row>
    <row r="15" spans="1:46" s="185" customFormat="1" ht="17.100000000000001" customHeight="1">
      <c r="A15" s="186">
        <v>2009</v>
      </c>
      <c r="B15" s="187">
        <v>529340</v>
      </c>
      <c r="C15" s="187">
        <v>3900000</v>
      </c>
      <c r="D15" s="187">
        <v>27919.799999999814</v>
      </c>
      <c r="E15" s="187">
        <v>4457259.8</v>
      </c>
      <c r="F15" s="729">
        <v>1125000</v>
      </c>
      <c r="G15" s="729">
        <v>23080000</v>
      </c>
      <c r="H15" s="187">
        <v>4478600</v>
      </c>
      <c r="I15" s="187">
        <v>887500</v>
      </c>
      <c r="J15" s="187">
        <v>29571100</v>
      </c>
      <c r="K15" s="187">
        <v>11819511</v>
      </c>
      <c r="L15" s="187">
        <v>17715683</v>
      </c>
      <c r="M15" s="187">
        <v>51663</v>
      </c>
      <c r="N15" s="730">
        <v>0</v>
      </c>
      <c r="O15" s="187">
        <v>347100</v>
      </c>
      <c r="P15" s="187">
        <v>63962317</v>
      </c>
      <c r="Q15" s="192">
        <v>2009</v>
      </c>
      <c r="R15" s="186">
        <v>2009</v>
      </c>
      <c r="S15" s="187">
        <v>1000600</v>
      </c>
      <c r="T15" s="187">
        <v>56712</v>
      </c>
      <c r="U15" s="187">
        <v>1057312</v>
      </c>
      <c r="V15" s="729">
        <v>0</v>
      </c>
      <c r="W15" s="187">
        <v>5755450</v>
      </c>
      <c r="X15" s="187">
        <v>1084689</v>
      </c>
      <c r="Y15" s="187">
        <v>2694899</v>
      </c>
      <c r="Z15" s="729">
        <v>9507661</v>
      </c>
      <c r="AA15" s="187">
        <v>1529940</v>
      </c>
      <c r="AB15" s="187">
        <v>3900000</v>
      </c>
      <c r="AC15" s="187">
        <v>84631.799999999814</v>
      </c>
      <c r="AD15" s="187">
        <v>5514571.7999999998</v>
      </c>
      <c r="AE15" s="187">
        <v>1125000</v>
      </c>
      <c r="AF15" s="187">
        <v>23080000</v>
      </c>
      <c r="AG15" s="192">
        <v>2009</v>
      </c>
      <c r="AH15" s="186">
        <v>2009</v>
      </c>
      <c r="AI15" s="735">
        <v>4478600</v>
      </c>
      <c r="AJ15" s="735">
        <v>887500</v>
      </c>
      <c r="AK15" s="735">
        <v>29571100</v>
      </c>
      <c r="AL15" s="735">
        <v>17574961</v>
      </c>
      <c r="AM15" s="735">
        <v>17715683</v>
      </c>
      <c r="AN15" s="735">
        <v>1136352</v>
      </c>
      <c r="AO15" s="737">
        <v>1610210</v>
      </c>
      <c r="AP15" s="737">
        <v>347100</v>
      </c>
      <c r="AQ15" s="734">
        <v>73469978.003999993</v>
      </c>
      <c r="AR15" s="738">
        <v>4222771</v>
      </c>
      <c r="AS15" s="725">
        <v>77692749.003999993</v>
      </c>
      <c r="AT15" s="192">
        <v>2009</v>
      </c>
    </row>
    <row r="16" spans="1:46" s="185" customFormat="1" ht="17.100000000000001" customHeight="1">
      <c r="A16" s="186">
        <v>2010</v>
      </c>
      <c r="B16" s="187">
        <v>523340</v>
      </c>
      <c r="C16" s="187">
        <v>3900000</v>
      </c>
      <c r="D16" s="187">
        <v>38978</v>
      </c>
      <c r="E16" s="187">
        <v>4462318</v>
      </c>
      <c r="F16" s="729">
        <v>1125000</v>
      </c>
      <c r="G16" s="729">
        <v>23080000</v>
      </c>
      <c r="H16" s="187">
        <v>4478600</v>
      </c>
      <c r="I16" s="187">
        <v>887500</v>
      </c>
      <c r="J16" s="187">
        <v>29571100</v>
      </c>
      <c r="K16" s="187">
        <v>13385911</v>
      </c>
      <c r="L16" s="187">
        <v>17715683</v>
      </c>
      <c r="M16" s="187">
        <v>73661.94</v>
      </c>
      <c r="N16" s="730">
        <v>0</v>
      </c>
      <c r="O16" s="187">
        <v>351000</v>
      </c>
      <c r="P16" s="187">
        <v>65559673.939999998</v>
      </c>
      <c r="Q16" s="192">
        <v>2010</v>
      </c>
      <c r="R16" s="186">
        <v>2010</v>
      </c>
      <c r="S16" s="187">
        <v>1000600</v>
      </c>
      <c r="T16" s="187">
        <v>61622</v>
      </c>
      <c r="U16" s="187">
        <v>1062222</v>
      </c>
      <c r="V16" s="729">
        <v>0</v>
      </c>
      <c r="W16" s="187">
        <v>5714250</v>
      </c>
      <c r="X16" s="187">
        <v>1675318.2400000002</v>
      </c>
      <c r="Y16" s="187">
        <v>3742042.24</v>
      </c>
      <c r="Z16" s="729">
        <v>10518514.24</v>
      </c>
      <c r="AA16" s="187">
        <v>1523940</v>
      </c>
      <c r="AB16" s="187">
        <v>3900000</v>
      </c>
      <c r="AC16" s="187">
        <v>100600</v>
      </c>
      <c r="AD16" s="187">
        <v>5524540</v>
      </c>
      <c r="AE16" s="187">
        <v>1125000</v>
      </c>
      <c r="AF16" s="187">
        <v>23080000</v>
      </c>
      <c r="AG16" s="192">
        <v>2010</v>
      </c>
      <c r="AH16" s="186">
        <v>2010</v>
      </c>
      <c r="AI16" s="735">
        <v>4478600</v>
      </c>
      <c r="AJ16" s="735">
        <v>887500</v>
      </c>
      <c r="AK16" s="735">
        <v>29571100</v>
      </c>
      <c r="AL16" s="735">
        <v>19100161</v>
      </c>
      <c r="AM16" s="735">
        <v>17715683</v>
      </c>
      <c r="AN16" s="735">
        <v>1748980.1800000002</v>
      </c>
      <c r="AO16" s="737">
        <v>2066724</v>
      </c>
      <c r="AP16" s="737">
        <v>351000</v>
      </c>
      <c r="AQ16" s="734">
        <v>76078188.180000007</v>
      </c>
      <c r="AR16" s="738">
        <v>3905605</v>
      </c>
      <c r="AS16" s="725">
        <v>79983793.180000007</v>
      </c>
      <c r="AT16" s="192">
        <v>2010</v>
      </c>
    </row>
    <row r="17" spans="1:46" s="185" customFormat="1" ht="17.100000000000001" customHeight="1">
      <c r="A17" s="186">
        <v>2011</v>
      </c>
      <c r="B17" s="187">
        <v>591680</v>
      </c>
      <c r="C17" s="187">
        <v>4700000</v>
      </c>
      <c r="D17" s="187">
        <v>38172</v>
      </c>
      <c r="E17" s="187">
        <v>5329852</v>
      </c>
      <c r="F17" s="729">
        <v>1125000</v>
      </c>
      <c r="G17" s="729">
        <v>23080000</v>
      </c>
      <c r="H17" s="187">
        <v>4478600</v>
      </c>
      <c r="I17" s="187">
        <v>887500</v>
      </c>
      <c r="J17" s="187">
        <v>29571100</v>
      </c>
      <c r="K17" s="187">
        <v>12935911</v>
      </c>
      <c r="L17" s="187">
        <v>18715683</v>
      </c>
      <c r="M17" s="187">
        <v>97574</v>
      </c>
      <c r="N17" s="730">
        <v>0</v>
      </c>
      <c r="O17" s="187">
        <v>355450</v>
      </c>
      <c r="P17" s="187">
        <v>67005570</v>
      </c>
      <c r="Q17" s="192">
        <v>2011</v>
      </c>
      <c r="R17" s="186">
        <v>2011</v>
      </c>
      <c r="S17" s="187">
        <v>1000600</v>
      </c>
      <c r="T17" s="187">
        <v>87937</v>
      </c>
      <c r="U17" s="187">
        <v>1088537</v>
      </c>
      <c r="V17" s="729">
        <v>0</v>
      </c>
      <c r="W17" s="187">
        <v>6863450</v>
      </c>
      <c r="X17" s="187">
        <v>1761086.2659999961</v>
      </c>
      <c r="Y17" s="187">
        <v>4384310.2659999961</v>
      </c>
      <c r="Z17" s="729">
        <v>12336297.265999995</v>
      </c>
      <c r="AA17" s="187">
        <v>1592280</v>
      </c>
      <c r="AB17" s="187">
        <v>4700000</v>
      </c>
      <c r="AC17" s="187">
        <v>126109</v>
      </c>
      <c r="AD17" s="187">
        <v>6418389</v>
      </c>
      <c r="AE17" s="187">
        <v>1125000</v>
      </c>
      <c r="AF17" s="187">
        <v>23080000</v>
      </c>
      <c r="AG17" s="192">
        <v>2011</v>
      </c>
      <c r="AH17" s="186">
        <v>2011</v>
      </c>
      <c r="AI17" s="735">
        <v>4478600</v>
      </c>
      <c r="AJ17" s="735">
        <v>887500</v>
      </c>
      <c r="AK17" s="735">
        <v>29571100</v>
      </c>
      <c r="AL17" s="735">
        <v>19799361</v>
      </c>
      <c r="AM17" s="735">
        <v>18715683</v>
      </c>
      <c r="AN17" s="735">
        <v>1858660.2659999961</v>
      </c>
      <c r="AO17" s="737">
        <v>2623224</v>
      </c>
      <c r="AP17" s="737">
        <v>355450</v>
      </c>
      <c r="AQ17" s="734">
        <v>79341867.266000003</v>
      </c>
      <c r="AR17" s="738">
        <v>3921279</v>
      </c>
      <c r="AS17" s="725">
        <v>83263146.266000003</v>
      </c>
      <c r="AT17" s="192">
        <v>2011</v>
      </c>
    </row>
    <row r="18" spans="1:46" s="185" customFormat="1" ht="17.100000000000001" customHeight="1">
      <c r="A18" s="186">
        <v>2012</v>
      </c>
      <c r="B18" s="187">
        <v>591680</v>
      </c>
      <c r="C18" s="187">
        <v>4700000</v>
      </c>
      <c r="D18" s="187">
        <v>39117</v>
      </c>
      <c r="E18" s="187">
        <v>5330797</v>
      </c>
      <c r="F18" s="729">
        <v>1125000</v>
      </c>
      <c r="G18" s="729">
        <v>23408600</v>
      </c>
      <c r="H18" s="187">
        <v>3950000</v>
      </c>
      <c r="I18" s="187">
        <v>887500</v>
      </c>
      <c r="J18" s="187">
        <v>29371100</v>
      </c>
      <c r="K18" s="187">
        <v>12935911</v>
      </c>
      <c r="L18" s="187">
        <v>20715683</v>
      </c>
      <c r="M18" s="187">
        <v>127277</v>
      </c>
      <c r="N18" s="730">
        <v>0</v>
      </c>
      <c r="O18" s="187">
        <v>367340</v>
      </c>
      <c r="P18" s="187">
        <v>68848108</v>
      </c>
      <c r="Q18" s="192">
        <v>2012</v>
      </c>
      <c r="R18" s="186">
        <v>2012</v>
      </c>
      <c r="S18" s="187">
        <v>1000600</v>
      </c>
      <c r="T18" s="187">
        <v>114633</v>
      </c>
      <c r="U18" s="187">
        <v>1115233</v>
      </c>
      <c r="V18" s="729">
        <v>0</v>
      </c>
      <c r="W18" s="187">
        <v>6863450</v>
      </c>
      <c r="X18" s="187">
        <v>2355561</v>
      </c>
      <c r="Y18" s="187">
        <v>4978785</v>
      </c>
      <c r="Z18" s="729">
        <v>12957468</v>
      </c>
      <c r="AA18" s="187">
        <v>1592280</v>
      </c>
      <c r="AB18" s="187">
        <v>4700000</v>
      </c>
      <c r="AC18" s="187">
        <v>153750</v>
      </c>
      <c r="AD18" s="187">
        <v>6446030</v>
      </c>
      <c r="AE18" s="187">
        <v>1125000</v>
      </c>
      <c r="AF18" s="187">
        <v>23408600</v>
      </c>
      <c r="AG18" s="192">
        <v>2012</v>
      </c>
      <c r="AH18" s="186">
        <v>2012</v>
      </c>
      <c r="AI18" s="735">
        <v>3950000</v>
      </c>
      <c r="AJ18" s="735">
        <v>887500</v>
      </c>
      <c r="AK18" s="735">
        <v>29371100</v>
      </c>
      <c r="AL18" s="735">
        <v>19799361</v>
      </c>
      <c r="AM18" s="735">
        <v>20715683</v>
      </c>
      <c r="AN18" s="735">
        <v>2482838</v>
      </c>
      <c r="AO18" s="737">
        <v>2623224</v>
      </c>
      <c r="AP18" s="737">
        <v>367340</v>
      </c>
      <c r="AQ18" s="734">
        <v>81805576</v>
      </c>
      <c r="AR18" s="738">
        <v>4043517</v>
      </c>
      <c r="AS18" s="725">
        <v>85849093</v>
      </c>
      <c r="AT18" s="192">
        <v>2012</v>
      </c>
    </row>
    <row r="19" spans="1:46" s="185" customFormat="1" ht="17.100000000000001" customHeight="1">
      <c r="A19" s="186">
        <v>2013</v>
      </c>
      <c r="B19" s="187">
        <v>595180</v>
      </c>
      <c r="C19" s="187">
        <v>4700000</v>
      </c>
      <c r="D19" s="187">
        <v>39117</v>
      </c>
      <c r="E19" s="187">
        <v>5334297</v>
      </c>
      <c r="F19" s="187">
        <v>1125000</v>
      </c>
      <c r="G19" s="187">
        <v>23408600</v>
      </c>
      <c r="H19" s="187">
        <v>3950000</v>
      </c>
      <c r="I19" s="187">
        <v>887500</v>
      </c>
      <c r="J19" s="187">
        <v>29371100</v>
      </c>
      <c r="K19" s="187">
        <v>14886352</v>
      </c>
      <c r="L19" s="187">
        <v>20715683</v>
      </c>
      <c r="M19" s="187">
        <v>208171.94</v>
      </c>
      <c r="N19" s="730">
        <v>0</v>
      </c>
      <c r="O19" s="187">
        <v>329690</v>
      </c>
      <c r="P19" s="187">
        <v>70845293.939999998</v>
      </c>
      <c r="Q19" s="192">
        <v>2013</v>
      </c>
      <c r="R19" s="186">
        <v>2013</v>
      </c>
      <c r="S19" s="187">
        <v>1000600</v>
      </c>
      <c r="T19" s="187">
        <v>119565</v>
      </c>
      <c r="U19" s="187">
        <v>1120165</v>
      </c>
      <c r="V19" s="729">
        <v>0</v>
      </c>
      <c r="W19" s="187">
        <v>8586880</v>
      </c>
      <c r="X19" s="187">
        <v>3310529.8819999998</v>
      </c>
      <c r="Y19" s="187">
        <v>6416597.8819999993</v>
      </c>
      <c r="Z19" s="187">
        <v>16123642.881999999</v>
      </c>
      <c r="AA19" s="187">
        <v>1595780</v>
      </c>
      <c r="AB19" s="187">
        <v>4700000</v>
      </c>
      <c r="AC19" s="187">
        <v>158682</v>
      </c>
      <c r="AD19" s="187">
        <v>6454462</v>
      </c>
      <c r="AE19" s="187">
        <v>1125000</v>
      </c>
      <c r="AF19" s="187">
        <v>23408600</v>
      </c>
      <c r="AG19" s="192">
        <v>2013</v>
      </c>
      <c r="AH19" s="186">
        <v>2013</v>
      </c>
      <c r="AI19" s="735">
        <v>3950000</v>
      </c>
      <c r="AJ19" s="735">
        <v>887500</v>
      </c>
      <c r="AK19" s="735">
        <v>29371100</v>
      </c>
      <c r="AL19" s="735">
        <v>23473232</v>
      </c>
      <c r="AM19" s="735">
        <v>20715683</v>
      </c>
      <c r="AN19" s="735">
        <v>3518701.8219999997</v>
      </c>
      <c r="AO19" s="739">
        <v>3106068</v>
      </c>
      <c r="AP19" s="739">
        <v>329690</v>
      </c>
      <c r="AQ19" s="734">
        <v>86968936.821999997</v>
      </c>
      <c r="AR19" s="740">
        <v>4108548</v>
      </c>
      <c r="AS19" s="725">
        <v>91077484.821999997</v>
      </c>
      <c r="AT19" s="192">
        <v>2013</v>
      </c>
    </row>
    <row r="20" spans="1:46" s="185" customFormat="1" ht="17.100000000000001" customHeight="1">
      <c r="A20" s="186">
        <v>2014</v>
      </c>
      <c r="B20" s="187">
        <v>595180</v>
      </c>
      <c r="C20" s="187">
        <v>4700000</v>
      </c>
      <c r="D20" s="187">
        <v>48317</v>
      </c>
      <c r="E20" s="187">
        <v>5343497</v>
      </c>
      <c r="F20" s="187">
        <v>1125000</v>
      </c>
      <c r="G20" s="187">
        <v>25148600</v>
      </c>
      <c r="H20" s="187">
        <v>2950000</v>
      </c>
      <c r="I20" s="187">
        <v>387500</v>
      </c>
      <c r="J20" s="187">
        <v>29611100</v>
      </c>
      <c r="K20" s="187">
        <v>15543311</v>
      </c>
      <c r="L20" s="187">
        <v>20715683</v>
      </c>
      <c r="M20" s="187">
        <v>231482</v>
      </c>
      <c r="N20" s="730">
        <v>530441</v>
      </c>
      <c r="O20" s="187">
        <v>329690</v>
      </c>
      <c r="P20" s="187">
        <v>72305204</v>
      </c>
      <c r="Q20" s="192">
        <v>2014</v>
      </c>
      <c r="R20" s="186">
        <v>2014</v>
      </c>
      <c r="S20" s="187">
        <v>1000600</v>
      </c>
      <c r="T20" s="187">
        <v>122839</v>
      </c>
      <c r="U20" s="187">
        <v>1123439</v>
      </c>
      <c r="V20" s="729">
        <v>0</v>
      </c>
      <c r="W20" s="187">
        <v>11752580</v>
      </c>
      <c r="X20" s="187">
        <v>4242463</v>
      </c>
      <c r="Y20" s="187">
        <v>8034531</v>
      </c>
      <c r="Z20" s="187">
        <v>20910550</v>
      </c>
      <c r="AA20" s="187">
        <v>1595780</v>
      </c>
      <c r="AB20" s="187">
        <v>4700000</v>
      </c>
      <c r="AC20" s="187">
        <v>171156</v>
      </c>
      <c r="AD20" s="187">
        <v>6466936</v>
      </c>
      <c r="AE20" s="187">
        <v>1125000</v>
      </c>
      <c r="AF20" s="187">
        <v>25148600</v>
      </c>
      <c r="AG20" s="192">
        <v>2014</v>
      </c>
      <c r="AH20" s="186">
        <v>2014</v>
      </c>
      <c r="AI20" s="732">
        <v>2950000</v>
      </c>
      <c r="AJ20" s="732">
        <v>387500</v>
      </c>
      <c r="AK20" s="732">
        <v>29611100</v>
      </c>
      <c r="AL20" s="732">
        <v>27295891</v>
      </c>
      <c r="AM20" s="732">
        <v>20715683</v>
      </c>
      <c r="AN20" s="732">
        <v>4473945</v>
      </c>
      <c r="AO20" s="733">
        <v>4322509</v>
      </c>
      <c r="AP20" s="733">
        <v>329690</v>
      </c>
      <c r="AQ20" s="734">
        <v>93215755</v>
      </c>
      <c r="AR20" s="740">
        <v>3709470</v>
      </c>
      <c r="AS20" s="725">
        <v>96925225</v>
      </c>
      <c r="AT20" s="192">
        <v>2014</v>
      </c>
    </row>
    <row r="21" spans="1:46" s="185" customFormat="1" ht="17.100000000000001" customHeight="1">
      <c r="A21" s="186">
        <v>2015</v>
      </c>
      <c r="B21" s="187">
        <v>595180</v>
      </c>
      <c r="C21" s="187">
        <v>4700000</v>
      </c>
      <c r="D21" s="187">
        <v>49547</v>
      </c>
      <c r="E21" s="187">
        <v>5344727</v>
      </c>
      <c r="F21" s="187">
        <v>1125000</v>
      </c>
      <c r="G21" s="187">
        <v>25148600</v>
      </c>
      <c r="H21" s="187">
        <v>2950000</v>
      </c>
      <c r="I21" s="187">
        <v>387500</v>
      </c>
      <c r="J21" s="187">
        <v>29611100</v>
      </c>
      <c r="K21" s="187">
        <v>15487911</v>
      </c>
      <c r="L21" s="187">
        <v>21715683</v>
      </c>
      <c r="M21" s="187">
        <v>262559.43</v>
      </c>
      <c r="N21" s="730">
        <v>530441</v>
      </c>
      <c r="O21" s="187">
        <v>329690</v>
      </c>
      <c r="P21" s="187">
        <v>73282111.430000007</v>
      </c>
      <c r="Q21" s="192">
        <v>2015</v>
      </c>
      <c r="R21" s="186">
        <v>2015</v>
      </c>
      <c r="S21" s="187">
        <v>986600</v>
      </c>
      <c r="T21" s="187">
        <v>139382</v>
      </c>
      <c r="U21" s="187">
        <v>1125982</v>
      </c>
      <c r="V21" s="729">
        <v>0</v>
      </c>
      <c r="W21" s="187">
        <v>13024280</v>
      </c>
      <c r="X21" s="187">
        <v>5386808</v>
      </c>
      <c r="Y21" s="187">
        <v>10216387</v>
      </c>
      <c r="Z21" s="187">
        <v>24366649</v>
      </c>
      <c r="AA21" s="187">
        <v>1581780</v>
      </c>
      <c r="AB21" s="187">
        <v>4700000</v>
      </c>
      <c r="AC21" s="187">
        <v>188929</v>
      </c>
      <c r="AD21" s="187">
        <v>6470709</v>
      </c>
      <c r="AE21" s="187">
        <v>1125000</v>
      </c>
      <c r="AF21" s="187">
        <v>25148600</v>
      </c>
      <c r="AG21" s="192">
        <v>2015</v>
      </c>
      <c r="AH21" s="186">
        <v>2015</v>
      </c>
      <c r="AI21" s="732">
        <v>2950000</v>
      </c>
      <c r="AJ21" s="732">
        <v>387500</v>
      </c>
      <c r="AK21" s="732">
        <v>29611100</v>
      </c>
      <c r="AL21" s="732">
        <v>28512191</v>
      </c>
      <c r="AM21" s="732">
        <v>21715683</v>
      </c>
      <c r="AN21" s="732">
        <v>5649367.4299999997</v>
      </c>
      <c r="AO21" s="733">
        <v>5360020</v>
      </c>
      <c r="AP21" s="733">
        <v>329690</v>
      </c>
      <c r="AQ21" s="734">
        <v>97648761.430000007</v>
      </c>
      <c r="AR21" s="740">
        <v>3941468</v>
      </c>
      <c r="AS21" s="725">
        <v>101590229.43000001</v>
      </c>
      <c r="AT21" s="192">
        <v>2015</v>
      </c>
    </row>
    <row r="22" spans="1:46" s="185" customFormat="1" ht="17.100000000000001" customHeight="1">
      <c r="A22" s="186">
        <v>2016</v>
      </c>
      <c r="B22" s="187">
        <v>595180</v>
      </c>
      <c r="C22" s="187">
        <v>4700000</v>
      </c>
      <c r="D22" s="187">
        <v>54547</v>
      </c>
      <c r="E22" s="187">
        <v>5349727</v>
      </c>
      <c r="F22" s="187">
        <v>1125000</v>
      </c>
      <c r="G22" s="187">
        <v>29420800</v>
      </c>
      <c r="H22" s="187">
        <v>2950000</v>
      </c>
      <c r="I22" s="187">
        <v>250000</v>
      </c>
      <c r="J22" s="187">
        <v>33745800</v>
      </c>
      <c r="K22" s="187">
        <v>15487911</v>
      </c>
      <c r="L22" s="187">
        <v>23115683</v>
      </c>
      <c r="M22" s="187">
        <v>657542.13</v>
      </c>
      <c r="N22" s="730">
        <v>530441</v>
      </c>
      <c r="O22" s="187">
        <v>329440</v>
      </c>
      <c r="P22" s="187">
        <v>79216544.129999995</v>
      </c>
      <c r="Q22" s="192">
        <v>2016</v>
      </c>
      <c r="R22" s="186">
        <v>2016</v>
      </c>
      <c r="S22" s="187">
        <v>986600</v>
      </c>
      <c r="T22" s="187">
        <v>148884</v>
      </c>
      <c r="U22" s="187">
        <v>1135484</v>
      </c>
      <c r="V22" s="729">
        <v>0</v>
      </c>
      <c r="W22" s="187">
        <v>13024280</v>
      </c>
      <c r="X22" s="187">
        <v>6819545.9649999999</v>
      </c>
      <c r="Y22" s="187">
        <v>5669703</v>
      </c>
      <c r="Z22" s="187">
        <v>26649012.965</v>
      </c>
      <c r="AA22" s="187">
        <v>1581780</v>
      </c>
      <c r="AB22" s="187">
        <v>4700000</v>
      </c>
      <c r="AC22" s="187">
        <v>203431</v>
      </c>
      <c r="AD22" s="187">
        <v>6485211</v>
      </c>
      <c r="AE22" s="187">
        <v>1125000</v>
      </c>
      <c r="AF22" s="187">
        <v>29420800</v>
      </c>
      <c r="AG22" s="192">
        <v>2016</v>
      </c>
      <c r="AH22" s="186">
        <v>2016</v>
      </c>
      <c r="AI22" s="732">
        <v>2950000</v>
      </c>
      <c r="AJ22" s="732">
        <v>250000</v>
      </c>
      <c r="AK22" s="732">
        <v>33745800</v>
      </c>
      <c r="AL22" s="732">
        <v>28512191</v>
      </c>
      <c r="AM22" s="732">
        <v>23115683</v>
      </c>
      <c r="AN22" s="732">
        <v>7477088.0949999997</v>
      </c>
      <c r="AO22" s="733">
        <v>6200144</v>
      </c>
      <c r="AP22" s="733">
        <v>329440</v>
      </c>
      <c r="AQ22" s="734">
        <v>105865557.095</v>
      </c>
      <c r="AR22" s="740">
        <v>3923734</v>
      </c>
      <c r="AS22" s="725">
        <v>109789291.095</v>
      </c>
      <c r="AT22" s="192">
        <v>2016</v>
      </c>
    </row>
    <row r="23" spans="1:46" s="185" customFormat="1" ht="17.100000000000001" customHeight="1">
      <c r="A23" s="186">
        <v>2017</v>
      </c>
      <c r="B23" s="187">
        <v>595180</v>
      </c>
      <c r="C23" s="187">
        <v>4700000</v>
      </c>
      <c r="D23" s="187">
        <v>56297</v>
      </c>
      <c r="E23" s="187">
        <v>5351477</v>
      </c>
      <c r="F23" s="187">
        <v>600000</v>
      </c>
      <c r="G23" s="187">
        <v>33524578</v>
      </c>
      <c r="H23" s="187">
        <v>2950000</v>
      </c>
      <c r="I23" s="187">
        <v>0</v>
      </c>
      <c r="J23" s="187">
        <v>37074578</v>
      </c>
      <c r="K23" s="187">
        <v>15487911</v>
      </c>
      <c r="L23" s="187">
        <v>22528683</v>
      </c>
      <c r="M23" s="187">
        <v>819930</v>
      </c>
      <c r="N23" s="730">
        <v>530441</v>
      </c>
      <c r="O23" s="187">
        <v>339470</v>
      </c>
      <c r="P23" s="187">
        <v>82132490</v>
      </c>
      <c r="Q23" s="192">
        <v>2017</v>
      </c>
      <c r="R23" s="186">
        <v>2017</v>
      </c>
      <c r="S23" s="187">
        <v>986600</v>
      </c>
      <c r="T23" s="187">
        <v>151379</v>
      </c>
      <c r="U23" s="187">
        <v>1137979</v>
      </c>
      <c r="V23" s="729">
        <v>1190000</v>
      </c>
      <c r="W23" s="187">
        <v>16928316</v>
      </c>
      <c r="X23" s="187">
        <v>8366992</v>
      </c>
      <c r="Y23" s="187">
        <v>7151863</v>
      </c>
      <c r="Z23" s="187">
        <v>34775150</v>
      </c>
      <c r="AA23" s="187">
        <v>1581780</v>
      </c>
      <c r="AB23" s="187">
        <v>4700000</v>
      </c>
      <c r="AC23" s="187">
        <v>207676</v>
      </c>
      <c r="AD23" s="187">
        <v>6489456</v>
      </c>
      <c r="AE23" s="187">
        <v>600000</v>
      </c>
      <c r="AF23" s="187">
        <v>34714578</v>
      </c>
      <c r="AG23" s="192">
        <v>2017</v>
      </c>
      <c r="AH23" s="186">
        <v>2017</v>
      </c>
      <c r="AI23" s="732">
        <v>2950000</v>
      </c>
      <c r="AJ23" s="732">
        <v>0</v>
      </c>
      <c r="AK23" s="732">
        <v>38264578</v>
      </c>
      <c r="AL23" s="732">
        <v>32416227</v>
      </c>
      <c r="AM23" s="732">
        <v>22528683</v>
      </c>
      <c r="AN23" s="732">
        <v>9186923</v>
      </c>
      <c r="AO23" s="733">
        <v>7682304</v>
      </c>
      <c r="AP23" s="733">
        <v>339470</v>
      </c>
      <c r="AQ23" s="734">
        <v>116907641</v>
      </c>
      <c r="AR23" s="740">
        <v>3940825</v>
      </c>
      <c r="AS23" s="725">
        <v>120848466</v>
      </c>
      <c r="AT23" s="192">
        <v>2017</v>
      </c>
    </row>
    <row r="24" spans="1:46" s="185" customFormat="1" ht="17.100000000000001" customHeight="1">
      <c r="A24" s="329">
        <v>2018</v>
      </c>
      <c r="B24" s="741">
        <v>595380</v>
      </c>
      <c r="C24" s="741">
        <v>4700000</v>
      </c>
      <c r="D24" s="741">
        <v>56252</v>
      </c>
      <c r="E24" s="741">
        <v>5351632</v>
      </c>
      <c r="F24" s="741">
        <v>600000</v>
      </c>
      <c r="G24" s="741">
        <v>33617613</v>
      </c>
      <c r="H24" s="741">
        <v>2950000</v>
      </c>
      <c r="I24" s="741">
        <v>0</v>
      </c>
      <c r="J24" s="741">
        <v>37167613</v>
      </c>
      <c r="K24" s="741">
        <v>15195357</v>
      </c>
      <c r="L24" s="741">
        <v>21850000</v>
      </c>
      <c r="M24" s="741">
        <v>927912.44500000007</v>
      </c>
      <c r="N24" s="741">
        <v>530441</v>
      </c>
      <c r="O24" s="741">
        <v>339470</v>
      </c>
      <c r="P24" s="741">
        <v>81362425.444999993</v>
      </c>
      <c r="Q24" s="337">
        <v>2018</v>
      </c>
      <c r="R24" s="329">
        <v>2018</v>
      </c>
      <c r="S24" s="741">
        <v>986600</v>
      </c>
      <c r="T24" s="741">
        <v>152178.4</v>
      </c>
      <c r="U24" s="741">
        <v>1138778.3999999999</v>
      </c>
      <c r="V24" s="742">
        <v>1190000</v>
      </c>
      <c r="W24" s="741">
        <v>16028316</v>
      </c>
      <c r="X24" s="741">
        <v>10694896.663000001</v>
      </c>
      <c r="Y24" s="741">
        <v>8677243</v>
      </c>
      <c r="Z24" s="741">
        <v>37729234.063000001</v>
      </c>
      <c r="AA24" s="741">
        <f>B24+S24</f>
        <v>1581980</v>
      </c>
      <c r="AB24" s="741">
        <f>C24</f>
        <v>4700000</v>
      </c>
      <c r="AC24" s="741">
        <f>D24+T24</f>
        <v>208430.4</v>
      </c>
      <c r="AD24" s="741">
        <f>SUM(AA24:AC24)</f>
        <v>6490410.4000000004</v>
      </c>
      <c r="AE24" s="741">
        <f>F24</f>
        <v>600000</v>
      </c>
      <c r="AF24" s="741">
        <f>G24+V24</f>
        <v>34807613</v>
      </c>
      <c r="AG24" s="337">
        <v>2018</v>
      </c>
      <c r="AH24" s="329">
        <v>2018</v>
      </c>
      <c r="AI24" s="743">
        <f>H24</f>
        <v>2950000</v>
      </c>
      <c r="AJ24" s="743">
        <v>0</v>
      </c>
      <c r="AK24" s="743">
        <f>SUM(AE24:AF24)+SUM(AI24:AJ24)</f>
        <v>38357613</v>
      </c>
      <c r="AL24" s="743">
        <f>K24+W24</f>
        <v>31223673</v>
      </c>
      <c r="AM24" s="743">
        <f>L24</f>
        <v>21850000</v>
      </c>
      <c r="AN24" s="743">
        <f>M24+X24</f>
        <v>11622809.108000001</v>
      </c>
      <c r="AO24" s="744">
        <f>N24+Y24</f>
        <v>9207684</v>
      </c>
      <c r="AP24" s="744">
        <f>O24</f>
        <v>339470</v>
      </c>
      <c r="AQ24" s="745">
        <f>AD24+AK24+SUM(AL24:AP24)</f>
        <v>119091659.50800002</v>
      </c>
      <c r="AR24" s="746" t="s">
        <v>3054</v>
      </c>
      <c r="AS24" s="747" t="s">
        <v>3055</v>
      </c>
      <c r="AT24" s="337">
        <v>2018</v>
      </c>
    </row>
    <row r="25" spans="1:46" s="185" customFormat="1" ht="17.100000000000001" customHeight="1">
      <c r="A25" s="338">
        <v>1</v>
      </c>
      <c r="B25" s="748">
        <v>595180</v>
      </c>
      <c r="C25" s="748">
        <v>4700000</v>
      </c>
      <c r="D25" s="748">
        <v>56297</v>
      </c>
      <c r="E25" s="748">
        <v>5351477</v>
      </c>
      <c r="F25" s="748">
        <v>600000</v>
      </c>
      <c r="G25" s="748">
        <v>33524578</v>
      </c>
      <c r="H25" s="748">
        <v>2950000</v>
      </c>
      <c r="I25" s="748">
        <v>0</v>
      </c>
      <c r="J25" s="748">
        <v>37074578</v>
      </c>
      <c r="K25" s="748">
        <v>15007911</v>
      </c>
      <c r="L25" s="748">
        <v>22528683</v>
      </c>
      <c r="M25" s="748">
        <v>819930.36</v>
      </c>
      <c r="N25" s="748">
        <v>530441</v>
      </c>
      <c r="O25" s="748">
        <v>339470</v>
      </c>
      <c r="P25" s="748">
        <v>81652490.359999999</v>
      </c>
      <c r="Q25" s="749">
        <v>1</v>
      </c>
      <c r="R25" s="750">
        <v>1</v>
      </c>
      <c r="S25" s="748">
        <v>986600</v>
      </c>
      <c r="T25" s="748">
        <v>151379</v>
      </c>
      <c r="U25" s="748">
        <v>1137979</v>
      </c>
      <c r="V25" s="751">
        <v>1190000</v>
      </c>
      <c r="W25" s="748">
        <v>16928316</v>
      </c>
      <c r="X25" s="748">
        <v>8366992.4250000007</v>
      </c>
      <c r="Y25" s="748">
        <v>7151863</v>
      </c>
      <c r="Z25" s="748">
        <v>34775150.424999997</v>
      </c>
      <c r="AA25" s="748">
        <f t="shared" ref="AA25:AA36" si="0">B25+S25</f>
        <v>1581780</v>
      </c>
      <c r="AB25" s="748">
        <f t="shared" ref="AB25:AB36" si="1">C25</f>
        <v>4700000</v>
      </c>
      <c r="AC25" s="748">
        <f t="shared" ref="AC25:AC36" si="2">D25+T25</f>
        <v>207676</v>
      </c>
      <c r="AD25" s="748">
        <f t="shared" ref="AD25:AD36" si="3">SUM(AA25:AC25)</f>
        <v>6489456</v>
      </c>
      <c r="AE25" s="748">
        <f t="shared" ref="AE25:AE36" si="4">F25</f>
        <v>600000</v>
      </c>
      <c r="AF25" s="748">
        <f t="shared" ref="AF25:AF36" si="5">G25+V25</f>
        <v>34714578</v>
      </c>
      <c r="AG25" s="749">
        <v>1</v>
      </c>
      <c r="AH25" s="750">
        <v>1</v>
      </c>
      <c r="AI25" s="752">
        <v>2950000</v>
      </c>
      <c r="AJ25" s="752">
        <v>0</v>
      </c>
      <c r="AK25" s="752">
        <f t="shared" ref="AK25:AK36" si="6">SUM(AE25:AF25)+SUM(AI25:AJ25)</f>
        <v>38264578</v>
      </c>
      <c r="AL25" s="752">
        <f t="shared" ref="AL25:AL36" si="7">K25+W25</f>
        <v>31936227</v>
      </c>
      <c r="AM25" s="752">
        <f t="shared" ref="AM25:AM36" si="8">L25</f>
        <v>22528683</v>
      </c>
      <c r="AN25" s="752">
        <f t="shared" ref="AN25:AO36" si="9">M25+X25</f>
        <v>9186922.7850000001</v>
      </c>
      <c r="AO25" s="753">
        <f t="shared" si="9"/>
        <v>7682304</v>
      </c>
      <c r="AP25" s="753">
        <f t="shared" ref="AP25:AP36" si="10">O25</f>
        <v>339470</v>
      </c>
      <c r="AQ25" s="754">
        <f t="shared" ref="AQ25:AQ36" si="11">AD25+AK25+SUM(AL25:AP25)</f>
        <v>116427640.785</v>
      </c>
      <c r="AR25" s="755" t="s">
        <v>3056</v>
      </c>
      <c r="AS25" s="755" t="s">
        <v>3056</v>
      </c>
      <c r="AT25" s="749">
        <v>1</v>
      </c>
    </row>
    <row r="26" spans="1:46" s="185" customFormat="1" ht="17.100000000000001" customHeight="1">
      <c r="A26" s="338">
        <v>2</v>
      </c>
      <c r="B26" s="187">
        <v>595180</v>
      </c>
      <c r="C26" s="187">
        <v>4700000</v>
      </c>
      <c r="D26" s="187">
        <v>56297</v>
      </c>
      <c r="E26" s="187">
        <v>5351477</v>
      </c>
      <c r="F26" s="187">
        <v>600000</v>
      </c>
      <c r="G26" s="187">
        <v>33524578</v>
      </c>
      <c r="H26" s="187">
        <v>2950000</v>
      </c>
      <c r="I26" s="187">
        <v>0</v>
      </c>
      <c r="J26" s="187">
        <v>37074578</v>
      </c>
      <c r="K26" s="187">
        <v>15007911</v>
      </c>
      <c r="L26" s="187">
        <v>22528683</v>
      </c>
      <c r="M26" s="187">
        <v>819930.36</v>
      </c>
      <c r="N26" s="187">
        <v>530441</v>
      </c>
      <c r="O26" s="187">
        <v>339470</v>
      </c>
      <c r="P26" s="187">
        <v>81652490.359999999</v>
      </c>
      <c r="Q26" s="340">
        <v>2</v>
      </c>
      <c r="R26" s="338">
        <v>2</v>
      </c>
      <c r="S26" s="187">
        <v>986600</v>
      </c>
      <c r="T26" s="187">
        <v>151379</v>
      </c>
      <c r="U26" s="187">
        <v>1137979</v>
      </c>
      <c r="V26" s="729">
        <v>1190000</v>
      </c>
      <c r="W26" s="187">
        <v>16928316</v>
      </c>
      <c r="X26" s="187">
        <v>8366992.4250000007</v>
      </c>
      <c r="Y26" s="187">
        <v>7151863</v>
      </c>
      <c r="Z26" s="187">
        <v>34775150.424999997</v>
      </c>
      <c r="AA26" s="187">
        <f t="shared" si="0"/>
        <v>1581780</v>
      </c>
      <c r="AB26" s="187">
        <f t="shared" si="1"/>
        <v>4700000</v>
      </c>
      <c r="AC26" s="187">
        <f t="shared" si="2"/>
        <v>207676</v>
      </c>
      <c r="AD26" s="187">
        <f t="shared" si="3"/>
        <v>6489456</v>
      </c>
      <c r="AE26" s="187">
        <f t="shared" si="4"/>
        <v>600000</v>
      </c>
      <c r="AF26" s="187">
        <f t="shared" si="5"/>
        <v>34714578</v>
      </c>
      <c r="AG26" s="340">
        <v>2</v>
      </c>
      <c r="AH26" s="338">
        <v>2</v>
      </c>
      <c r="AI26" s="732">
        <v>2950000</v>
      </c>
      <c r="AJ26" s="732">
        <v>0</v>
      </c>
      <c r="AK26" s="732">
        <f t="shared" si="6"/>
        <v>38264578</v>
      </c>
      <c r="AL26" s="732">
        <f t="shared" si="7"/>
        <v>31936227</v>
      </c>
      <c r="AM26" s="732">
        <f t="shared" si="8"/>
        <v>22528683</v>
      </c>
      <c r="AN26" s="732">
        <f t="shared" si="9"/>
        <v>9186922.7850000001</v>
      </c>
      <c r="AO26" s="733">
        <f t="shared" si="9"/>
        <v>7682304</v>
      </c>
      <c r="AP26" s="733">
        <f t="shared" si="10"/>
        <v>339470</v>
      </c>
      <c r="AQ26" s="734">
        <f t="shared" si="11"/>
        <v>116427640.785</v>
      </c>
      <c r="AR26" s="756" t="s">
        <v>3056</v>
      </c>
      <c r="AS26" s="756" t="s">
        <v>3056</v>
      </c>
      <c r="AT26" s="340">
        <v>2</v>
      </c>
    </row>
    <row r="27" spans="1:46" s="185" customFormat="1" ht="17.100000000000001" customHeight="1">
      <c r="A27" s="338">
        <v>3</v>
      </c>
      <c r="B27" s="187">
        <v>595180</v>
      </c>
      <c r="C27" s="187">
        <v>4700000</v>
      </c>
      <c r="D27" s="187">
        <v>56297</v>
      </c>
      <c r="E27" s="187">
        <v>5351477</v>
      </c>
      <c r="F27" s="187">
        <v>600000</v>
      </c>
      <c r="G27" s="187">
        <v>33524578</v>
      </c>
      <c r="H27" s="187">
        <v>2950000</v>
      </c>
      <c r="I27" s="187">
        <v>0</v>
      </c>
      <c r="J27" s="187">
        <v>37074578</v>
      </c>
      <c r="K27" s="187">
        <v>15007911</v>
      </c>
      <c r="L27" s="187">
        <v>22528683</v>
      </c>
      <c r="M27" s="187">
        <v>844750.32499999995</v>
      </c>
      <c r="N27" s="187">
        <v>530441</v>
      </c>
      <c r="O27" s="187">
        <v>339470</v>
      </c>
      <c r="P27" s="187">
        <v>81677310.325000003</v>
      </c>
      <c r="Q27" s="340">
        <v>3</v>
      </c>
      <c r="R27" s="338">
        <v>3</v>
      </c>
      <c r="S27" s="187">
        <v>986600</v>
      </c>
      <c r="T27" s="187">
        <v>151497.4</v>
      </c>
      <c r="U27" s="187">
        <v>1138097.3999999999</v>
      </c>
      <c r="V27" s="729">
        <v>1190000</v>
      </c>
      <c r="W27" s="187">
        <v>16928316</v>
      </c>
      <c r="X27" s="187">
        <v>8664380.5649999995</v>
      </c>
      <c r="Y27" s="187">
        <v>7148763</v>
      </c>
      <c r="Z27" s="187">
        <v>35069556.965000004</v>
      </c>
      <c r="AA27" s="187">
        <f t="shared" si="0"/>
        <v>1581780</v>
      </c>
      <c r="AB27" s="187">
        <f t="shared" si="1"/>
        <v>4700000</v>
      </c>
      <c r="AC27" s="187">
        <f t="shared" si="2"/>
        <v>207794.4</v>
      </c>
      <c r="AD27" s="187">
        <f t="shared" si="3"/>
        <v>6489574.4000000004</v>
      </c>
      <c r="AE27" s="187">
        <f t="shared" si="4"/>
        <v>600000</v>
      </c>
      <c r="AF27" s="187">
        <f t="shared" si="5"/>
        <v>34714578</v>
      </c>
      <c r="AG27" s="340">
        <v>3</v>
      </c>
      <c r="AH27" s="338">
        <v>3</v>
      </c>
      <c r="AI27" s="732">
        <v>2950000</v>
      </c>
      <c r="AJ27" s="732">
        <v>0</v>
      </c>
      <c r="AK27" s="732">
        <f t="shared" si="6"/>
        <v>38264578</v>
      </c>
      <c r="AL27" s="732">
        <f t="shared" si="7"/>
        <v>31936227</v>
      </c>
      <c r="AM27" s="732">
        <f t="shared" si="8"/>
        <v>22528683</v>
      </c>
      <c r="AN27" s="732">
        <f t="shared" si="9"/>
        <v>9509130.8899999987</v>
      </c>
      <c r="AO27" s="733">
        <f t="shared" si="9"/>
        <v>7679204</v>
      </c>
      <c r="AP27" s="733">
        <f t="shared" si="10"/>
        <v>339470</v>
      </c>
      <c r="AQ27" s="734">
        <f t="shared" si="11"/>
        <v>116746867.28999999</v>
      </c>
      <c r="AR27" s="756" t="s">
        <v>3056</v>
      </c>
      <c r="AS27" s="756" t="s">
        <v>3056</v>
      </c>
      <c r="AT27" s="340">
        <v>3</v>
      </c>
    </row>
    <row r="28" spans="1:46" s="185" customFormat="1" ht="17.100000000000001" customHeight="1">
      <c r="A28" s="338">
        <v>4</v>
      </c>
      <c r="B28" s="187">
        <v>595180</v>
      </c>
      <c r="C28" s="187">
        <v>4700000</v>
      </c>
      <c r="D28" s="187">
        <v>56297</v>
      </c>
      <c r="E28" s="187">
        <v>5351477</v>
      </c>
      <c r="F28" s="187">
        <v>600000</v>
      </c>
      <c r="G28" s="187">
        <v>33524578</v>
      </c>
      <c r="H28" s="187">
        <v>2950000</v>
      </c>
      <c r="I28" s="187">
        <v>0</v>
      </c>
      <c r="J28" s="187">
        <v>37074578</v>
      </c>
      <c r="K28" s="187">
        <v>15007911</v>
      </c>
      <c r="L28" s="187">
        <v>22528683</v>
      </c>
      <c r="M28" s="187">
        <v>844750.32499999995</v>
      </c>
      <c r="N28" s="187">
        <v>530441</v>
      </c>
      <c r="O28" s="187">
        <v>339470</v>
      </c>
      <c r="P28" s="187">
        <v>81677310.325000003</v>
      </c>
      <c r="Q28" s="340">
        <v>4</v>
      </c>
      <c r="R28" s="338">
        <v>4</v>
      </c>
      <c r="S28" s="187">
        <v>986600</v>
      </c>
      <c r="T28" s="187">
        <v>151497.4</v>
      </c>
      <c r="U28" s="187">
        <v>1138097.3999999999</v>
      </c>
      <c r="V28" s="729">
        <v>1190000</v>
      </c>
      <c r="W28" s="187">
        <v>16928316</v>
      </c>
      <c r="X28" s="187">
        <v>8664380.5649999995</v>
      </c>
      <c r="Y28" s="187">
        <v>7148763</v>
      </c>
      <c r="Z28" s="187">
        <v>35069556.965000004</v>
      </c>
      <c r="AA28" s="187">
        <f t="shared" si="0"/>
        <v>1581780</v>
      </c>
      <c r="AB28" s="187">
        <f t="shared" si="1"/>
        <v>4700000</v>
      </c>
      <c r="AC28" s="187">
        <f t="shared" si="2"/>
        <v>207794.4</v>
      </c>
      <c r="AD28" s="187">
        <f t="shared" si="3"/>
        <v>6489574.4000000004</v>
      </c>
      <c r="AE28" s="187">
        <f t="shared" si="4"/>
        <v>600000</v>
      </c>
      <c r="AF28" s="187">
        <f t="shared" si="5"/>
        <v>34714578</v>
      </c>
      <c r="AG28" s="340">
        <v>4</v>
      </c>
      <c r="AH28" s="338">
        <v>4</v>
      </c>
      <c r="AI28" s="732">
        <v>2950000</v>
      </c>
      <c r="AJ28" s="732">
        <v>0</v>
      </c>
      <c r="AK28" s="732">
        <f t="shared" si="6"/>
        <v>38264578</v>
      </c>
      <c r="AL28" s="732">
        <f t="shared" si="7"/>
        <v>31936227</v>
      </c>
      <c r="AM28" s="732">
        <f t="shared" si="8"/>
        <v>22528683</v>
      </c>
      <c r="AN28" s="732">
        <f t="shared" si="9"/>
        <v>9509130.8899999987</v>
      </c>
      <c r="AO28" s="733">
        <f t="shared" si="9"/>
        <v>7679204</v>
      </c>
      <c r="AP28" s="733">
        <f t="shared" si="10"/>
        <v>339470</v>
      </c>
      <c r="AQ28" s="734">
        <f t="shared" si="11"/>
        <v>116746867.28999999</v>
      </c>
      <c r="AR28" s="756" t="s">
        <v>3056</v>
      </c>
      <c r="AS28" s="756" t="s">
        <v>3056</v>
      </c>
      <c r="AT28" s="340">
        <v>4</v>
      </c>
    </row>
    <row r="29" spans="1:46" s="185" customFormat="1" ht="17.100000000000001" customHeight="1">
      <c r="A29" s="338">
        <v>5</v>
      </c>
      <c r="B29" s="187">
        <v>595180</v>
      </c>
      <c r="C29" s="187">
        <v>4700000</v>
      </c>
      <c r="D29" s="187">
        <v>56252</v>
      </c>
      <c r="E29" s="187">
        <v>5351432</v>
      </c>
      <c r="F29" s="187">
        <v>600000</v>
      </c>
      <c r="G29" s="187">
        <v>33524578</v>
      </c>
      <c r="H29" s="187">
        <v>2950000</v>
      </c>
      <c r="I29" s="187">
        <v>0</v>
      </c>
      <c r="J29" s="187">
        <v>37074578</v>
      </c>
      <c r="K29" s="187">
        <v>15007911</v>
      </c>
      <c r="L29" s="187">
        <v>22528683</v>
      </c>
      <c r="M29" s="187">
        <v>874722.54500000004</v>
      </c>
      <c r="N29" s="187">
        <v>530441</v>
      </c>
      <c r="O29" s="187">
        <v>339470</v>
      </c>
      <c r="P29" s="187">
        <v>81707237.545000002</v>
      </c>
      <c r="Q29" s="340">
        <v>5</v>
      </c>
      <c r="R29" s="338">
        <v>5</v>
      </c>
      <c r="S29" s="187">
        <v>986600</v>
      </c>
      <c r="T29" s="187">
        <v>151633.4</v>
      </c>
      <c r="U29" s="187">
        <v>1138233.3999999999</v>
      </c>
      <c r="V29" s="729">
        <v>1190000</v>
      </c>
      <c r="W29" s="187">
        <v>16928316</v>
      </c>
      <c r="X29" s="187">
        <v>9031037.557</v>
      </c>
      <c r="Y29" s="187">
        <v>7795263</v>
      </c>
      <c r="Z29" s="187">
        <v>36082849.957000002</v>
      </c>
      <c r="AA29" s="187">
        <f t="shared" si="0"/>
        <v>1581780</v>
      </c>
      <c r="AB29" s="187">
        <f t="shared" si="1"/>
        <v>4700000</v>
      </c>
      <c r="AC29" s="187">
        <f t="shared" si="2"/>
        <v>207885.4</v>
      </c>
      <c r="AD29" s="187">
        <f t="shared" si="3"/>
        <v>6489665.4000000004</v>
      </c>
      <c r="AE29" s="187">
        <f t="shared" si="4"/>
        <v>600000</v>
      </c>
      <c r="AF29" s="187">
        <f t="shared" si="5"/>
        <v>34714578</v>
      </c>
      <c r="AG29" s="340">
        <v>5</v>
      </c>
      <c r="AH29" s="338">
        <v>5</v>
      </c>
      <c r="AI29" s="732">
        <v>2950000</v>
      </c>
      <c r="AJ29" s="732">
        <v>0</v>
      </c>
      <c r="AK29" s="732">
        <f t="shared" si="6"/>
        <v>38264578</v>
      </c>
      <c r="AL29" s="732">
        <f t="shared" si="7"/>
        <v>31936227</v>
      </c>
      <c r="AM29" s="732">
        <f t="shared" si="8"/>
        <v>22528683</v>
      </c>
      <c r="AN29" s="732">
        <f t="shared" si="9"/>
        <v>9905760.102</v>
      </c>
      <c r="AO29" s="733">
        <f t="shared" si="9"/>
        <v>8325704</v>
      </c>
      <c r="AP29" s="733">
        <f t="shared" si="10"/>
        <v>339470</v>
      </c>
      <c r="AQ29" s="734">
        <f t="shared" si="11"/>
        <v>117790087.502</v>
      </c>
      <c r="AR29" s="756" t="s">
        <v>3056</v>
      </c>
      <c r="AS29" s="756" t="s">
        <v>3056</v>
      </c>
      <c r="AT29" s="340">
        <v>5</v>
      </c>
    </row>
    <row r="30" spans="1:46" s="185" customFormat="1" ht="17.100000000000001" customHeight="1">
      <c r="A30" s="338">
        <v>6</v>
      </c>
      <c r="B30" s="187">
        <v>595180</v>
      </c>
      <c r="C30" s="187">
        <v>4700000</v>
      </c>
      <c r="D30" s="187">
        <v>56252</v>
      </c>
      <c r="E30" s="187">
        <v>5351432</v>
      </c>
      <c r="F30" s="187">
        <v>600000</v>
      </c>
      <c r="G30" s="187">
        <v>33524578</v>
      </c>
      <c r="H30" s="187">
        <v>2950000</v>
      </c>
      <c r="I30" s="187">
        <v>0</v>
      </c>
      <c r="J30" s="187">
        <v>37074578</v>
      </c>
      <c r="K30" s="187">
        <v>15101634</v>
      </c>
      <c r="L30" s="187">
        <v>21850000</v>
      </c>
      <c r="M30" s="187">
        <v>874722.54500000004</v>
      </c>
      <c r="N30" s="187">
        <v>530441</v>
      </c>
      <c r="O30" s="187">
        <v>339470</v>
      </c>
      <c r="P30" s="187">
        <v>81122277.545000002</v>
      </c>
      <c r="Q30" s="340">
        <v>6</v>
      </c>
      <c r="R30" s="338">
        <v>6</v>
      </c>
      <c r="S30" s="187">
        <v>986600</v>
      </c>
      <c r="T30" s="187">
        <v>151633.4</v>
      </c>
      <c r="U30" s="187">
        <v>1138233.3999999999</v>
      </c>
      <c r="V30" s="729">
        <v>1190000</v>
      </c>
      <c r="W30" s="187">
        <v>16928316</v>
      </c>
      <c r="X30" s="187">
        <v>9031037.557</v>
      </c>
      <c r="Y30" s="187">
        <v>7795263</v>
      </c>
      <c r="Z30" s="187">
        <v>36082849.957000002</v>
      </c>
      <c r="AA30" s="187">
        <f t="shared" si="0"/>
        <v>1581780</v>
      </c>
      <c r="AB30" s="187">
        <f t="shared" si="1"/>
        <v>4700000</v>
      </c>
      <c r="AC30" s="187">
        <f t="shared" si="2"/>
        <v>207885.4</v>
      </c>
      <c r="AD30" s="187">
        <f t="shared" si="3"/>
        <v>6489665.4000000004</v>
      </c>
      <c r="AE30" s="187">
        <f t="shared" si="4"/>
        <v>600000</v>
      </c>
      <c r="AF30" s="187">
        <f t="shared" si="5"/>
        <v>34714578</v>
      </c>
      <c r="AG30" s="340">
        <v>6</v>
      </c>
      <c r="AH30" s="338">
        <v>6</v>
      </c>
      <c r="AI30" s="732">
        <v>2950000</v>
      </c>
      <c r="AJ30" s="732">
        <v>0</v>
      </c>
      <c r="AK30" s="732">
        <f t="shared" si="6"/>
        <v>38264578</v>
      </c>
      <c r="AL30" s="732">
        <f t="shared" si="7"/>
        <v>32029950</v>
      </c>
      <c r="AM30" s="732">
        <f t="shared" si="8"/>
        <v>21850000</v>
      </c>
      <c r="AN30" s="732">
        <f t="shared" si="9"/>
        <v>9905760.102</v>
      </c>
      <c r="AO30" s="733">
        <f t="shared" si="9"/>
        <v>8325704</v>
      </c>
      <c r="AP30" s="733">
        <f t="shared" si="10"/>
        <v>339470</v>
      </c>
      <c r="AQ30" s="734">
        <f t="shared" si="11"/>
        <v>117205127.502</v>
      </c>
      <c r="AR30" s="756" t="s">
        <v>3056</v>
      </c>
      <c r="AS30" s="756" t="s">
        <v>3056</v>
      </c>
      <c r="AT30" s="340">
        <v>6</v>
      </c>
    </row>
    <row r="31" spans="1:46" s="185" customFormat="1" ht="17.100000000000001" customHeight="1">
      <c r="A31" s="338">
        <v>7</v>
      </c>
      <c r="B31" s="187">
        <v>595180</v>
      </c>
      <c r="C31" s="187">
        <v>4700000</v>
      </c>
      <c r="D31" s="187">
        <v>56252</v>
      </c>
      <c r="E31" s="187">
        <v>5351432</v>
      </c>
      <c r="F31" s="187">
        <v>600000</v>
      </c>
      <c r="G31" s="187">
        <v>33617613</v>
      </c>
      <c r="H31" s="187">
        <v>2950000</v>
      </c>
      <c r="I31" s="187">
        <v>0</v>
      </c>
      <c r="J31" s="187">
        <v>37167613</v>
      </c>
      <c r="K31" s="187">
        <v>15101634</v>
      </c>
      <c r="L31" s="187">
        <v>21850000</v>
      </c>
      <c r="M31" s="187">
        <v>896019.48499999999</v>
      </c>
      <c r="N31" s="187">
        <v>530441</v>
      </c>
      <c r="O31" s="187">
        <v>339470</v>
      </c>
      <c r="P31" s="187">
        <v>81236609.484999999</v>
      </c>
      <c r="Q31" s="340">
        <v>7</v>
      </c>
      <c r="R31" s="338">
        <v>7</v>
      </c>
      <c r="S31" s="187">
        <v>986600</v>
      </c>
      <c r="T31" s="187">
        <v>151633.4</v>
      </c>
      <c r="U31" s="187">
        <v>1138233.3999999999</v>
      </c>
      <c r="V31" s="729">
        <v>1190000</v>
      </c>
      <c r="W31" s="187">
        <v>16928316</v>
      </c>
      <c r="X31" s="187">
        <v>9189842.4289999995</v>
      </c>
      <c r="Y31" s="187">
        <v>7793543</v>
      </c>
      <c r="Z31" s="187">
        <v>36239934.829000004</v>
      </c>
      <c r="AA31" s="187">
        <f t="shared" si="0"/>
        <v>1581780</v>
      </c>
      <c r="AB31" s="187">
        <f t="shared" si="1"/>
        <v>4700000</v>
      </c>
      <c r="AC31" s="187">
        <f t="shared" si="2"/>
        <v>207885.4</v>
      </c>
      <c r="AD31" s="187">
        <f t="shared" si="3"/>
        <v>6489665.4000000004</v>
      </c>
      <c r="AE31" s="187">
        <f t="shared" si="4"/>
        <v>600000</v>
      </c>
      <c r="AF31" s="187">
        <f t="shared" si="5"/>
        <v>34807613</v>
      </c>
      <c r="AG31" s="340">
        <v>7</v>
      </c>
      <c r="AH31" s="338">
        <v>7</v>
      </c>
      <c r="AI31" s="732">
        <v>2950000</v>
      </c>
      <c r="AJ31" s="732">
        <v>0</v>
      </c>
      <c r="AK31" s="732">
        <f t="shared" si="6"/>
        <v>38357613</v>
      </c>
      <c r="AL31" s="732">
        <f t="shared" si="7"/>
        <v>32029950</v>
      </c>
      <c r="AM31" s="732">
        <f t="shared" si="8"/>
        <v>21850000</v>
      </c>
      <c r="AN31" s="732">
        <f t="shared" si="9"/>
        <v>10085861.913999999</v>
      </c>
      <c r="AO31" s="733">
        <f t="shared" si="9"/>
        <v>8323984</v>
      </c>
      <c r="AP31" s="733">
        <f t="shared" si="10"/>
        <v>339470</v>
      </c>
      <c r="AQ31" s="734">
        <f t="shared" si="11"/>
        <v>117476544.31400001</v>
      </c>
      <c r="AR31" s="756" t="s">
        <v>3056</v>
      </c>
      <c r="AS31" s="756" t="s">
        <v>3056</v>
      </c>
      <c r="AT31" s="340">
        <v>7</v>
      </c>
    </row>
    <row r="32" spans="1:46" s="185" customFormat="1" ht="17.100000000000001" customHeight="1">
      <c r="A32" s="338">
        <v>8</v>
      </c>
      <c r="B32" s="187">
        <v>595180</v>
      </c>
      <c r="C32" s="187">
        <v>4700000</v>
      </c>
      <c r="D32" s="187">
        <v>56252</v>
      </c>
      <c r="E32" s="187">
        <v>5351432</v>
      </c>
      <c r="F32" s="187">
        <v>600000</v>
      </c>
      <c r="G32" s="187">
        <v>33617613</v>
      </c>
      <c r="H32" s="187">
        <v>2950000</v>
      </c>
      <c r="I32" s="187">
        <v>0</v>
      </c>
      <c r="J32" s="187">
        <v>37167613</v>
      </c>
      <c r="K32" s="187">
        <v>15195357</v>
      </c>
      <c r="L32" s="187">
        <v>21850000</v>
      </c>
      <c r="M32" s="187">
        <v>896019.48499999999</v>
      </c>
      <c r="N32" s="187">
        <v>530441</v>
      </c>
      <c r="O32" s="187">
        <v>339470</v>
      </c>
      <c r="P32" s="187">
        <v>81330332.484999999</v>
      </c>
      <c r="Q32" s="340">
        <v>8</v>
      </c>
      <c r="R32" s="338">
        <v>8</v>
      </c>
      <c r="S32" s="187">
        <v>986600</v>
      </c>
      <c r="T32" s="187">
        <v>151633.4</v>
      </c>
      <c r="U32" s="187">
        <v>1138233.3999999999</v>
      </c>
      <c r="V32" s="729">
        <v>1190000</v>
      </c>
      <c r="W32" s="187">
        <v>16928316</v>
      </c>
      <c r="X32" s="187">
        <v>9631679.9489999991</v>
      </c>
      <c r="Y32" s="187">
        <v>7777243</v>
      </c>
      <c r="Z32" s="187">
        <v>36665472.348999999</v>
      </c>
      <c r="AA32" s="187">
        <f t="shared" si="0"/>
        <v>1581780</v>
      </c>
      <c r="AB32" s="187">
        <f t="shared" si="1"/>
        <v>4700000</v>
      </c>
      <c r="AC32" s="187">
        <f t="shared" si="2"/>
        <v>207885.4</v>
      </c>
      <c r="AD32" s="187">
        <f t="shared" si="3"/>
        <v>6489665.4000000004</v>
      </c>
      <c r="AE32" s="187">
        <f t="shared" si="4"/>
        <v>600000</v>
      </c>
      <c r="AF32" s="187">
        <f t="shared" si="5"/>
        <v>34807613</v>
      </c>
      <c r="AG32" s="340">
        <v>8</v>
      </c>
      <c r="AH32" s="338">
        <v>8</v>
      </c>
      <c r="AI32" s="732">
        <v>2950000</v>
      </c>
      <c r="AJ32" s="732">
        <v>0</v>
      </c>
      <c r="AK32" s="732">
        <f t="shared" si="6"/>
        <v>38357613</v>
      </c>
      <c r="AL32" s="732">
        <f t="shared" si="7"/>
        <v>32123673</v>
      </c>
      <c r="AM32" s="732">
        <f t="shared" si="8"/>
        <v>21850000</v>
      </c>
      <c r="AN32" s="732">
        <f t="shared" si="9"/>
        <v>10527699.433999998</v>
      </c>
      <c r="AO32" s="733">
        <f t="shared" si="9"/>
        <v>8307684</v>
      </c>
      <c r="AP32" s="733">
        <f t="shared" si="10"/>
        <v>339470</v>
      </c>
      <c r="AQ32" s="734">
        <f t="shared" si="11"/>
        <v>117995804.83399999</v>
      </c>
      <c r="AR32" s="756" t="s">
        <v>3056</v>
      </c>
      <c r="AS32" s="756" t="s">
        <v>3056</v>
      </c>
      <c r="AT32" s="340">
        <v>8</v>
      </c>
    </row>
    <row r="33" spans="1:46" s="185" customFormat="1" ht="17.100000000000001" customHeight="1">
      <c r="A33" s="338">
        <v>9</v>
      </c>
      <c r="B33" s="187">
        <v>595380</v>
      </c>
      <c r="C33" s="187">
        <v>4700000</v>
      </c>
      <c r="D33" s="187">
        <v>56252</v>
      </c>
      <c r="E33" s="187">
        <v>5351632</v>
      </c>
      <c r="F33" s="187">
        <v>600000</v>
      </c>
      <c r="G33" s="187">
        <v>33617613</v>
      </c>
      <c r="H33" s="187">
        <v>2950000</v>
      </c>
      <c r="I33" s="187">
        <v>0</v>
      </c>
      <c r="J33" s="187">
        <v>37167613</v>
      </c>
      <c r="K33" s="187">
        <v>15195357</v>
      </c>
      <c r="L33" s="187">
        <v>21850000</v>
      </c>
      <c r="M33" s="187">
        <v>896019.48499999999</v>
      </c>
      <c r="N33" s="187">
        <v>530441</v>
      </c>
      <c r="O33" s="187">
        <v>339470</v>
      </c>
      <c r="P33" s="187">
        <v>81330532.484999999</v>
      </c>
      <c r="Q33" s="340">
        <v>9</v>
      </c>
      <c r="R33" s="338">
        <v>9</v>
      </c>
      <c r="S33" s="187">
        <v>986600</v>
      </c>
      <c r="T33" s="187">
        <v>151633.4</v>
      </c>
      <c r="U33" s="187">
        <v>1138233.3999999999</v>
      </c>
      <c r="V33" s="729">
        <v>1190000</v>
      </c>
      <c r="W33" s="187">
        <v>16028316</v>
      </c>
      <c r="X33" s="187">
        <v>9631679.9489999991</v>
      </c>
      <c r="Y33" s="187">
        <v>8677243</v>
      </c>
      <c r="Z33" s="187">
        <v>36665472.348999999</v>
      </c>
      <c r="AA33" s="187">
        <f t="shared" si="0"/>
        <v>1581980</v>
      </c>
      <c r="AB33" s="187">
        <f t="shared" si="1"/>
        <v>4700000</v>
      </c>
      <c r="AC33" s="187">
        <f t="shared" si="2"/>
        <v>207885.4</v>
      </c>
      <c r="AD33" s="187">
        <f t="shared" si="3"/>
        <v>6489865.4000000004</v>
      </c>
      <c r="AE33" s="187">
        <f t="shared" si="4"/>
        <v>600000</v>
      </c>
      <c r="AF33" s="187">
        <f t="shared" si="5"/>
        <v>34807613</v>
      </c>
      <c r="AG33" s="340">
        <v>9</v>
      </c>
      <c r="AH33" s="338">
        <v>9</v>
      </c>
      <c r="AI33" s="732">
        <v>2950000</v>
      </c>
      <c r="AJ33" s="732">
        <v>0</v>
      </c>
      <c r="AK33" s="732">
        <f t="shared" si="6"/>
        <v>38357613</v>
      </c>
      <c r="AL33" s="732">
        <f t="shared" si="7"/>
        <v>31223673</v>
      </c>
      <c r="AM33" s="732">
        <f t="shared" si="8"/>
        <v>21850000</v>
      </c>
      <c r="AN33" s="732">
        <f t="shared" si="9"/>
        <v>10527699.433999998</v>
      </c>
      <c r="AO33" s="733">
        <f t="shared" si="9"/>
        <v>9207684</v>
      </c>
      <c r="AP33" s="733">
        <f t="shared" si="10"/>
        <v>339470</v>
      </c>
      <c r="AQ33" s="734">
        <f t="shared" si="11"/>
        <v>117996004.83399999</v>
      </c>
      <c r="AR33" s="756" t="s">
        <v>3056</v>
      </c>
      <c r="AS33" s="756" t="s">
        <v>3056</v>
      </c>
      <c r="AT33" s="340">
        <v>9</v>
      </c>
    </row>
    <row r="34" spans="1:46" s="185" customFormat="1" ht="17.100000000000001" customHeight="1">
      <c r="A34" s="338">
        <v>10</v>
      </c>
      <c r="B34" s="187">
        <v>595380</v>
      </c>
      <c r="C34" s="187">
        <v>4700000</v>
      </c>
      <c r="D34" s="187">
        <v>56252</v>
      </c>
      <c r="E34" s="187">
        <v>5351632</v>
      </c>
      <c r="F34" s="187">
        <v>600000</v>
      </c>
      <c r="G34" s="187">
        <v>33617613</v>
      </c>
      <c r="H34" s="187">
        <v>2950000</v>
      </c>
      <c r="I34" s="187">
        <v>0</v>
      </c>
      <c r="J34" s="187">
        <v>37167613</v>
      </c>
      <c r="K34" s="187">
        <v>15195357</v>
      </c>
      <c r="L34" s="187">
        <v>21850000</v>
      </c>
      <c r="M34" s="187">
        <v>896019.48499999999</v>
      </c>
      <c r="N34" s="187">
        <v>530441</v>
      </c>
      <c r="O34" s="187">
        <v>339470</v>
      </c>
      <c r="P34" s="187">
        <v>81330532.484999999</v>
      </c>
      <c r="Q34" s="340">
        <v>10</v>
      </c>
      <c r="R34" s="338">
        <v>10</v>
      </c>
      <c r="S34" s="187">
        <v>986600</v>
      </c>
      <c r="T34" s="187">
        <v>151633.4</v>
      </c>
      <c r="U34" s="187">
        <v>1138233.3999999999</v>
      </c>
      <c r="V34" s="729">
        <v>1190000</v>
      </c>
      <c r="W34" s="187">
        <v>16028316</v>
      </c>
      <c r="X34" s="187">
        <v>9631679.9489999991</v>
      </c>
      <c r="Y34" s="187">
        <v>8677243</v>
      </c>
      <c r="Z34" s="187">
        <v>36665472.348999999</v>
      </c>
      <c r="AA34" s="187">
        <f t="shared" si="0"/>
        <v>1581980</v>
      </c>
      <c r="AB34" s="187">
        <f t="shared" si="1"/>
        <v>4700000</v>
      </c>
      <c r="AC34" s="187">
        <f t="shared" si="2"/>
        <v>207885.4</v>
      </c>
      <c r="AD34" s="187">
        <f t="shared" si="3"/>
        <v>6489865.4000000004</v>
      </c>
      <c r="AE34" s="187">
        <f t="shared" si="4"/>
        <v>600000</v>
      </c>
      <c r="AF34" s="187">
        <f t="shared" si="5"/>
        <v>34807613</v>
      </c>
      <c r="AG34" s="340">
        <v>10</v>
      </c>
      <c r="AH34" s="338">
        <v>10</v>
      </c>
      <c r="AI34" s="732">
        <v>2950000</v>
      </c>
      <c r="AJ34" s="732">
        <v>0</v>
      </c>
      <c r="AK34" s="732">
        <f t="shared" si="6"/>
        <v>38357613</v>
      </c>
      <c r="AL34" s="732">
        <f t="shared" si="7"/>
        <v>31223673</v>
      </c>
      <c r="AM34" s="732">
        <f t="shared" si="8"/>
        <v>21850000</v>
      </c>
      <c r="AN34" s="732">
        <f t="shared" si="9"/>
        <v>10527699.433999998</v>
      </c>
      <c r="AO34" s="733">
        <f t="shared" si="9"/>
        <v>9207684</v>
      </c>
      <c r="AP34" s="733">
        <f t="shared" si="10"/>
        <v>339470</v>
      </c>
      <c r="AQ34" s="734">
        <f t="shared" si="11"/>
        <v>117996004.83399999</v>
      </c>
      <c r="AR34" s="756" t="s">
        <v>3056</v>
      </c>
      <c r="AS34" s="756" t="s">
        <v>3056</v>
      </c>
      <c r="AT34" s="340">
        <v>10</v>
      </c>
    </row>
    <row r="35" spans="1:46" s="185" customFormat="1" ht="17.100000000000001" customHeight="1">
      <c r="A35" s="338">
        <v>11</v>
      </c>
      <c r="B35" s="187">
        <v>595380</v>
      </c>
      <c r="C35" s="187">
        <v>4700000</v>
      </c>
      <c r="D35" s="187">
        <v>56252</v>
      </c>
      <c r="E35" s="187">
        <v>5351632</v>
      </c>
      <c r="F35" s="187">
        <v>600000</v>
      </c>
      <c r="G35" s="187">
        <v>33617613</v>
      </c>
      <c r="H35" s="187">
        <v>2950000</v>
      </c>
      <c r="I35" s="187">
        <v>0</v>
      </c>
      <c r="J35" s="187">
        <v>37167613</v>
      </c>
      <c r="K35" s="187">
        <v>15195357</v>
      </c>
      <c r="L35" s="187">
        <v>21850000</v>
      </c>
      <c r="M35" s="187">
        <v>909872.44500000007</v>
      </c>
      <c r="N35" s="187">
        <v>530441</v>
      </c>
      <c r="O35" s="187">
        <v>339470</v>
      </c>
      <c r="P35" s="187">
        <v>81344385.444999993</v>
      </c>
      <c r="Q35" s="340">
        <v>11</v>
      </c>
      <c r="R35" s="338">
        <v>11</v>
      </c>
      <c r="S35" s="187">
        <v>986600</v>
      </c>
      <c r="T35" s="187">
        <v>151633.4</v>
      </c>
      <c r="U35" s="187">
        <v>1138233.3999999999</v>
      </c>
      <c r="V35" s="729">
        <v>1190000</v>
      </c>
      <c r="W35" s="187">
        <v>16028316</v>
      </c>
      <c r="X35" s="187">
        <v>9887613.7190000005</v>
      </c>
      <c r="Y35" s="187">
        <v>8677243</v>
      </c>
      <c r="Z35" s="187">
        <v>36921406.119000003</v>
      </c>
      <c r="AA35" s="187">
        <f t="shared" si="0"/>
        <v>1581980</v>
      </c>
      <c r="AB35" s="187">
        <f t="shared" si="1"/>
        <v>4700000</v>
      </c>
      <c r="AC35" s="187">
        <f t="shared" si="2"/>
        <v>207885.4</v>
      </c>
      <c r="AD35" s="187">
        <f t="shared" si="3"/>
        <v>6489865.4000000004</v>
      </c>
      <c r="AE35" s="187">
        <f t="shared" si="4"/>
        <v>600000</v>
      </c>
      <c r="AF35" s="187">
        <f t="shared" si="5"/>
        <v>34807613</v>
      </c>
      <c r="AG35" s="340">
        <v>11</v>
      </c>
      <c r="AH35" s="338">
        <v>11</v>
      </c>
      <c r="AI35" s="732">
        <v>2950000</v>
      </c>
      <c r="AJ35" s="732">
        <v>0</v>
      </c>
      <c r="AK35" s="732">
        <f t="shared" si="6"/>
        <v>38357613</v>
      </c>
      <c r="AL35" s="732">
        <f t="shared" si="7"/>
        <v>31223673</v>
      </c>
      <c r="AM35" s="732">
        <f t="shared" si="8"/>
        <v>21850000</v>
      </c>
      <c r="AN35" s="732">
        <f t="shared" si="9"/>
        <v>10797486.164000001</v>
      </c>
      <c r="AO35" s="733">
        <f t="shared" si="9"/>
        <v>9207684</v>
      </c>
      <c r="AP35" s="733">
        <f t="shared" si="10"/>
        <v>339470</v>
      </c>
      <c r="AQ35" s="734">
        <f t="shared" si="11"/>
        <v>118265791.56400001</v>
      </c>
      <c r="AR35" s="756" t="s">
        <v>3056</v>
      </c>
      <c r="AS35" s="756" t="s">
        <v>3056</v>
      </c>
      <c r="AT35" s="340">
        <v>11</v>
      </c>
    </row>
    <row r="36" spans="1:46" s="185" customFormat="1" ht="17.100000000000001" customHeight="1">
      <c r="A36" s="342">
        <v>12</v>
      </c>
      <c r="B36" s="757">
        <v>595380</v>
      </c>
      <c r="C36" s="757">
        <v>4700000</v>
      </c>
      <c r="D36" s="757">
        <v>56252</v>
      </c>
      <c r="E36" s="757">
        <v>5351632</v>
      </c>
      <c r="F36" s="757">
        <v>600000</v>
      </c>
      <c r="G36" s="757">
        <v>33617613</v>
      </c>
      <c r="H36" s="757">
        <v>2950000</v>
      </c>
      <c r="I36" s="757">
        <v>0</v>
      </c>
      <c r="J36" s="757">
        <v>37167613</v>
      </c>
      <c r="K36" s="757">
        <v>15195357</v>
      </c>
      <c r="L36" s="757">
        <v>21850000</v>
      </c>
      <c r="M36" s="757">
        <v>927912.44500000007</v>
      </c>
      <c r="N36" s="757">
        <v>530441</v>
      </c>
      <c r="O36" s="757">
        <v>339470</v>
      </c>
      <c r="P36" s="757">
        <v>81362425.444999993</v>
      </c>
      <c r="Q36" s="349">
        <v>12</v>
      </c>
      <c r="R36" s="342">
        <v>12</v>
      </c>
      <c r="S36" s="757">
        <v>986600</v>
      </c>
      <c r="T36" s="757">
        <v>152178.4</v>
      </c>
      <c r="U36" s="757">
        <v>1138778.3999999999</v>
      </c>
      <c r="V36" s="758">
        <v>1190000</v>
      </c>
      <c r="W36" s="757">
        <v>16028316</v>
      </c>
      <c r="X36" s="757">
        <v>10694896.663000001</v>
      </c>
      <c r="Y36" s="757">
        <v>8677243</v>
      </c>
      <c r="Z36" s="757">
        <v>37729234.063000001</v>
      </c>
      <c r="AA36" s="757">
        <f t="shared" si="0"/>
        <v>1581980</v>
      </c>
      <c r="AB36" s="757">
        <f t="shared" si="1"/>
        <v>4700000</v>
      </c>
      <c r="AC36" s="757">
        <f t="shared" si="2"/>
        <v>208430.4</v>
      </c>
      <c r="AD36" s="757">
        <f t="shared" si="3"/>
        <v>6490410.4000000004</v>
      </c>
      <c r="AE36" s="757">
        <f t="shared" si="4"/>
        <v>600000</v>
      </c>
      <c r="AF36" s="757">
        <f t="shared" si="5"/>
        <v>34807613</v>
      </c>
      <c r="AG36" s="349">
        <v>12</v>
      </c>
      <c r="AH36" s="342">
        <v>12</v>
      </c>
      <c r="AI36" s="759">
        <v>2950000</v>
      </c>
      <c r="AJ36" s="759">
        <v>0</v>
      </c>
      <c r="AK36" s="759">
        <f t="shared" si="6"/>
        <v>38357613</v>
      </c>
      <c r="AL36" s="759">
        <f t="shared" si="7"/>
        <v>31223673</v>
      </c>
      <c r="AM36" s="759">
        <f t="shared" si="8"/>
        <v>21850000</v>
      </c>
      <c r="AN36" s="759">
        <f t="shared" si="9"/>
        <v>11622809.108000001</v>
      </c>
      <c r="AO36" s="760">
        <f t="shared" si="9"/>
        <v>9207684</v>
      </c>
      <c r="AP36" s="760">
        <f t="shared" si="10"/>
        <v>339470</v>
      </c>
      <c r="AQ36" s="761">
        <f t="shared" si="11"/>
        <v>119091659.50800002</v>
      </c>
      <c r="AR36" s="762" t="s">
        <v>3056</v>
      </c>
      <c r="AS36" s="762" t="s">
        <v>3056</v>
      </c>
      <c r="AT36" s="349">
        <v>12</v>
      </c>
    </row>
    <row r="37" spans="1:46" s="11" customFormat="1" ht="3" customHeight="1">
      <c r="A37" s="247"/>
      <c r="R37" s="247"/>
      <c r="AH37" s="247"/>
      <c r="AI37" s="763"/>
      <c r="AJ37" s="763"/>
      <c r="AK37" s="763"/>
      <c r="AL37" s="763"/>
      <c r="AM37" s="763"/>
      <c r="AN37" s="763"/>
      <c r="AO37" s="763"/>
      <c r="AP37" s="763"/>
      <c r="AR37" s="763"/>
      <c r="AS37" s="763"/>
    </row>
    <row r="38" spans="1:46" s="11" customFormat="1" ht="10.5" customHeight="1">
      <c r="A38" s="5" t="s">
        <v>3057</v>
      </c>
      <c r="J38" s="5" t="s">
        <v>2480</v>
      </c>
      <c r="R38" s="247"/>
      <c r="AH38" s="2265" t="s">
        <v>663</v>
      </c>
      <c r="AI38" s="2265"/>
      <c r="AJ38" s="2265"/>
      <c r="AK38" s="763"/>
      <c r="AL38" s="763"/>
      <c r="AM38" s="763"/>
      <c r="AN38" s="763"/>
      <c r="AO38" s="764" t="s">
        <v>3058</v>
      </c>
      <c r="AP38" s="764"/>
      <c r="AR38" s="763"/>
      <c r="AS38" s="763"/>
    </row>
    <row r="39" spans="1:46" s="11" customFormat="1" ht="9" customHeight="1">
      <c r="A39" s="5" t="s">
        <v>3059</v>
      </c>
      <c r="J39" s="5"/>
      <c r="R39" s="247"/>
      <c r="AH39" s="765"/>
      <c r="AI39" s="765"/>
      <c r="AJ39" s="765"/>
      <c r="AK39" s="763"/>
      <c r="AL39" s="763"/>
      <c r="AM39" s="763"/>
      <c r="AN39" s="763"/>
      <c r="AO39" s="763"/>
      <c r="AP39" s="763"/>
      <c r="AR39" s="763"/>
      <c r="AS39" s="763"/>
    </row>
    <row r="40" spans="1:46" s="766" customFormat="1" ht="15" customHeight="1">
      <c r="A40" s="142">
        <v>62</v>
      </c>
      <c r="Q40" s="767">
        <v>63</v>
      </c>
      <c r="R40" s="768">
        <v>64</v>
      </c>
      <c r="AG40" s="767">
        <v>65</v>
      </c>
      <c r="AH40" s="768">
        <v>66</v>
      </c>
      <c r="AI40" s="769"/>
      <c r="AJ40" s="769"/>
      <c r="AK40" s="769"/>
      <c r="AL40" s="769"/>
      <c r="AM40" s="769"/>
      <c r="AN40" s="769"/>
      <c r="AO40" s="769"/>
      <c r="AP40" s="769"/>
      <c r="AR40" s="769"/>
      <c r="AS40" s="769"/>
      <c r="AT40" s="767">
        <v>67</v>
      </c>
    </row>
    <row r="41" spans="1:46">
      <c r="R41" s="6"/>
      <c r="S41" s="251"/>
      <c r="T41" s="763"/>
      <c r="U41" s="763"/>
      <c r="V41" s="763"/>
      <c r="W41" s="763"/>
      <c r="X41" s="763"/>
      <c r="Y41" s="763"/>
      <c r="Z41" s="763"/>
      <c r="AA41" s="763"/>
      <c r="AB41" s="763"/>
      <c r="AD41" s="763"/>
      <c r="AE41" s="763"/>
      <c r="AH41" s="6"/>
      <c r="AI41" s="6"/>
      <c r="AJ41" s="6"/>
      <c r="AK41" s="6"/>
      <c r="AL41" s="6"/>
      <c r="AM41" s="6"/>
      <c r="AN41" s="6"/>
      <c r="AO41" s="6"/>
      <c r="AP41" s="6"/>
      <c r="AR41" s="6"/>
      <c r="AS41" s="6"/>
    </row>
    <row r="42" spans="1:46">
      <c r="R42" s="6"/>
      <c r="S42" s="251"/>
      <c r="T42" s="763"/>
      <c r="U42" s="763"/>
      <c r="V42" s="763"/>
      <c r="W42" s="763"/>
      <c r="X42" s="763"/>
      <c r="Y42" s="763"/>
      <c r="Z42" s="763"/>
      <c r="AA42" s="763"/>
      <c r="AB42" s="763"/>
      <c r="AD42" s="763"/>
      <c r="AE42" s="763"/>
      <c r="AH42" s="6"/>
      <c r="AI42" s="6"/>
      <c r="AJ42" s="6"/>
      <c r="AK42" s="6"/>
      <c r="AL42" s="6"/>
      <c r="AM42" s="6"/>
      <c r="AN42" s="6"/>
      <c r="AO42" s="6"/>
      <c r="AP42" s="6"/>
      <c r="AR42" s="6"/>
      <c r="AS42" s="6"/>
    </row>
    <row r="43" spans="1:46">
      <c r="R43" s="6"/>
      <c r="S43" s="251"/>
      <c r="T43" s="763"/>
      <c r="U43" s="763"/>
      <c r="V43" s="763"/>
      <c r="W43" s="763"/>
      <c r="X43" s="763"/>
      <c r="Y43" s="763"/>
      <c r="Z43" s="763"/>
      <c r="AA43" s="763"/>
      <c r="AB43" s="763"/>
      <c r="AD43" s="763"/>
      <c r="AE43" s="763"/>
      <c r="AH43" s="6"/>
      <c r="AI43" s="6"/>
      <c r="AJ43" s="6"/>
      <c r="AK43" s="6"/>
      <c r="AL43" s="6"/>
      <c r="AM43" s="6"/>
      <c r="AN43" s="6"/>
      <c r="AO43" s="6"/>
      <c r="AP43" s="6"/>
      <c r="AR43" s="6"/>
      <c r="AS43" s="6"/>
    </row>
    <row r="44" spans="1:46">
      <c r="R44" s="6"/>
      <c r="S44" s="251"/>
      <c r="T44" s="763"/>
      <c r="U44" s="763"/>
      <c r="V44" s="763"/>
      <c r="W44" s="763"/>
      <c r="X44" s="763"/>
      <c r="Y44" s="763"/>
      <c r="Z44" s="763"/>
      <c r="AA44" s="763"/>
      <c r="AB44" s="763"/>
      <c r="AD44" s="763"/>
      <c r="AE44" s="763"/>
      <c r="AH44" s="6"/>
      <c r="AI44" s="6"/>
      <c r="AJ44" s="6"/>
      <c r="AK44" s="6"/>
      <c r="AL44" s="6"/>
      <c r="AM44" s="6"/>
      <c r="AN44" s="6"/>
      <c r="AO44" s="6"/>
      <c r="AP44" s="6"/>
      <c r="AR44" s="6"/>
      <c r="AS44" s="6"/>
    </row>
    <row r="45" spans="1:46">
      <c r="R45" s="6"/>
      <c r="S45" s="251"/>
      <c r="T45" s="763"/>
      <c r="U45" s="763"/>
      <c r="V45" s="763"/>
      <c r="W45" s="763"/>
      <c r="X45" s="763"/>
      <c r="Y45" s="763"/>
      <c r="Z45" s="763"/>
      <c r="AA45" s="763"/>
      <c r="AB45" s="763"/>
      <c r="AD45" s="763"/>
      <c r="AE45" s="763"/>
      <c r="AH45" s="6"/>
      <c r="AI45" s="6"/>
      <c r="AJ45" s="6"/>
      <c r="AK45" s="6"/>
      <c r="AL45" s="6"/>
      <c r="AM45" s="6"/>
      <c r="AN45" s="6"/>
      <c r="AO45" s="6"/>
      <c r="AP45" s="6"/>
      <c r="AR45" s="6"/>
      <c r="AS45" s="6"/>
    </row>
    <row r="46" spans="1:46">
      <c r="R46" s="6"/>
      <c r="S46" s="251"/>
      <c r="T46" s="763"/>
      <c r="U46" s="763"/>
      <c r="V46" s="763"/>
      <c r="W46" s="763"/>
      <c r="X46" s="763"/>
      <c r="Y46" s="763"/>
      <c r="Z46" s="763"/>
      <c r="AA46" s="763"/>
      <c r="AB46" s="763"/>
      <c r="AD46" s="763"/>
      <c r="AE46" s="763"/>
      <c r="AH46" s="6"/>
      <c r="AI46" s="6"/>
      <c r="AJ46" s="6"/>
      <c r="AK46" s="6"/>
      <c r="AL46" s="6"/>
      <c r="AM46" s="6"/>
      <c r="AN46" s="6"/>
      <c r="AO46" s="6"/>
      <c r="AP46" s="6"/>
      <c r="AR46" s="6"/>
      <c r="AS46" s="6"/>
    </row>
    <row r="47" spans="1:46">
      <c r="R47" s="6"/>
      <c r="S47" s="251"/>
      <c r="T47" s="763"/>
      <c r="U47" s="763"/>
      <c r="V47" s="763"/>
      <c r="W47" s="763"/>
      <c r="X47" s="763"/>
      <c r="Y47" s="763"/>
      <c r="Z47" s="763"/>
      <c r="AA47" s="763"/>
      <c r="AB47" s="763"/>
      <c r="AD47" s="763"/>
      <c r="AE47" s="763"/>
      <c r="AH47" s="6"/>
      <c r="AI47" s="6"/>
      <c r="AJ47" s="6"/>
      <c r="AK47" s="6"/>
      <c r="AL47" s="6"/>
      <c r="AM47" s="6"/>
      <c r="AN47" s="6"/>
      <c r="AO47" s="6"/>
      <c r="AP47" s="6"/>
      <c r="AR47" s="6"/>
      <c r="AS47" s="6"/>
    </row>
    <row r="48" spans="1:46">
      <c r="R48" s="6"/>
      <c r="S48" s="251"/>
      <c r="T48" s="763"/>
      <c r="U48" s="763"/>
      <c r="V48" s="763"/>
      <c r="W48" s="763"/>
      <c r="X48" s="763"/>
      <c r="Y48" s="763"/>
      <c r="Z48" s="763"/>
      <c r="AA48" s="763"/>
      <c r="AB48" s="763"/>
      <c r="AD48" s="763"/>
      <c r="AE48" s="763"/>
      <c r="AH48" s="6"/>
      <c r="AI48" s="6"/>
      <c r="AJ48" s="6"/>
      <c r="AK48" s="6"/>
      <c r="AL48" s="6"/>
      <c r="AM48" s="6"/>
      <c r="AN48" s="6"/>
      <c r="AO48" s="6"/>
      <c r="AP48" s="6"/>
      <c r="AR48" s="6"/>
      <c r="AS48" s="6"/>
    </row>
    <row r="49" spans="18:45">
      <c r="R49" s="6"/>
      <c r="Z49" s="251"/>
      <c r="AA49" s="763"/>
      <c r="AB49" s="763"/>
      <c r="AC49" s="763"/>
      <c r="AD49" s="763"/>
      <c r="AE49" s="763"/>
      <c r="AF49" s="763"/>
      <c r="AG49" s="763"/>
      <c r="AH49" s="763"/>
      <c r="AK49" s="6"/>
      <c r="AL49" s="6"/>
      <c r="AM49" s="6"/>
      <c r="AN49" s="6"/>
      <c r="AO49" s="6"/>
      <c r="AP49" s="6"/>
      <c r="AR49" s="6"/>
      <c r="AS49" s="6"/>
    </row>
    <row r="50" spans="18:45">
      <c r="R50" s="6"/>
      <c r="Z50" s="251"/>
      <c r="AA50" s="763"/>
      <c r="AB50" s="763"/>
      <c r="AC50" s="763"/>
      <c r="AD50" s="763"/>
      <c r="AE50" s="763"/>
      <c r="AF50" s="763"/>
      <c r="AG50" s="763"/>
      <c r="AH50" s="763"/>
      <c r="AK50" s="6"/>
      <c r="AL50" s="6"/>
      <c r="AM50" s="6"/>
      <c r="AN50" s="6"/>
      <c r="AO50" s="6"/>
      <c r="AP50" s="6"/>
      <c r="AR50" s="6"/>
      <c r="AS50" s="6"/>
    </row>
    <row r="51" spans="18:45">
      <c r="R51" s="6"/>
      <c r="Z51" s="251"/>
      <c r="AA51" s="763"/>
      <c r="AB51" s="763"/>
      <c r="AC51" s="763"/>
      <c r="AD51" s="763"/>
      <c r="AE51" s="763"/>
      <c r="AF51" s="763"/>
      <c r="AG51" s="763"/>
      <c r="AH51" s="763"/>
      <c r="AK51" s="6"/>
      <c r="AL51" s="6"/>
      <c r="AM51" s="6"/>
      <c r="AN51" s="6"/>
      <c r="AO51" s="6"/>
      <c r="AP51" s="6"/>
      <c r="AR51" s="6"/>
      <c r="AS51" s="6"/>
    </row>
    <row r="52" spans="18:45">
      <c r="R52" s="6"/>
      <c r="Z52" s="251"/>
      <c r="AA52" s="763"/>
      <c r="AB52" s="763"/>
      <c r="AC52" s="763"/>
      <c r="AD52" s="763"/>
      <c r="AE52" s="763"/>
      <c r="AF52" s="763"/>
      <c r="AG52" s="763"/>
      <c r="AH52" s="763"/>
      <c r="AK52" s="6"/>
      <c r="AL52" s="6"/>
      <c r="AM52" s="6"/>
      <c r="AN52" s="6"/>
      <c r="AO52" s="6"/>
      <c r="AP52" s="6"/>
      <c r="AR52" s="6"/>
      <c r="AS52" s="6"/>
    </row>
    <row r="53" spans="18:45">
      <c r="R53" s="6"/>
      <c r="Z53" s="251"/>
      <c r="AA53" s="763"/>
      <c r="AB53" s="763"/>
      <c r="AC53" s="763"/>
      <c r="AD53" s="763"/>
      <c r="AE53" s="763"/>
      <c r="AF53" s="763"/>
      <c r="AG53" s="763"/>
      <c r="AH53" s="763"/>
      <c r="AK53" s="6"/>
      <c r="AL53" s="6"/>
      <c r="AM53" s="6"/>
      <c r="AN53" s="6"/>
      <c r="AO53" s="6"/>
      <c r="AP53" s="6"/>
      <c r="AR53" s="6"/>
      <c r="AS53" s="6"/>
    </row>
  </sheetData>
  <mergeCells count="27">
    <mergeCell ref="AH38:AJ38"/>
    <mergeCell ref="AS3:AS5"/>
    <mergeCell ref="AT3:AT5"/>
    <mergeCell ref="B4:E4"/>
    <mergeCell ref="F4:J4"/>
    <mergeCell ref="K4:K5"/>
    <mergeCell ref="S4:U4"/>
    <mergeCell ref="W4:W5"/>
    <mergeCell ref="AA4:AD4"/>
    <mergeCell ref="AE4:AF4"/>
    <mergeCell ref="AI4:AK4"/>
    <mergeCell ref="AA3:AF3"/>
    <mergeCell ref="AG3:AG5"/>
    <mergeCell ref="AH3:AH5"/>
    <mergeCell ref="AI3:AL3"/>
    <mergeCell ref="AO3:AQ3"/>
    <mergeCell ref="AR3:AR5"/>
    <mergeCell ref="A2:G2"/>
    <mergeCell ref="R2:Z2"/>
    <mergeCell ref="AH2:AN2"/>
    <mergeCell ref="AS2:AT2"/>
    <mergeCell ref="A3:A5"/>
    <mergeCell ref="B3:I3"/>
    <mergeCell ref="J3:P3"/>
    <mergeCell ref="Q3:Q5"/>
    <mergeCell ref="R3:R5"/>
    <mergeCell ref="S3:Z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>
    <oddFooter xml:space="preserve">&amp;C&amp;10
 </oddFooter>
  </headerFooter>
  <colBreaks count="5" manualBreakCount="5">
    <brk id="9" max="40" man="1"/>
    <brk id="17" max="1048575" man="1"/>
    <brk id="26" max="41" man="1"/>
    <brk id="33" max="1048575" man="1"/>
    <brk id="40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</sheetPr>
  <dimension ref="A1:R26"/>
  <sheetViews>
    <sheetView view="pageBreakPreview" zoomScale="115" zoomScaleNormal="100" zoomScaleSheetLayoutView="115" workbookViewId="0">
      <selection activeCell="G11" sqref="G11"/>
    </sheetView>
  </sheetViews>
  <sheetFormatPr defaultRowHeight="13.5"/>
  <cols>
    <col min="1" max="1" width="11.25" style="96" customWidth="1"/>
    <col min="2" max="5" width="7.625" style="96" customWidth="1"/>
    <col min="6" max="10" width="8.25" style="96" customWidth="1"/>
    <col min="11" max="15" width="10.25" style="96" customWidth="1"/>
    <col min="16" max="17" width="9.875" style="96" customWidth="1"/>
    <col min="18" max="18" width="11.5" style="96" customWidth="1"/>
    <col min="19" max="16384" width="9" style="96"/>
  </cols>
  <sheetData>
    <row r="1" spans="1:18" ht="22.5">
      <c r="A1" s="150" t="s">
        <v>665</v>
      </c>
      <c r="G1" s="257"/>
    </row>
    <row r="2" spans="1:18" ht="4.5" customHeight="1"/>
    <row r="3" spans="1:18" ht="21">
      <c r="A3" s="151" t="s">
        <v>666</v>
      </c>
      <c r="C3" s="259"/>
      <c r="D3" s="770"/>
      <c r="E3" s="259"/>
      <c r="F3" s="259"/>
      <c r="R3" s="155" t="s">
        <v>666</v>
      </c>
    </row>
    <row r="4" spans="1:18" ht="27" customHeight="1">
      <c r="A4" s="2122" t="s">
        <v>667</v>
      </c>
      <c r="B4" s="2124" t="s">
        <v>105</v>
      </c>
      <c r="C4" s="2118"/>
      <c r="D4" s="2118"/>
      <c r="E4" s="2118"/>
      <c r="F4" s="2118" t="s">
        <v>106</v>
      </c>
      <c r="G4" s="2118"/>
      <c r="H4" s="2118"/>
      <c r="I4" s="2118"/>
      <c r="J4" s="2118"/>
      <c r="K4" s="2125" t="s">
        <v>668</v>
      </c>
      <c r="L4" s="2126"/>
      <c r="M4" s="2127"/>
      <c r="N4" s="2120" t="s">
        <v>108</v>
      </c>
      <c r="O4" s="2120" t="s">
        <v>109</v>
      </c>
      <c r="P4" s="2120" t="s">
        <v>110</v>
      </c>
      <c r="Q4" s="2120" t="s">
        <v>111</v>
      </c>
      <c r="R4" s="2120" t="s">
        <v>112</v>
      </c>
    </row>
    <row r="5" spans="1:18" ht="41.25" customHeight="1">
      <c r="A5" s="2123"/>
      <c r="B5" s="260" t="s">
        <v>87</v>
      </c>
      <c r="C5" s="161" t="s">
        <v>88</v>
      </c>
      <c r="D5" s="161" t="s">
        <v>669</v>
      </c>
      <c r="E5" s="161" t="s">
        <v>115</v>
      </c>
      <c r="F5" s="161" t="s">
        <v>91</v>
      </c>
      <c r="G5" s="161" t="s">
        <v>92</v>
      </c>
      <c r="H5" s="161" t="s">
        <v>93</v>
      </c>
      <c r="I5" s="161" t="s">
        <v>97</v>
      </c>
      <c r="J5" s="161" t="s">
        <v>90</v>
      </c>
      <c r="K5" s="261" t="s">
        <v>116</v>
      </c>
      <c r="L5" s="261" t="s">
        <v>117</v>
      </c>
      <c r="M5" s="261" t="s">
        <v>115</v>
      </c>
      <c r="N5" s="2121"/>
      <c r="O5" s="2121"/>
      <c r="P5" s="2121"/>
      <c r="Q5" s="2121"/>
      <c r="R5" s="2121"/>
    </row>
    <row r="6" spans="1:18" ht="29.1" customHeight="1">
      <c r="A6" s="262" t="s">
        <v>118</v>
      </c>
      <c r="B6" s="771">
        <v>0</v>
      </c>
      <c r="C6" s="772">
        <v>4700000</v>
      </c>
      <c r="D6" s="772">
        <v>0</v>
      </c>
      <c r="E6" s="772">
        <v>4700000</v>
      </c>
      <c r="F6" s="772">
        <v>0</v>
      </c>
      <c r="G6" s="772">
        <v>0</v>
      </c>
      <c r="H6" s="772">
        <v>0</v>
      </c>
      <c r="I6" s="772">
        <v>0</v>
      </c>
      <c r="J6" s="772">
        <v>0</v>
      </c>
      <c r="K6" s="772">
        <v>0</v>
      </c>
      <c r="L6" s="772">
        <v>0</v>
      </c>
      <c r="M6" s="772">
        <v>0</v>
      </c>
      <c r="N6" s="772">
        <v>0</v>
      </c>
      <c r="O6" s="772">
        <v>0</v>
      </c>
      <c r="P6" s="772">
        <v>0</v>
      </c>
      <c r="Q6" s="772">
        <v>0</v>
      </c>
      <c r="R6" s="772">
        <v>4700000</v>
      </c>
    </row>
    <row r="7" spans="1:18" ht="29.1" customHeight="1">
      <c r="A7" s="268" t="s">
        <v>119</v>
      </c>
      <c r="B7" s="771">
        <v>0</v>
      </c>
      <c r="C7" s="772">
        <v>0</v>
      </c>
      <c r="D7" s="772">
        <v>0</v>
      </c>
      <c r="E7" s="772">
        <v>0</v>
      </c>
      <c r="F7" s="772">
        <v>600000</v>
      </c>
      <c r="G7" s="772">
        <v>0</v>
      </c>
      <c r="H7" s="772">
        <v>0</v>
      </c>
      <c r="I7" s="772">
        <v>0</v>
      </c>
      <c r="J7" s="772">
        <v>600000</v>
      </c>
      <c r="K7" s="772">
        <v>0</v>
      </c>
      <c r="L7" s="772">
        <v>0</v>
      </c>
      <c r="M7" s="772">
        <v>0</v>
      </c>
      <c r="N7" s="772">
        <v>0</v>
      </c>
      <c r="O7" s="772">
        <v>0</v>
      </c>
      <c r="P7" s="772">
        <v>0</v>
      </c>
      <c r="Q7" s="772">
        <v>0</v>
      </c>
      <c r="R7" s="772">
        <v>600000</v>
      </c>
    </row>
    <row r="8" spans="1:18" ht="29.1" customHeight="1">
      <c r="A8" s="268" t="s">
        <v>120</v>
      </c>
      <c r="B8" s="771">
        <v>0</v>
      </c>
      <c r="C8" s="772">
        <v>0</v>
      </c>
      <c r="D8" s="772">
        <v>0</v>
      </c>
      <c r="E8" s="772">
        <v>0</v>
      </c>
      <c r="F8" s="772">
        <v>0</v>
      </c>
      <c r="G8" s="772">
        <v>34807613</v>
      </c>
      <c r="H8" s="772">
        <v>0</v>
      </c>
      <c r="I8" s="772">
        <v>0</v>
      </c>
      <c r="J8" s="772">
        <v>34807613</v>
      </c>
      <c r="K8" s="772">
        <v>0</v>
      </c>
      <c r="L8" s="772">
        <v>0</v>
      </c>
      <c r="M8" s="772">
        <v>0</v>
      </c>
      <c r="N8" s="772">
        <v>0</v>
      </c>
      <c r="O8" s="772">
        <v>0</v>
      </c>
      <c r="P8" s="772">
        <v>1562724</v>
      </c>
      <c r="Q8" s="772">
        <v>0</v>
      </c>
      <c r="R8" s="772">
        <v>36370337</v>
      </c>
    </row>
    <row r="9" spans="1:18" ht="29.1" customHeight="1">
      <c r="A9" s="268" t="s">
        <v>121</v>
      </c>
      <c r="B9" s="771">
        <v>0</v>
      </c>
      <c r="C9" s="772">
        <v>0</v>
      </c>
      <c r="D9" s="772">
        <v>0</v>
      </c>
      <c r="E9" s="772">
        <v>0</v>
      </c>
      <c r="F9" s="772">
        <v>0</v>
      </c>
      <c r="G9" s="772">
        <v>0</v>
      </c>
      <c r="H9" s="772">
        <v>2950000</v>
      </c>
      <c r="I9" s="772">
        <v>0</v>
      </c>
      <c r="J9" s="772">
        <v>2950000</v>
      </c>
      <c r="K9" s="772">
        <v>0</v>
      </c>
      <c r="L9" s="772">
        <v>758246</v>
      </c>
      <c r="M9" s="772">
        <v>758246</v>
      </c>
      <c r="N9" s="772">
        <v>0</v>
      </c>
      <c r="O9" s="772">
        <v>0</v>
      </c>
      <c r="P9" s="772">
        <v>259300</v>
      </c>
      <c r="Q9" s="772">
        <v>339470</v>
      </c>
      <c r="R9" s="772">
        <v>4307016</v>
      </c>
    </row>
    <row r="10" spans="1:18" ht="29.1" customHeight="1">
      <c r="A10" s="268" t="s">
        <v>122</v>
      </c>
      <c r="B10" s="771">
        <v>0</v>
      </c>
      <c r="C10" s="772">
        <v>0</v>
      </c>
      <c r="D10" s="772">
        <v>0</v>
      </c>
      <c r="E10" s="772">
        <v>0</v>
      </c>
      <c r="F10" s="772">
        <v>0</v>
      </c>
      <c r="G10" s="772">
        <v>0</v>
      </c>
      <c r="H10" s="772">
        <v>0</v>
      </c>
      <c r="I10" s="772">
        <v>0</v>
      </c>
      <c r="J10" s="772">
        <v>0</v>
      </c>
      <c r="K10" s="772">
        <v>30465427</v>
      </c>
      <c r="L10" s="772">
        <v>0</v>
      </c>
      <c r="M10" s="772">
        <v>30465427</v>
      </c>
      <c r="N10" s="772">
        <v>0</v>
      </c>
      <c r="O10" s="772">
        <v>0</v>
      </c>
      <c r="P10" s="772">
        <v>7385660</v>
      </c>
      <c r="Q10" s="772">
        <v>0</v>
      </c>
      <c r="R10" s="772">
        <v>37851087</v>
      </c>
    </row>
    <row r="11" spans="1:18" ht="29.1" customHeight="1">
      <c r="A11" s="273" t="s">
        <v>123</v>
      </c>
      <c r="B11" s="773">
        <v>0</v>
      </c>
      <c r="C11" s="774">
        <v>0</v>
      </c>
      <c r="D11" s="774">
        <v>0</v>
      </c>
      <c r="E11" s="774">
        <v>0</v>
      </c>
      <c r="F11" s="774">
        <v>0</v>
      </c>
      <c r="G11" s="774">
        <v>0</v>
      </c>
      <c r="H11" s="774">
        <v>0</v>
      </c>
      <c r="I11" s="774">
        <v>0</v>
      </c>
      <c r="J11" s="774">
        <v>0</v>
      </c>
      <c r="K11" s="774">
        <v>0</v>
      </c>
      <c r="L11" s="774">
        <v>0</v>
      </c>
      <c r="M11" s="774">
        <v>0</v>
      </c>
      <c r="N11" s="774">
        <v>21850000</v>
      </c>
      <c r="O11" s="774">
        <v>0</v>
      </c>
      <c r="P11" s="774">
        <v>0</v>
      </c>
      <c r="Q11" s="774">
        <v>0</v>
      </c>
      <c r="R11" s="774">
        <v>21850000</v>
      </c>
    </row>
    <row r="12" spans="1:18" ht="29.1" customHeight="1">
      <c r="A12" s="278" t="s">
        <v>124</v>
      </c>
      <c r="B12" s="775">
        <v>0</v>
      </c>
      <c r="C12" s="776">
        <v>4700000</v>
      </c>
      <c r="D12" s="776">
        <v>0</v>
      </c>
      <c r="E12" s="776">
        <v>4700000</v>
      </c>
      <c r="F12" s="776">
        <v>600000</v>
      </c>
      <c r="G12" s="776">
        <v>34807613</v>
      </c>
      <c r="H12" s="776">
        <v>2950000</v>
      </c>
      <c r="I12" s="776">
        <v>0</v>
      </c>
      <c r="J12" s="776">
        <v>38357613</v>
      </c>
      <c r="K12" s="776">
        <v>30465427</v>
      </c>
      <c r="L12" s="776">
        <v>758246</v>
      </c>
      <c r="M12" s="776">
        <v>31223673</v>
      </c>
      <c r="N12" s="776">
        <v>21850000</v>
      </c>
      <c r="O12" s="776">
        <v>0</v>
      </c>
      <c r="P12" s="776">
        <v>9207684</v>
      </c>
      <c r="Q12" s="776">
        <v>339470</v>
      </c>
      <c r="R12" s="776">
        <v>105678440</v>
      </c>
    </row>
    <row r="13" spans="1:18" ht="29.1" customHeight="1">
      <c r="A13" s="283" t="s">
        <v>125</v>
      </c>
      <c r="B13" s="777">
        <v>1581980</v>
      </c>
      <c r="C13" s="778">
        <v>0</v>
      </c>
      <c r="D13" s="778">
        <v>208430</v>
      </c>
      <c r="E13" s="778">
        <v>1790410</v>
      </c>
      <c r="F13" s="778">
        <v>0</v>
      </c>
      <c r="G13" s="778">
        <v>0</v>
      </c>
      <c r="H13" s="778">
        <v>0</v>
      </c>
      <c r="I13" s="778">
        <v>0</v>
      </c>
      <c r="J13" s="778">
        <v>0</v>
      </c>
      <c r="K13" s="778">
        <v>0</v>
      </c>
      <c r="L13" s="778">
        <v>0</v>
      </c>
      <c r="M13" s="778">
        <v>0</v>
      </c>
      <c r="N13" s="778">
        <v>0</v>
      </c>
      <c r="O13" s="778">
        <v>0</v>
      </c>
      <c r="P13" s="778">
        <v>0</v>
      </c>
      <c r="Q13" s="778">
        <v>0</v>
      </c>
      <c r="R13" s="778">
        <v>1790410</v>
      </c>
    </row>
    <row r="14" spans="1:18" ht="29.1" customHeight="1">
      <c r="A14" s="287" t="s">
        <v>126</v>
      </c>
      <c r="B14" s="771">
        <v>0</v>
      </c>
      <c r="C14" s="772">
        <v>0</v>
      </c>
      <c r="D14" s="772">
        <v>0</v>
      </c>
      <c r="E14" s="772">
        <v>0</v>
      </c>
      <c r="F14" s="772">
        <v>0</v>
      </c>
      <c r="G14" s="772">
        <v>0</v>
      </c>
      <c r="H14" s="772">
        <v>0</v>
      </c>
      <c r="I14" s="772">
        <v>0</v>
      </c>
      <c r="J14" s="772">
        <v>0</v>
      </c>
      <c r="K14" s="772">
        <v>0</v>
      </c>
      <c r="L14" s="772">
        <v>0</v>
      </c>
      <c r="M14" s="772">
        <v>0</v>
      </c>
      <c r="N14" s="772">
        <v>0</v>
      </c>
      <c r="O14" s="772">
        <v>7129860</v>
      </c>
      <c r="P14" s="772">
        <v>0</v>
      </c>
      <c r="Q14" s="772">
        <v>0</v>
      </c>
      <c r="R14" s="772">
        <v>7129860</v>
      </c>
    </row>
    <row r="15" spans="1:18" ht="29.1" customHeight="1">
      <c r="A15" s="268" t="s">
        <v>127</v>
      </c>
      <c r="B15" s="771">
        <v>0</v>
      </c>
      <c r="C15" s="772">
        <v>0</v>
      </c>
      <c r="D15" s="772">
        <v>0</v>
      </c>
      <c r="E15" s="772">
        <v>0</v>
      </c>
      <c r="F15" s="772">
        <v>0</v>
      </c>
      <c r="G15" s="772">
        <v>0</v>
      </c>
      <c r="H15" s="772">
        <v>0</v>
      </c>
      <c r="I15" s="772">
        <v>0</v>
      </c>
      <c r="J15" s="772">
        <v>0</v>
      </c>
      <c r="K15" s="772">
        <v>0</v>
      </c>
      <c r="L15" s="772">
        <v>0</v>
      </c>
      <c r="M15" s="772">
        <v>0</v>
      </c>
      <c r="N15" s="772">
        <v>0</v>
      </c>
      <c r="O15" s="772">
        <v>1420330</v>
      </c>
      <c r="P15" s="772">
        <v>0</v>
      </c>
      <c r="Q15" s="772">
        <v>0</v>
      </c>
      <c r="R15" s="772">
        <v>1420330</v>
      </c>
    </row>
    <row r="16" spans="1:18" ht="29.1" customHeight="1">
      <c r="A16" s="287" t="s">
        <v>128</v>
      </c>
      <c r="B16" s="771">
        <v>0</v>
      </c>
      <c r="C16" s="772">
        <v>0</v>
      </c>
      <c r="D16" s="772">
        <v>0</v>
      </c>
      <c r="E16" s="772">
        <v>0</v>
      </c>
      <c r="F16" s="772">
        <v>0</v>
      </c>
      <c r="G16" s="772">
        <v>0</v>
      </c>
      <c r="H16" s="772">
        <v>0</v>
      </c>
      <c r="I16" s="772">
        <v>0</v>
      </c>
      <c r="J16" s="772">
        <v>0</v>
      </c>
      <c r="K16" s="772">
        <v>0</v>
      </c>
      <c r="L16" s="772">
        <v>0</v>
      </c>
      <c r="M16" s="772">
        <v>0</v>
      </c>
      <c r="N16" s="772">
        <v>0</v>
      </c>
      <c r="O16" s="772">
        <v>255000</v>
      </c>
      <c r="P16" s="772">
        <v>0</v>
      </c>
      <c r="Q16" s="772">
        <v>0</v>
      </c>
      <c r="R16" s="772">
        <v>255000</v>
      </c>
    </row>
    <row r="17" spans="1:18" ht="29.1" customHeight="1">
      <c r="A17" s="287" t="s">
        <v>129</v>
      </c>
      <c r="B17" s="771">
        <v>0</v>
      </c>
      <c r="C17" s="772">
        <v>0</v>
      </c>
      <c r="D17" s="772">
        <v>0</v>
      </c>
      <c r="E17" s="772">
        <v>0</v>
      </c>
      <c r="F17" s="772">
        <v>0</v>
      </c>
      <c r="G17" s="772">
        <v>0</v>
      </c>
      <c r="H17" s="772">
        <v>0</v>
      </c>
      <c r="I17" s="772">
        <v>0</v>
      </c>
      <c r="J17" s="772">
        <v>0</v>
      </c>
      <c r="K17" s="772">
        <v>0</v>
      </c>
      <c r="L17" s="772">
        <v>0</v>
      </c>
      <c r="M17" s="772">
        <v>0</v>
      </c>
      <c r="N17" s="772">
        <v>0</v>
      </c>
      <c r="O17" s="772">
        <v>470253</v>
      </c>
      <c r="P17" s="772">
        <v>0</v>
      </c>
      <c r="Q17" s="772">
        <v>0</v>
      </c>
      <c r="R17" s="772">
        <v>470253</v>
      </c>
    </row>
    <row r="18" spans="1:18" ht="29.1" customHeight="1">
      <c r="A18" s="287" t="s">
        <v>130</v>
      </c>
      <c r="B18" s="771">
        <v>0</v>
      </c>
      <c r="C18" s="772">
        <v>0</v>
      </c>
      <c r="D18" s="772">
        <v>0</v>
      </c>
      <c r="E18" s="772">
        <v>0</v>
      </c>
      <c r="F18" s="772">
        <v>0</v>
      </c>
      <c r="G18" s="772">
        <v>0</v>
      </c>
      <c r="H18" s="772">
        <v>0</v>
      </c>
      <c r="I18" s="772">
        <v>0</v>
      </c>
      <c r="J18" s="772">
        <v>0</v>
      </c>
      <c r="K18" s="772">
        <v>0</v>
      </c>
      <c r="L18" s="772">
        <v>0</v>
      </c>
      <c r="M18" s="772">
        <v>0</v>
      </c>
      <c r="N18" s="772">
        <v>0</v>
      </c>
      <c r="O18" s="772">
        <v>234439</v>
      </c>
      <c r="P18" s="772">
        <v>0</v>
      </c>
      <c r="Q18" s="772">
        <v>0</v>
      </c>
      <c r="R18" s="772">
        <v>234439</v>
      </c>
    </row>
    <row r="19" spans="1:18" ht="29.1" customHeight="1">
      <c r="A19" s="268" t="s">
        <v>131</v>
      </c>
      <c r="B19" s="771">
        <v>0</v>
      </c>
      <c r="C19" s="772">
        <v>0</v>
      </c>
      <c r="D19" s="772">
        <v>0</v>
      </c>
      <c r="E19" s="772">
        <v>0</v>
      </c>
      <c r="F19" s="772">
        <v>0</v>
      </c>
      <c r="G19" s="772">
        <v>0</v>
      </c>
      <c r="H19" s="772">
        <v>0</v>
      </c>
      <c r="I19" s="772">
        <v>0</v>
      </c>
      <c r="J19" s="772">
        <v>0</v>
      </c>
      <c r="K19" s="772">
        <v>0</v>
      </c>
      <c r="L19" s="772">
        <v>0</v>
      </c>
      <c r="M19" s="772">
        <v>0</v>
      </c>
      <c r="N19" s="772">
        <v>0</v>
      </c>
      <c r="O19" s="772">
        <v>67406</v>
      </c>
      <c r="P19" s="772">
        <v>0</v>
      </c>
      <c r="Q19" s="772">
        <v>0</v>
      </c>
      <c r="R19" s="772">
        <v>67406</v>
      </c>
    </row>
    <row r="20" spans="1:18" ht="29.1" customHeight="1">
      <c r="A20" s="268" t="s">
        <v>132</v>
      </c>
      <c r="B20" s="771">
        <v>0</v>
      </c>
      <c r="C20" s="772">
        <v>0</v>
      </c>
      <c r="D20" s="772">
        <v>0</v>
      </c>
      <c r="E20" s="772">
        <v>0</v>
      </c>
      <c r="F20" s="772">
        <v>0</v>
      </c>
      <c r="G20" s="772">
        <v>0</v>
      </c>
      <c r="H20" s="772">
        <v>0</v>
      </c>
      <c r="I20" s="772">
        <v>0</v>
      </c>
      <c r="J20" s="772">
        <v>0</v>
      </c>
      <c r="K20" s="772">
        <v>0</v>
      </c>
      <c r="L20" s="772">
        <v>0</v>
      </c>
      <c r="M20" s="772">
        <v>0</v>
      </c>
      <c r="N20" s="772">
        <v>0</v>
      </c>
      <c r="O20" s="772">
        <v>1355500</v>
      </c>
      <c r="P20" s="772">
        <v>0</v>
      </c>
      <c r="Q20" s="772">
        <v>0</v>
      </c>
      <c r="R20" s="772">
        <v>1355500</v>
      </c>
    </row>
    <row r="21" spans="1:18" ht="29.1" customHeight="1">
      <c r="A21" s="268" t="s">
        <v>133</v>
      </c>
      <c r="B21" s="771">
        <v>0</v>
      </c>
      <c r="C21" s="772">
        <v>0</v>
      </c>
      <c r="D21" s="772">
        <v>0</v>
      </c>
      <c r="E21" s="772">
        <v>0</v>
      </c>
      <c r="F21" s="772">
        <v>0</v>
      </c>
      <c r="G21" s="772">
        <v>0</v>
      </c>
      <c r="H21" s="772">
        <v>0</v>
      </c>
      <c r="I21" s="772">
        <v>0</v>
      </c>
      <c r="J21" s="772">
        <v>0</v>
      </c>
      <c r="K21" s="772">
        <v>0</v>
      </c>
      <c r="L21" s="772">
        <v>0</v>
      </c>
      <c r="M21" s="772">
        <v>0</v>
      </c>
      <c r="N21" s="772">
        <v>0</v>
      </c>
      <c r="O21" s="772">
        <v>343691</v>
      </c>
      <c r="P21" s="772">
        <v>0</v>
      </c>
      <c r="Q21" s="772">
        <v>0</v>
      </c>
      <c r="R21" s="772">
        <v>343691</v>
      </c>
    </row>
    <row r="22" spans="1:18" ht="29.1" customHeight="1">
      <c r="A22" s="287" t="s">
        <v>134</v>
      </c>
      <c r="B22" s="773">
        <v>0</v>
      </c>
      <c r="C22" s="774">
        <v>0</v>
      </c>
      <c r="D22" s="774">
        <v>0</v>
      </c>
      <c r="E22" s="774">
        <v>0</v>
      </c>
      <c r="F22" s="774">
        <v>0</v>
      </c>
      <c r="G22" s="774">
        <v>0</v>
      </c>
      <c r="H22" s="774">
        <v>0</v>
      </c>
      <c r="I22" s="774">
        <v>0</v>
      </c>
      <c r="J22" s="774">
        <v>0</v>
      </c>
      <c r="K22" s="774">
        <v>0</v>
      </c>
      <c r="L22" s="774">
        <v>0</v>
      </c>
      <c r="M22" s="774">
        <v>0</v>
      </c>
      <c r="N22" s="774">
        <v>0</v>
      </c>
      <c r="O22" s="774">
        <v>346330</v>
      </c>
      <c r="P22" s="774">
        <v>0</v>
      </c>
      <c r="Q22" s="774">
        <v>0</v>
      </c>
      <c r="R22" s="774">
        <v>346330</v>
      </c>
    </row>
    <row r="23" spans="1:18" ht="29.1" customHeight="1">
      <c r="A23" s="290" t="s">
        <v>136</v>
      </c>
      <c r="B23" s="779">
        <v>1581980</v>
      </c>
      <c r="C23" s="780">
        <v>0</v>
      </c>
      <c r="D23" s="780">
        <v>208430</v>
      </c>
      <c r="E23" s="780">
        <v>1790410</v>
      </c>
      <c r="F23" s="780">
        <v>0</v>
      </c>
      <c r="G23" s="780">
        <v>0</v>
      </c>
      <c r="H23" s="780">
        <v>0</v>
      </c>
      <c r="I23" s="780">
        <v>0</v>
      </c>
      <c r="J23" s="780">
        <v>0</v>
      </c>
      <c r="K23" s="780">
        <v>0</v>
      </c>
      <c r="L23" s="780">
        <v>0</v>
      </c>
      <c r="M23" s="780">
        <v>0</v>
      </c>
      <c r="N23" s="780">
        <v>0</v>
      </c>
      <c r="O23" s="780">
        <v>11622809</v>
      </c>
      <c r="P23" s="780">
        <v>0</v>
      </c>
      <c r="Q23" s="780">
        <v>0</v>
      </c>
      <c r="R23" s="780">
        <v>13413220</v>
      </c>
    </row>
    <row r="24" spans="1:18" ht="29.1" customHeight="1">
      <c r="A24" s="295" t="s">
        <v>85</v>
      </c>
      <c r="B24" s="781">
        <v>1581980</v>
      </c>
      <c r="C24" s="781">
        <v>4700000</v>
      </c>
      <c r="D24" s="781">
        <v>208430</v>
      </c>
      <c r="E24" s="781">
        <v>6490410</v>
      </c>
      <c r="F24" s="781">
        <v>600000</v>
      </c>
      <c r="G24" s="781">
        <v>34807613</v>
      </c>
      <c r="H24" s="781">
        <v>2950000</v>
      </c>
      <c r="I24" s="781">
        <v>0</v>
      </c>
      <c r="J24" s="781">
        <v>38357613</v>
      </c>
      <c r="K24" s="781">
        <v>30465427</v>
      </c>
      <c r="L24" s="781">
        <v>758246</v>
      </c>
      <c r="M24" s="781">
        <v>31223673</v>
      </c>
      <c r="N24" s="781">
        <v>21850000</v>
      </c>
      <c r="O24" s="781">
        <v>11622809</v>
      </c>
      <c r="P24" s="781">
        <v>9207684</v>
      </c>
      <c r="Q24" s="781">
        <v>339470</v>
      </c>
      <c r="R24" s="781">
        <v>119091660</v>
      </c>
    </row>
    <row r="25" spans="1:18">
      <c r="A25" s="5" t="s">
        <v>664</v>
      </c>
      <c r="E25" s="101"/>
      <c r="R25" s="300"/>
    </row>
    <row r="26" spans="1:18" ht="19.5" customHeight="1">
      <c r="A26" s="142">
        <v>68</v>
      </c>
      <c r="R26" s="767">
        <v>69</v>
      </c>
    </row>
  </sheetData>
  <mergeCells count="9">
    <mergeCell ref="P4:P5"/>
    <mergeCell ref="Q4:Q5"/>
    <mergeCell ref="R4:R5"/>
    <mergeCell ref="A4:A5"/>
    <mergeCell ref="B4:E4"/>
    <mergeCell ref="F4:J4"/>
    <mergeCell ref="K4:M4"/>
    <mergeCell ref="N4:N5"/>
    <mergeCell ref="O4:O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horizontalDpi="4294967294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</sheetPr>
  <dimension ref="A1:R26"/>
  <sheetViews>
    <sheetView view="pageBreakPreview" topLeftCell="A10" zoomScale="115" zoomScaleNormal="100" zoomScaleSheetLayoutView="115" workbookViewId="0">
      <selection activeCell="S1" sqref="S1:T1048576"/>
    </sheetView>
  </sheetViews>
  <sheetFormatPr defaultRowHeight="13.5"/>
  <cols>
    <col min="1" max="1" width="16.25" style="96" customWidth="1"/>
    <col min="2" max="8" width="8.25" style="96" customWidth="1"/>
    <col min="9" max="9" width="9.125" style="96" customWidth="1"/>
    <col min="10" max="17" width="10.25" style="96" customWidth="1"/>
    <col min="18" max="16384" width="9" style="96"/>
  </cols>
  <sheetData>
    <row r="1" spans="1:17" ht="22.5">
      <c r="A1" s="150" t="s">
        <v>670</v>
      </c>
    </row>
    <row r="2" spans="1:17" ht="4.5" customHeight="1"/>
    <row r="4" spans="1:17" ht="20.100000000000001" customHeight="1">
      <c r="A4" s="2276" t="s">
        <v>671</v>
      </c>
      <c r="B4" s="2279" t="s">
        <v>672</v>
      </c>
      <c r="C4" s="2279"/>
      <c r="D4" s="2279"/>
      <c r="E4" s="2279"/>
      <c r="F4" s="2279"/>
      <c r="G4" s="2279"/>
      <c r="H4" s="2279"/>
      <c r="I4" s="2279"/>
      <c r="J4" s="2279" t="s">
        <v>673</v>
      </c>
      <c r="K4" s="2279"/>
      <c r="L4" s="2279"/>
      <c r="M4" s="2279"/>
      <c r="N4" s="2279"/>
      <c r="O4" s="2279"/>
      <c r="P4" s="2279"/>
      <c r="Q4" s="2279"/>
    </row>
    <row r="5" spans="1:17" ht="20.100000000000001" customHeight="1">
      <c r="A5" s="2277"/>
      <c r="B5" s="2274" t="s">
        <v>674</v>
      </c>
      <c r="C5" s="2280" t="s">
        <v>675</v>
      </c>
      <c r="D5" s="2281"/>
      <c r="E5" s="2274" t="s">
        <v>676</v>
      </c>
      <c r="F5" s="2274" t="s">
        <v>677</v>
      </c>
      <c r="G5" s="2274" t="s">
        <v>678</v>
      </c>
      <c r="H5" s="2274" t="s">
        <v>679</v>
      </c>
      <c r="I5" s="2274" t="s">
        <v>680</v>
      </c>
      <c r="J5" s="2274" t="s">
        <v>674</v>
      </c>
      <c r="K5" s="2280" t="s">
        <v>675</v>
      </c>
      <c r="L5" s="2281"/>
      <c r="M5" s="2274" t="s">
        <v>676</v>
      </c>
      <c r="N5" s="2274" t="s">
        <v>677</v>
      </c>
      <c r="O5" s="2274" t="s">
        <v>678</v>
      </c>
      <c r="P5" s="2274" t="s">
        <v>679</v>
      </c>
      <c r="Q5" s="2274" t="s">
        <v>680</v>
      </c>
    </row>
    <row r="6" spans="1:17" ht="43.5" customHeight="1">
      <c r="A6" s="2278"/>
      <c r="B6" s="2275"/>
      <c r="C6" s="782" t="s">
        <v>681</v>
      </c>
      <c r="D6" s="782" t="s">
        <v>682</v>
      </c>
      <c r="E6" s="2275"/>
      <c r="F6" s="2275"/>
      <c r="G6" s="2275"/>
      <c r="H6" s="2275"/>
      <c r="I6" s="2275"/>
      <c r="J6" s="2275"/>
      <c r="K6" s="782" t="s">
        <v>681</v>
      </c>
      <c r="L6" s="782" t="s">
        <v>682</v>
      </c>
      <c r="M6" s="2275"/>
      <c r="N6" s="2275"/>
      <c r="O6" s="2275"/>
      <c r="P6" s="2275"/>
      <c r="Q6" s="2275"/>
    </row>
    <row r="7" spans="1:17" ht="30" customHeight="1">
      <c r="A7" s="783" t="s">
        <v>683</v>
      </c>
      <c r="B7" s="784">
        <v>0</v>
      </c>
      <c r="C7" s="784">
        <v>0</v>
      </c>
      <c r="D7" s="784">
        <v>0</v>
      </c>
      <c r="E7" s="784">
        <v>64000</v>
      </c>
      <c r="F7" s="784">
        <v>100887.67999999999</v>
      </c>
      <c r="G7" s="784">
        <v>0</v>
      </c>
      <c r="H7" s="784">
        <v>0</v>
      </c>
      <c r="I7" s="784">
        <v>164887.67999999999</v>
      </c>
      <c r="J7" s="784">
        <v>0</v>
      </c>
      <c r="K7" s="784">
        <v>0</v>
      </c>
      <c r="L7" s="784">
        <v>0</v>
      </c>
      <c r="M7" s="784">
        <v>158456.266427</v>
      </c>
      <c r="N7" s="784">
        <v>482283.14010600001</v>
      </c>
      <c r="O7" s="784">
        <v>0</v>
      </c>
      <c r="P7" s="784">
        <v>0</v>
      </c>
      <c r="Q7" s="785">
        <v>640739.40653299994</v>
      </c>
    </row>
    <row r="8" spans="1:17" ht="30" customHeight="1">
      <c r="A8" s="783" t="s">
        <v>684</v>
      </c>
      <c r="B8" s="786">
        <v>4550000</v>
      </c>
      <c r="C8" s="786">
        <v>0</v>
      </c>
      <c r="D8" s="786">
        <v>19000</v>
      </c>
      <c r="E8" s="786">
        <v>1845836</v>
      </c>
      <c r="F8" s="786">
        <v>171942.79499999998</v>
      </c>
      <c r="G8" s="786">
        <v>0</v>
      </c>
      <c r="H8" s="786">
        <v>0</v>
      </c>
      <c r="I8" s="786">
        <v>6586778.7949999999</v>
      </c>
      <c r="J8" s="786">
        <v>29811849.651999999</v>
      </c>
      <c r="K8" s="786">
        <v>0</v>
      </c>
      <c r="L8" s="786">
        <v>32915.142719999996</v>
      </c>
      <c r="M8" s="786">
        <v>8140661.8367700009</v>
      </c>
      <c r="N8" s="786">
        <v>510555.95360900002</v>
      </c>
      <c r="O8" s="786">
        <v>0</v>
      </c>
      <c r="P8" s="786">
        <v>0</v>
      </c>
      <c r="Q8" s="787">
        <v>38495982.585099004</v>
      </c>
    </row>
    <row r="9" spans="1:17" ht="30" customHeight="1">
      <c r="A9" s="783" t="s">
        <v>685</v>
      </c>
      <c r="B9" s="786">
        <v>0</v>
      </c>
      <c r="C9" s="786">
        <v>0</v>
      </c>
      <c r="D9" s="786">
        <v>72900</v>
      </c>
      <c r="E9" s="786">
        <v>370700</v>
      </c>
      <c r="F9" s="786">
        <v>71299.399999999994</v>
      </c>
      <c r="G9" s="786">
        <v>43500</v>
      </c>
      <c r="H9" s="786">
        <v>0</v>
      </c>
      <c r="I9" s="786">
        <v>558399.4</v>
      </c>
      <c r="J9" s="786">
        <v>0</v>
      </c>
      <c r="K9" s="786">
        <v>0</v>
      </c>
      <c r="L9" s="786">
        <v>3506.370336</v>
      </c>
      <c r="M9" s="786">
        <v>2446700.49792</v>
      </c>
      <c r="N9" s="786">
        <v>121108.207244</v>
      </c>
      <c r="O9" s="786">
        <v>78143.507511999996</v>
      </c>
      <c r="P9" s="786">
        <v>0</v>
      </c>
      <c r="Q9" s="787">
        <v>2649458.5830120002</v>
      </c>
    </row>
    <row r="10" spans="1:17" ht="30" customHeight="1">
      <c r="A10" s="783" t="s">
        <v>686</v>
      </c>
      <c r="B10" s="786">
        <v>0</v>
      </c>
      <c r="C10" s="786">
        <v>0</v>
      </c>
      <c r="D10" s="786">
        <v>5080000</v>
      </c>
      <c r="E10" s="786">
        <v>8576747</v>
      </c>
      <c r="F10" s="786">
        <v>245753.3</v>
      </c>
      <c r="G10" s="786">
        <v>36230</v>
      </c>
      <c r="H10" s="786">
        <v>0</v>
      </c>
      <c r="I10" s="786">
        <v>13938730.300000001</v>
      </c>
      <c r="J10" s="786">
        <v>0</v>
      </c>
      <c r="K10" s="786">
        <v>0</v>
      </c>
      <c r="L10" s="786">
        <v>38212898.457999997</v>
      </c>
      <c r="M10" s="786">
        <v>23973918.600791998</v>
      </c>
      <c r="N10" s="786">
        <v>631161.46621700004</v>
      </c>
      <c r="O10" s="786">
        <v>111411.508</v>
      </c>
      <c r="P10" s="786">
        <v>0</v>
      </c>
      <c r="Q10" s="787">
        <v>62929390.033009</v>
      </c>
    </row>
    <row r="11" spans="1:17" ht="30" customHeight="1">
      <c r="A11" s="783" t="s">
        <v>687</v>
      </c>
      <c r="B11" s="786">
        <v>0</v>
      </c>
      <c r="C11" s="786">
        <v>0</v>
      </c>
      <c r="D11" s="786">
        <v>0</v>
      </c>
      <c r="E11" s="786">
        <v>115246</v>
      </c>
      <c r="F11" s="786">
        <v>131043.412</v>
      </c>
      <c r="G11" s="786">
        <v>0</v>
      </c>
      <c r="H11" s="786">
        <v>0</v>
      </c>
      <c r="I11" s="786">
        <v>246289.41200000001</v>
      </c>
      <c r="J11" s="786">
        <v>0</v>
      </c>
      <c r="K11" s="786">
        <v>0</v>
      </c>
      <c r="L11" s="786">
        <v>0</v>
      </c>
      <c r="M11" s="786">
        <v>355970.971892</v>
      </c>
      <c r="N11" s="786">
        <v>158523.255665</v>
      </c>
      <c r="O11" s="786">
        <v>0</v>
      </c>
      <c r="P11" s="786">
        <v>0</v>
      </c>
      <c r="Q11" s="787">
        <v>514494.22755700006</v>
      </c>
    </row>
    <row r="12" spans="1:17" ht="30" customHeight="1">
      <c r="A12" s="783" t="s">
        <v>688</v>
      </c>
      <c r="B12" s="786">
        <v>0</v>
      </c>
      <c r="C12" s="786">
        <v>0</v>
      </c>
      <c r="D12" s="786">
        <v>0</v>
      </c>
      <c r="E12" s="786">
        <v>48300</v>
      </c>
      <c r="F12" s="786">
        <v>29604.75</v>
      </c>
      <c r="G12" s="786">
        <v>88000</v>
      </c>
      <c r="H12" s="786">
        <v>0</v>
      </c>
      <c r="I12" s="786">
        <v>165904.75</v>
      </c>
      <c r="J12" s="786">
        <v>0</v>
      </c>
      <c r="K12" s="786">
        <v>0</v>
      </c>
      <c r="L12" s="786">
        <v>0</v>
      </c>
      <c r="M12" s="786">
        <v>89773.151076000009</v>
      </c>
      <c r="N12" s="786">
        <v>28272.489613999998</v>
      </c>
      <c r="O12" s="786">
        <v>65623.157372000001</v>
      </c>
      <c r="P12" s="786">
        <v>0</v>
      </c>
      <c r="Q12" s="787">
        <v>183668.79806200002</v>
      </c>
    </row>
    <row r="13" spans="1:17" ht="30" customHeight="1">
      <c r="A13" s="783" t="s">
        <v>689</v>
      </c>
      <c r="B13" s="786">
        <v>1400000</v>
      </c>
      <c r="C13" s="786">
        <v>0</v>
      </c>
      <c r="D13" s="786">
        <v>0</v>
      </c>
      <c r="E13" s="786">
        <v>2531100</v>
      </c>
      <c r="F13" s="786">
        <v>39223.055</v>
      </c>
      <c r="G13" s="786">
        <v>1200000</v>
      </c>
      <c r="H13" s="786">
        <v>0</v>
      </c>
      <c r="I13" s="786">
        <v>5170323.0549999997</v>
      </c>
      <c r="J13" s="786">
        <v>6340766.4069999997</v>
      </c>
      <c r="K13" s="786">
        <v>0</v>
      </c>
      <c r="L13" s="786">
        <v>0</v>
      </c>
      <c r="M13" s="786">
        <v>11564363.172638999</v>
      </c>
      <c r="N13" s="786">
        <v>203423.53263</v>
      </c>
      <c r="O13" s="786">
        <v>2480254.0249999999</v>
      </c>
      <c r="P13" s="786">
        <v>0</v>
      </c>
      <c r="Q13" s="787">
        <v>20588807.137269001</v>
      </c>
    </row>
    <row r="14" spans="1:17" ht="30" customHeight="1">
      <c r="A14" s="783" t="s">
        <v>690</v>
      </c>
      <c r="B14" s="786">
        <v>0</v>
      </c>
      <c r="C14" s="786">
        <v>0</v>
      </c>
      <c r="D14" s="786">
        <v>0</v>
      </c>
      <c r="E14" s="786">
        <v>530441</v>
      </c>
      <c r="F14" s="786">
        <v>41695.03</v>
      </c>
      <c r="G14" s="786">
        <v>0</v>
      </c>
      <c r="H14" s="786">
        <v>0</v>
      </c>
      <c r="I14" s="786">
        <v>572136.03</v>
      </c>
      <c r="J14" s="786">
        <v>0</v>
      </c>
      <c r="K14" s="786">
        <v>0</v>
      </c>
      <c r="L14" s="786">
        <v>0</v>
      </c>
      <c r="M14" s="786">
        <v>3645871.57</v>
      </c>
      <c r="N14" s="786">
        <v>72326.964353000003</v>
      </c>
      <c r="O14" s="786">
        <v>0</v>
      </c>
      <c r="P14" s="786">
        <v>0</v>
      </c>
      <c r="Q14" s="787">
        <v>3718198.5343530001</v>
      </c>
    </row>
    <row r="15" spans="1:17" ht="30" customHeight="1">
      <c r="A15" s="783" t="s">
        <v>691</v>
      </c>
      <c r="B15" s="786">
        <v>0</v>
      </c>
      <c r="C15" s="786">
        <v>0</v>
      </c>
      <c r="D15" s="786">
        <v>246855</v>
      </c>
      <c r="E15" s="786">
        <v>15316867</v>
      </c>
      <c r="F15" s="786">
        <v>1188064.625</v>
      </c>
      <c r="G15" s="786">
        <v>1443650</v>
      </c>
      <c r="H15" s="786">
        <v>400000</v>
      </c>
      <c r="I15" s="786">
        <v>18595436.625</v>
      </c>
      <c r="J15" s="786">
        <v>0</v>
      </c>
      <c r="K15" s="786">
        <v>0</v>
      </c>
      <c r="L15" s="786">
        <v>415227.38198799995</v>
      </c>
      <c r="M15" s="786">
        <v>69482547.851980016</v>
      </c>
      <c r="N15" s="786">
        <v>2643990.9705940001</v>
      </c>
      <c r="O15" s="786">
        <v>1372852.0741400002</v>
      </c>
      <c r="P15" s="786">
        <v>274363.70172000001</v>
      </c>
      <c r="Q15" s="787">
        <v>74188981.980422005</v>
      </c>
    </row>
    <row r="16" spans="1:17" ht="30" customHeight="1">
      <c r="A16" s="783" t="s">
        <v>692</v>
      </c>
      <c r="B16" s="786">
        <v>0</v>
      </c>
      <c r="C16" s="786">
        <v>600000</v>
      </c>
      <c r="D16" s="786">
        <v>3234000</v>
      </c>
      <c r="E16" s="786">
        <v>1279200</v>
      </c>
      <c r="F16" s="786">
        <v>1584363.9300000002</v>
      </c>
      <c r="G16" s="786">
        <v>0</v>
      </c>
      <c r="H16" s="786">
        <v>1000000</v>
      </c>
      <c r="I16" s="786">
        <v>7697563.9299999997</v>
      </c>
      <c r="J16" s="786">
        <v>0</v>
      </c>
      <c r="K16" s="786">
        <v>2677039.9279999998</v>
      </c>
      <c r="L16" s="786">
        <v>20142325.476799998</v>
      </c>
      <c r="M16" s="786">
        <v>4087374.5210600002</v>
      </c>
      <c r="N16" s="786">
        <v>3318873.7794419997</v>
      </c>
      <c r="O16" s="786">
        <v>0</v>
      </c>
      <c r="P16" s="786">
        <v>755229.80411000003</v>
      </c>
      <c r="Q16" s="787">
        <v>30980843.509412002</v>
      </c>
    </row>
    <row r="17" spans="1:18" ht="30" customHeight="1">
      <c r="A17" s="783" t="s">
        <v>693</v>
      </c>
      <c r="B17" s="786">
        <v>0</v>
      </c>
      <c r="C17" s="786">
        <v>0</v>
      </c>
      <c r="D17" s="786">
        <v>0</v>
      </c>
      <c r="E17" s="786">
        <v>0</v>
      </c>
      <c r="F17" s="786">
        <v>932009.01899999997</v>
      </c>
      <c r="G17" s="786">
        <v>58300</v>
      </c>
      <c r="H17" s="786">
        <v>0</v>
      </c>
      <c r="I17" s="786">
        <v>990309.01899999997</v>
      </c>
      <c r="J17" s="786">
        <v>0</v>
      </c>
      <c r="K17" s="786">
        <v>0</v>
      </c>
      <c r="L17" s="786">
        <v>0</v>
      </c>
      <c r="M17" s="786">
        <v>0</v>
      </c>
      <c r="N17" s="786">
        <v>1465705.1253569999</v>
      </c>
      <c r="O17" s="786">
        <v>161278.099342</v>
      </c>
      <c r="P17" s="786">
        <v>0</v>
      </c>
      <c r="Q17" s="787">
        <v>1626983.2246989999</v>
      </c>
    </row>
    <row r="18" spans="1:18" ht="30" customHeight="1">
      <c r="A18" s="783" t="s">
        <v>694</v>
      </c>
      <c r="B18" s="786">
        <v>0</v>
      </c>
      <c r="C18" s="786">
        <v>0</v>
      </c>
      <c r="D18" s="786">
        <v>18085013</v>
      </c>
      <c r="E18" s="786">
        <v>3713450</v>
      </c>
      <c r="F18" s="786">
        <v>2219640.9900000002</v>
      </c>
      <c r="G18" s="786">
        <v>469570</v>
      </c>
      <c r="H18" s="786">
        <v>0</v>
      </c>
      <c r="I18" s="786">
        <v>24487673.990000002</v>
      </c>
      <c r="J18" s="786">
        <v>0</v>
      </c>
      <c r="K18" s="786">
        <v>0</v>
      </c>
      <c r="L18" s="786">
        <v>111948117.96809599</v>
      </c>
      <c r="M18" s="786">
        <v>8963898.7646540012</v>
      </c>
      <c r="N18" s="786">
        <v>8713203.8737119995</v>
      </c>
      <c r="O18" s="786">
        <v>6777.0530159999998</v>
      </c>
      <c r="P18" s="786">
        <v>0</v>
      </c>
      <c r="Q18" s="787">
        <v>129631997.65947801</v>
      </c>
    </row>
    <row r="19" spans="1:18" ht="30" customHeight="1">
      <c r="A19" s="783" t="s">
        <v>695</v>
      </c>
      <c r="B19" s="786">
        <v>0</v>
      </c>
      <c r="C19" s="786">
        <v>0</v>
      </c>
      <c r="D19" s="786">
        <v>755369</v>
      </c>
      <c r="E19" s="786">
        <v>718400</v>
      </c>
      <c r="F19" s="786">
        <v>1465554.4469999999</v>
      </c>
      <c r="G19" s="786">
        <v>6830</v>
      </c>
      <c r="H19" s="786">
        <v>600000</v>
      </c>
      <c r="I19" s="786">
        <v>3546153.4469999997</v>
      </c>
      <c r="J19" s="786">
        <v>0</v>
      </c>
      <c r="K19" s="786">
        <v>0</v>
      </c>
      <c r="L19" s="786">
        <v>6582458.5216269996</v>
      </c>
      <c r="M19" s="786">
        <v>2420388.0019999999</v>
      </c>
      <c r="N19" s="786">
        <v>2187712.3762789997</v>
      </c>
      <c r="O19" s="786">
        <v>14179.911</v>
      </c>
      <c r="P19" s="786">
        <v>537765.72289999994</v>
      </c>
      <c r="Q19" s="787">
        <v>11742504.533805998</v>
      </c>
    </row>
    <row r="20" spans="1:18" ht="30" customHeight="1">
      <c r="A20" s="783" t="s">
        <v>696</v>
      </c>
      <c r="B20" s="786">
        <v>5900000</v>
      </c>
      <c r="C20" s="786">
        <v>0</v>
      </c>
      <c r="D20" s="786">
        <v>1481100</v>
      </c>
      <c r="E20" s="786">
        <v>2378900</v>
      </c>
      <c r="F20" s="786">
        <v>2257276.915</v>
      </c>
      <c r="G20" s="786">
        <v>21650</v>
      </c>
      <c r="H20" s="786">
        <v>0</v>
      </c>
      <c r="I20" s="786">
        <v>12038926.914999999</v>
      </c>
      <c r="J20" s="786">
        <v>29824175.057999998</v>
      </c>
      <c r="K20" s="786">
        <v>0</v>
      </c>
      <c r="L20" s="786">
        <v>9658099.0360750016</v>
      </c>
      <c r="M20" s="786">
        <v>15189121.580600001</v>
      </c>
      <c r="N20" s="786">
        <v>5341206.0344870007</v>
      </c>
      <c r="O20" s="786">
        <v>53881.858999999997</v>
      </c>
      <c r="P20" s="786">
        <v>0</v>
      </c>
      <c r="Q20" s="787">
        <v>60066483.568161994</v>
      </c>
    </row>
    <row r="21" spans="1:18" ht="30" customHeight="1">
      <c r="A21" s="783" t="s">
        <v>697</v>
      </c>
      <c r="B21" s="786">
        <v>10000000</v>
      </c>
      <c r="C21" s="786">
        <v>0</v>
      </c>
      <c r="D21" s="786">
        <v>156100</v>
      </c>
      <c r="E21" s="786">
        <v>361600</v>
      </c>
      <c r="F21" s="786">
        <v>1763818.865</v>
      </c>
      <c r="G21" s="786">
        <v>18500</v>
      </c>
      <c r="H21" s="786">
        <v>1400000</v>
      </c>
      <c r="I21" s="786">
        <v>13700018.865</v>
      </c>
      <c r="J21" s="786">
        <v>67528470.266000003</v>
      </c>
      <c r="K21" s="786">
        <v>0</v>
      </c>
      <c r="L21" s="786">
        <v>883470.28637999995</v>
      </c>
      <c r="M21" s="786">
        <v>2346837.4421999999</v>
      </c>
      <c r="N21" s="786">
        <v>3948474.1488779997</v>
      </c>
      <c r="O21" s="786">
        <v>68742.437999999995</v>
      </c>
      <c r="P21" s="786">
        <v>1348560.9288499998</v>
      </c>
      <c r="Q21" s="787">
        <v>76124555.510308012</v>
      </c>
    </row>
    <row r="22" spans="1:18" ht="30" customHeight="1">
      <c r="A22" s="783" t="s">
        <v>698</v>
      </c>
      <c r="B22" s="786">
        <v>0</v>
      </c>
      <c r="C22" s="786">
        <v>0</v>
      </c>
      <c r="D22" s="786">
        <v>7240000</v>
      </c>
      <c r="E22" s="786">
        <v>300</v>
      </c>
      <c r="F22" s="786">
        <v>714269.69</v>
      </c>
      <c r="G22" s="786">
        <v>27150</v>
      </c>
      <c r="H22" s="786">
        <v>1300000</v>
      </c>
      <c r="I22" s="786">
        <v>9281719.6899999995</v>
      </c>
      <c r="J22" s="786">
        <v>0</v>
      </c>
      <c r="K22" s="786">
        <v>0</v>
      </c>
      <c r="L22" s="786">
        <v>51260691.075346</v>
      </c>
      <c r="M22" s="786">
        <v>1038.902112</v>
      </c>
      <c r="N22" s="786">
        <v>866494.9740840001</v>
      </c>
      <c r="O22" s="786">
        <v>68758.918416</v>
      </c>
      <c r="P22" s="786">
        <v>995114.62236000004</v>
      </c>
      <c r="Q22" s="787">
        <v>53192098.492318004</v>
      </c>
    </row>
    <row r="23" spans="1:18" ht="30" customHeight="1">
      <c r="A23" s="783" t="s">
        <v>699</v>
      </c>
      <c r="B23" s="786">
        <v>0</v>
      </c>
      <c r="C23" s="786">
        <v>0</v>
      </c>
      <c r="D23" s="786">
        <v>0</v>
      </c>
      <c r="E23" s="786">
        <v>0</v>
      </c>
      <c r="F23" s="786">
        <v>456771.60500000004</v>
      </c>
      <c r="G23" s="786">
        <v>893636</v>
      </c>
      <c r="H23" s="786">
        <v>0</v>
      </c>
      <c r="I23" s="786">
        <v>1350407.605</v>
      </c>
      <c r="J23" s="786">
        <v>0</v>
      </c>
      <c r="K23" s="786">
        <v>0</v>
      </c>
      <c r="L23" s="786">
        <v>0</v>
      </c>
      <c r="M23" s="786">
        <v>0</v>
      </c>
      <c r="N23" s="786">
        <v>736014.01312100003</v>
      </c>
      <c r="O23" s="786">
        <v>2635304.7799999998</v>
      </c>
      <c r="P23" s="786">
        <v>0</v>
      </c>
      <c r="Q23" s="787">
        <v>3371318.7931210003</v>
      </c>
    </row>
    <row r="24" spans="1:18" ht="30" customHeight="1">
      <c r="A24" s="788" t="s">
        <v>700</v>
      </c>
      <c r="B24" s="789">
        <v>21850000</v>
      </c>
      <c r="C24" s="789">
        <v>600000</v>
      </c>
      <c r="D24" s="789">
        <v>36370337</v>
      </c>
      <c r="E24" s="789">
        <v>37851087</v>
      </c>
      <c r="F24" s="789">
        <v>13413219.507999999</v>
      </c>
      <c r="G24" s="789">
        <v>4307016</v>
      </c>
      <c r="H24" s="789">
        <v>4700000</v>
      </c>
      <c r="I24" s="789">
        <v>119091659.508</v>
      </c>
      <c r="J24" s="789">
        <v>133505261.383</v>
      </c>
      <c r="K24" s="789">
        <v>2677039.9279999998</v>
      </c>
      <c r="L24" s="789">
        <v>239139709.71736801</v>
      </c>
      <c r="M24" s="789">
        <v>152866923.13212198</v>
      </c>
      <c r="N24" s="789">
        <v>31429330.305392001</v>
      </c>
      <c r="O24" s="789">
        <v>7117207.3307980001</v>
      </c>
      <c r="P24" s="789">
        <v>3911034.7799400003</v>
      </c>
      <c r="Q24" s="790">
        <v>570646506.57661986</v>
      </c>
    </row>
    <row r="26" spans="1:18" ht="21.75" customHeight="1">
      <c r="A26" s="791">
        <v>70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792">
        <v>71</v>
      </c>
      <c r="R26" s="767"/>
    </row>
  </sheetData>
  <mergeCells count="17">
    <mergeCell ref="K5:L5"/>
    <mergeCell ref="M5:M6"/>
    <mergeCell ref="N5:N6"/>
    <mergeCell ref="O5:O6"/>
    <mergeCell ref="P5:P6"/>
    <mergeCell ref="A4:A6"/>
    <mergeCell ref="B4:I4"/>
    <mergeCell ref="J4:Q4"/>
    <mergeCell ref="B5:B6"/>
    <mergeCell ref="C5:D5"/>
    <mergeCell ref="E5:E6"/>
    <mergeCell ref="F5:F6"/>
    <mergeCell ref="G5:G6"/>
    <mergeCell ref="H5:H6"/>
    <mergeCell ref="I5:I6"/>
    <mergeCell ref="Q5:Q6"/>
    <mergeCell ref="J5:J6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9" max="2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59999389629810485"/>
  </sheetPr>
  <dimension ref="A1:Q28"/>
  <sheetViews>
    <sheetView view="pageBreakPreview" topLeftCell="A4" zoomScale="115" zoomScaleNormal="100" zoomScaleSheetLayoutView="115" workbookViewId="0">
      <selection activeCell="AV24" sqref="AV24"/>
    </sheetView>
  </sheetViews>
  <sheetFormatPr defaultRowHeight="13.5"/>
  <cols>
    <col min="1" max="1" width="16.625" style="96" customWidth="1"/>
    <col min="2" max="8" width="9.375" style="96" customWidth="1"/>
    <col min="9" max="15" width="11.625" style="96" customWidth="1"/>
    <col min="16" max="16" width="9.875" style="96" customWidth="1"/>
    <col min="17" max="17" width="11.5" style="96" customWidth="1"/>
    <col min="18" max="16384" width="9" style="96"/>
  </cols>
  <sheetData>
    <row r="1" spans="1:17" ht="22.5">
      <c r="A1" s="150" t="s">
        <v>3060</v>
      </c>
      <c r="G1" s="257"/>
    </row>
    <row r="2" spans="1:17" ht="4.5" customHeight="1"/>
    <row r="3" spans="1:17" ht="19.5" customHeight="1">
      <c r="A3" s="142"/>
      <c r="Q3" s="767"/>
    </row>
    <row r="4" spans="1:17" ht="27.75" customHeight="1">
      <c r="A4" s="2282" t="s">
        <v>3061</v>
      </c>
      <c r="B4" s="2284" t="s">
        <v>3062</v>
      </c>
      <c r="C4" s="2285"/>
      <c r="D4" s="2285"/>
      <c r="E4" s="2285"/>
      <c r="F4" s="2285"/>
      <c r="G4" s="2285"/>
      <c r="H4" s="2286"/>
      <c r="I4" s="2287" t="s">
        <v>3063</v>
      </c>
      <c r="J4" s="2285"/>
      <c r="K4" s="2285"/>
      <c r="L4" s="2285"/>
      <c r="M4" s="2285"/>
      <c r="N4" s="2285"/>
      <c r="O4" s="2288"/>
    </row>
    <row r="5" spans="1:17" ht="46.5" customHeight="1">
      <c r="A5" s="2283"/>
      <c r="B5" s="793" t="s">
        <v>3064</v>
      </c>
      <c r="C5" s="793" t="s">
        <v>3065</v>
      </c>
      <c r="D5" s="793" t="s">
        <v>3066</v>
      </c>
      <c r="E5" s="793" t="s">
        <v>3067</v>
      </c>
      <c r="F5" s="793" t="s">
        <v>3068</v>
      </c>
      <c r="G5" s="793" t="s">
        <v>3069</v>
      </c>
      <c r="H5" s="794" t="s">
        <v>3070</v>
      </c>
      <c r="I5" s="793" t="s">
        <v>3064</v>
      </c>
      <c r="J5" s="793" t="s">
        <v>3065</v>
      </c>
      <c r="K5" s="793" t="s">
        <v>3066</v>
      </c>
      <c r="L5" s="793" t="s">
        <v>3067</v>
      </c>
      <c r="M5" s="793" t="s">
        <v>3068</v>
      </c>
      <c r="N5" s="793" t="s">
        <v>3069</v>
      </c>
      <c r="O5" s="2084" t="s">
        <v>3070</v>
      </c>
    </row>
    <row r="6" spans="1:17" ht="29.1" customHeight="1">
      <c r="A6" s="795" t="s">
        <v>3071</v>
      </c>
      <c r="B6" s="796">
        <v>416</v>
      </c>
      <c r="C6" s="796">
        <v>33156.68</v>
      </c>
      <c r="D6" s="796">
        <v>0</v>
      </c>
      <c r="E6" s="796">
        <v>6865</v>
      </c>
      <c r="F6" s="796">
        <v>18450</v>
      </c>
      <c r="G6" s="796">
        <v>42000</v>
      </c>
      <c r="H6" s="797">
        <v>100887.68000000001</v>
      </c>
      <c r="I6" s="796">
        <v>1106.7750000000001</v>
      </c>
      <c r="J6" s="796">
        <v>38822.022554999996</v>
      </c>
      <c r="K6" s="796">
        <v>0</v>
      </c>
      <c r="L6" s="796">
        <v>32093.145360000002</v>
      </c>
      <c r="M6" s="796">
        <v>94237.918019999997</v>
      </c>
      <c r="N6" s="796">
        <v>316023.279171</v>
      </c>
      <c r="O6" s="798">
        <v>482283.14010000002</v>
      </c>
    </row>
    <row r="7" spans="1:17" ht="29.1" customHeight="1">
      <c r="A7" s="795" t="s">
        <v>3072</v>
      </c>
      <c r="B7" s="796">
        <v>65</v>
      </c>
      <c r="C7" s="796">
        <v>84271.794999999998</v>
      </c>
      <c r="D7" s="796">
        <v>9758</v>
      </c>
      <c r="E7" s="796">
        <v>6348</v>
      </c>
      <c r="F7" s="796">
        <v>33900</v>
      </c>
      <c r="G7" s="796">
        <v>37600</v>
      </c>
      <c r="H7" s="797">
        <v>171942.79499999998</v>
      </c>
      <c r="I7" s="796">
        <v>87.151999999999987</v>
      </c>
      <c r="J7" s="796">
        <v>98908.689371999993</v>
      </c>
      <c r="K7" s="796">
        <v>8538.3284079999994</v>
      </c>
      <c r="L7" s="796">
        <v>11335.76208</v>
      </c>
      <c r="M7" s="796">
        <v>130937.20531200001</v>
      </c>
      <c r="N7" s="796">
        <v>260748.81643700003</v>
      </c>
      <c r="O7" s="798">
        <v>510555.95360000001</v>
      </c>
    </row>
    <row r="8" spans="1:17" ht="29.1" customHeight="1">
      <c r="A8" s="795" t="s">
        <v>3073</v>
      </c>
      <c r="B8" s="796">
        <v>3560</v>
      </c>
      <c r="C8" s="796">
        <v>51742.400000000001</v>
      </c>
      <c r="D8" s="796">
        <v>0</v>
      </c>
      <c r="E8" s="796">
        <v>4500</v>
      </c>
      <c r="F8" s="796">
        <v>0</v>
      </c>
      <c r="G8" s="796">
        <v>11497</v>
      </c>
      <c r="H8" s="797">
        <v>71299.400000000009</v>
      </c>
      <c r="I8" s="796">
        <v>4031.1164880000001</v>
      </c>
      <c r="J8" s="796">
        <v>60025.559506999998</v>
      </c>
      <c r="K8" s="796">
        <v>0</v>
      </c>
      <c r="L8" s="796">
        <v>16502.892626000001</v>
      </c>
      <c r="M8" s="796">
        <v>472.23144000000002</v>
      </c>
      <c r="N8" s="796">
        <v>40076.407183000003</v>
      </c>
      <c r="O8" s="798">
        <v>121108.20719999999</v>
      </c>
    </row>
    <row r="9" spans="1:17" ht="29.1" customHeight="1">
      <c r="A9" s="795" t="s">
        <v>3074</v>
      </c>
      <c r="B9" s="796">
        <v>12599</v>
      </c>
      <c r="C9" s="796">
        <v>56274.299999999996</v>
      </c>
      <c r="D9" s="796">
        <v>49000</v>
      </c>
      <c r="E9" s="796">
        <v>68260</v>
      </c>
      <c r="F9" s="796">
        <v>2980</v>
      </c>
      <c r="G9" s="796">
        <v>56640</v>
      </c>
      <c r="H9" s="797">
        <v>245753.3</v>
      </c>
      <c r="I9" s="796">
        <v>34599.351585999997</v>
      </c>
      <c r="J9" s="796">
        <v>65437.869197</v>
      </c>
      <c r="K9" s="796">
        <v>42744.560214000005</v>
      </c>
      <c r="L9" s="796">
        <v>262439.71780300001</v>
      </c>
      <c r="M9" s="796">
        <v>19102.354175999997</v>
      </c>
      <c r="N9" s="796">
        <v>206837.61324100001</v>
      </c>
      <c r="O9" s="798">
        <v>631161.46619999991</v>
      </c>
    </row>
    <row r="10" spans="1:17" ht="29.1" customHeight="1">
      <c r="A10" s="795" t="s">
        <v>3075</v>
      </c>
      <c r="B10" s="796">
        <v>1830</v>
      </c>
      <c r="C10" s="796">
        <v>125813.412</v>
      </c>
      <c r="D10" s="796">
        <v>0</v>
      </c>
      <c r="E10" s="796">
        <v>2140</v>
      </c>
      <c r="F10" s="796">
        <v>1260</v>
      </c>
      <c r="G10" s="796">
        <v>0</v>
      </c>
      <c r="H10" s="797">
        <v>131043.41199999998</v>
      </c>
      <c r="I10" s="796">
        <v>7931.1210719999999</v>
      </c>
      <c r="J10" s="796">
        <v>141710.47923599998</v>
      </c>
      <c r="K10" s="796">
        <v>0</v>
      </c>
      <c r="L10" s="796">
        <v>2901.3123169999999</v>
      </c>
      <c r="M10" s="796">
        <v>5980.3430399999997</v>
      </c>
      <c r="N10" s="796">
        <v>0</v>
      </c>
      <c r="O10" s="798">
        <v>158523.25569999998</v>
      </c>
    </row>
    <row r="11" spans="1:17" ht="29.1" customHeight="1">
      <c r="A11" s="795" t="s">
        <v>3076</v>
      </c>
      <c r="B11" s="796">
        <v>0</v>
      </c>
      <c r="C11" s="796">
        <v>25505.75</v>
      </c>
      <c r="D11" s="796">
        <v>0</v>
      </c>
      <c r="E11" s="796">
        <v>99</v>
      </c>
      <c r="F11" s="796">
        <v>4000</v>
      </c>
      <c r="G11" s="796">
        <v>0</v>
      </c>
      <c r="H11" s="797">
        <v>29604.75</v>
      </c>
      <c r="I11" s="796">
        <v>0</v>
      </c>
      <c r="J11" s="796">
        <v>28240.536014000001</v>
      </c>
      <c r="K11" s="796">
        <v>0</v>
      </c>
      <c r="L11" s="796">
        <v>0</v>
      </c>
      <c r="M11" s="796">
        <v>31.953599999999998</v>
      </c>
      <c r="N11" s="796">
        <v>0</v>
      </c>
      <c r="O11" s="798">
        <v>28272.489600000001</v>
      </c>
    </row>
    <row r="12" spans="1:17" ht="29.1" customHeight="1">
      <c r="A12" s="795" t="s">
        <v>3077</v>
      </c>
      <c r="B12" s="796">
        <v>300</v>
      </c>
      <c r="C12" s="796">
        <v>32233.055</v>
      </c>
      <c r="D12" s="796">
        <v>1650</v>
      </c>
      <c r="E12" s="796">
        <v>0</v>
      </c>
      <c r="F12" s="796">
        <v>1800</v>
      </c>
      <c r="G12" s="796">
        <v>3240</v>
      </c>
      <c r="H12" s="797">
        <v>39223.055</v>
      </c>
      <c r="I12" s="796">
        <v>876.58265700000004</v>
      </c>
      <c r="J12" s="796">
        <v>36963.118502999998</v>
      </c>
      <c r="K12" s="796">
        <v>2462.2559999999999</v>
      </c>
      <c r="L12" s="796">
        <v>0</v>
      </c>
      <c r="M12" s="796">
        <v>148433.12067</v>
      </c>
      <c r="N12" s="796">
        <v>14688.454800000001</v>
      </c>
      <c r="O12" s="798">
        <v>203423.53259999998</v>
      </c>
    </row>
    <row r="13" spans="1:17" ht="29.1" customHeight="1">
      <c r="A13" s="795" t="s">
        <v>3078</v>
      </c>
      <c r="B13" s="796">
        <v>2310</v>
      </c>
      <c r="C13" s="796">
        <v>31135.03</v>
      </c>
      <c r="D13" s="796">
        <v>0</v>
      </c>
      <c r="E13" s="796">
        <v>5000</v>
      </c>
      <c r="F13" s="796">
        <v>3250</v>
      </c>
      <c r="G13" s="796">
        <v>0</v>
      </c>
      <c r="H13" s="797">
        <v>41695.030000000006</v>
      </c>
      <c r="I13" s="796">
        <v>0.61631999999999998</v>
      </c>
      <c r="J13" s="796">
        <v>37438.912313000001</v>
      </c>
      <c r="K13" s="796">
        <v>0</v>
      </c>
      <c r="L13" s="796">
        <v>20496.48</v>
      </c>
      <c r="M13" s="796">
        <v>14390.95572</v>
      </c>
      <c r="N13" s="796">
        <v>0</v>
      </c>
      <c r="O13" s="798">
        <v>72326.964399999997</v>
      </c>
    </row>
    <row r="14" spans="1:17" ht="29.1" customHeight="1">
      <c r="A14" s="795" t="s">
        <v>3079</v>
      </c>
      <c r="B14" s="796">
        <v>276055</v>
      </c>
      <c r="C14" s="796">
        <v>414361.625</v>
      </c>
      <c r="D14" s="796">
        <v>5250</v>
      </c>
      <c r="E14" s="796">
        <v>58214</v>
      </c>
      <c r="F14" s="796">
        <v>32174</v>
      </c>
      <c r="G14" s="796">
        <v>402010</v>
      </c>
      <c r="H14" s="797">
        <v>1188064.625</v>
      </c>
      <c r="I14" s="796">
        <v>706386.96823299991</v>
      </c>
      <c r="J14" s="796">
        <v>441405.83671500004</v>
      </c>
      <c r="K14" s="796">
        <v>5091.3971870000005</v>
      </c>
      <c r="L14" s="796">
        <v>237749.11887199999</v>
      </c>
      <c r="M14" s="796">
        <v>64033.259416000008</v>
      </c>
      <c r="N14" s="796">
        <v>1189324.390171</v>
      </c>
      <c r="O14" s="798">
        <v>2643990.9705999997</v>
      </c>
    </row>
    <row r="15" spans="1:17" ht="29.1" customHeight="1">
      <c r="A15" s="795" t="s">
        <v>3080</v>
      </c>
      <c r="B15" s="796">
        <v>517193</v>
      </c>
      <c r="C15" s="796">
        <v>567469.92999999993</v>
      </c>
      <c r="D15" s="796">
        <v>328047</v>
      </c>
      <c r="E15" s="796">
        <v>157670</v>
      </c>
      <c r="F15" s="796">
        <v>13888</v>
      </c>
      <c r="G15" s="796">
        <v>96</v>
      </c>
      <c r="H15" s="797">
        <v>1584363.93</v>
      </c>
      <c r="I15" s="796">
        <v>952881.61631900002</v>
      </c>
      <c r="J15" s="796">
        <v>606163.65268000006</v>
      </c>
      <c r="K15" s="796">
        <v>689450.49528300005</v>
      </c>
      <c r="L15" s="796">
        <v>998581.28700000001</v>
      </c>
      <c r="M15" s="796">
        <v>71592.130160000001</v>
      </c>
      <c r="N15" s="796">
        <v>204.59800000000001</v>
      </c>
      <c r="O15" s="798">
        <v>3318873.7793999999</v>
      </c>
    </row>
    <row r="16" spans="1:17" ht="29.1" customHeight="1">
      <c r="A16" s="795" t="s">
        <v>3081</v>
      </c>
      <c r="B16" s="796">
        <v>511604</v>
      </c>
      <c r="C16" s="796">
        <v>365211.01900000003</v>
      </c>
      <c r="D16" s="796">
        <v>0</v>
      </c>
      <c r="E16" s="796">
        <v>2140</v>
      </c>
      <c r="F16" s="796">
        <v>53054</v>
      </c>
      <c r="G16" s="796">
        <v>0</v>
      </c>
      <c r="H16" s="797">
        <v>932009.01899999997</v>
      </c>
      <c r="I16" s="796">
        <v>862163.84129100002</v>
      </c>
      <c r="J16" s="796">
        <v>398796.25046400004</v>
      </c>
      <c r="K16" s="796">
        <v>0</v>
      </c>
      <c r="L16" s="796">
        <v>6916.3276560000004</v>
      </c>
      <c r="M16" s="796">
        <v>197828.705946</v>
      </c>
      <c r="N16" s="796">
        <v>0</v>
      </c>
      <c r="O16" s="798">
        <v>1465705.1254</v>
      </c>
    </row>
    <row r="17" spans="1:15" ht="29.1" customHeight="1">
      <c r="A17" s="795" t="s">
        <v>3082</v>
      </c>
      <c r="B17" s="796">
        <v>32829</v>
      </c>
      <c r="C17" s="796">
        <v>879331.99</v>
      </c>
      <c r="D17" s="796">
        <v>2020</v>
      </c>
      <c r="E17" s="796">
        <v>141620</v>
      </c>
      <c r="F17" s="796">
        <v>806330</v>
      </c>
      <c r="G17" s="796">
        <v>357510</v>
      </c>
      <c r="H17" s="797">
        <v>2219640.9899999998</v>
      </c>
      <c r="I17" s="796">
        <v>76687.641318000009</v>
      </c>
      <c r="J17" s="796">
        <v>1046712.812084</v>
      </c>
      <c r="K17" s="796">
        <v>2978.2968000000001</v>
      </c>
      <c r="L17" s="796">
        <v>912199.96730200003</v>
      </c>
      <c r="M17" s="796">
        <v>4906076.5917680003</v>
      </c>
      <c r="N17" s="796">
        <v>1768548.5644400001</v>
      </c>
      <c r="O17" s="798">
        <v>8713203.8737000003</v>
      </c>
    </row>
    <row r="18" spans="1:15" ht="29.1" customHeight="1">
      <c r="A18" s="795" t="s">
        <v>3083</v>
      </c>
      <c r="B18" s="796">
        <v>75005</v>
      </c>
      <c r="C18" s="796">
        <v>1291564.4469999999</v>
      </c>
      <c r="D18" s="796">
        <v>19500</v>
      </c>
      <c r="E18" s="796">
        <v>63705</v>
      </c>
      <c r="F18" s="796">
        <v>10455</v>
      </c>
      <c r="G18" s="796">
        <v>5325</v>
      </c>
      <c r="H18" s="797">
        <v>1465554.4469999999</v>
      </c>
      <c r="I18" s="796">
        <v>219192.921611</v>
      </c>
      <c r="J18" s="796">
        <v>1508708.416429</v>
      </c>
      <c r="K18" s="796">
        <v>20622.896390000002</v>
      </c>
      <c r="L18" s="796">
        <v>404028.876873</v>
      </c>
      <c r="M18" s="796">
        <v>31155.704040000001</v>
      </c>
      <c r="N18" s="796">
        <v>4003.5609360000003</v>
      </c>
      <c r="O18" s="798">
        <v>2187712.3763000001</v>
      </c>
    </row>
    <row r="19" spans="1:15" ht="29.1" customHeight="1">
      <c r="A19" s="795" t="s">
        <v>3084</v>
      </c>
      <c r="B19" s="796">
        <v>39141</v>
      </c>
      <c r="C19" s="796">
        <v>1574077.915</v>
      </c>
      <c r="D19" s="796">
        <v>297450</v>
      </c>
      <c r="E19" s="796">
        <v>4738</v>
      </c>
      <c r="F19" s="796">
        <v>315470</v>
      </c>
      <c r="G19" s="796">
        <v>26400</v>
      </c>
      <c r="H19" s="797">
        <v>2257276.915</v>
      </c>
      <c r="I19" s="796">
        <v>77964.888864000008</v>
      </c>
      <c r="J19" s="796">
        <v>1907837.7949270001</v>
      </c>
      <c r="K19" s="796">
        <v>341297.63172</v>
      </c>
      <c r="L19" s="796">
        <v>6934.4453519999997</v>
      </c>
      <c r="M19" s="796">
        <v>2885575.4980239999</v>
      </c>
      <c r="N19" s="796">
        <v>121595.77559999999</v>
      </c>
      <c r="O19" s="798">
        <v>5341206.0345000001</v>
      </c>
    </row>
    <row r="20" spans="1:15" ht="29.1" customHeight="1">
      <c r="A20" s="795" t="s">
        <v>3085</v>
      </c>
      <c r="B20" s="796">
        <v>179785</v>
      </c>
      <c r="C20" s="796">
        <v>901920.86499999999</v>
      </c>
      <c r="D20" s="796">
        <v>390410</v>
      </c>
      <c r="E20" s="796">
        <v>3500</v>
      </c>
      <c r="F20" s="796">
        <v>285605</v>
      </c>
      <c r="G20" s="796">
        <v>2598</v>
      </c>
      <c r="H20" s="797">
        <v>1763818.865</v>
      </c>
      <c r="I20" s="796">
        <v>232890.044276</v>
      </c>
      <c r="J20" s="796">
        <v>1064222.4593139999</v>
      </c>
      <c r="K20" s="796">
        <v>729661.45233999996</v>
      </c>
      <c r="L20" s="796">
        <v>6012.9788399999998</v>
      </c>
      <c r="M20" s="796">
        <v>1908716.5814679998</v>
      </c>
      <c r="N20" s="796">
        <v>6970.6326399999998</v>
      </c>
      <c r="O20" s="798">
        <v>3948474.1488999999</v>
      </c>
    </row>
    <row r="21" spans="1:15" ht="29.1" customHeight="1">
      <c r="A21" s="795" t="s">
        <v>3086</v>
      </c>
      <c r="B21" s="796">
        <v>137239</v>
      </c>
      <c r="C21" s="796">
        <v>515295.69000000006</v>
      </c>
      <c r="D21" s="796">
        <v>48586</v>
      </c>
      <c r="E21" s="796">
        <v>5721</v>
      </c>
      <c r="F21" s="796">
        <v>7323</v>
      </c>
      <c r="G21" s="796">
        <v>105</v>
      </c>
      <c r="H21" s="797">
        <v>714269.69</v>
      </c>
      <c r="I21" s="796">
        <v>180668.622458</v>
      </c>
      <c r="J21" s="796">
        <v>579845.45005799993</v>
      </c>
      <c r="K21" s="796">
        <v>76611.191520000008</v>
      </c>
      <c r="L21" s="796">
        <v>12454.974119999999</v>
      </c>
      <c r="M21" s="796">
        <v>16776.673928</v>
      </c>
      <c r="N21" s="796">
        <v>138.06199999999998</v>
      </c>
      <c r="O21" s="798">
        <v>866494.97409999999</v>
      </c>
    </row>
    <row r="22" spans="1:15" ht="29.1" customHeight="1">
      <c r="A22" s="795" t="s">
        <v>3087</v>
      </c>
      <c r="B22" s="796">
        <v>479.4</v>
      </c>
      <c r="C22" s="796">
        <v>180493.80500000002</v>
      </c>
      <c r="D22" s="796">
        <v>268659.40000000002</v>
      </c>
      <c r="E22" s="796">
        <v>7139</v>
      </c>
      <c r="F22" s="796">
        <v>0</v>
      </c>
      <c r="G22" s="796">
        <v>0</v>
      </c>
      <c r="H22" s="797">
        <v>456771.60500000004</v>
      </c>
      <c r="I22" s="796">
        <v>1948.7982939999999</v>
      </c>
      <c r="J22" s="796">
        <v>177790.72574299999</v>
      </c>
      <c r="K22" s="796">
        <v>534878.57933400001</v>
      </c>
      <c r="L22" s="796">
        <v>21381.995750000002</v>
      </c>
      <c r="M22" s="796">
        <v>13.914</v>
      </c>
      <c r="N22" s="796">
        <v>0</v>
      </c>
      <c r="O22" s="798">
        <v>736014.0131000001</v>
      </c>
    </row>
    <row r="23" spans="1:15" ht="29.1" customHeight="1">
      <c r="A23" s="799" t="s">
        <v>3088</v>
      </c>
      <c r="B23" s="800">
        <v>1790410.4</v>
      </c>
      <c r="C23" s="800">
        <v>7129859.7079999996</v>
      </c>
      <c r="D23" s="800">
        <v>1420330.4000000001</v>
      </c>
      <c r="E23" s="800">
        <v>537659</v>
      </c>
      <c r="F23" s="800">
        <v>1589939</v>
      </c>
      <c r="G23" s="800">
        <v>945021</v>
      </c>
      <c r="H23" s="801">
        <v>13413219.507999999</v>
      </c>
      <c r="I23" s="800">
        <v>3359418.0577870002</v>
      </c>
      <c r="J23" s="800">
        <v>8239030.5851110006</v>
      </c>
      <c r="K23" s="800">
        <v>2454337.0851960001</v>
      </c>
      <c r="L23" s="800">
        <v>2952029.281951</v>
      </c>
      <c r="M23" s="800">
        <v>10495355.140727999</v>
      </c>
      <c r="N23" s="800">
        <v>3929160.1546189999</v>
      </c>
      <c r="O23" s="802">
        <v>31429330.305399999</v>
      </c>
    </row>
    <row r="24" spans="1:15" ht="6" customHeight="1">
      <c r="A24" s="2085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3"/>
    </row>
    <row r="25" spans="1:15">
      <c r="A25" s="804" t="s">
        <v>3089</v>
      </c>
      <c r="I25" s="360" t="s">
        <v>3090</v>
      </c>
    </row>
    <row r="26" spans="1:15" ht="12" customHeight="1"/>
    <row r="27" spans="1:15" ht="21.75" customHeight="1">
      <c r="A27" s="791">
        <v>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805">
        <v>73</v>
      </c>
    </row>
    <row r="28" spans="1:15" ht="5.25" customHeight="1"/>
  </sheetData>
  <mergeCells count="3">
    <mergeCell ref="A4:A5"/>
    <mergeCell ref="B4:H4"/>
    <mergeCell ref="I4:O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8" max="2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59999389629810485"/>
  </sheetPr>
  <dimension ref="A1:P232"/>
  <sheetViews>
    <sheetView view="pageBreakPreview" zoomScaleNormal="100" zoomScaleSheetLayoutView="100" workbookViewId="0">
      <pane xSplit="2" ySplit="3" topLeftCell="C175" activePane="bottomRight" state="frozen"/>
      <selection activeCell="AC34" sqref="AC34"/>
      <selection pane="topRight" activeCell="AC34" sqref="AC34"/>
      <selection pane="bottomLeft" activeCell="AC34" sqref="AC34"/>
      <selection pane="bottomRight" activeCell="H184" sqref="H184"/>
    </sheetView>
  </sheetViews>
  <sheetFormatPr defaultRowHeight="12"/>
  <cols>
    <col min="1" max="1" width="1.5" style="806" customWidth="1"/>
    <col min="2" max="2" width="17.375" style="6" customWidth="1"/>
    <col min="3" max="9" width="9.125" style="806" customWidth="1"/>
    <col min="10" max="15" width="9.875" style="806" customWidth="1"/>
    <col min="16" max="16" width="23.5" style="138" customWidth="1"/>
    <col min="17" max="16384" width="9" style="6"/>
  </cols>
  <sheetData>
    <row r="1" spans="1:16" ht="31.5" customHeight="1">
      <c r="A1" s="147" t="s">
        <v>702</v>
      </c>
    </row>
    <row r="2" spans="1:16" ht="30" customHeight="1">
      <c r="A2" s="2229" t="s">
        <v>703</v>
      </c>
      <c r="B2" s="2229"/>
      <c r="C2" s="2229"/>
      <c r="D2" s="2229"/>
      <c r="E2" s="2229"/>
      <c r="F2" s="2229"/>
      <c r="G2" s="2229"/>
      <c r="H2" s="2229"/>
      <c r="I2" s="96"/>
      <c r="J2" s="96"/>
      <c r="K2" s="96"/>
      <c r="L2" s="96"/>
      <c r="M2" s="96"/>
      <c r="N2" s="96"/>
      <c r="O2" s="96"/>
      <c r="P2" s="807" t="s">
        <v>704</v>
      </c>
    </row>
    <row r="3" spans="1:16" ht="35.25" customHeight="1">
      <c r="A3" s="2290" t="s">
        <v>705</v>
      </c>
      <c r="B3" s="2291"/>
      <c r="C3" s="808" t="s">
        <v>706</v>
      </c>
      <c r="D3" s="808">
        <v>2007</v>
      </c>
      <c r="E3" s="808">
        <v>2008</v>
      </c>
      <c r="F3" s="808">
        <v>2009</v>
      </c>
      <c r="G3" s="808">
        <v>2010</v>
      </c>
      <c r="H3" s="808">
        <v>2011</v>
      </c>
      <c r="I3" s="808">
        <v>2012</v>
      </c>
      <c r="J3" s="808">
        <v>2013</v>
      </c>
      <c r="K3" s="808">
        <v>2014</v>
      </c>
      <c r="L3" s="808">
        <v>2015</v>
      </c>
      <c r="M3" s="808">
        <v>2016</v>
      </c>
      <c r="N3" s="808">
        <v>2017</v>
      </c>
      <c r="O3" s="808">
        <v>2018</v>
      </c>
      <c r="P3" s="809" t="s">
        <v>707</v>
      </c>
    </row>
    <row r="4" spans="1:16" ht="17.100000000000001" customHeight="1">
      <c r="A4" s="810"/>
      <c r="B4" s="811" t="s">
        <v>180</v>
      </c>
      <c r="C4" s="812">
        <v>81000</v>
      </c>
      <c r="D4" s="812">
        <v>108000</v>
      </c>
      <c r="E4" s="812">
        <v>108000</v>
      </c>
      <c r="F4" s="812">
        <v>108000</v>
      </c>
      <c r="G4" s="812">
        <v>108000</v>
      </c>
      <c r="H4" s="812">
        <v>108000</v>
      </c>
      <c r="I4" s="812">
        <v>108000</v>
      </c>
      <c r="J4" s="812">
        <v>108000</v>
      </c>
      <c r="K4" s="812">
        <v>108000</v>
      </c>
      <c r="L4" s="812">
        <v>108000</v>
      </c>
      <c r="M4" s="812">
        <v>108000</v>
      </c>
      <c r="N4" s="812">
        <v>108000</v>
      </c>
      <c r="O4" s="812">
        <v>108000</v>
      </c>
      <c r="P4" s="813" t="s">
        <v>181</v>
      </c>
    </row>
    <row r="5" spans="1:16" ht="17.100000000000001" customHeight="1">
      <c r="A5" s="814"/>
      <c r="B5" s="815" t="s">
        <v>182</v>
      </c>
      <c r="C5" s="816" t="s">
        <v>99</v>
      </c>
      <c r="D5" s="816">
        <v>57600</v>
      </c>
      <c r="E5" s="816">
        <v>59940</v>
      </c>
      <c r="F5" s="816">
        <v>59940</v>
      </c>
      <c r="G5" s="816">
        <v>59940</v>
      </c>
      <c r="H5" s="816">
        <v>62280</v>
      </c>
      <c r="I5" s="816">
        <v>62280</v>
      </c>
      <c r="J5" s="816">
        <v>62280</v>
      </c>
      <c r="K5" s="816">
        <v>62280</v>
      </c>
      <c r="L5" s="816">
        <v>62280</v>
      </c>
      <c r="M5" s="816">
        <v>62280</v>
      </c>
      <c r="N5" s="816">
        <v>62280</v>
      </c>
      <c r="O5" s="816">
        <v>62280</v>
      </c>
      <c r="P5" s="813" t="s">
        <v>708</v>
      </c>
    </row>
    <row r="6" spans="1:16" ht="17.100000000000001" customHeight="1">
      <c r="A6" s="814"/>
      <c r="B6" s="815" t="s">
        <v>183</v>
      </c>
      <c r="C6" s="816" t="s">
        <v>99</v>
      </c>
      <c r="D6" s="816">
        <v>45000</v>
      </c>
      <c r="E6" s="816">
        <v>45000</v>
      </c>
      <c r="F6" s="816">
        <v>45000</v>
      </c>
      <c r="G6" s="816">
        <v>45000</v>
      </c>
      <c r="H6" s="816">
        <v>45000</v>
      </c>
      <c r="I6" s="816">
        <v>45000</v>
      </c>
      <c r="J6" s="816">
        <v>48000</v>
      </c>
      <c r="K6" s="816">
        <v>48000</v>
      </c>
      <c r="L6" s="816">
        <v>48000</v>
      </c>
      <c r="M6" s="816">
        <v>48000</v>
      </c>
      <c r="N6" s="816">
        <v>48000</v>
      </c>
      <c r="O6" s="816">
        <v>48000</v>
      </c>
      <c r="P6" s="813" t="s">
        <v>184</v>
      </c>
    </row>
    <row r="7" spans="1:16" ht="17.100000000000001" customHeight="1">
      <c r="A7" s="814"/>
      <c r="B7" s="815" t="s">
        <v>185</v>
      </c>
      <c r="C7" s="816">
        <v>39600</v>
      </c>
      <c r="D7" s="816">
        <v>79600</v>
      </c>
      <c r="E7" s="816">
        <v>79600</v>
      </c>
      <c r="F7" s="816">
        <v>79600</v>
      </c>
      <c r="G7" s="816">
        <v>79600</v>
      </c>
      <c r="H7" s="816">
        <v>139600</v>
      </c>
      <c r="I7" s="816">
        <v>139600</v>
      </c>
      <c r="J7" s="816">
        <v>140100</v>
      </c>
      <c r="K7" s="816">
        <v>140100</v>
      </c>
      <c r="L7" s="816">
        <v>140100</v>
      </c>
      <c r="M7" s="816">
        <v>140100</v>
      </c>
      <c r="N7" s="816">
        <v>140100</v>
      </c>
      <c r="O7" s="816">
        <v>140100</v>
      </c>
      <c r="P7" s="813" t="s">
        <v>709</v>
      </c>
    </row>
    <row r="8" spans="1:16" ht="17.100000000000001" customHeight="1">
      <c r="A8" s="814"/>
      <c r="B8" s="815" t="s">
        <v>186</v>
      </c>
      <c r="C8" s="816" t="s">
        <v>99</v>
      </c>
      <c r="D8" s="816">
        <v>120000</v>
      </c>
      <c r="E8" s="816">
        <v>120000</v>
      </c>
      <c r="F8" s="816">
        <v>120000</v>
      </c>
      <c r="G8" s="816">
        <v>120000</v>
      </c>
      <c r="H8" s="816">
        <v>120000</v>
      </c>
      <c r="I8" s="816">
        <v>120000</v>
      </c>
      <c r="J8" s="816">
        <v>120000</v>
      </c>
      <c r="K8" s="816">
        <v>120000</v>
      </c>
      <c r="L8" s="816">
        <v>120000</v>
      </c>
      <c r="M8" s="816">
        <v>120000</v>
      </c>
      <c r="N8" s="816">
        <v>120000</v>
      </c>
      <c r="O8" s="816">
        <v>120000</v>
      </c>
      <c r="P8" s="813" t="s">
        <v>710</v>
      </c>
    </row>
    <row r="9" spans="1:16" ht="17.100000000000001" customHeight="1">
      <c r="A9" s="814"/>
      <c r="B9" s="815" t="s">
        <v>187</v>
      </c>
      <c r="C9" s="816" t="s">
        <v>99</v>
      </c>
      <c r="D9" s="816">
        <v>82000</v>
      </c>
      <c r="E9" s="816">
        <v>82000</v>
      </c>
      <c r="F9" s="816">
        <v>82000</v>
      </c>
      <c r="G9" s="816">
        <v>82000</v>
      </c>
      <c r="H9" s="816">
        <v>82000</v>
      </c>
      <c r="I9" s="816">
        <v>82000</v>
      </c>
      <c r="J9" s="816">
        <v>82000</v>
      </c>
      <c r="K9" s="816">
        <v>82000</v>
      </c>
      <c r="L9" s="816">
        <v>82000</v>
      </c>
      <c r="M9" s="816">
        <v>82000</v>
      </c>
      <c r="N9" s="816">
        <v>82000</v>
      </c>
      <c r="O9" s="816">
        <v>82000</v>
      </c>
      <c r="P9" s="813" t="s">
        <v>711</v>
      </c>
    </row>
    <row r="10" spans="1:16" ht="17.100000000000001" customHeight="1">
      <c r="A10" s="814"/>
      <c r="B10" s="815" t="s">
        <v>712</v>
      </c>
      <c r="C10" s="816">
        <v>14400</v>
      </c>
      <c r="D10" s="816">
        <v>34800</v>
      </c>
      <c r="E10" s="816">
        <v>34800</v>
      </c>
      <c r="F10" s="816">
        <v>34800</v>
      </c>
      <c r="G10" s="816">
        <v>34800</v>
      </c>
      <c r="H10" s="816">
        <v>34800</v>
      </c>
      <c r="I10" s="816">
        <v>34800</v>
      </c>
      <c r="J10" s="816">
        <v>34800</v>
      </c>
      <c r="K10" s="816">
        <v>34800</v>
      </c>
      <c r="L10" s="816">
        <v>34800</v>
      </c>
      <c r="M10" s="816">
        <v>34800</v>
      </c>
      <c r="N10" s="816">
        <v>34800</v>
      </c>
      <c r="O10" s="816">
        <v>35000</v>
      </c>
      <c r="P10" s="813" t="s">
        <v>713</v>
      </c>
    </row>
    <row r="11" spans="1:16" ht="17.100000000000001" customHeight="1">
      <c r="A11" s="814"/>
      <c r="B11" s="817" t="s">
        <v>714</v>
      </c>
      <c r="C11" s="818">
        <v>135000</v>
      </c>
      <c r="D11" s="818">
        <v>527000</v>
      </c>
      <c r="E11" s="818">
        <v>529340</v>
      </c>
      <c r="F11" s="818">
        <v>529340</v>
      </c>
      <c r="G11" s="818">
        <v>529340</v>
      </c>
      <c r="H11" s="818">
        <v>591680</v>
      </c>
      <c r="I11" s="818">
        <v>591680</v>
      </c>
      <c r="J11" s="818">
        <v>595180</v>
      </c>
      <c r="K11" s="818">
        <v>595180</v>
      </c>
      <c r="L11" s="818">
        <v>595180</v>
      </c>
      <c r="M11" s="818">
        <v>595180</v>
      </c>
      <c r="N11" s="818">
        <v>595180</v>
      </c>
      <c r="O11" s="818">
        <v>595380</v>
      </c>
      <c r="P11" s="819" t="s">
        <v>715</v>
      </c>
    </row>
    <row r="12" spans="1:16" ht="17.100000000000001" customHeight="1">
      <c r="A12" s="814"/>
      <c r="B12" s="815" t="s">
        <v>716</v>
      </c>
      <c r="C12" s="816" t="s">
        <v>99</v>
      </c>
      <c r="D12" s="816">
        <v>200000</v>
      </c>
      <c r="E12" s="816">
        <v>200000</v>
      </c>
      <c r="F12" s="816">
        <v>200000</v>
      </c>
      <c r="G12" s="816">
        <v>200000</v>
      </c>
      <c r="H12" s="816">
        <v>200000</v>
      </c>
      <c r="I12" s="816">
        <v>200000</v>
      </c>
      <c r="J12" s="816">
        <v>200000</v>
      </c>
      <c r="K12" s="816">
        <v>200000</v>
      </c>
      <c r="L12" s="816">
        <v>200000</v>
      </c>
      <c r="M12" s="816">
        <v>200000</v>
      </c>
      <c r="N12" s="816">
        <v>200000</v>
      </c>
      <c r="O12" s="816">
        <v>200000</v>
      </c>
      <c r="P12" s="813" t="s">
        <v>717</v>
      </c>
    </row>
    <row r="13" spans="1:16" ht="17.100000000000001" customHeight="1">
      <c r="A13" s="814"/>
      <c r="B13" s="815" t="s">
        <v>718</v>
      </c>
      <c r="C13" s="816" t="s">
        <v>99</v>
      </c>
      <c r="D13" s="816">
        <v>412000</v>
      </c>
      <c r="E13" s="816">
        <v>412000</v>
      </c>
      <c r="F13" s="816">
        <v>412000</v>
      </c>
      <c r="G13" s="816">
        <v>412000</v>
      </c>
      <c r="H13" s="816">
        <v>412000</v>
      </c>
      <c r="I13" s="816">
        <v>412000</v>
      </c>
      <c r="J13" s="816">
        <v>412000</v>
      </c>
      <c r="K13" s="816">
        <v>412000</v>
      </c>
      <c r="L13" s="816">
        <v>412000</v>
      </c>
      <c r="M13" s="816">
        <v>412000</v>
      </c>
      <c r="N13" s="816">
        <v>412000</v>
      </c>
      <c r="O13" s="816">
        <v>412000</v>
      </c>
      <c r="P13" s="813" t="s">
        <v>719</v>
      </c>
    </row>
    <row r="14" spans="1:16" ht="17.100000000000001" customHeight="1">
      <c r="A14" s="814"/>
      <c r="B14" s="815" t="s">
        <v>720</v>
      </c>
      <c r="C14" s="816" t="s">
        <v>99</v>
      </c>
      <c r="D14" s="816">
        <v>90000</v>
      </c>
      <c r="E14" s="816">
        <v>90000</v>
      </c>
      <c r="F14" s="816">
        <v>90000</v>
      </c>
      <c r="G14" s="816">
        <v>90000</v>
      </c>
      <c r="H14" s="816">
        <v>90000</v>
      </c>
      <c r="I14" s="816">
        <v>90000</v>
      </c>
      <c r="J14" s="816">
        <v>90000</v>
      </c>
      <c r="K14" s="816">
        <v>90000</v>
      </c>
      <c r="L14" s="816">
        <v>90000</v>
      </c>
      <c r="M14" s="816">
        <v>90000</v>
      </c>
      <c r="N14" s="816">
        <v>90000</v>
      </c>
      <c r="O14" s="816">
        <v>90000</v>
      </c>
      <c r="P14" s="813" t="s">
        <v>721</v>
      </c>
    </row>
    <row r="15" spans="1:16" ht="17.100000000000001" customHeight="1">
      <c r="A15" s="814"/>
      <c r="B15" s="815" t="s">
        <v>722</v>
      </c>
      <c r="C15" s="816" t="s">
        <v>99</v>
      </c>
      <c r="D15" s="816">
        <v>90000</v>
      </c>
      <c r="E15" s="816">
        <v>90000</v>
      </c>
      <c r="F15" s="816">
        <v>90000</v>
      </c>
      <c r="G15" s="816">
        <v>90000</v>
      </c>
      <c r="H15" s="816">
        <v>90000</v>
      </c>
      <c r="I15" s="816">
        <v>90000</v>
      </c>
      <c r="J15" s="816">
        <v>90000</v>
      </c>
      <c r="K15" s="816">
        <v>90000</v>
      </c>
      <c r="L15" s="816">
        <v>90000</v>
      </c>
      <c r="M15" s="816">
        <v>90000</v>
      </c>
      <c r="N15" s="816">
        <v>90000</v>
      </c>
      <c r="O15" s="816">
        <v>90000</v>
      </c>
      <c r="P15" s="813" t="s">
        <v>723</v>
      </c>
    </row>
    <row r="16" spans="1:16" ht="17.100000000000001" customHeight="1">
      <c r="A16" s="814"/>
      <c r="B16" s="815" t="s">
        <v>724</v>
      </c>
      <c r="C16" s="816" t="s">
        <v>99</v>
      </c>
      <c r="D16" s="816">
        <v>100000</v>
      </c>
      <c r="E16" s="816">
        <v>100000</v>
      </c>
      <c r="F16" s="816">
        <v>100000</v>
      </c>
      <c r="G16" s="816">
        <v>100000</v>
      </c>
      <c r="H16" s="816">
        <v>100000</v>
      </c>
      <c r="I16" s="816">
        <v>100000</v>
      </c>
      <c r="J16" s="816">
        <v>100000</v>
      </c>
      <c r="K16" s="816">
        <v>100000</v>
      </c>
      <c r="L16" s="816">
        <v>100000</v>
      </c>
      <c r="M16" s="816">
        <v>100000</v>
      </c>
      <c r="N16" s="816">
        <v>100000</v>
      </c>
      <c r="O16" s="816">
        <v>100000</v>
      </c>
      <c r="P16" s="813" t="s">
        <v>725</v>
      </c>
    </row>
    <row r="17" spans="1:16" ht="17.100000000000001" customHeight="1">
      <c r="A17" s="814"/>
      <c r="B17" s="815" t="s">
        <v>726</v>
      </c>
      <c r="C17" s="816" t="s">
        <v>99</v>
      </c>
      <c r="D17" s="816">
        <v>50000</v>
      </c>
      <c r="E17" s="816">
        <v>50000</v>
      </c>
      <c r="F17" s="816">
        <v>50000</v>
      </c>
      <c r="G17" s="816">
        <v>50000</v>
      </c>
      <c r="H17" s="816">
        <v>50000</v>
      </c>
      <c r="I17" s="816">
        <v>50000</v>
      </c>
      <c r="J17" s="816">
        <v>50000</v>
      </c>
      <c r="K17" s="816">
        <v>50000</v>
      </c>
      <c r="L17" s="816">
        <v>50000</v>
      </c>
      <c r="M17" s="816">
        <v>50000</v>
      </c>
      <c r="N17" s="816">
        <v>50000</v>
      </c>
      <c r="O17" s="816">
        <v>50000</v>
      </c>
      <c r="P17" s="813" t="s">
        <v>727</v>
      </c>
    </row>
    <row r="18" spans="1:16" ht="17.100000000000001" customHeight="1">
      <c r="A18" s="820"/>
      <c r="B18" s="815" t="s">
        <v>728</v>
      </c>
      <c r="C18" s="816" t="s">
        <v>99</v>
      </c>
      <c r="D18" s="816">
        <v>22500</v>
      </c>
      <c r="E18" s="816">
        <v>22500</v>
      </c>
      <c r="F18" s="816">
        <v>22500</v>
      </c>
      <c r="G18" s="816">
        <v>22500</v>
      </c>
      <c r="H18" s="816">
        <v>22500</v>
      </c>
      <c r="I18" s="816">
        <v>22500</v>
      </c>
      <c r="J18" s="816">
        <v>22500</v>
      </c>
      <c r="K18" s="816">
        <v>22500</v>
      </c>
      <c r="L18" s="816">
        <v>22500</v>
      </c>
      <c r="M18" s="816">
        <v>22500</v>
      </c>
      <c r="N18" s="816">
        <v>22500</v>
      </c>
      <c r="O18" s="816">
        <v>22500</v>
      </c>
      <c r="P18" s="813" t="s">
        <v>729</v>
      </c>
    </row>
    <row r="19" spans="1:16" ht="17.100000000000001" customHeight="1">
      <c r="A19" s="814"/>
      <c r="B19" s="815" t="s">
        <v>730</v>
      </c>
      <c r="C19" s="816" t="s">
        <v>99</v>
      </c>
      <c r="D19" s="816">
        <v>22100</v>
      </c>
      <c r="E19" s="816">
        <v>22100</v>
      </c>
      <c r="F19" s="816">
        <v>22100</v>
      </c>
      <c r="G19" s="816">
        <v>22100</v>
      </c>
      <c r="H19" s="816">
        <v>22100</v>
      </c>
      <c r="I19" s="816">
        <v>22100</v>
      </c>
      <c r="J19" s="816">
        <v>22100</v>
      </c>
      <c r="K19" s="816">
        <v>22100</v>
      </c>
      <c r="L19" s="816">
        <v>22100</v>
      </c>
      <c r="M19" s="816">
        <v>22100</v>
      </c>
      <c r="N19" s="816">
        <v>22100</v>
      </c>
      <c r="O19" s="816">
        <v>22100</v>
      </c>
      <c r="P19" s="813" t="s">
        <v>731</v>
      </c>
    </row>
    <row r="20" spans="1:16" ht="17.100000000000001" customHeight="1">
      <c r="A20" s="814"/>
      <c r="B20" s="821" t="s">
        <v>732</v>
      </c>
      <c r="C20" s="822">
        <v>0</v>
      </c>
      <c r="D20" s="822">
        <v>986600</v>
      </c>
      <c r="E20" s="822">
        <v>986600</v>
      </c>
      <c r="F20" s="822">
        <v>986600</v>
      </c>
      <c r="G20" s="822">
        <v>986600</v>
      </c>
      <c r="H20" s="822">
        <v>986600</v>
      </c>
      <c r="I20" s="822">
        <v>986600</v>
      </c>
      <c r="J20" s="822">
        <v>986600</v>
      </c>
      <c r="K20" s="822">
        <v>986600</v>
      </c>
      <c r="L20" s="822">
        <v>986600</v>
      </c>
      <c r="M20" s="822">
        <v>986600</v>
      </c>
      <c r="N20" s="822">
        <v>986600</v>
      </c>
      <c r="O20" s="822">
        <v>986600</v>
      </c>
      <c r="P20" s="823" t="s">
        <v>188</v>
      </c>
    </row>
    <row r="21" spans="1:16" ht="17.100000000000001" customHeight="1">
      <c r="A21" s="824"/>
      <c r="B21" s="825" t="s">
        <v>733</v>
      </c>
      <c r="C21" s="826">
        <v>135000</v>
      </c>
      <c r="D21" s="826">
        <v>1513600</v>
      </c>
      <c r="E21" s="826">
        <v>1515940</v>
      </c>
      <c r="F21" s="826">
        <v>1515940</v>
      </c>
      <c r="G21" s="826">
        <v>1515940</v>
      </c>
      <c r="H21" s="826">
        <v>1578280</v>
      </c>
      <c r="I21" s="826">
        <v>1578280</v>
      </c>
      <c r="J21" s="826">
        <v>1581780</v>
      </c>
      <c r="K21" s="826">
        <v>1581780</v>
      </c>
      <c r="L21" s="826">
        <v>1581780</v>
      </c>
      <c r="M21" s="826">
        <v>1581780</v>
      </c>
      <c r="N21" s="826">
        <v>1581780</v>
      </c>
      <c r="O21" s="826">
        <v>1581980</v>
      </c>
      <c r="P21" s="827" t="s">
        <v>189</v>
      </c>
    </row>
    <row r="22" spans="1:16" ht="17.100000000000001" customHeight="1">
      <c r="A22" s="814"/>
      <c r="B22" s="815" t="s">
        <v>190</v>
      </c>
      <c r="C22" s="816" t="s">
        <v>99</v>
      </c>
      <c r="D22" s="816">
        <v>600000</v>
      </c>
      <c r="E22" s="816">
        <v>600000</v>
      </c>
      <c r="F22" s="816">
        <v>600000</v>
      </c>
      <c r="G22" s="816">
        <v>600000</v>
      </c>
      <c r="H22" s="816">
        <v>600000</v>
      </c>
      <c r="I22" s="816">
        <v>600000</v>
      </c>
      <c r="J22" s="816">
        <v>600000</v>
      </c>
      <c r="K22" s="816">
        <v>600000</v>
      </c>
      <c r="L22" s="816">
        <v>600000</v>
      </c>
      <c r="M22" s="816">
        <v>600000</v>
      </c>
      <c r="N22" s="816">
        <v>600000</v>
      </c>
      <c r="O22" s="816">
        <v>600000</v>
      </c>
      <c r="P22" s="813" t="s">
        <v>734</v>
      </c>
    </row>
    <row r="23" spans="1:16" ht="17.100000000000001" customHeight="1">
      <c r="A23" s="814"/>
      <c r="B23" s="815" t="s">
        <v>191</v>
      </c>
      <c r="C23" s="816" t="s">
        <v>99</v>
      </c>
      <c r="D23" s="816" t="s">
        <v>99</v>
      </c>
      <c r="E23" s="816" t="s">
        <v>99</v>
      </c>
      <c r="F23" s="816" t="s">
        <v>99</v>
      </c>
      <c r="G23" s="816" t="s">
        <v>99</v>
      </c>
      <c r="H23" s="816">
        <v>800000</v>
      </c>
      <c r="I23" s="816">
        <v>800000</v>
      </c>
      <c r="J23" s="816">
        <v>800000</v>
      </c>
      <c r="K23" s="816">
        <v>800000</v>
      </c>
      <c r="L23" s="816">
        <v>800000</v>
      </c>
      <c r="M23" s="816">
        <v>800000</v>
      </c>
      <c r="N23" s="816">
        <v>800000</v>
      </c>
      <c r="O23" s="816">
        <v>800000</v>
      </c>
      <c r="P23" s="813" t="s">
        <v>735</v>
      </c>
    </row>
    <row r="24" spans="1:16" ht="17.100000000000001" customHeight="1">
      <c r="A24" s="814"/>
      <c r="B24" s="815" t="s">
        <v>193</v>
      </c>
      <c r="C24" s="816" t="s">
        <v>99</v>
      </c>
      <c r="D24" s="816">
        <v>600000</v>
      </c>
      <c r="E24" s="816">
        <v>600000</v>
      </c>
      <c r="F24" s="816">
        <v>600000</v>
      </c>
      <c r="G24" s="816">
        <v>600000</v>
      </c>
      <c r="H24" s="816">
        <v>600000</v>
      </c>
      <c r="I24" s="816">
        <v>600000</v>
      </c>
      <c r="J24" s="816">
        <v>600000</v>
      </c>
      <c r="K24" s="816">
        <v>600000</v>
      </c>
      <c r="L24" s="816">
        <v>600000</v>
      </c>
      <c r="M24" s="816">
        <v>600000</v>
      </c>
      <c r="N24" s="816">
        <v>600000</v>
      </c>
      <c r="O24" s="816">
        <v>600000</v>
      </c>
      <c r="P24" s="813" t="s">
        <v>736</v>
      </c>
    </row>
    <row r="25" spans="1:16" ht="17.100000000000001" customHeight="1">
      <c r="A25" s="814"/>
      <c r="B25" s="815" t="s">
        <v>195</v>
      </c>
      <c r="C25" s="816" t="s">
        <v>99</v>
      </c>
      <c r="D25" s="816">
        <v>400000</v>
      </c>
      <c r="E25" s="816">
        <v>400000</v>
      </c>
      <c r="F25" s="816">
        <v>400000</v>
      </c>
      <c r="G25" s="816">
        <v>400000</v>
      </c>
      <c r="H25" s="816">
        <v>400000</v>
      </c>
      <c r="I25" s="816">
        <v>400000</v>
      </c>
      <c r="J25" s="816">
        <v>400000</v>
      </c>
      <c r="K25" s="816">
        <v>400000</v>
      </c>
      <c r="L25" s="816">
        <v>400000</v>
      </c>
      <c r="M25" s="816">
        <v>400000</v>
      </c>
      <c r="N25" s="816">
        <v>400000</v>
      </c>
      <c r="O25" s="816">
        <v>400000</v>
      </c>
      <c r="P25" s="813" t="s">
        <v>737</v>
      </c>
    </row>
    <row r="26" spans="1:16" ht="17.100000000000001" customHeight="1">
      <c r="A26" s="814"/>
      <c r="B26" s="815" t="s">
        <v>196</v>
      </c>
      <c r="C26" s="816" t="s">
        <v>99</v>
      </c>
      <c r="D26" s="816">
        <v>1000000</v>
      </c>
      <c r="E26" s="816">
        <v>1000000</v>
      </c>
      <c r="F26" s="816">
        <v>1000000</v>
      </c>
      <c r="G26" s="816">
        <v>1000000</v>
      </c>
      <c r="H26" s="816">
        <v>1000000</v>
      </c>
      <c r="I26" s="816">
        <v>1000000</v>
      </c>
      <c r="J26" s="816">
        <v>1000000</v>
      </c>
      <c r="K26" s="816">
        <v>1000000</v>
      </c>
      <c r="L26" s="816">
        <v>1000000</v>
      </c>
      <c r="M26" s="816">
        <v>1000000</v>
      </c>
      <c r="N26" s="816">
        <v>1000000</v>
      </c>
      <c r="O26" s="816">
        <v>1000000</v>
      </c>
      <c r="P26" s="813" t="s">
        <v>738</v>
      </c>
    </row>
    <row r="27" spans="1:16" ht="17.100000000000001" customHeight="1">
      <c r="A27" s="412"/>
      <c r="B27" s="828" t="s">
        <v>198</v>
      </c>
      <c r="C27" s="816" t="s">
        <v>99</v>
      </c>
      <c r="D27" s="203">
        <v>700000</v>
      </c>
      <c r="E27" s="203">
        <v>700000</v>
      </c>
      <c r="F27" s="203">
        <v>700000</v>
      </c>
      <c r="G27" s="203">
        <v>700000</v>
      </c>
      <c r="H27" s="203">
        <v>700000</v>
      </c>
      <c r="I27" s="203">
        <v>700000</v>
      </c>
      <c r="J27" s="203">
        <v>700000</v>
      </c>
      <c r="K27" s="203">
        <v>700000</v>
      </c>
      <c r="L27" s="203">
        <v>700000</v>
      </c>
      <c r="M27" s="203">
        <v>700000</v>
      </c>
      <c r="N27" s="203">
        <v>700000</v>
      </c>
      <c r="O27" s="203">
        <v>700000</v>
      </c>
      <c r="P27" s="813" t="s">
        <v>739</v>
      </c>
    </row>
    <row r="28" spans="1:16" ht="17.100000000000001" customHeight="1">
      <c r="A28" s="412"/>
      <c r="B28" s="828" t="s">
        <v>199</v>
      </c>
      <c r="C28" s="816" t="s">
        <v>99</v>
      </c>
      <c r="D28" s="829">
        <v>600000</v>
      </c>
      <c r="E28" s="829">
        <v>600000</v>
      </c>
      <c r="F28" s="829">
        <v>600000</v>
      </c>
      <c r="G28" s="829">
        <v>600000</v>
      </c>
      <c r="H28" s="829">
        <v>600000</v>
      </c>
      <c r="I28" s="830">
        <v>600000</v>
      </c>
      <c r="J28" s="830">
        <v>600000</v>
      </c>
      <c r="K28" s="830">
        <v>600000</v>
      </c>
      <c r="L28" s="830">
        <v>600000</v>
      </c>
      <c r="M28" s="830">
        <v>600000</v>
      </c>
      <c r="N28" s="830">
        <v>600000</v>
      </c>
      <c r="O28" s="830">
        <v>600000</v>
      </c>
      <c r="P28" s="813" t="s">
        <v>740</v>
      </c>
    </row>
    <row r="29" spans="1:16" ht="17.100000000000001" customHeight="1">
      <c r="A29" s="824"/>
      <c r="B29" s="831" t="s">
        <v>741</v>
      </c>
      <c r="C29" s="826">
        <v>0</v>
      </c>
      <c r="D29" s="826">
        <v>3900000</v>
      </c>
      <c r="E29" s="826">
        <v>3900000</v>
      </c>
      <c r="F29" s="826">
        <v>3900000</v>
      </c>
      <c r="G29" s="826">
        <v>3900000</v>
      </c>
      <c r="H29" s="826">
        <v>4700000</v>
      </c>
      <c r="I29" s="826">
        <v>4700000</v>
      </c>
      <c r="J29" s="826">
        <v>4700000</v>
      </c>
      <c r="K29" s="826">
        <v>4700000</v>
      </c>
      <c r="L29" s="826">
        <v>4700000</v>
      </c>
      <c r="M29" s="826">
        <v>4700000</v>
      </c>
      <c r="N29" s="826">
        <v>4700000</v>
      </c>
      <c r="O29" s="826">
        <v>4700000</v>
      </c>
      <c r="P29" s="827" t="s">
        <v>742</v>
      </c>
    </row>
    <row r="30" spans="1:16" ht="17.100000000000001" customHeight="1">
      <c r="A30" s="824"/>
      <c r="B30" s="831" t="s">
        <v>743</v>
      </c>
      <c r="C30" s="826">
        <v>0</v>
      </c>
      <c r="D30" s="826">
        <v>51042</v>
      </c>
      <c r="E30" s="826">
        <v>77537</v>
      </c>
      <c r="F30" s="826">
        <v>84632</v>
      </c>
      <c r="G30" s="826">
        <v>100600</v>
      </c>
      <c r="H30" s="826">
        <v>126109</v>
      </c>
      <c r="I30" s="826">
        <v>153750</v>
      </c>
      <c r="J30" s="826">
        <v>158682</v>
      </c>
      <c r="K30" s="826">
        <v>171156</v>
      </c>
      <c r="L30" s="826">
        <v>188929</v>
      </c>
      <c r="M30" s="826">
        <v>203431</v>
      </c>
      <c r="N30" s="826">
        <v>207676</v>
      </c>
      <c r="O30" s="826">
        <v>208430.4</v>
      </c>
      <c r="P30" s="827" t="s">
        <v>744</v>
      </c>
    </row>
    <row r="31" spans="1:16" ht="17.100000000000001" customHeight="1">
      <c r="A31" s="824"/>
      <c r="B31" s="825" t="s">
        <v>745</v>
      </c>
      <c r="C31" s="826">
        <v>135000</v>
      </c>
      <c r="D31" s="826">
        <v>5464642</v>
      </c>
      <c r="E31" s="826">
        <v>5493477</v>
      </c>
      <c r="F31" s="826">
        <v>5500572</v>
      </c>
      <c r="G31" s="826">
        <v>5516540</v>
      </c>
      <c r="H31" s="826">
        <v>6404389</v>
      </c>
      <c r="I31" s="826">
        <v>6432030</v>
      </c>
      <c r="J31" s="826">
        <v>6440462</v>
      </c>
      <c r="K31" s="826">
        <v>6452936</v>
      </c>
      <c r="L31" s="826">
        <v>6470709</v>
      </c>
      <c r="M31" s="826">
        <v>6485211</v>
      </c>
      <c r="N31" s="826">
        <v>6489456</v>
      </c>
      <c r="O31" s="826">
        <v>6490410.4000000004</v>
      </c>
      <c r="P31" s="827" t="s">
        <v>189</v>
      </c>
    </row>
    <row r="32" spans="1:16" ht="17.100000000000001" customHeight="1">
      <c r="A32" s="814"/>
      <c r="B32" s="815" t="s">
        <v>746</v>
      </c>
      <c r="C32" s="816">
        <v>0</v>
      </c>
      <c r="D32" s="816">
        <v>325000</v>
      </c>
      <c r="E32" s="816">
        <v>325000</v>
      </c>
      <c r="F32" s="816">
        <v>325000</v>
      </c>
      <c r="G32" s="816">
        <v>325000</v>
      </c>
      <c r="H32" s="816">
        <v>325000</v>
      </c>
      <c r="I32" s="816">
        <v>325000</v>
      </c>
      <c r="J32" s="816">
        <v>325000</v>
      </c>
      <c r="K32" s="816">
        <v>325000</v>
      </c>
      <c r="L32" s="816">
        <v>325000</v>
      </c>
      <c r="M32" s="816">
        <v>325000</v>
      </c>
      <c r="N32" s="816">
        <v>200000</v>
      </c>
      <c r="O32" s="816">
        <v>200000</v>
      </c>
      <c r="P32" s="813" t="s">
        <v>747</v>
      </c>
    </row>
    <row r="33" spans="1:16" ht="17.100000000000001" customHeight="1">
      <c r="A33" s="814"/>
      <c r="B33" s="815" t="s">
        <v>748</v>
      </c>
      <c r="C33" s="816">
        <v>0</v>
      </c>
      <c r="D33" s="816">
        <v>400000</v>
      </c>
      <c r="E33" s="816">
        <v>400000</v>
      </c>
      <c r="F33" s="816">
        <v>400000</v>
      </c>
      <c r="G33" s="816">
        <v>400000</v>
      </c>
      <c r="H33" s="816">
        <v>400000</v>
      </c>
      <c r="I33" s="816">
        <v>400000</v>
      </c>
      <c r="J33" s="816">
        <v>400000</v>
      </c>
      <c r="K33" s="816">
        <v>400000</v>
      </c>
      <c r="L33" s="816">
        <v>400000</v>
      </c>
      <c r="M33" s="816">
        <v>400000</v>
      </c>
      <c r="N33" s="816">
        <v>400000</v>
      </c>
      <c r="O33" s="816">
        <v>400000</v>
      </c>
      <c r="P33" s="813" t="s">
        <v>225</v>
      </c>
    </row>
    <row r="34" spans="1:16" ht="17.100000000000001" customHeight="1">
      <c r="A34" s="814"/>
      <c r="B34" s="815" t="s">
        <v>749</v>
      </c>
      <c r="C34" s="816">
        <v>0</v>
      </c>
      <c r="D34" s="816">
        <v>400000</v>
      </c>
      <c r="E34" s="816">
        <v>400000</v>
      </c>
      <c r="F34" s="816">
        <v>400000</v>
      </c>
      <c r="G34" s="816">
        <v>400000</v>
      </c>
      <c r="H34" s="816">
        <v>400000</v>
      </c>
      <c r="I34" s="816">
        <v>400000</v>
      </c>
      <c r="J34" s="816">
        <v>400000</v>
      </c>
      <c r="K34" s="816">
        <v>400000</v>
      </c>
      <c r="L34" s="816">
        <v>400000</v>
      </c>
      <c r="M34" s="816">
        <v>400000</v>
      </c>
      <c r="N34" s="816">
        <v>0</v>
      </c>
      <c r="O34" s="816">
        <v>0</v>
      </c>
      <c r="P34" s="813" t="s">
        <v>750</v>
      </c>
    </row>
    <row r="35" spans="1:16" ht="17.100000000000001" customHeight="1">
      <c r="A35" s="814"/>
      <c r="B35" s="815" t="s">
        <v>751</v>
      </c>
      <c r="C35" s="816">
        <v>25000</v>
      </c>
      <c r="D35" s="816" t="s">
        <v>99</v>
      </c>
      <c r="E35" s="816" t="s">
        <v>99</v>
      </c>
      <c r="F35" s="816" t="s">
        <v>99</v>
      </c>
      <c r="G35" s="816" t="s">
        <v>99</v>
      </c>
      <c r="H35" s="816" t="s">
        <v>99</v>
      </c>
      <c r="I35" s="816" t="s">
        <v>99</v>
      </c>
      <c r="J35" s="816" t="s">
        <v>99</v>
      </c>
      <c r="K35" s="816" t="s">
        <v>99</v>
      </c>
      <c r="L35" s="816" t="s">
        <v>99</v>
      </c>
      <c r="M35" s="816" t="s">
        <v>99</v>
      </c>
      <c r="N35" s="816" t="s">
        <v>99</v>
      </c>
      <c r="O35" s="816" t="s">
        <v>99</v>
      </c>
      <c r="P35" s="813" t="s">
        <v>752</v>
      </c>
    </row>
    <row r="36" spans="1:16" ht="17.100000000000001" customHeight="1">
      <c r="A36" s="814"/>
      <c r="B36" s="817" t="s">
        <v>753</v>
      </c>
      <c r="C36" s="818">
        <v>25000</v>
      </c>
      <c r="D36" s="818">
        <v>1125000</v>
      </c>
      <c r="E36" s="818">
        <v>1125000</v>
      </c>
      <c r="F36" s="818">
        <v>1125000</v>
      </c>
      <c r="G36" s="818">
        <v>1125000</v>
      </c>
      <c r="H36" s="818">
        <v>1125000</v>
      </c>
      <c r="I36" s="818">
        <v>1125000</v>
      </c>
      <c r="J36" s="818">
        <v>1125000</v>
      </c>
      <c r="K36" s="818">
        <v>1125000</v>
      </c>
      <c r="L36" s="818">
        <v>1125000</v>
      </c>
      <c r="M36" s="818">
        <v>1125000</v>
      </c>
      <c r="N36" s="818">
        <v>600000</v>
      </c>
      <c r="O36" s="818">
        <v>600000</v>
      </c>
      <c r="P36" s="819" t="s">
        <v>614</v>
      </c>
    </row>
    <row r="37" spans="1:16" ht="17.100000000000001" customHeight="1">
      <c r="A37" s="832"/>
      <c r="B37" s="833" t="s">
        <v>754</v>
      </c>
      <c r="C37" s="834">
        <v>0</v>
      </c>
      <c r="D37" s="834">
        <v>4000000</v>
      </c>
      <c r="E37" s="834">
        <v>4000000</v>
      </c>
      <c r="F37" s="834">
        <v>4000000</v>
      </c>
      <c r="G37" s="834">
        <v>4000000</v>
      </c>
      <c r="H37" s="834">
        <v>4000000</v>
      </c>
      <c r="I37" s="834">
        <v>4000000</v>
      </c>
      <c r="J37" s="834">
        <v>4000000</v>
      </c>
      <c r="K37" s="834">
        <v>4000000</v>
      </c>
      <c r="L37" s="834">
        <v>4000000</v>
      </c>
      <c r="M37" s="834">
        <v>5860200</v>
      </c>
      <c r="N37" s="834">
        <v>6040000</v>
      </c>
      <c r="O37" s="834">
        <v>6040000</v>
      </c>
      <c r="P37" s="835" t="s">
        <v>755</v>
      </c>
    </row>
    <row r="38" spans="1:16" ht="6.75" customHeight="1">
      <c r="A38" s="836"/>
      <c r="B38" s="811"/>
      <c r="C38" s="837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404"/>
    </row>
    <row r="39" spans="1:16" ht="18" customHeight="1">
      <c r="A39" s="2289">
        <v>74</v>
      </c>
      <c r="B39" s="2289"/>
      <c r="C39" s="389"/>
      <c r="D39" s="389"/>
      <c r="E39" s="387"/>
      <c r="F39" s="838"/>
      <c r="G39" s="838"/>
      <c r="H39" s="389"/>
      <c r="I39" s="838"/>
      <c r="J39" s="389"/>
      <c r="K39" s="143"/>
      <c r="M39" s="671"/>
      <c r="N39" s="671"/>
      <c r="O39" s="671"/>
      <c r="P39" s="146">
        <v>75</v>
      </c>
    </row>
    <row r="40" spans="1:16" s="839" customFormat="1" ht="31.5" customHeight="1">
      <c r="A40" s="147" t="s">
        <v>756</v>
      </c>
      <c r="C40" s="840"/>
      <c r="D40" s="840"/>
      <c r="E40" s="840"/>
      <c r="F40" s="840"/>
      <c r="G40" s="840"/>
      <c r="H40" s="840"/>
      <c r="I40" s="840"/>
      <c r="J40" s="840"/>
      <c r="K40" s="840"/>
      <c r="L40" s="840"/>
      <c r="M40" s="840"/>
      <c r="N40" s="840"/>
      <c r="O40" s="840"/>
      <c r="P40" s="841"/>
    </row>
    <row r="41" spans="1:16" ht="30" customHeight="1">
      <c r="A41" s="2229" t="s">
        <v>703</v>
      </c>
      <c r="B41" s="2229"/>
      <c r="C41" s="2229"/>
      <c r="D41" s="2229"/>
      <c r="E41" s="2229"/>
      <c r="F41" s="2229"/>
      <c r="G41" s="2229"/>
      <c r="H41" s="2229"/>
      <c r="I41" s="96"/>
      <c r="J41" s="96"/>
      <c r="K41" s="96"/>
      <c r="L41" s="96"/>
      <c r="M41" s="96"/>
      <c r="N41" s="96"/>
      <c r="O41" s="96"/>
      <c r="P41" s="807" t="s">
        <v>704</v>
      </c>
    </row>
    <row r="42" spans="1:16" s="839" customFormat="1" ht="35.25" customHeight="1">
      <c r="A42" s="2292" t="s">
        <v>705</v>
      </c>
      <c r="B42" s="2293"/>
      <c r="C42" s="842" t="s">
        <v>706</v>
      </c>
      <c r="D42" s="842">
        <v>2007</v>
      </c>
      <c r="E42" s="842">
        <v>2008</v>
      </c>
      <c r="F42" s="842">
        <v>2009</v>
      </c>
      <c r="G42" s="842">
        <v>2010</v>
      </c>
      <c r="H42" s="842">
        <v>2011</v>
      </c>
      <c r="I42" s="842">
        <v>2012</v>
      </c>
      <c r="J42" s="842">
        <v>2013</v>
      </c>
      <c r="K42" s="842">
        <v>2014</v>
      </c>
      <c r="L42" s="842">
        <v>2015</v>
      </c>
      <c r="M42" s="842">
        <v>2016</v>
      </c>
      <c r="N42" s="842">
        <v>2017</v>
      </c>
      <c r="O42" s="808">
        <v>2018</v>
      </c>
      <c r="P42" s="809" t="s">
        <v>707</v>
      </c>
    </row>
    <row r="43" spans="1:16" ht="17.25" customHeight="1">
      <c r="A43" s="810"/>
      <c r="B43" s="811" t="s">
        <v>757</v>
      </c>
      <c r="C43" s="812">
        <v>0</v>
      </c>
      <c r="D43" s="812">
        <v>3000000</v>
      </c>
      <c r="E43" s="812">
        <v>4000000</v>
      </c>
      <c r="F43" s="812">
        <v>4000000</v>
      </c>
      <c r="G43" s="812">
        <v>4000000</v>
      </c>
      <c r="H43" s="812">
        <v>4000000</v>
      </c>
      <c r="I43" s="812">
        <v>4000000</v>
      </c>
      <c r="J43" s="812">
        <v>4000000</v>
      </c>
      <c r="K43" s="812">
        <v>4000000</v>
      </c>
      <c r="L43" s="812">
        <v>4000000</v>
      </c>
      <c r="M43" s="812">
        <v>4000000</v>
      </c>
      <c r="N43" s="812">
        <v>4000000</v>
      </c>
      <c r="O43" s="812">
        <v>4000000</v>
      </c>
      <c r="P43" s="843" t="s">
        <v>758</v>
      </c>
    </row>
    <row r="44" spans="1:16" ht="17.25" customHeight="1">
      <c r="A44" s="814"/>
      <c r="B44" s="815" t="s">
        <v>759</v>
      </c>
      <c r="C44" s="816">
        <v>0</v>
      </c>
      <c r="D44" s="816">
        <v>0</v>
      </c>
      <c r="E44" s="816">
        <v>0</v>
      </c>
      <c r="F44" s="816">
        <v>0</v>
      </c>
      <c r="G44" s="816">
        <v>0</v>
      </c>
      <c r="H44" s="816">
        <v>0</v>
      </c>
      <c r="I44" s="816">
        <v>0</v>
      </c>
      <c r="J44" s="816">
        <v>0</v>
      </c>
      <c r="K44" s="816">
        <v>0</v>
      </c>
      <c r="L44" s="816">
        <v>0</v>
      </c>
      <c r="M44" s="816">
        <v>1022000</v>
      </c>
      <c r="N44" s="816">
        <v>2044000</v>
      </c>
      <c r="O44" s="816">
        <v>2044000</v>
      </c>
      <c r="P44" s="813" t="s">
        <v>760</v>
      </c>
    </row>
    <row r="45" spans="1:16" ht="17.25" customHeight="1">
      <c r="A45" s="814"/>
      <c r="B45" s="815" t="s">
        <v>761</v>
      </c>
      <c r="C45" s="816">
        <v>0</v>
      </c>
      <c r="D45" s="816">
        <v>3240000</v>
      </c>
      <c r="E45" s="816">
        <v>3240000</v>
      </c>
      <c r="F45" s="816">
        <v>3240000</v>
      </c>
      <c r="G45" s="816">
        <v>3240000</v>
      </c>
      <c r="H45" s="816">
        <v>3240000</v>
      </c>
      <c r="I45" s="816">
        <v>3240000</v>
      </c>
      <c r="J45" s="816">
        <v>3240000</v>
      </c>
      <c r="K45" s="816">
        <v>3240000</v>
      </c>
      <c r="L45" s="816">
        <v>3240000</v>
      </c>
      <c r="M45" s="816">
        <v>3240000</v>
      </c>
      <c r="N45" s="816">
        <v>3240000</v>
      </c>
      <c r="O45" s="816">
        <v>3240000</v>
      </c>
      <c r="P45" s="813" t="s">
        <v>762</v>
      </c>
    </row>
    <row r="46" spans="1:16" ht="17.25" customHeight="1">
      <c r="A46" s="814"/>
      <c r="B46" s="815" t="s">
        <v>763</v>
      </c>
      <c r="C46" s="816">
        <v>0</v>
      </c>
      <c r="D46" s="816">
        <v>0</v>
      </c>
      <c r="E46" s="816">
        <v>0</v>
      </c>
      <c r="F46" s="816">
        <v>0</v>
      </c>
      <c r="G46" s="816">
        <v>0</v>
      </c>
      <c r="H46" s="816">
        <v>0</v>
      </c>
      <c r="I46" s="816">
        <v>0</v>
      </c>
      <c r="J46" s="816">
        <v>0</v>
      </c>
      <c r="K46" s="816">
        <v>0</v>
      </c>
      <c r="L46" s="816">
        <v>0</v>
      </c>
      <c r="M46" s="816">
        <v>0</v>
      </c>
      <c r="N46" s="816">
        <v>1851978</v>
      </c>
      <c r="O46" s="816">
        <v>1945013</v>
      </c>
      <c r="P46" s="813" t="s">
        <v>764</v>
      </c>
    </row>
    <row r="47" spans="1:16" ht="17.25" customHeight="1">
      <c r="A47" s="814"/>
      <c r="B47" s="815" t="s">
        <v>765</v>
      </c>
      <c r="C47" s="816">
        <v>0</v>
      </c>
      <c r="D47" s="816">
        <v>528600</v>
      </c>
      <c r="E47" s="816">
        <v>528600</v>
      </c>
      <c r="F47" s="816">
        <v>528600</v>
      </c>
      <c r="G47" s="816">
        <v>528600</v>
      </c>
      <c r="H47" s="816">
        <v>528600</v>
      </c>
      <c r="I47" s="816">
        <v>328600</v>
      </c>
      <c r="J47" s="816">
        <v>328600</v>
      </c>
      <c r="K47" s="816">
        <v>328600</v>
      </c>
      <c r="L47" s="816">
        <v>328600</v>
      </c>
      <c r="M47" s="816">
        <v>668600</v>
      </c>
      <c r="N47" s="816">
        <v>668600</v>
      </c>
      <c r="O47" s="816">
        <v>668600</v>
      </c>
      <c r="P47" s="813" t="s">
        <v>766</v>
      </c>
    </row>
    <row r="48" spans="1:16" ht="17.25" customHeight="1">
      <c r="A48" s="814"/>
      <c r="B48" s="815" t="s">
        <v>767</v>
      </c>
      <c r="C48" s="816">
        <v>0</v>
      </c>
      <c r="D48" s="816">
        <v>1600000</v>
      </c>
      <c r="E48" s="816">
        <v>3340000</v>
      </c>
      <c r="F48" s="816">
        <v>3340000</v>
      </c>
      <c r="G48" s="816">
        <v>3340000</v>
      </c>
      <c r="H48" s="816">
        <v>3340000</v>
      </c>
      <c r="I48" s="816">
        <v>3340000</v>
      </c>
      <c r="J48" s="816">
        <v>3340000</v>
      </c>
      <c r="K48" s="816">
        <v>5080000</v>
      </c>
      <c r="L48" s="816">
        <v>5080000</v>
      </c>
      <c r="M48" s="816">
        <v>5080000</v>
      </c>
      <c r="N48" s="816">
        <v>5080000</v>
      </c>
      <c r="O48" s="816">
        <v>5080000</v>
      </c>
      <c r="P48" s="813" t="s">
        <v>768</v>
      </c>
    </row>
    <row r="49" spans="1:16" ht="17.25" customHeight="1">
      <c r="A49" s="814"/>
      <c r="B49" s="815" t="s">
        <v>769</v>
      </c>
      <c r="C49" s="816">
        <v>0</v>
      </c>
      <c r="D49" s="816">
        <v>4000000</v>
      </c>
      <c r="E49" s="816">
        <v>4000000</v>
      </c>
      <c r="F49" s="816">
        <v>4000000</v>
      </c>
      <c r="G49" s="816">
        <v>4000000</v>
      </c>
      <c r="H49" s="816">
        <v>4000000</v>
      </c>
      <c r="I49" s="816">
        <v>4000000</v>
      </c>
      <c r="J49" s="816">
        <v>4000000</v>
      </c>
      <c r="K49" s="816">
        <v>4000000</v>
      </c>
      <c r="L49" s="816">
        <v>4000000</v>
      </c>
      <c r="M49" s="816">
        <v>5050000</v>
      </c>
      <c r="N49" s="816">
        <v>6100000</v>
      </c>
      <c r="O49" s="816">
        <v>6100000</v>
      </c>
      <c r="P49" s="813" t="s">
        <v>770</v>
      </c>
    </row>
    <row r="50" spans="1:16" ht="17.25" customHeight="1">
      <c r="A50" s="814"/>
      <c r="B50" s="815" t="s">
        <v>771</v>
      </c>
      <c r="C50" s="816">
        <v>0</v>
      </c>
      <c r="D50" s="816">
        <v>3000000</v>
      </c>
      <c r="E50" s="816">
        <v>3500000</v>
      </c>
      <c r="F50" s="816">
        <v>4000000</v>
      </c>
      <c r="G50" s="816">
        <v>4000000</v>
      </c>
      <c r="H50" s="816">
        <v>4000000</v>
      </c>
      <c r="I50" s="816">
        <v>4000000</v>
      </c>
      <c r="J50" s="816">
        <v>4000000</v>
      </c>
      <c r="K50" s="816">
        <v>4000000</v>
      </c>
      <c r="L50" s="816">
        <v>4000000</v>
      </c>
      <c r="M50" s="816">
        <v>4000000</v>
      </c>
      <c r="N50" s="816">
        <v>4000000</v>
      </c>
      <c r="O50" s="816">
        <v>4000000</v>
      </c>
      <c r="P50" s="813" t="s">
        <v>772</v>
      </c>
    </row>
    <row r="51" spans="1:16" ht="17.25" customHeight="1">
      <c r="A51" s="814"/>
      <c r="B51" s="815" t="s">
        <v>773</v>
      </c>
      <c r="C51" s="816">
        <v>0</v>
      </c>
      <c r="D51" s="816">
        <v>500000</v>
      </c>
      <c r="E51" s="816">
        <v>500000</v>
      </c>
      <c r="F51" s="816">
        <v>500000</v>
      </c>
      <c r="G51" s="816">
        <v>500000</v>
      </c>
      <c r="H51" s="816">
        <v>500000</v>
      </c>
      <c r="I51" s="816">
        <v>500000</v>
      </c>
      <c r="J51" s="816">
        <v>500000</v>
      </c>
      <c r="K51" s="816">
        <v>500000</v>
      </c>
      <c r="L51" s="816">
        <v>500000</v>
      </c>
      <c r="M51" s="816">
        <v>500000</v>
      </c>
      <c r="N51" s="816">
        <v>500000</v>
      </c>
      <c r="O51" s="816">
        <v>500000</v>
      </c>
      <c r="P51" s="813" t="s">
        <v>774</v>
      </c>
    </row>
    <row r="52" spans="1:16" ht="17.25" customHeight="1">
      <c r="A52" s="814"/>
      <c r="B52" s="817" t="s">
        <v>775</v>
      </c>
      <c r="C52" s="818">
        <v>0</v>
      </c>
      <c r="D52" s="818">
        <v>19868600</v>
      </c>
      <c r="E52" s="818">
        <v>23108600</v>
      </c>
      <c r="F52" s="818">
        <v>23608600</v>
      </c>
      <c r="G52" s="818">
        <v>23608600</v>
      </c>
      <c r="H52" s="818">
        <v>23608600</v>
      </c>
      <c r="I52" s="818">
        <v>23408600</v>
      </c>
      <c r="J52" s="818">
        <v>23408600</v>
      </c>
      <c r="K52" s="818">
        <v>25148600</v>
      </c>
      <c r="L52" s="818">
        <v>25148600</v>
      </c>
      <c r="M52" s="818">
        <v>29420800</v>
      </c>
      <c r="N52" s="818">
        <v>33524578</v>
      </c>
      <c r="O52" s="818">
        <v>33617613</v>
      </c>
      <c r="P52" s="844" t="s">
        <v>776</v>
      </c>
    </row>
    <row r="53" spans="1:16" ht="17.25" customHeight="1">
      <c r="A53" s="814"/>
      <c r="B53" s="845" t="s">
        <v>777</v>
      </c>
      <c r="C53" s="816">
        <v>0</v>
      </c>
      <c r="D53" s="816">
        <v>0</v>
      </c>
      <c r="E53" s="816">
        <v>0</v>
      </c>
      <c r="F53" s="816">
        <v>0</v>
      </c>
      <c r="G53" s="816">
        <v>0</v>
      </c>
      <c r="H53" s="816">
        <v>0</v>
      </c>
      <c r="I53" s="816">
        <v>0</v>
      </c>
      <c r="J53" s="816">
        <v>0</v>
      </c>
      <c r="K53" s="816">
        <v>0</v>
      </c>
      <c r="L53" s="816">
        <v>0</v>
      </c>
      <c r="M53" s="816">
        <v>0</v>
      </c>
      <c r="N53" s="816">
        <v>1190000</v>
      </c>
      <c r="O53" s="816">
        <v>1190000</v>
      </c>
      <c r="P53" s="813" t="s">
        <v>778</v>
      </c>
    </row>
    <row r="54" spans="1:16" ht="17.25" customHeight="1">
      <c r="A54" s="814"/>
      <c r="B54" s="846" t="s">
        <v>779</v>
      </c>
      <c r="C54" s="822">
        <v>0</v>
      </c>
      <c r="D54" s="822">
        <v>0</v>
      </c>
      <c r="E54" s="822">
        <v>0</v>
      </c>
      <c r="F54" s="822">
        <v>0</v>
      </c>
      <c r="G54" s="822">
        <v>0</v>
      </c>
      <c r="H54" s="822">
        <v>0</v>
      </c>
      <c r="I54" s="822">
        <v>0</v>
      </c>
      <c r="J54" s="822">
        <v>0</v>
      </c>
      <c r="K54" s="822">
        <v>0</v>
      </c>
      <c r="L54" s="822">
        <v>0</v>
      </c>
      <c r="M54" s="822">
        <v>0</v>
      </c>
      <c r="N54" s="822">
        <v>1190000</v>
      </c>
      <c r="O54" s="822">
        <v>1190000</v>
      </c>
      <c r="P54" s="823" t="s">
        <v>780</v>
      </c>
    </row>
    <row r="55" spans="1:16" ht="17.25" customHeight="1">
      <c r="A55" s="824"/>
      <c r="B55" s="825" t="s">
        <v>781</v>
      </c>
      <c r="C55" s="826">
        <v>0</v>
      </c>
      <c r="D55" s="826">
        <v>19868600</v>
      </c>
      <c r="E55" s="826">
        <v>23108600</v>
      </c>
      <c r="F55" s="826">
        <v>23608600</v>
      </c>
      <c r="G55" s="826">
        <v>23608600</v>
      </c>
      <c r="H55" s="826">
        <v>23608600</v>
      </c>
      <c r="I55" s="826">
        <v>23408600</v>
      </c>
      <c r="J55" s="826">
        <v>23408600</v>
      </c>
      <c r="K55" s="826">
        <v>25148600</v>
      </c>
      <c r="L55" s="826">
        <v>25148600</v>
      </c>
      <c r="M55" s="826">
        <v>29420800</v>
      </c>
      <c r="N55" s="826">
        <v>34714578</v>
      </c>
      <c r="O55" s="826">
        <v>34807613</v>
      </c>
      <c r="P55" s="827" t="s">
        <v>782</v>
      </c>
    </row>
    <row r="56" spans="1:16" ht="17.25" customHeight="1">
      <c r="A56" s="824"/>
      <c r="B56" s="825" t="s">
        <v>783</v>
      </c>
      <c r="C56" s="826">
        <v>25000</v>
      </c>
      <c r="D56" s="826">
        <v>20993600</v>
      </c>
      <c r="E56" s="826">
        <v>24233600</v>
      </c>
      <c r="F56" s="826">
        <v>24733600</v>
      </c>
      <c r="G56" s="826">
        <v>24733600</v>
      </c>
      <c r="H56" s="826">
        <v>24733600</v>
      </c>
      <c r="I56" s="826">
        <v>24533600</v>
      </c>
      <c r="J56" s="826">
        <v>24533600</v>
      </c>
      <c r="K56" s="826">
        <v>26273600</v>
      </c>
      <c r="L56" s="826">
        <v>26273600</v>
      </c>
      <c r="M56" s="826">
        <v>30545800</v>
      </c>
      <c r="N56" s="826">
        <v>35314578</v>
      </c>
      <c r="O56" s="826">
        <v>35407613</v>
      </c>
      <c r="P56" s="827" t="s">
        <v>784</v>
      </c>
    </row>
    <row r="57" spans="1:16" ht="17.25" customHeight="1">
      <c r="A57" s="814"/>
      <c r="B57" s="815" t="s">
        <v>785</v>
      </c>
      <c r="C57" s="816" t="s">
        <v>99</v>
      </c>
      <c r="D57" s="816">
        <v>200000</v>
      </c>
      <c r="E57" s="816">
        <v>200000</v>
      </c>
      <c r="F57" s="816">
        <v>200000</v>
      </c>
      <c r="G57" s="816">
        <v>200000</v>
      </c>
      <c r="H57" s="816">
        <v>200000</v>
      </c>
      <c r="I57" s="816">
        <v>200000</v>
      </c>
      <c r="J57" s="816">
        <v>200000</v>
      </c>
      <c r="K57" s="816">
        <v>200000</v>
      </c>
      <c r="L57" s="816">
        <v>200000</v>
      </c>
      <c r="M57" s="816">
        <v>200000</v>
      </c>
      <c r="N57" s="816">
        <v>200000</v>
      </c>
      <c r="O57" s="816">
        <v>200000</v>
      </c>
      <c r="P57" s="813" t="s">
        <v>786</v>
      </c>
    </row>
    <row r="58" spans="1:16" ht="17.25" customHeight="1">
      <c r="A58" s="814"/>
      <c r="B58" s="815" t="s">
        <v>787</v>
      </c>
      <c r="C58" s="816" t="s">
        <v>99</v>
      </c>
      <c r="D58" s="816">
        <v>1800000</v>
      </c>
      <c r="E58" s="816">
        <v>1800000</v>
      </c>
      <c r="F58" s="816">
        <v>1800000</v>
      </c>
      <c r="G58" s="816">
        <v>1800000</v>
      </c>
      <c r="H58" s="816">
        <v>1800000</v>
      </c>
      <c r="I58" s="816">
        <v>1800000</v>
      </c>
      <c r="J58" s="816">
        <v>1800000</v>
      </c>
      <c r="K58" s="816">
        <v>1200000</v>
      </c>
      <c r="L58" s="816">
        <v>1200000</v>
      </c>
      <c r="M58" s="816">
        <v>1200000</v>
      </c>
      <c r="N58" s="816">
        <v>1200000</v>
      </c>
      <c r="O58" s="816">
        <v>1200000</v>
      </c>
      <c r="P58" s="813" t="s">
        <v>788</v>
      </c>
    </row>
    <row r="59" spans="1:16" ht="17.25" customHeight="1">
      <c r="A59" s="814"/>
      <c r="B59" s="815" t="s">
        <v>789</v>
      </c>
      <c r="C59" s="816">
        <v>0</v>
      </c>
      <c r="D59" s="816">
        <v>150000</v>
      </c>
      <c r="E59" s="816">
        <v>150000</v>
      </c>
      <c r="F59" s="816">
        <v>150000</v>
      </c>
      <c r="G59" s="816">
        <v>150000</v>
      </c>
      <c r="H59" s="816">
        <v>150000</v>
      </c>
      <c r="I59" s="816">
        <v>150000</v>
      </c>
      <c r="J59" s="816">
        <v>150000</v>
      </c>
      <c r="K59" s="816">
        <v>150000</v>
      </c>
      <c r="L59" s="816">
        <v>150000</v>
      </c>
      <c r="M59" s="816">
        <v>150000</v>
      </c>
      <c r="N59" s="816">
        <v>150000</v>
      </c>
      <c r="O59" s="816">
        <v>150000</v>
      </c>
      <c r="P59" s="813" t="s">
        <v>790</v>
      </c>
    </row>
    <row r="60" spans="1:16" ht="17.25" customHeight="1">
      <c r="A60" s="814"/>
      <c r="B60" s="815" t="s">
        <v>791</v>
      </c>
      <c r="C60" s="816" t="s">
        <v>99</v>
      </c>
      <c r="D60" s="816">
        <v>1400000</v>
      </c>
      <c r="E60" s="816">
        <v>1400000</v>
      </c>
      <c r="F60" s="816">
        <v>1400000</v>
      </c>
      <c r="G60" s="816">
        <v>1400000</v>
      </c>
      <c r="H60" s="816">
        <v>1400000</v>
      </c>
      <c r="I60" s="816">
        <v>1400000</v>
      </c>
      <c r="J60" s="816">
        <v>1400000</v>
      </c>
      <c r="K60" s="816">
        <v>1400000</v>
      </c>
      <c r="L60" s="816">
        <v>1400000</v>
      </c>
      <c r="M60" s="816">
        <v>1400000</v>
      </c>
      <c r="N60" s="816">
        <v>1400000</v>
      </c>
      <c r="O60" s="816">
        <v>1400000</v>
      </c>
      <c r="P60" s="813" t="s">
        <v>792</v>
      </c>
    </row>
    <row r="61" spans="1:16" ht="17.25" customHeight="1">
      <c r="A61" s="814"/>
      <c r="B61" s="815" t="s">
        <v>793</v>
      </c>
      <c r="C61" s="816" t="s">
        <v>99</v>
      </c>
      <c r="D61" s="816">
        <v>400000</v>
      </c>
      <c r="E61" s="816">
        <v>400000</v>
      </c>
      <c r="F61" s="816">
        <v>400000</v>
      </c>
      <c r="G61" s="816">
        <v>400000</v>
      </c>
      <c r="H61" s="816">
        <v>400000</v>
      </c>
      <c r="I61" s="816">
        <v>400000</v>
      </c>
      <c r="J61" s="816">
        <v>400000</v>
      </c>
      <c r="K61" s="816">
        <v>0</v>
      </c>
      <c r="L61" s="816">
        <v>0</v>
      </c>
      <c r="M61" s="816">
        <v>0</v>
      </c>
      <c r="N61" s="816">
        <v>0</v>
      </c>
      <c r="O61" s="816">
        <v>0</v>
      </c>
      <c r="P61" s="813" t="s">
        <v>794</v>
      </c>
    </row>
    <row r="62" spans="1:16" ht="17.25" customHeight="1">
      <c r="A62" s="814"/>
      <c r="B62" s="815" t="s">
        <v>795</v>
      </c>
      <c r="C62" s="816" t="s">
        <v>99</v>
      </c>
      <c r="D62" s="816">
        <v>10000</v>
      </c>
      <c r="E62" s="816">
        <v>10000</v>
      </c>
      <c r="F62" s="816">
        <v>0</v>
      </c>
      <c r="G62" s="816">
        <v>0</v>
      </c>
      <c r="H62" s="816">
        <v>0</v>
      </c>
      <c r="I62" s="816">
        <v>0</v>
      </c>
      <c r="J62" s="816">
        <v>0</v>
      </c>
      <c r="K62" s="816">
        <v>0</v>
      </c>
      <c r="L62" s="816">
        <v>0</v>
      </c>
      <c r="M62" s="816">
        <v>0</v>
      </c>
      <c r="N62" s="816">
        <v>0</v>
      </c>
      <c r="O62" s="816">
        <v>0</v>
      </c>
      <c r="P62" s="813" t="s">
        <v>796</v>
      </c>
    </row>
    <row r="63" spans="1:16" ht="17.25" customHeight="1">
      <c r="A63" s="814"/>
      <c r="B63" s="815" t="s">
        <v>797</v>
      </c>
      <c r="C63" s="816">
        <v>50000</v>
      </c>
      <c r="D63" s="816" t="s">
        <v>99</v>
      </c>
      <c r="E63" s="816" t="s">
        <v>99</v>
      </c>
      <c r="F63" s="816" t="s">
        <v>99</v>
      </c>
      <c r="G63" s="816" t="s">
        <v>99</v>
      </c>
      <c r="H63" s="816" t="s">
        <v>99</v>
      </c>
      <c r="I63" s="816" t="s">
        <v>99</v>
      </c>
      <c r="J63" s="816" t="s">
        <v>99</v>
      </c>
      <c r="K63" s="816" t="s">
        <v>99</v>
      </c>
      <c r="L63" s="816" t="s">
        <v>99</v>
      </c>
      <c r="M63" s="816" t="s">
        <v>99</v>
      </c>
      <c r="N63" s="816" t="s">
        <v>99</v>
      </c>
      <c r="O63" s="816" t="s">
        <v>99</v>
      </c>
      <c r="P63" s="813" t="s">
        <v>798</v>
      </c>
    </row>
    <row r="64" spans="1:16" ht="17.25" customHeight="1">
      <c r="A64" s="824"/>
      <c r="B64" s="825" t="s">
        <v>799</v>
      </c>
      <c r="C64" s="826">
        <v>50000</v>
      </c>
      <c r="D64" s="826">
        <v>3960000</v>
      </c>
      <c r="E64" s="826">
        <v>3960000</v>
      </c>
      <c r="F64" s="826">
        <v>3950000</v>
      </c>
      <c r="G64" s="826">
        <v>3950000</v>
      </c>
      <c r="H64" s="826">
        <v>3950000</v>
      </c>
      <c r="I64" s="826">
        <v>3950000</v>
      </c>
      <c r="J64" s="826">
        <v>3950000</v>
      </c>
      <c r="K64" s="826">
        <v>2950000</v>
      </c>
      <c r="L64" s="826">
        <v>2950000</v>
      </c>
      <c r="M64" s="826">
        <v>2950000</v>
      </c>
      <c r="N64" s="826">
        <v>2950000</v>
      </c>
      <c r="O64" s="826">
        <v>2950000</v>
      </c>
      <c r="P64" s="827" t="s">
        <v>800</v>
      </c>
    </row>
    <row r="65" spans="1:16" ht="17.25" customHeight="1">
      <c r="A65" s="814"/>
      <c r="B65" s="815" t="s">
        <v>801</v>
      </c>
      <c r="C65" s="816">
        <v>47500</v>
      </c>
      <c r="D65" s="816">
        <v>387500</v>
      </c>
      <c r="E65" s="816">
        <v>387500</v>
      </c>
      <c r="F65" s="816">
        <v>387500</v>
      </c>
      <c r="G65" s="816">
        <v>387500</v>
      </c>
      <c r="H65" s="816">
        <v>387500</v>
      </c>
      <c r="I65" s="816">
        <v>387500</v>
      </c>
      <c r="J65" s="816">
        <v>387500</v>
      </c>
      <c r="K65" s="816">
        <v>387500</v>
      </c>
      <c r="L65" s="816">
        <v>387500</v>
      </c>
      <c r="M65" s="816">
        <v>250000</v>
      </c>
      <c r="N65" s="816">
        <v>0</v>
      </c>
      <c r="O65" s="816">
        <v>0</v>
      </c>
      <c r="P65" s="813" t="s">
        <v>802</v>
      </c>
    </row>
    <row r="66" spans="1:16" ht="17.25" customHeight="1">
      <c r="A66" s="814"/>
      <c r="B66" s="815" t="s">
        <v>803</v>
      </c>
      <c r="C66" s="816">
        <v>0</v>
      </c>
      <c r="D66" s="816">
        <v>1150000</v>
      </c>
      <c r="E66" s="816">
        <v>1150000</v>
      </c>
      <c r="F66" s="816">
        <v>500000</v>
      </c>
      <c r="G66" s="816">
        <v>500000</v>
      </c>
      <c r="H66" s="816">
        <v>500000</v>
      </c>
      <c r="I66" s="816">
        <v>500000</v>
      </c>
      <c r="J66" s="816">
        <v>500000</v>
      </c>
      <c r="K66" s="816">
        <v>0</v>
      </c>
      <c r="L66" s="816">
        <v>0</v>
      </c>
      <c r="M66" s="816">
        <v>0</v>
      </c>
      <c r="N66" s="816">
        <v>0</v>
      </c>
      <c r="O66" s="816">
        <v>0</v>
      </c>
      <c r="P66" s="813" t="s">
        <v>804</v>
      </c>
    </row>
    <row r="67" spans="1:16" ht="17.25" customHeight="1">
      <c r="A67" s="824"/>
      <c r="B67" s="825" t="s">
        <v>374</v>
      </c>
      <c r="C67" s="826">
        <v>47500</v>
      </c>
      <c r="D67" s="826">
        <v>1537500</v>
      </c>
      <c r="E67" s="826">
        <v>1537500</v>
      </c>
      <c r="F67" s="826">
        <v>887500</v>
      </c>
      <c r="G67" s="826">
        <v>887500</v>
      </c>
      <c r="H67" s="826">
        <v>887500</v>
      </c>
      <c r="I67" s="826">
        <v>887500</v>
      </c>
      <c r="J67" s="826">
        <v>887500</v>
      </c>
      <c r="K67" s="826">
        <v>387500</v>
      </c>
      <c r="L67" s="826">
        <v>387500</v>
      </c>
      <c r="M67" s="826">
        <v>250000</v>
      </c>
      <c r="N67" s="826">
        <v>0</v>
      </c>
      <c r="O67" s="826">
        <v>0</v>
      </c>
      <c r="P67" s="827" t="s">
        <v>805</v>
      </c>
    </row>
    <row r="68" spans="1:16" ht="17.25" customHeight="1">
      <c r="A68" s="824"/>
      <c r="B68" s="831" t="s">
        <v>376</v>
      </c>
      <c r="C68" s="826">
        <v>122500</v>
      </c>
      <c r="D68" s="826">
        <v>26491100</v>
      </c>
      <c r="E68" s="826">
        <v>29731100</v>
      </c>
      <c r="F68" s="826">
        <v>29571100</v>
      </c>
      <c r="G68" s="826">
        <v>29571100</v>
      </c>
      <c r="H68" s="826">
        <v>29571100</v>
      </c>
      <c r="I68" s="826">
        <v>29371100</v>
      </c>
      <c r="J68" s="826">
        <v>29371100</v>
      </c>
      <c r="K68" s="826">
        <v>29611100</v>
      </c>
      <c r="L68" s="826">
        <v>29611100</v>
      </c>
      <c r="M68" s="826">
        <v>33745800</v>
      </c>
      <c r="N68" s="826">
        <v>38264578</v>
      </c>
      <c r="O68" s="826">
        <v>38357613</v>
      </c>
      <c r="P68" s="827" t="s">
        <v>806</v>
      </c>
    </row>
    <row r="69" spans="1:16" ht="17.25" customHeight="1">
      <c r="A69" s="814"/>
      <c r="B69" s="815" t="s">
        <v>379</v>
      </c>
      <c r="C69" s="816">
        <v>0</v>
      </c>
      <c r="D69" s="816">
        <v>0</v>
      </c>
      <c r="E69" s="816">
        <v>0</v>
      </c>
      <c r="F69" s="816">
        <v>0</v>
      </c>
      <c r="G69" s="816">
        <v>718400</v>
      </c>
      <c r="H69" s="816">
        <v>718400</v>
      </c>
      <c r="I69" s="816">
        <v>718400</v>
      </c>
      <c r="J69" s="816">
        <v>718400</v>
      </c>
      <c r="K69" s="816">
        <v>718400</v>
      </c>
      <c r="L69" s="816">
        <v>718400</v>
      </c>
      <c r="M69" s="816">
        <v>718400</v>
      </c>
      <c r="N69" s="816">
        <v>718400</v>
      </c>
      <c r="O69" s="816">
        <v>718400</v>
      </c>
      <c r="P69" s="813" t="s">
        <v>807</v>
      </c>
    </row>
    <row r="70" spans="1:16" ht="17.25" customHeight="1">
      <c r="A70" s="814"/>
      <c r="B70" s="815" t="s">
        <v>381</v>
      </c>
      <c r="C70" s="816">
        <v>0</v>
      </c>
      <c r="D70" s="816">
        <v>1800000</v>
      </c>
      <c r="E70" s="816">
        <v>1800000</v>
      </c>
      <c r="F70" s="816">
        <v>1800000</v>
      </c>
      <c r="G70" s="816">
        <v>1800000</v>
      </c>
      <c r="H70" s="816">
        <v>1350000</v>
      </c>
      <c r="I70" s="816">
        <v>1350000</v>
      </c>
      <c r="J70" s="816">
        <v>1350000</v>
      </c>
      <c r="K70" s="816">
        <v>1350000</v>
      </c>
      <c r="L70" s="816">
        <v>1350000</v>
      </c>
      <c r="M70" s="816">
        <v>1350000</v>
      </c>
      <c r="N70" s="816">
        <v>1350000</v>
      </c>
      <c r="O70" s="816">
        <v>1350000</v>
      </c>
      <c r="P70" s="813" t="s">
        <v>808</v>
      </c>
    </row>
    <row r="71" spans="1:16" ht="17.25" customHeight="1">
      <c r="A71" s="814"/>
      <c r="B71" s="815" t="s">
        <v>383</v>
      </c>
      <c r="C71" s="816">
        <v>0</v>
      </c>
      <c r="D71" s="816">
        <v>1800000</v>
      </c>
      <c r="E71" s="816">
        <v>1800000</v>
      </c>
      <c r="F71" s="816">
        <v>1800000</v>
      </c>
      <c r="G71" s="816">
        <v>1800000</v>
      </c>
      <c r="H71" s="816">
        <v>1800000</v>
      </c>
      <c r="I71" s="816">
        <v>1800000</v>
      </c>
      <c r="J71" s="816">
        <v>1800000</v>
      </c>
      <c r="K71" s="816">
        <v>1800000</v>
      </c>
      <c r="L71" s="816">
        <v>1800000</v>
      </c>
      <c r="M71" s="816">
        <v>1800000</v>
      </c>
      <c r="N71" s="816">
        <v>1800000</v>
      </c>
      <c r="O71" s="816">
        <v>1800000</v>
      </c>
      <c r="P71" s="813" t="s">
        <v>809</v>
      </c>
    </row>
    <row r="72" spans="1:16" ht="17.25" customHeight="1">
      <c r="A72" s="814"/>
      <c r="B72" s="815" t="s">
        <v>385</v>
      </c>
      <c r="C72" s="816">
        <v>0</v>
      </c>
      <c r="D72" s="816">
        <v>900000</v>
      </c>
      <c r="E72" s="816">
        <v>900000</v>
      </c>
      <c r="F72" s="816">
        <v>922064</v>
      </c>
      <c r="G72" s="816">
        <v>922064</v>
      </c>
      <c r="H72" s="816">
        <v>922064</v>
      </c>
      <c r="I72" s="816">
        <v>922064</v>
      </c>
      <c r="J72" s="816">
        <v>922064</v>
      </c>
      <c r="K72" s="816">
        <v>922064</v>
      </c>
      <c r="L72" s="816">
        <v>922064</v>
      </c>
      <c r="M72" s="816">
        <v>922064</v>
      </c>
      <c r="N72" s="816">
        <v>922064</v>
      </c>
      <c r="O72" s="816">
        <v>922064</v>
      </c>
      <c r="P72" s="813" t="s">
        <v>810</v>
      </c>
    </row>
    <row r="73" spans="1:16" ht="17.25" customHeight="1">
      <c r="A73" s="814"/>
      <c r="B73" s="815" t="s">
        <v>387</v>
      </c>
      <c r="C73" s="816">
        <v>0</v>
      </c>
      <c r="D73" s="816">
        <v>1800000</v>
      </c>
      <c r="E73" s="816">
        <v>1800000</v>
      </c>
      <c r="F73" s="816">
        <v>1800000</v>
      </c>
      <c r="G73" s="816">
        <v>1800000</v>
      </c>
      <c r="H73" s="816">
        <v>1800000</v>
      </c>
      <c r="I73" s="816">
        <v>1800000</v>
      </c>
      <c r="J73" s="816">
        <v>1800000</v>
      </c>
      <c r="K73" s="816">
        <v>1800000</v>
      </c>
      <c r="L73" s="816">
        <v>1800000</v>
      </c>
      <c r="M73" s="816">
        <v>1800000</v>
      </c>
      <c r="N73" s="816">
        <v>1800000</v>
      </c>
      <c r="O73" s="816">
        <v>1800000</v>
      </c>
      <c r="P73" s="813" t="s">
        <v>811</v>
      </c>
    </row>
    <row r="74" spans="1:16" ht="17.25" customHeight="1">
      <c r="A74" s="814"/>
      <c r="B74" s="815" t="s">
        <v>389</v>
      </c>
      <c r="C74" s="816">
        <v>0</v>
      </c>
      <c r="D74" s="816">
        <v>1800000</v>
      </c>
      <c r="E74" s="816">
        <v>1800000</v>
      </c>
      <c r="F74" s="816">
        <v>1800000</v>
      </c>
      <c r="G74" s="816">
        <v>1800000</v>
      </c>
      <c r="H74" s="816">
        <v>1800000</v>
      </c>
      <c r="I74" s="816">
        <v>1800000</v>
      </c>
      <c r="J74" s="816">
        <v>1800000</v>
      </c>
      <c r="K74" s="816">
        <v>1800000</v>
      </c>
      <c r="L74" s="816">
        <v>1800000</v>
      </c>
      <c r="M74" s="816">
        <v>1800000</v>
      </c>
      <c r="N74" s="816">
        <v>1800000</v>
      </c>
      <c r="O74" s="816">
        <v>1800000</v>
      </c>
      <c r="P74" s="813" t="s">
        <v>812</v>
      </c>
    </row>
    <row r="75" spans="1:16" ht="17.25" customHeight="1">
      <c r="A75" s="832"/>
      <c r="B75" s="833" t="s">
        <v>391</v>
      </c>
      <c r="C75" s="834">
        <v>0</v>
      </c>
      <c r="D75" s="834">
        <v>0</v>
      </c>
      <c r="E75" s="834">
        <v>0</v>
      </c>
      <c r="F75" s="834">
        <v>0</v>
      </c>
      <c r="G75" s="834">
        <v>0</v>
      </c>
      <c r="H75" s="834">
        <v>0</v>
      </c>
      <c r="I75" s="834">
        <v>0</v>
      </c>
      <c r="J75" s="834">
        <v>0</v>
      </c>
      <c r="K75" s="834">
        <v>417000</v>
      </c>
      <c r="L75" s="834">
        <v>361600</v>
      </c>
      <c r="M75" s="834">
        <v>361600</v>
      </c>
      <c r="N75" s="834">
        <v>361600</v>
      </c>
      <c r="O75" s="834">
        <v>361600</v>
      </c>
      <c r="P75" s="835" t="s">
        <v>813</v>
      </c>
    </row>
    <row r="76" spans="1:16" ht="12" customHeight="1">
      <c r="A76" s="840"/>
      <c r="B76" s="815"/>
      <c r="C76" s="671"/>
      <c r="D76" s="671"/>
      <c r="E76" s="671"/>
      <c r="F76" s="671"/>
      <c r="G76" s="671"/>
      <c r="H76" s="671"/>
      <c r="I76" s="671"/>
      <c r="J76" s="671"/>
      <c r="K76" s="671"/>
      <c r="L76" s="671"/>
      <c r="M76" s="671"/>
      <c r="N76" s="671"/>
      <c r="O76" s="671"/>
      <c r="P76" s="847"/>
    </row>
    <row r="77" spans="1:16" ht="18" customHeight="1">
      <c r="A77" s="2289">
        <v>76</v>
      </c>
      <c r="B77" s="2289"/>
      <c r="C77" s="389"/>
      <c r="D77" s="389"/>
      <c r="E77" s="387"/>
      <c r="F77" s="838"/>
      <c r="G77" s="838"/>
      <c r="H77" s="389"/>
      <c r="I77" s="838"/>
      <c r="J77" s="389"/>
      <c r="K77" s="143"/>
      <c r="M77" s="671"/>
      <c r="N77" s="671"/>
      <c r="O77" s="671"/>
      <c r="P77" s="146">
        <v>77</v>
      </c>
    </row>
    <row r="78" spans="1:16" s="839" customFormat="1" ht="31.5" customHeight="1">
      <c r="A78" s="147" t="s">
        <v>814</v>
      </c>
      <c r="C78" s="840"/>
      <c r="D78" s="840"/>
      <c r="E78" s="840"/>
      <c r="F78" s="840"/>
      <c r="G78" s="840"/>
      <c r="H78" s="840"/>
      <c r="I78" s="840"/>
      <c r="J78" s="840"/>
      <c r="K78" s="840"/>
      <c r="L78" s="840"/>
      <c r="M78" s="840"/>
      <c r="N78" s="840"/>
      <c r="O78" s="840"/>
      <c r="P78" s="841"/>
    </row>
    <row r="79" spans="1:16" ht="30" customHeight="1">
      <c r="A79" s="2229" t="s">
        <v>703</v>
      </c>
      <c r="B79" s="2229"/>
      <c r="C79" s="2229"/>
      <c r="D79" s="2229"/>
      <c r="E79" s="2229"/>
      <c r="F79" s="2229"/>
      <c r="G79" s="2229"/>
      <c r="H79" s="2229"/>
      <c r="I79" s="96"/>
      <c r="J79" s="96"/>
      <c r="K79" s="96"/>
      <c r="L79" s="96"/>
      <c r="M79" s="96"/>
      <c r="N79" s="96"/>
      <c r="O79" s="96"/>
      <c r="P79" s="807" t="s">
        <v>704</v>
      </c>
    </row>
    <row r="80" spans="1:16" s="839" customFormat="1" ht="35.25" customHeight="1">
      <c r="A80" s="2292" t="s">
        <v>705</v>
      </c>
      <c r="B80" s="2293"/>
      <c r="C80" s="842" t="s">
        <v>706</v>
      </c>
      <c r="D80" s="842">
        <v>2007</v>
      </c>
      <c r="E80" s="842">
        <v>2008</v>
      </c>
      <c r="F80" s="842">
        <v>2009</v>
      </c>
      <c r="G80" s="842">
        <v>2010</v>
      </c>
      <c r="H80" s="842">
        <v>2011</v>
      </c>
      <c r="I80" s="842">
        <v>2012</v>
      </c>
      <c r="J80" s="842">
        <v>2013</v>
      </c>
      <c r="K80" s="842">
        <v>2014</v>
      </c>
      <c r="L80" s="842">
        <v>2015</v>
      </c>
      <c r="M80" s="842">
        <v>2016</v>
      </c>
      <c r="N80" s="842">
        <v>2017</v>
      </c>
      <c r="O80" s="808">
        <v>2018</v>
      </c>
      <c r="P80" s="809" t="s">
        <v>707</v>
      </c>
    </row>
    <row r="81" spans="1:16" ht="16.899999999999999" customHeight="1">
      <c r="A81" s="814"/>
      <c r="B81" s="815" t="s">
        <v>393</v>
      </c>
      <c r="C81" s="816">
        <v>0</v>
      </c>
      <c r="D81" s="816">
        <v>0</v>
      </c>
      <c r="E81" s="816">
        <v>0</v>
      </c>
      <c r="F81" s="816">
        <v>0</v>
      </c>
      <c r="G81" s="816">
        <v>848000</v>
      </c>
      <c r="H81" s="816">
        <v>848000</v>
      </c>
      <c r="I81" s="816">
        <v>848000</v>
      </c>
      <c r="J81" s="816">
        <v>848000</v>
      </c>
      <c r="K81" s="816">
        <v>848000</v>
      </c>
      <c r="L81" s="816">
        <v>848000</v>
      </c>
      <c r="M81" s="816">
        <v>848000</v>
      </c>
      <c r="N81" s="816">
        <v>848000</v>
      </c>
      <c r="O81" s="816">
        <v>848000</v>
      </c>
      <c r="P81" s="813" t="s">
        <v>815</v>
      </c>
    </row>
    <row r="82" spans="1:16" ht="16.899999999999999" customHeight="1">
      <c r="A82" s="814"/>
      <c r="B82" s="815" t="s">
        <v>395</v>
      </c>
      <c r="C82" s="816">
        <v>0</v>
      </c>
      <c r="D82" s="816">
        <v>1200000</v>
      </c>
      <c r="E82" s="816">
        <v>1200000</v>
      </c>
      <c r="F82" s="816">
        <v>1200000</v>
      </c>
      <c r="G82" s="816">
        <v>1200000</v>
      </c>
      <c r="H82" s="816">
        <v>1200000</v>
      </c>
      <c r="I82" s="816">
        <v>1200000</v>
      </c>
      <c r="J82" s="816">
        <v>1686000</v>
      </c>
      <c r="K82" s="816">
        <v>2071900</v>
      </c>
      <c r="L82" s="816">
        <v>2071900</v>
      </c>
      <c r="M82" s="816">
        <v>2071900</v>
      </c>
      <c r="N82" s="816">
        <v>2071900</v>
      </c>
      <c r="O82" s="848">
        <v>2071900</v>
      </c>
      <c r="P82" s="813" t="s">
        <v>816</v>
      </c>
    </row>
    <row r="83" spans="1:16" ht="16.899999999999999" customHeight="1">
      <c r="A83" s="814"/>
      <c r="B83" s="815" t="s">
        <v>397</v>
      </c>
      <c r="C83" s="816">
        <v>0</v>
      </c>
      <c r="D83" s="816">
        <v>503539</v>
      </c>
      <c r="E83" s="816">
        <v>503539</v>
      </c>
      <c r="F83" s="816">
        <v>1012447</v>
      </c>
      <c r="G83" s="816">
        <v>1012447</v>
      </c>
      <c r="H83" s="816">
        <v>1012447</v>
      </c>
      <c r="I83" s="816">
        <v>1012447</v>
      </c>
      <c r="J83" s="816">
        <v>1462447</v>
      </c>
      <c r="K83" s="816">
        <v>1462447</v>
      </c>
      <c r="L83" s="816">
        <v>1462447</v>
      </c>
      <c r="M83" s="816">
        <v>1462447</v>
      </c>
      <c r="N83" s="816">
        <v>1462447</v>
      </c>
      <c r="O83" s="848">
        <v>1462447</v>
      </c>
      <c r="P83" s="813" t="s">
        <v>817</v>
      </c>
    </row>
    <row r="84" spans="1:16" ht="16.899999999999999" customHeight="1">
      <c r="A84" s="814"/>
      <c r="B84" s="815" t="s">
        <v>399</v>
      </c>
      <c r="C84" s="816">
        <v>0</v>
      </c>
      <c r="D84" s="816">
        <v>900000</v>
      </c>
      <c r="E84" s="816">
        <v>900000</v>
      </c>
      <c r="F84" s="816">
        <v>900000</v>
      </c>
      <c r="G84" s="816">
        <v>900000</v>
      </c>
      <c r="H84" s="816">
        <v>900000</v>
      </c>
      <c r="I84" s="816">
        <v>900000</v>
      </c>
      <c r="J84" s="816">
        <v>900000</v>
      </c>
      <c r="K84" s="816">
        <v>900000</v>
      </c>
      <c r="L84" s="816">
        <v>900000</v>
      </c>
      <c r="M84" s="816">
        <v>900000</v>
      </c>
      <c r="N84" s="816">
        <v>900000</v>
      </c>
      <c r="O84" s="848">
        <v>900000</v>
      </c>
      <c r="P84" s="813" t="s">
        <v>818</v>
      </c>
    </row>
    <row r="85" spans="1:16" ht="16.899999999999999" customHeight="1">
      <c r="A85" s="814"/>
      <c r="B85" s="815" t="s">
        <v>400</v>
      </c>
      <c r="C85" s="816" t="s">
        <v>99</v>
      </c>
      <c r="D85" s="816">
        <v>480000</v>
      </c>
      <c r="E85" s="816">
        <v>480000</v>
      </c>
      <c r="F85" s="816">
        <v>480000</v>
      </c>
      <c r="G85" s="816">
        <v>480000</v>
      </c>
      <c r="H85" s="816">
        <v>480000</v>
      </c>
      <c r="I85" s="816">
        <v>480000</v>
      </c>
      <c r="J85" s="816">
        <v>964000</v>
      </c>
      <c r="K85" s="816">
        <v>1348500</v>
      </c>
      <c r="L85" s="816">
        <v>1348500</v>
      </c>
      <c r="M85" s="816">
        <v>1348500</v>
      </c>
      <c r="N85" s="816">
        <v>1348500</v>
      </c>
      <c r="O85" s="848">
        <v>868500</v>
      </c>
      <c r="P85" s="813" t="s">
        <v>819</v>
      </c>
    </row>
    <row r="86" spans="1:16" ht="16.899999999999999" customHeight="1">
      <c r="A86" s="814"/>
      <c r="B86" s="815" t="s">
        <v>820</v>
      </c>
      <c r="C86" s="816">
        <v>0</v>
      </c>
      <c r="D86" s="816">
        <v>105000</v>
      </c>
      <c r="E86" s="816">
        <v>105000</v>
      </c>
      <c r="F86" s="816">
        <v>105000</v>
      </c>
      <c r="G86" s="816">
        <v>105000</v>
      </c>
      <c r="H86" s="816">
        <v>105000</v>
      </c>
      <c r="I86" s="816">
        <v>105000</v>
      </c>
      <c r="J86" s="816">
        <v>105000</v>
      </c>
      <c r="K86" s="816">
        <v>105000</v>
      </c>
      <c r="L86" s="816">
        <v>105000</v>
      </c>
      <c r="M86" s="816">
        <v>105000</v>
      </c>
      <c r="N86" s="816">
        <v>105000</v>
      </c>
      <c r="O86" s="848">
        <v>105000</v>
      </c>
      <c r="P86" s="813" t="s">
        <v>821</v>
      </c>
    </row>
    <row r="87" spans="1:16" ht="16.899999999999999" customHeight="1">
      <c r="A87" s="814"/>
      <c r="B87" s="815" t="s">
        <v>626</v>
      </c>
      <c r="C87" s="816" t="s">
        <v>11</v>
      </c>
      <c r="D87" s="816" t="s">
        <v>11</v>
      </c>
      <c r="E87" s="816" t="s">
        <v>11</v>
      </c>
      <c r="F87" s="816" t="s">
        <v>11</v>
      </c>
      <c r="G87" s="816" t="s">
        <v>11</v>
      </c>
      <c r="H87" s="816" t="s">
        <v>11</v>
      </c>
      <c r="I87" s="816" t="s">
        <v>11</v>
      </c>
      <c r="J87" s="816" t="s">
        <v>11</v>
      </c>
      <c r="K87" s="816" t="s">
        <v>11</v>
      </c>
      <c r="L87" s="816" t="s">
        <v>11</v>
      </c>
      <c r="M87" s="816" t="s">
        <v>11</v>
      </c>
      <c r="N87" s="816" t="s">
        <v>11</v>
      </c>
      <c r="O87" s="848">
        <v>187446</v>
      </c>
      <c r="P87" s="813" t="s">
        <v>822</v>
      </c>
    </row>
    <row r="88" spans="1:16" ht="16.899999999999999" customHeight="1">
      <c r="A88" s="814"/>
      <c r="B88" s="817" t="s">
        <v>823</v>
      </c>
      <c r="C88" s="818">
        <v>0</v>
      </c>
      <c r="D88" s="818">
        <v>11288539</v>
      </c>
      <c r="E88" s="818">
        <v>11288539</v>
      </c>
      <c r="F88" s="818">
        <v>11819511</v>
      </c>
      <c r="G88" s="818">
        <v>13385911</v>
      </c>
      <c r="H88" s="818">
        <v>12935911</v>
      </c>
      <c r="I88" s="818">
        <v>12935911</v>
      </c>
      <c r="J88" s="818">
        <v>14355911</v>
      </c>
      <c r="K88" s="818">
        <v>15543311</v>
      </c>
      <c r="L88" s="818">
        <v>15487911</v>
      </c>
      <c r="M88" s="818">
        <v>15487911</v>
      </c>
      <c r="N88" s="818">
        <v>15487911</v>
      </c>
      <c r="O88" s="849">
        <v>15195357</v>
      </c>
      <c r="P88" s="819" t="s">
        <v>824</v>
      </c>
    </row>
    <row r="89" spans="1:16" ht="16.899999999999999" customHeight="1">
      <c r="A89" s="814"/>
      <c r="B89" s="815" t="s">
        <v>412</v>
      </c>
      <c r="C89" s="816">
        <v>0</v>
      </c>
      <c r="D89" s="816">
        <v>989200</v>
      </c>
      <c r="E89" s="816">
        <v>989200</v>
      </c>
      <c r="F89" s="816">
        <v>989200</v>
      </c>
      <c r="G89" s="816">
        <v>989200</v>
      </c>
      <c r="H89" s="816">
        <v>989200</v>
      </c>
      <c r="I89" s="816">
        <v>989200</v>
      </c>
      <c r="J89" s="816">
        <v>989200</v>
      </c>
      <c r="K89" s="816">
        <v>989200</v>
      </c>
      <c r="L89" s="816">
        <v>989200</v>
      </c>
      <c r="M89" s="816">
        <v>989200</v>
      </c>
      <c r="N89" s="816">
        <v>989200</v>
      </c>
      <c r="O89" s="848">
        <v>989200</v>
      </c>
      <c r="P89" s="813" t="s">
        <v>825</v>
      </c>
    </row>
    <row r="90" spans="1:16" ht="16.899999999999999" customHeight="1">
      <c r="A90" s="814"/>
      <c r="B90" s="815" t="s">
        <v>415</v>
      </c>
      <c r="C90" s="816">
        <v>0</v>
      </c>
      <c r="D90" s="816">
        <v>500750</v>
      </c>
      <c r="E90" s="816">
        <v>1033750</v>
      </c>
      <c r="F90" s="816">
        <v>1033750</v>
      </c>
      <c r="G90" s="816">
        <v>1033750</v>
      </c>
      <c r="H90" s="816">
        <v>1033750</v>
      </c>
      <c r="I90" s="816">
        <v>1033750</v>
      </c>
      <c r="J90" s="816">
        <v>1415750</v>
      </c>
      <c r="K90" s="816">
        <v>1415750</v>
      </c>
      <c r="L90" s="816">
        <v>1415750</v>
      </c>
      <c r="M90" s="816">
        <v>1415750</v>
      </c>
      <c r="N90" s="816">
        <v>2261750</v>
      </c>
      <c r="O90" s="848">
        <v>2261750</v>
      </c>
      <c r="P90" s="813" t="s">
        <v>826</v>
      </c>
    </row>
    <row r="91" spans="1:16" ht="16.899999999999999" customHeight="1">
      <c r="A91" s="814"/>
      <c r="B91" s="815" t="s">
        <v>417</v>
      </c>
      <c r="C91" s="816">
        <v>0</v>
      </c>
      <c r="D91" s="816">
        <v>0</v>
      </c>
      <c r="E91" s="816">
        <v>0</v>
      </c>
      <c r="F91" s="816">
        <v>0</v>
      </c>
      <c r="G91" s="816">
        <v>0</v>
      </c>
      <c r="H91" s="816">
        <v>0</v>
      </c>
      <c r="I91" s="816">
        <v>0</v>
      </c>
      <c r="J91" s="816">
        <v>0</v>
      </c>
      <c r="K91" s="816">
        <v>0</v>
      </c>
      <c r="L91" s="816">
        <v>1716800</v>
      </c>
      <c r="M91" s="816">
        <v>1716800</v>
      </c>
      <c r="N91" s="816">
        <v>1716800</v>
      </c>
      <c r="O91" s="848">
        <v>1716800</v>
      </c>
      <c r="P91" s="813" t="s">
        <v>827</v>
      </c>
    </row>
    <row r="92" spans="1:16" ht="16.899999999999999" customHeight="1">
      <c r="A92" s="814"/>
      <c r="B92" s="815" t="s">
        <v>419</v>
      </c>
      <c r="C92" s="816">
        <v>0</v>
      </c>
      <c r="D92" s="816">
        <v>0</v>
      </c>
      <c r="E92" s="816">
        <v>0</v>
      </c>
      <c r="F92" s="816">
        <v>0</v>
      </c>
      <c r="G92" s="816">
        <v>0</v>
      </c>
      <c r="H92" s="816">
        <v>0</v>
      </c>
      <c r="I92" s="816">
        <v>0</v>
      </c>
      <c r="J92" s="816">
        <v>0</v>
      </c>
      <c r="K92" s="816">
        <v>0</v>
      </c>
      <c r="L92" s="816">
        <v>0</v>
      </c>
      <c r="M92" s="816">
        <v>0</v>
      </c>
      <c r="N92" s="816">
        <v>45836</v>
      </c>
      <c r="O92" s="848">
        <v>45836</v>
      </c>
      <c r="P92" s="813" t="s">
        <v>828</v>
      </c>
    </row>
    <row r="93" spans="1:16" ht="16.899999999999999" customHeight="1">
      <c r="A93" s="814"/>
      <c r="B93" s="815" t="s">
        <v>829</v>
      </c>
      <c r="C93" s="816">
        <v>0</v>
      </c>
      <c r="D93" s="816">
        <v>450000</v>
      </c>
      <c r="E93" s="816">
        <v>450000</v>
      </c>
      <c r="F93" s="816">
        <v>450000</v>
      </c>
      <c r="G93" s="816">
        <v>450000</v>
      </c>
      <c r="H93" s="816">
        <v>450000</v>
      </c>
      <c r="I93" s="816">
        <v>450000</v>
      </c>
      <c r="J93" s="816">
        <v>450000</v>
      </c>
      <c r="K93" s="816">
        <v>450000</v>
      </c>
      <c r="L93" s="816">
        <v>450000</v>
      </c>
      <c r="M93" s="816">
        <v>450000</v>
      </c>
      <c r="N93" s="816">
        <v>450000</v>
      </c>
      <c r="O93" s="848">
        <v>0</v>
      </c>
      <c r="P93" s="813" t="s">
        <v>830</v>
      </c>
    </row>
    <row r="94" spans="1:16" ht="16.899999999999999" customHeight="1">
      <c r="A94" s="814"/>
      <c r="B94" s="815" t="s">
        <v>423</v>
      </c>
      <c r="C94" s="816">
        <v>0</v>
      </c>
      <c r="D94" s="816">
        <v>0</v>
      </c>
      <c r="E94" s="816">
        <v>0</v>
      </c>
      <c r="F94" s="816">
        <v>0</v>
      </c>
      <c r="G94" s="816">
        <v>0</v>
      </c>
      <c r="H94" s="816">
        <v>0</v>
      </c>
      <c r="I94" s="816">
        <v>0</v>
      </c>
      <c r="J94" s="816">
        <v>0</v>
      </c>
      <c r="K94" s="816">
        <v>751200</v>
      </c>
      <c r="L94" s="816">
        <v>751200</v>
      </c>
      <c r="M94" s="816">
        <v>751200</v>
      </c>
      <c r="N94" s="816">
        <v>751200</v>
      </c>
      <c r="O94" s="848">
        <v>751200</v>
      </c>
      <c r="P94" s="813" t="s">
        <v>831</v>
      </c>
    </row>
    <row r="95" spans="1:16" ht="16.899999999999999" customHeight="1">
      <c r="A95" s="814"/>
      <c r="B95" s="815" t="s">
        <v>832</v>
      </c>
      <c r="C95" s="816">
        <v>0</v>
      </c>
      <c r="D95" s="816">
        <v>450000</v>
      </c>
      <c r="E95" s="816">
        <v>450000</v>
      </c>
      <c r="F95" s="816">
        <v>450000</v>
      </c>
      <c r="G95" s="816">
        <v>450000</v>
      </c>
      <c r="H95" s="816">
        <v>450000</v>
      </c>
      <c r="I95" s="816">
        <v>450000</v>
      </c>
      <c r="J95" s="816">
        <v>450000</v>
      </c>
      <c r="K95" s="816">
        <v>450000</v>
      </c>
      <c r="L95" s="816">
        <v>450000</v>
      </c>
      <c r="M95" s="816">
        <v>450000</v>
      </c>
      <c r="N95" s="816">
        <v>450000</v>
      </c>
      <c r="O95" s="848">
        <v>0</v>
      </c>
      <c r="P95" s="813" t="s">
        <v>833</v>
      </c>
    </row>
    <row r="96" spans="1:16" ht="16.899999999999999" customHeight="1">
      <c r="A96" s="814"/>
      <c r="B96" s="815" t="s">
        <v>427</v>
      </c>
      <c r="C96" s="816">
        <v>0</v>
      </c>
      <c r="D96" s="816">
        <v>0</v>
      </c>
      <c r="E96" s="816">
        <v>0</v>
      </c>
      <c r="F96" s="816">
        <v>0</v>
      </c>
      <c r="G96" s="816">
        <v>0</v>
      </c>
      <c r="H96" s="816">
        <v>0</v>
      </c>
      <c r="I96" s="816">
        <v>0</v>
      </c>
      <c r="J96" s="816">
        <v>0</v>
      </c>
      <c r="K96" s="816">
        <v>0</v>
      </c>
      <c r="L96" s="816">
        <v>0</v>
      </c>
      <c r="M96" s="816">
        <v>0</v>
      </c>
      <c r="N96" s="816">
        <v>442800</v>
      </c>
      <c r="O96" s="848">
        <v>442800</v>
      </c>
      <c r="P96" s="813" t="s">
        <v>834</v>
      </c>
    </row>
    <row r="97" spans="1:16" ht="16.899999999999999" customHeight="1">
      <c r="A97" s="814"/>
      <c r="B97" s="815" t="s">
        <v>428</v>
      </c>
      <c r="C97" s="816">
        <v>0</v>
      </c>
      <c r="D97" s="816">
        <v>0</v>
      </c>
      <c r="E97" s="816">
        <v>0</v>
      </c>
      <c r="F97" s="816">
        <v>0</v>
      </c>
      <c r="G97" s="816">
        <v>0</v>
      </c>
      <c r="H97" s="816">
        <v>0</v>
      </c>
      <c r="I97" s="816">
        <v>0</v>
      </c>
      <c r="J97" s="816">
        <v>0</v>
      </c>
      <c r="K97" s="816">
        <v>769830</v>
      </c>
      <c r="L97" s="816">
        <v>769830</v>
      </c>
      <c r="M97" s="816">
        <v>769830</v>
      </c>
      <c r="N97" s="816">
        <v>769830</v>
      </c>
      <c r="O97" s="848">
        <v>769830</v>
      </c>
      <c r="P97" s="813" t="s">
        <v>835</v>
      </c>
    </row>
    <row r="98" spans="1:16" ht="16.899999999999999" customHeight="1">
      <c r="A98" s="814"/>
      <c r="B98" s="815" t="s">
        <v>836</v>
      </c>
      <c r="C98" s="816">
        <v>0</v>
      </c>
      <c r="D98" s="816">
        <v>525500</v>
      </c>
      <c r="E98" s="816">
        <v>525500</v>
      </c>
      <c r="F98" s="816">
        <v>525500</v>
      </c>
      <c r="G98" s="816">
        <v>525500</v>
      </c>
      <c r="H98" s="816">
        <v>525500</v>
      </c>
      <c r="I98" s="816">
        <v>525500</v>
      </c>
      <c r="J98" s="816">
        <v>1097100</v>
      </c>
      <c r="K98" s="816">
        <v>1389700</v>
      </c>
      <c r="L98" s="816">
        <v>1389700</v>
      </c>
      <c r="M98" s="816">
        <v>1389700</v>
      </c>
      <c r="N98" s="816">
        <v>1389700</v>
      </c>
      <c r="O98" s="848">
        <v>1389700</v>
      </c>
      <c r="P98" s="813" t="s">
        <v>837</v>
      </c>
    </row>
    <row r="99" spans="1:16" ht="16.899999999999999" customHeight="1">
      <c r="A99" s="814"/>
      <c r="B99" s="815" t="s">
        <v>431</v>
      </c>
      <c r="C99" s="816">
        <v>0</v>
      </c>
      <c r="D99" s="816">
        <v>0</v>
      </c>
      <c r="E99" s="816">
        <v>0</v>
      </c>
      <c r="F99" s="816">
        <v>0</v>
      </c>
      <c r="G99" s="816">
        <v>0</v>
      </c>
      <c r="H99" s="816">
        <v>0</v>
      </c>
      <c r="I99" s="816">
        <v>0</v>
      </c>
      <c r="J99" s="816">
        <v>0</v>
      </c>
      <c r="K99" s="816">
        <v>0</v>
      </c>
      <c r="L99" s="816">
        <v>0</v>
      </c>
      <c r="M99" s="816">
        <v>0</v>
      </c>
      <c r="N99" s="816">
        <v>1695200</v>
      </c>
      <c r="O99" s="848">
        <v>1695200</v>
      </c>
      <c r="P99" s="813" t="s">
        <v>838</v>
      </c>
    </row>
    <row r="100" spans="1:16" ht="16.899999999999999" customHeight="1">
      <c r="A100" s="814"/>
      <c r="B100" s="815" t="s">
        <v>433</v>
      </c>
      <c r="C100" s="816">
        <v>0</v>
      </c>
      <c r="D100" s="816">
        <v>1800000</v>
      </c>
      <c r="E100" s="816">
        <v>1800000</v>
      </c>
      <c r="F100" s="816">
        <v>1800000</v>
      </c>
      <c r="G100" s="816">
        <v>1800000</v>
      </c>
      <c r="H100" s="816">
        <v>2949200</v>
      </c>
      <c r="I100" s="816">
        <v>2949200</v>
      </c>
      <c r="J100" s="816">
        <v>2949200</v>
      </c>
      <c r="K100" s="816">
        <v>3250400</v>
      </c>
      <c r="L100" s="816">
        <v>3176000</v>
      </c>
      <c r="M100" s="816">
        <v>3176000</v>
      </c>
      <c r="N100" s="816">
        <v>3176000</v>
      </c>
      <c r="O100" s="848">
        <v>3176000</v>
      </c>
      <c r="P100" s="813" t="s">
        <v>839</v>
      </c>
    </row>
    <row r="101" spans="1:16" ht="16.899999999999999" customHeight="1">
      <c r="A101" s="814"/>
      <c r="B101" s="815" t="s">
        <v>435</v>
      </c>
      <c r="C101" s="816">
        <v>0</v>
      </c>
      <c r="D101" s="816">
        <v>0</v>
      </c>
      <c r="E101" s="816">
        <v>0</v>
      </c>
      <c r="F101" s="816">
        <v>0</v>
      </c>
      <c r="G101" s="816">
        <v>0</v>
      </c>
      <c r="H101" s="816">
        <v>0</v>
      </c>
      <c r="I101" s="816">
        <v>0</v>
      </c>
      <c r="J101" s="816">
        <v>0</v>
      </c>
      <c r="K101" s="816">
        <v>1450000</v>
      </c>
      <c r="L101" s="816">
        <v>1450000</v>
      </c>
      <c r="M101" s="816">
        <v>1450000</v>
      </c>
      <c r="N101" s="816">
        <v>1450000</v>
      </c>
      <c r="O101" s="848">
        <v>1450000</v>
      </c>
      <c r="P101" s="813" t="s">
        <v>840</v>
      </c>
    </row>
    <row r="102" spans="1:16" ht="16.899999999999999" customHeight="1">
      <c r="A102" s="814"/>
      <c r="B102" s="815" t="s">
        <v>437</v>
      </c>
      <c r="C102" s="816">
        <v>0</v>
      </c>
      <c r="D102" s="816">
        <v>0</v>
      </c>
      <c r="E102" s="816">
        <v>0</v>
      </c>
      <c r="F102" s="816">
        <v>0</v>
      </c>
      <c r="G102" s="816">
        <v>0</v>
      </c>
      <c r="H102" s="816">
        <v>0</v>
      </c>
      <c r="I102" s="816">
        <v>0</v>
      </c>
      <c r="J102" s="816">
        <v>0</v>
      </c>
      <c r="K102" s="816">
        <v>0</v>
      </c>
      <c r="L102" s="816">
        <v>0</v>
      </c>
      <c r="M102" s="816">
        <v>0</v>
      </c>
      <c r="N102" s="816">
        <v>874200</v>
      </c>
      <c r="O102" s="848">
        <v>874200</v>
      </c>
      <c r="P102" s="813" t="s">
        <v>841</v>
      </c>
    </row>
    <row r="103" spans="1:16" ht="16.899999999999999" customHeight="1">
      <c r="A103" s="814"/>
      <c r="B103" s="815" t="s">
        <v>441</v>
      </c>
      <c r="C103" s="816">
        <v>0</v>
      </c>
      <c r="D103" s="816">
        <v>507000</v>
      </c>
      <c r="E103" s="816">
        <v>507000</v>
      </c>
      <c r="F103" s="816">
        <v>507000</v>
      </c>
      <c r="G103" s="816">
        <v>465800</v>
      </c>
      <c r="H103" s="816">
        <v>465800</v>
      </c>
      <c r="I103" s="816">
        <v>465800</v>
      </c>
      <c r="J103" s="816">
        <v>465800</v>
      </c>
      <c r="K103" s="816">
        <v>465800</v>
      </c>
      <c r="L103" s="816">
        <v>465800</v>
      </c>
      <c r="M103" s="816">
        <v>465800</v>
      </c>
      <c r="N103" s="816">
        <v>465800</v>
      </c>
      <c r="O103" s="848">
        <v>465800</v>
      </c>
      <c r="P103" s="813" t="s">
        <v>842</v>
      </c>
    </row>
    <row r="104" spans="1:16" ht="16.899999999999999" customHeight="1">
      <c r="A104" s="814"/>
      <c r="B104" s="821" t="s">
        <v>843</v>
      </c>
      <c r="C104" s="822">
        <v>0</v>
      </c>
      <c r="D104" s="822">
        <v>5222450</v>
      </c>
      <c r="E104" s="822">
        <v>5755450</v>
      </c>
      <c r="F104" s="822">
        <v>5755450</v>
      </c>
      <c r="G104" s="822">
        <v>5714250</v>
      </c>
      <c r="H104" s="822">
        <v>6863450</v>
      </c>
      <c r="I104" s="822">
        <v>6863450</v>
      </c>
      <c r="J104" s="822">
        <v>7817050</v>
      </c>
      <c r="K104" s="822">
        <v>11381880</v>
      </c>
      <c r="L104" s="822">
        <v>13024280</v>
      </c>
      <c r="M104" s="822">
        <v>13024280</v>
      </c>
      <c r="N104" s="822">
        <v>16928316</v>
      </c>
      <c r="O104" s="850">
        <v>16028316</v>
      </c>
      <c r="P104" s="823" t="s">
        <v>844</v>
      </c>
    </row>
    <row r="105" spans="1:16" ht="16.899999999999999" customHeight="1">
      <c r="A105" s="824"/>
      <c r="B105" s="825" t="s">
        <v>845</v>
      </c>
      <c r="C105" s="826">
        <v>0</v>
      </c>
      <c r="D105" s="826">
        <v>16510989</v>
      </c>
      <c r="E105" s="826">
        <v>17043989</v>
      </c>
      <c r="F105" s="826">
        <v>17574961</v>
      </c>
      <c r="G105" s="826">
        <v>19100161</v>
      </c>
      <c r="H105" s="826">
        <v>19799361</v>
      </c>
      <c r="I105" s="826">
        <v>19799361</v>
      </c>
      <c r="J105" s="826">
        <v>22172961</v>
      </c>
      <c r="K105" s="826">
        <v>26925191</v>
      </c>
      <c r="L105" s="826">
        <v>28512191</v>
      </c>
      <c r="M105" s="826">
        <v>28512191</v>
      </c>
      <c r="N105" s="826">
        <v>32416227</v>
      </c>
      <c r="O105" s="851">
        <v>32416227</v>
      </c>
      <c r="P105" s="827" t="s">
        <v>846</v>
      </c>
    </row>
    <row r="106" spans="1:16" ht="16.899999999999999" customHeight="1">
      <c r="A106" s="814"/>
      <c r="B106" s="815" t="s">
        <v>847</v>
      </c>
      <c r="C106" s="816">
        <v>0</v>
      </c>
      <c r="D106" s="816">
        <v>587000</v>
      </c>
      <c r="E106" s="816">
        <v>587000</v>
      </c>
      <c r="F106" s="816">
        <v>587000</v>
      </c>
      <c r="G106" s="816">
        <v>587000</v>
      </c>
      <c r="H106" s="816">
        <v>587000</v>
      </c>
      <c r="I106" s="816">
        <v>587000</v>
      </c>
      <c r="J106" s="816">
        <v>587000</v>
      </c>
      <c r="K106" s="816">
        <v>587000</v>
      </c>
      <c r="L106" s="816">
        <v>587000</v>
      </c>
      <c r="M106" s="816">
        <v>587000</v>
      </c>
      <c r="N106" s="816">
        <v>0</v>
      </c>
      <c r="O106" s="848">
        <v>0</v>
      </c>
      <c r="P106" s="813" t="s">
        <v>848</v>
      </c>
    </row>
    <row r="107" spans="1:16" ht="16.899999999999999" customHeight="1">
      <c r="A107" s="814"/>
      <c r="B107" s="815" t="s">
        <v>448</v>
      </c>
      <c r="C107" s="816">
        <v>0</v>
      </c>
      <c r="D107" s="816">
        <v>650000</v>
      </c>
      <c r="E107" s="816">
        <v>650000</v>
      </c>
      <c r="F107" s="816">
        <v>650000</v>
      </c>
      <c r="G107" s="816">
        <v>650000</v>
      </c>
      <c r="H107" s="816">
        <v>650000</v>
      </c>
      <c r="I107" s="816">
        <v>650000</v>
      </c>
      <c r="J107" s="816">
        <v>650000</v>
      </c>
      <c r="K107" s="816">
        <v>650000</v>
      </c>
      <c r="L107" s="816">
        <v>650000</v>
      </c>
      <c r="M107" s="816">
        <v>650000</v>
      </c>
      <c r="N107" s="816">
        <v>650000</v>
      </c>
      <c r="O107" s="848">
        <v>650000</v>
      </c>
      <c r="P107" s="813" t="s">
        <v>849</v>
      </c>
    </row>
    <row r="108" spans="1:16" ht="16.899999999999999" customHeight="1">
      <c r="A108" s="814"/>
      <c r="B108" s="815" t="s">
        <v>451</v>
      </c>
      <c r="C108" s="816">
        <v>0</v>
      </c>
      <c r="D108" s="816">
        <v>950000</v>
      </c>
      <c r="E108" s="816">
        <v>950000</v>
      </c>
      <c r="F108" s="816">
        <v>950000</v>
      </c>
      <c r="G108" s="816">
        <v>950000</v>
      </c>
      <c r="H108" s="816">
        <v>950000</v>
      </c>
      <c r="I108" s="816">
        <v>950000</v>
      </c>
      <c r="J108" s="816">
        <v>950000</v>
      </c>
      <c r="K108" s="816">
        <v>950000</v>
      </c>
      <c r="L108" s="816">
        <v>950000</v>
      </c>
      <c r="M108" s="816">
        <v>950000</v>
      </c>
      <c r="N108" s="816">
        <v>950000</v>
      </c>
      <c r="O108" s="848">
        <v>950000</v>
      </c>
      <c r="P108" s="813" t="s">
        <v>850</v>
      </c>
    </row>
    <row r="109" spans="1:16" ht="16.899999999999999" customHeight="1">
      <c r="A109" s="814"/>
      <c r="B109" s="815" t="s">
        <v>452</v>
      </c>
      <c r="C109" s="816">
        <v>0</v>
      </c>
      <c r="D109" s="816">
        <v>950000</v>
      </c>
      <c r="E109" s="816">
        <v>950000</v>
      </c>
      <c r="F109" s="816">
        <v>950000</v>
      </c>
      <c r="G109" s="816">
        <v>950000</v>
      </c>
      <c r="H109" s="816">
        <v>950000</v>
      </c>
      <c r="I109" s="816">
        <v>950000</v>
      </c>
      <c r="J109" s="816">
        <v>950000</v>
      </c>
      <c r="K109" s="816">
        <v>950000</v>
      </c>
      <c r="L109" s="816">
        <v>950000</v>
      </c>
      <c r="M109" s="816">
        <v>950000</v>
      </c>
      <c r="N109" s="816">
        <v>950000</v>
      </c>
      <c r="O109" s="848">
        <v>950000</v>
      </c>
      <c r="P109" s="813" t="s">
        <v>851</v>
      </c>
    </row>
    <row r="110" spans="1:16" ht="16.899999999999999" customHeight="1">
      <c r="A110" s="814"/>
      <c r="B110" s="815" t="s">
        <v>454</v>
      </c>
      <c r="C110" s="816">
        <v>0</v>
      </c>
      <c r="D110" s="816">
        <v>0</v>
      </c>
      <c r="E110" s="816">
        <v>0</v>
      </c>
      <c r="F110" s="816">
        <v>0</v>
      </c>
      <c r="G110" s="816">
        <v>0</v>
      </c>
      <c r="H110" s="816">
        <v>1000000</v>
      </c>
      <c r="I110" s="816">
        <v>1000000</v>
      </c>
      <c r="J110" s="816">
        <v>1000000</v>
      </c>
      <c r="K110" s="816">
        <v>1000000</v>
      </c>
      <c r="L110" s="816">
        <v>1000000</v>
      </c>
      <c r="M110" s="816">
        <v>1000000</v>
      </c>
      <c r="N110" s="816">
        <v>1000000</v>
      </c>
      <c r="O110" s="848">
        <v>1000000</v>
      </c>
      <c r="P110" s="813" t="s">
        <v>852</v>
      </c>
    </row>
    <row r="111" spans="1:16" ht="16.899999999999999" customHeight="1">
      <c r="A111" s="814"/>
      <c r="B111" s="815" t="s">
        <v>455</v>
      </c>
      <c r="C111" s="816">
        <v>0</v>
      </c>
      <c r="D111" s="816">
        <v>0</v>
      </c>
      <c r="E111" s="816">
        <v>0</v>
      </c>
      <c r="F111" s="816">
        <v>0</v>
      </c>
      <c r="G111" s="816">
        <v>0</v>
      </c>
      <c r="H111" s="816">
        <v>0</v>
      </c>
      <c r="I111" s="816">
        <v>1000000</v>
      </c>
      <c r="J111" s="816">
        <v>1000000</v>
      </c>
      <c r="K111" s="816">
        <v>1000000</v>
      </c>
      <c r="L111" s="816">
        <v>1000000</v>
      </c>
      <c r="M111" s="816">
        <v>1000000</v>
      </c>
      <c r="N111" s="816">
        <v>1000000</v>
      </c>
      <c r="O111" s="848">
        <v>1000000</v>
      </c>
      <c r="P111" s="813" t="s">
        <v>853</v>
      </c>
    </row>
    <row r="112" spans="1:16" ht="16.899999999999999" customHeight="1">
      <c r="A112" s="814"/>
      <c r="B112" s="815" t="s">
        <v>457</v>
      </c>
      <c r="C112" s="816">
        <v>0</v>
      </c>
      <c r="D112" s="816">
        <v>0</v>
      </c>
      <c r="E112" s="816">
        <v>0</v>
      </c>
      <c r="F112" s="816">
        <v>0</v>
      </c>
      <c r="G112" s="816">
        <v>0</v>
      </c>
      <c r="H112" s="816">
        <v>0</v>
      </c>
      <c r="I112" s="816">
        <v>0</v>
      </c>
      <c r="J112" s="816">
        <v>0</v>
      </c>
      <c r="K112" s="816">
        <v>0</v>
      </c>
      <c r="L112" s="816">
        <v>0</v>
      </c>
      <c r="M112" s="816">
        <v>1400000</v>
      </c>
      <c r="N112" s="816">
        <v>1400000</v>
      </c>
      <c r="O112" s="848">
        <v>1400000</v>
      </c>
      <c r="P112" s="813" t="s">
        <v>854</v>
      </c>
    </row>
    <row r="113" spans="1:16" ht="16.899999999999999" customHeight="1">
      <c r="A113" s="814"/>
      <c r="B113" s="815" t="s">
        <v>855</v>
      </c>
      <c r="C113" s="816">
        <v>0</v>
      </c>
      <c r="D113" s="816">
        <v>678683</v>
      </c>
      <c r="E113" s="816">
        <v>678683</v>
      </c>
      <c r="F113" s="816">
        <v>678683</v>
      </c>
      <c r="G113" s="816">
        <v>678683</v>
      </c>
      <c r="H113" s="816">
        <v>678683</v>
      </c>
      <c r="I113" s="816">
        <v>678683</v>
      </c>
      <c r="J113" s="816">
        <v>678683</v>
      </c>
      <c r="K113" s="816">
        <v>678683</v>
      </c>
      <c r="L113" s="816">
        <v>678683</v>
      </c>
      <c r="M113" s="816">
        <v>678683</v>
      </c>
      <c r="N113" s="816">
        <v>678683</v>
      </c>
      <c r="O113" s="848" t="s">
        <v>11</v>
      </c>
      <c r="P113" s="813" t="s">
        <v>856</v>
      </c>
    </row>
    <row r="114" spans="1:16" ht="16.899999999999999" customHeight="1">
      <c r="A114" s="814"/>
      <c r="B114" s="815" t="s">
        <v>460</v>
      </c>
      <c r="C114" s="816">
        <v>0</v>
      </c>
      <c r="D114" s="816">
        <v>700000</v>
      </c>
      <c r="E114" s="816">
        <v>700000</v>
      </c>
      <c r="F114" s="816">
        <v>700000</v>
      </c>
      <c r="G114" s="816">
        <v>700000</v>
      </c>
      <c r="H114" s="816">
        <v>700000</v>
      </c>
      <c r="I114" s="816">
        <v>700000</v>
      </c>
      <c r="J114" s="816">
        <v>700000</v>
      </c>
      <c r="K114" s="816">
        <v>700000</v>
      </c>
      <c r="L114" s="816">
        <v>700000</v>
      </c>
      <c r="M114" s="816">
        <v>700000</v>
      </c>
      <c r="N114" s="816">
        <v>700000</v>
      </c>
      <c r="O114" s="848">
        <v>700000</v>
      </c>
      <c r="P114" s="813" t="s">
        <v>857</v>
      </c>
    </row>
    <row r="115" spans="1:16" ht="15.75" customHeight="1">
      <c r="A115" s="836"/>
      <c r="B115" s="444" t="s">
        <v>858</v>
      </c>
      <c r="C115" s="837"/>
      <c r="D115" s="837"/>
      <c r="E115" s="837"/>
      <c r="F115" s="837"/>
      <c r="G115" s="837"/>
      <c r="H115" s="837"/>
      <c r="I115" s="837"/>
      <c r="J115" s="837"/>
      <c r="K115" s="837"/>
      <c r="L115" s="837"/>
      <c r="M115" s="837"/>
      <c r="N115" s="837"/>
      <c r="O115" s="852"/>
      <c r="P115" s="404"/>
    </row>
    <row r="116" spans="1:16" ht="15.75" customHeight="1">
      <c r="A116" s="2289">
        <v>78</v>
      </c>
      <c r="B116" s="2289"/>
      <c r="C116" s="389"/>
      <c r="D116" s="389"/>
      <c r="E116" s="387"/>
      <c r="F116" s="838"/>
      <c r="G116" s="838"/>
      <c r="H116" s="389"/>
      <c r="I116" s="838"/>
      <c r="J116" s="389"/>
      <c r="K116" s="143"/>
      <c r="M116" s="671"/>
      <c r="N116" s="671"/>
      <c r="O116" s="671"/>
      <c r="P116" s="146">
        <v>79</v>
      </c>
    </row>
    <row r="117" spans="1:16" s="839" customFormat="1" ht="31.5" customHeight="1">
      <c r="A117" s="147" t="s">
        <v>859</v>
      </c>
      <c r="C117" s="840"/>
      <c r="D117" s="840"/>
      <c r="E117" s="840"/>
      <c r="F117" s="840"/>
      <c r="G117" s="840"/>
      <c r="H117" s="840"/>
      <c r="I117" s="840"/>
      <c r="J117" s="840"/>
      <c r="K117" s="840"/>
      <c r="L117" s="840"/>
      <c r="M117" s="840"/>
      <c r="N117" s="840"/>
      <c r="O117" s="840"/>
      <c r="P117" s="841"/>
    </row>
    <row r="118" spans="1:16" ht="30" customHeight="1">
      <c r="A118" s="2229" t="s">
        <v>703</v>
      </c>
      <c r="B118" s="2229"/>
      <c r="C118" s="2229"/>
      <c r="D118" s="2229"/>
      <c r="E118" s="2229"/>
      <c r="F118" s="2229"/>
      <c r="G118" s="2229"/>
      <c r="H118" s="2229"/>
      <c r="I118" s="96"/>
      <c r="J118" s="96"/>
      <c r="K118" s="96"/>
      <c r="L118" s="96"/>
      <c r="M118" s="96"/>
      <c r="N118" s="96"/>
      <c r="O118" s="96"/>
      <c r="P118" s="807" t="s">
        <v>704</v>
      </c>
    </row>
    <row r="119" spans="1:16" s="839" customFormat="1" ht="35.25" customHeight="1">
      <c r="A119" s="2292" t="s">
        <v>705</v>
      </c>
      <c r="B119" s="2293"/>
      <c r="C119" s="842" t="s">
        <v>706</v>
      </c>
      <c r="D119" s="842">
        <v>2007</v>
      </c>
      <c r="E119" s="842">
        <v>2008</v>
      </c>
      <c r="F119" s="842">
        <v>2009</v>
      </c>
      <c r="G119" s="842">
        <v>2010</v>
      </c>
      <c r="H119" s="842">
        <v>2011</v>
      </c>
      <c r="I119" s="842">
        <v>2012</v>
      </c>
      <c r="J119" s="842">
        <v>2013</v>
      </c>
      <c r="K119" s="842">
        <v>2014</v>
      </c>
      <c r="L119" s="842">
        <v>2015</v>
      </c>
      <c r="M119" s="842">
        <v>2016</v>
      </c>
      <c r="N119" s="842">
        <v>2017</v>
      </c>
      <c r="O119" s="808">
        <v>2018</v>
      </c>
      <c r="P119" s="809" t="s">
        <v>707</v>
      </c>
    </row>
    <row r="120" spans="1:16" ht="16.899999999999999" customHeight="1">
      <c r="A120" s="810"/>
      <c r="B120" s="811" t="s">
        <v>462</v>
      </c>
      <c r="C120" s="812">
        <v>0</v>
      </c>
      <c r="D120" s="812">
        <v>700000</v>
      </c>
      <c r="E120" s="812">
        <v>700000</v>
      </c>
      <c r="F120" s="812">
        <v>700000</v>
      </c>
      <c r="G120" s="812">
        <v>700000</v>
      </c>
      <c r="H120" s="812">
        <v>700000</v>
      </c>
      <c r="I120" s="812">
        <v>700000</v>
      </c>
      <c r="J120" s="812">
        <v>700000</v>
      </c>
      <c r="K120" s="812">
        <v>700000</v>
      </c>
      <c r="L120" s="812">
        <v>700000</v>
      </c>
      <c r="M120" s="812">
        <v>700000</v>
      </c>
      <c r="N120" s="812">
        <v>700000</v>
      </c>
      <c r="O120" s="853">
        <v>700000</v>
      </c>
      <c r="P120" s="843" t="s">
        <v>860</v>
      </c>
    </row>
    <row r="121" spans="1:16" ht="16.899999999999999" customHeight="1">
      <c r="A121" s="814"/>
      <c r="B121" s="815" t="s">
        <v>464</v>
      </c>
      <c r="C121" s="816">
        <v>0</v>
      </c>
      <c r="D121" s="816">
        <v>700000</v>
      </c>
      <c r="E121" s="816">
        <v>700000</v>
      </c>
      <c r="F121" s="816">
        <v>700000</v>
      </c>
      <c r="G121" s="816">
        <v>700000</v>
      </c>
      <c r="H121" s="816">
        <v>700000</v>
      </c>
      <c r="I121" s="816">
        <v>700000</v>
      </c>
      <c r="J121" s="816">
        <v>700000</v>
      </c>
      <c r="K121" s="816">
        <v>700000</v>
      </c>
      <c r="L121" s="816">
        <v>700000</v>
      </c>
      <c r="M121" s="816">
        <v>700000</v>
      </c>
      <c r="N121" s="816">
        <v>700000</v>
      </c>
      <c r="O121" s="848">
        <v>700000</v>
      </c>
      <c r="P121" s="813" t="s">
        <v>861</v>
      </c>
    </row>
    <row r="122" spans="1:16" ht="16.899999999999999" customHeight="1">
      <c r="A122" s="814"/>
      <c r="B122" s="815" t="s">
        <v>467</v>
      </c>
      <c r="C122" s="816">
        <v>0</v>
      </c>
      <c r="D122" s="816">
        <v>0</v>
      </c>
      <c r="E122" s="816">
        <v>0</v>
      </c>
      <c r="F122" s="816">
        <v>0</v>
      </c>
      <c r="G122" s="816">
        <v>0</v>
      </c>
      <c r="H122" s="816">
        <v>0</v>
      </c>
      <c r="I122" s="816">
        <v>1000000</v>
      </c>
      <c r="J122" s="816">
        <v>1000000</v>
      </c>
      <c r="K122" s="816">
        <v>1000000</v>
      </c>
      <c r="L122" s="816">
        <v>1000000</v>
      </c>
      <c r="M122" s="816">
        <v>1000000</v>
      </c>
      <c r="N122" s="816">
        <v>1000000</v>
      </c>
      <c r="O122" s="848">
        <v>1000000</v>
      </c>
      <c r="P122" s="813" t="s">
        <v>862</v>
      </c>
    </row>
    <row r="123" spans="1:16" ht="16.899999999999999" customHeight="1">
      <c r="A123" s="814"/>
      <c r="B123" s="815" t="s">
        <v>468</v>
      </c>
      <c r="C123" s="816">
        <v>0</v>
      </c>
      <c r="D123" s="816">
        <v>0</v>
      </c>
      <c r="E123" s="816">
        <v>0</v>
      </c>
      <c r="F123" s="816">
        <v>0</v>
      </c>
      <c r="G123" s="816">
        <v>0</v>
      </c>
      <c r="H123" s="816">
        <v>0</v>
      </c>
      <c r="I123" s="816">
        <v>0</v>
      </c>
      <c r="J123" s="816">
        <v>0</v>
      </c>
      <c r="K123" s="816">
        <v>0</v>
      </c>
      <c r="L123" s="816">
        <v>1000000</v>
      </c>
      <c r="M123" s="816">
        <v>1000000</v>
      </c>
      <c r="N123" s="816">
        <v>1000000</v>
      </c>
      <c r="O123" s="848">
        <v>1000000</v>
      </c>
      <c r="P123" s="813" t="s">
        <v>863</v>
      </c>
    </row>
    <row r="124" spans="1:16" ht="16.899999999999999" customHeight="1">
      <c r="A124" s="814"/>
      <c r="B124" s="815" t="s">
        <v>471</v>
      </c>
      <c r="C124" s="816">
        <v>0</v>
      </c>
      <c r="D124" s="816">
        <v>950000</v>
      </c>
      <c r="E124" s="816">
        <v>950000</v>
      </c>
      <c r="F124" s="816">
        <v>950000</v>
      </c>
      <c r="G124" s="816">
        <v>950000</v>
      </c>
      <c r="H124" s="816">
        <v>950000</v>
      </c>
      <c r="I124" s="816">
        <v>950000</v>
      </c>
      <c r="J124" s="816">
        <v>950000</v>
      </c>
      <c r="K124" s="816">
        <v>950000</v>
      </c>
      <c r="L124" s="816">
        <v>950000</v>
      </c>
      <c r="M124" s="816">
        <v>950000</v>
      </c>
      <c r="N124" s="816">
        <v>950000</v>
      </c>
      <c r="O124" s="848">
        <v>950000</v>
      </c>
      <c r="P124" s="813" t="s">
        <v>864</v>
      </c>
    </row>
    <row r="125" spans="1:16" ht="16.899999999999999" customHeight="1">
      <c r="A125" s="814"/>
      <c r="B125" s="815" t="s">
        <v>472</v>
      </c>
      <c r="C125" s="816">
        <v>0</v>
      </c>
      <c r="D125" s="816">
        <v>950000</v>
      </c>
      <c r="E125" s="816">
        <v>950000</v>
      </c>
      <c r="F125" s="816">
        <v>950000</v>
      </c>
      <c r="G125" s="816">
        <v>950000</v>
      </c>
      <c r="H125" s="816">
        <v>950000</v>
      </c>
      <c r="I125" s="816">
        <v>950000</v>
      </c>
      <c r="J125" s="816">
        <v>950000</v>
      </c>
      <c r="K125" s="816">
        <v>950000</v>
      </c>
      <c r="L125" s="816">
        <v>950000</v>
      </c>
      <c r="M125" s="816">
        <v>950000</v>
      </c>
      <c r="N125" s="816">
        <v>950000</v>
      </c>
      <c r="O125" s="848">
        <v>950000</v>
      </c>
      <c r="P125" s="813" t="s">
        <v>865</v>
      </c>
    </row>
    <row r="126" spans="1:16" ht="16.899999999999999" customHeight="1">
      <c r="A126" s="814"/>
      <c r="B126" s="815" t="s">
        <v>474</v>
      </c>
      <c r="C126" s="816">
        <v>0</v>
      </c>
      <c r="D126" s="816">
        <v>1000000</v>
      </c>
      <c r="E126" s="816">
        <v>1000000</v>
      </c>
      <c r="F126" s="816">
        <v>1000000</v>
      </c>
      <c r="G126" s="816">
        <v>1000000</v>
      </c>
      <c r="H126" s="816">
        <v>1000000</v>
      </c>
      <c r="I126" s="816">
        <v>1000000</v>
      </c>
      <c r="J126" s="816">
        <v>1000000</v>
      </c>
      <c r="K126" s="816">
        <v>1000000</v>
      </c>
      <c r="L126" s="816">
        <v>1000000</v>
      </c>
      <c r="M126" s="816">
        <v>1000000</v>
      </c>
      <c r="N126" s="816">
        <v>1000000</v>
      </c>
      <c r="O126" s="848">
        <v>1000000</v>
      </c>
      <c r="P126" s="813" t="s">
        <v>866</v>
      </c>
    </row>
    <row r="127" spans="1:16" ht="16.899999999999999" customHeight="1">
      <c r="A127" s="814"/>
      <c r="B127" s="845" t="s">
        <v>476</v>
      </c>
      <c r="C127" s="816">
        <v>0</v>
      </c>
      <c r="D127" s="816">
        <v>1000000</v>
      </c>
      <c r="E127" s="816">
        <v>1000000</v>
      </c>
      <c r="F127" s="816">
        <v>1000000</v>
      </c>
      <c r="G127" s="816">
        <v>1000000</v>
      </c>
      <c r="H127" s="816">
        <v>1000000</v>
      </c>
      <c r="I127" s="816">
        <v>1000000</v>
      </c>
      <c r="J127" s="816">
        <v>1000000</v>
      </c>
      <c r="K127" s="816">
        <v>1000000</v>
      </c>
      <c r="L127" s="816">
        <v>1000000</v>
      </c>
      <c r="M127" s="816">
        <v>1000000</v>
      </c>
      <c r="N127" s="816">
        <v>1000000</v>
      </c>
      <c r="O127" s="848">
        <v>1000000</v>
      </c>
      <c r="P127" s="813" t="s">
        <v>867</v>
      </c>
    </row>
    <row r="128" spans="1:16" ht="16.899999999999999" customHeight="1">
      <c r="A128" s="814"/>
      <c r="B128" s="815" t="s">
        <v>478</v>
      </c>
      <c r="C128" s="816">
        <v>0</v>
      </c>
      <c r="D128" s="816">
        <v>1000000</v>
      </c>
      <c r="E128" s="816">
        <v>1000000</v>
      </c>
      <c r="F128" s="816">
        <v>1000000</v>
      </c>
      <c r="G128" s="816">
        <v>1000000</v>
      </c>
      <c r="H128" s="816">
        <v>1000000</v>
      </c>
      <c r="I128" s="816">
        <v>1000000</v>
      </c>
      <c r="J128" s="816">
        <v>1000000</v>
      </c>
      <c r="K128" s="816">
        <v>1000000</v>
      </c>
      <c r="L128" s="816">
        <v>1000000</v>
      </c>
      <c r="M128" s="816">
        <v>1000000</v>
      </c>
      <c r="N128" s="816">
        <v>1000000</v>
      </c>
      <c r="O128" s="848">
        <v>1000000</v>
      </c>
      <c r="P128" s="813" t="s">
        <v>868</v>
      </c>
    </row>
    <row r="129" spans="1:16" ht="16.899999999999999" customHeight="1">
      <c r="A129" s="814"/>
      <c r="B129" s="845" t="s">
        <v>480</v>
      </c>
      <c r="C129" s="816">
        <v>0</v>
      </c>
      <c r="D129" s="816">
        <v>1000000</v>
      </c>
      <c r="E129" s="816">
        <v>1000000</v>
      </c>
      <c r="F129" s="816">
        <v>1000000</v>
      </c>
      <c r="G129" s="816">
        <v>1000000</v>
      </c>
      <c r="H129" s="816">
        <v>1000000</v>
      </c>
      <c r="I129" s="816">
        <v>1000000</v>
      </c>
      <c r="J129" s="816">
        <v>1000000</v>
      </c>
      <c r="K129" s="816">
        <v>1000000</v>
      </c>
      <c r="L129" s="816">
        <v>1000000</v>
      </c>
      <c r="M129" s="816">
        <v>1000000</v>
      </c>
      <c r="N129" s="816">
        <v>1000000</v>
      </c>
      <c r="O129" s="854">
        <v>1000000</v>
      </c>
      <c r="P129" s="813" t="s">
        <v>869</v>
      </c>
    </row>
    <row r="130" spans="1:16" ht="16.899999999999999" customHeight="1">
      <c r="A130" s="814"/>
      <c r="B130" s="815" t="s">
        <v>483</v>
      </c>
      <c r="C130" s="816">
        <v>0</v>
      </c>
      <c r="D130" s="816">
        <v>950000</v>
      </c>
      <c r="E130" s="816">
        <v>950000</v>
      </c>
      <c r="F130" s="816">
        <v>950000</v>
      </c>
      <c r="G130" s="816">
        <v>950000</v>
      </c>
      <c r="H130" s="816">
        <v>950000</v>
      </c>
      <c r="I130" s="816">
        <v>950000</v>
      </c>
      <c r="J130" s="816">
        <v>950000</v>
      </c>
      <c r="K130" s="816">
        <v>950000</v>
      </c>
      <c r="L130" s="816">
        <v>950000</v>
      </c>
      <c r="M130" s="816">
        <v>950000</v>
      </c>
      <c r="N130" s="816">
        <v>950000</v>
      </c>
      <c r="O130" s="848">
        <v>950000</v>
      </c>
      <c r="P130" s="813" t="s">
        <v>870</v>
      </c>
    </row>
    <row r="131" spans="1:16" ht="16.899999999999999" customHeight="1">
      <c r="A131" s="814"/>
      <c r="B131" s="815" t="s">
        <v>484</v>
      </c>
      <c r="C131" s="816">
        <v>0</v>
      </c>
      <c r="D131" s="816">
        <v>950000</v>
      </c>
      <c r="E131" s="816">
        <v>950000</v>
      </c>
      <c r="F131" s="816">
        <v>950000</v>
      </c>
      <c r="G131" s="816">
        <v>950000</v>
      </c>
      <c r="H131" s="816">
        <v>950000</v>
      </c>
      <c r="I131" s="816">
        <v>950000</v>
      </c>
      <c r="J131" s="816">
        <v>950000</v>
      </c>
      <c r="K131" s="816">
        <v>950000</v>
      </c>
      <c r="L131" s="816">
        <v>950000</v>
      </c>
      <c r="M131" s="816">
        <v>950000</v>
      </c>
      <c r="N131" s="816">
        <v>950000</v>
      </c>
      <c r="O131" s="848">
        <v>950000</v>
      </c>
      <c r="P131" s="813" t="s">
        <v>871</v>
      </c>
    </row>
    <row r="132" spans="1:16" ht="16.899999999999999" customHeight="1">
      <c r="A132" s="814"/>
      <c r="B132" s="815" t="s">
        <v>486</v>
      </c>
      <c r="C132" s="816">
        <v>0</v>
      </c>
      <c r="D132" s="816">
        <v>1000000</v>
      </c>
      <c r="E132" s="816">
        <v>1000000</v>
      </c>
      <c r="F132" s="816">
        <v>1000000</v>
      </c>
      <c r="G132" s="816">
        <v>1000000</v>
      </c>
      <c r="H132" s="816">
        <v>1000000</v>
      </c>
      <c r="I132" s="816">
        <v>1000000</v>
      </c>
      <c r="J132" s="816">
        <v>1000000</v>
      </c>
      <c r="K132" s="816">
        <v>1000000</v>
      </c>
      <c r="L132" s="816">
        <v>1000000</v>
      </c>
      <c r="M132" s="816">
        <v>1000000</v>
      </c>
      <c r="N132" s="816">
        <v>1000000</v>
      </c>
      <c r="O132" s="848">
        <v>1000000</v>
      </c>
      <c r="P132" s="813" t="s">
        <v>872</v>
      </c>
    </row>
    <row r="133" spans="1:16" ht="16.899999999999999" customHeight="1">
      <c r="A133" s="814"/>
      <c r="B133" s="815" t="s">
        <v>488</v>
      </c>
      <c r="C133" s="816">
        <v>0</v>
      </c>
      <c r="D133" s="816">
        <v>1000000</v>
      </c>
      <c r="E133" s="816">
        <v>1000000</v>
      </c>
      <c r="F133" s="816">
        <v>1000000</v>
      </c>
      <c r="G133" s="816">
        <v>1000000</v>
      </c>
      <c r="H133" s="816">
        <v>1000000</v>
      </c>
      <c r="I133" s="816">
        <v>1000000</v>
      </c>
      <c r="J133" s="816">
        <v>1000000</v>
      </c>
      <c r="K133" s="816">
        <v>1000000</v>
      </c>
      <c r="L133" s="816">
        <v>1000000</v>
      </c>
      <c r="M133" s="816">
        <v>1000000</v>
      </c>
      <c r="N133" s="816">
        <v>1000000</v>
      </c>
      <c r="O133" s="848">
        <v>1000000</v>
      </c>
      <c r="P133" s="813" t="s">
        <v>873</v>
      </c>
    </row>
    <row r="134" spans="1:16" ht="16.899999999999999" customHeight="1">
      <c r="A134" s="814"/>
      <c r="B134" s="815" t="s">
        <v>490</v>
      </c>
      <c r="C134" s="816">
        <v>0</v>
      </c>
      <c r="D134" s="816">
        <v>1000000</v>
      </c>
      <c r="E134" s="816">
        <v>1000000</v>
      </c>
      <c r="F134" s="816">
        <v>1000000</v>
      </c>
      <c r="G134" s="816">
        <v>1000000</v>
      </c>
      <c r="H134" s="816">
        <v>1000000</v>
      </c>
      <c r="I134" s="816">
        <v>1000000</v>
      </c>
      <c r="J134" s="816">
        <v>1000000</v>
      </c>
      <c r="K134" s="816">
        <v>1000000</v>
      </c>
      <c r="L134" s="816">
        <v>1000000</v>
      </c>
      <c r="M134" s="816">
        <v>1000000</v>
      </c>
      <c r="N134" s="816">
        <v>1000000</v>
      </c>
      <c r="O134" s="848">
        <v>1000000</v>
      </c>
      <c r="P134" s="813" t="s">
        <v>874</v>
      </c>
    </row>
    <row r="135" spans="1:16" ht="16.899999999999999" customHeight="1">
      <c r="A135" s="814"/>
      <c r="B135" s="815" t="s">
        <v>492</v>
      </c>
      <c r="C135" s="816">
        <v>0</v>
      </c>
      <c r="D135" s="816">
        <v>1000000</v>
      </c>
      <c r="E135" s="816">
        <v>1000000</v>
      </c>
      <c r="F135" s="816">
        <v>1000000</v>
      </c>
      <c r="G135" s="816">
        <v>1000000</v>
      </c>
      <c r="H135" s="816">
        <v>1000000</v>
      </c>
      <c r="I135" s="816">
        <v>1000000</v>
      </c>
      <c r="J135" s="816">
        <v>1000000</v>
      </c>
      <c r="K135" s="816">
        <v>1000000</v>
      </c>
      <c r="L135" s="816">
        <v>1000000</v>
      </c>
      <c r="M135" s="816">
        <v>1000000</v>
      </c>
      <c r="N135" s="816">
        <v>1000000</v>
      </c>
      <c r="O135" s="848">
        <v>1000000</v>
      </c>
      <c r="P135" s="813" t="s">
        <v>875</v>
      </c>
    </row>
    <row r="136" spans="1:16" ht="16.899999999999999" customHeight="1">
      <c r="A136" s="824"/>
      <c r="B136" s="825" t="s">
        <v>876</v>
      </c>
      <c r="C136" s="826">
        <v>0</v>
      </c>
      <c r="D136" s="826">
        <v>17715683</v>
      </c>
      <c r="E136" s="826">
        <v>17715683</v>
      </c>
      <c r="F136" s="826">
        <v>17715683</v>
      </c>
      <c r="G136" s="826">
        <v>17715683</v>
      </c>
      <c r="H136" s="826">
        <v>18715683</v>
      </c>
      <c r="I136" s="826">
        <v>20715683</v>
      </c>
      <c r="J136" s="826">
        <v>20715683</v>
      </c>
      <c r="K136" s="826">
        <v>20715683</v>
      </c>
      <c r="L136" s="826">
        <v>21715683</v>
      </c>
      <c r="M136" s="826">
        <v>23115683</v>
      </c>
      <c r="N136" s="826">
        <v>22528683</v>
      </c>
      <c r="O136" s="851">
        <v>21850000</v>
      </c>
      <c r="P136" s="827" t="s">
        <v>877</v>
      </c>
    </row>
    <row r="137" spans="1:16" ht="16.899999999999999" customHeight="1">
      <c r="A137" s="814"/>
      <c r="B137" s="815" t="s">
        <v>878</v>
      </c>
      <c r="C137" s="816" t="s">
        <v>99</v>
      </c>
      <c r="D137" s="816" t="s">
        <v>99</v>
      </c>
      <c r="E137" s="816" t="s">
        <v>99</v>
      </c>
      <c r="F137" s="816" t="s">
        <v>99</v>
      </c>
      <c r="G137" s="816" t="s">
        <v>99</v>
      </c>
      <c r="H137" s="816" t="s">
        <v>99</v>
      </c>
      <c r="I137" s="816" t="s">
        <v>99</v>
      </c>
      <c r="J137" s="816" t="s">
        <v>99</v>
      </c>
      <c r="K137" s="816" t="s">
        <v>99</v>
      </c>
      <c r="L137" s="816" t="s">
        <v>99</v>
      </c>
      <c r="M137" s="816">
        <v>3716318.6949999998</v>
      </c>
      <c r="N137" s="816">
        <v>5062309.3849999998</v>
      </c>
      <c r="O137" s="848">
        <v>7129859.7080000006</v>
      </c>
      <c r="P137" s="813" t="s">
        <v>879</v>
      </c>
    </row>
    <row r="138" spans="1:16" ht="16.899999999999999" customHeight="1">
      <c r="A138" s="814"/>
      <c r="B138" s="815" t="s">
        <v>880</v>
      </c>
      <c r="C138" s="816" t="s">
        <v>99</v>
      </c>
      <c r="D138" s="816" t="s">
        <v>99</v>
      </c>
      <c r="E138" s="816" t="s">
        <v>99</v>
      </c>
      <c r="F138" s="816" t="s">
        <v>99</v>
      </c>
      <c r="G138" s="816" t="s">
        <v>99</v>
      </c>
      <c r="H138" s="816" t="s">
        <v>99</v>
      </c>
      <c r="I138" s="816" t="s">
        <v>99</v>
      </c>
      <c r="J138" s="816" t="s">
        <v>99</v>
      </c>
      <c r="K138" s="816" t="s">
        <v>99</v>
      </c>
      <c r="L138" s="816" t="s">
        <v>99</v>
      </c>
      <c r="M138" s="816">
        <v>1051006.3999999999</v>
      </c>
      <c r="N138" s="816">
        <v>1214822.3999999999</v>
      </c>
      <c r="O138" s="848">
        <v>1420330.4</v>
      </c>
      <c r="P138" s="813" t="s">
        <v>881</v>
      </c>
    </row>
    <row r="139" spans="1:16" ht="16.899999999999999" customHeight="1">
      <c r="A139" s="814"/>
      <c r="B139" s="815" t="s">
        <v>882</v>
      </c>
      <c r="C139" s="816" t="s">
        <v>99</v>
      </c>
      <c r="D139" s="816" t="s">
        <v>99</v>
      </c>
      <c r="E139" s="816" t="s">
        <v>99</v>
      </c>
      <c r="F139" s="816" t="s">
        <v>99</v>
      </c>
      <c r="G139" s="816" t="s">
        <v>99</v>
      </c>
      <c r="H139" s="816" t="s">
        <v>99</v>
      </c>
      <c r="I139" s="816" t="s">
        <v>99</v>
      </c>
      <c r="J139" s="816" t="s">
        <v>99</v>
      </c>
      <c r="K139" s="816" t="s">
        <v>99</v>
      </c>
      <c r="L139" s="816" t="s">
        <v>99</v>
      </c>
      <c r="M139" s="816">
        <v>255110</v>
      </c>
      <c r="N139" s="816">
        <v>255110</v>
      </c>
      <c r="O139" s="848">
        <v>255000</v>
      </c>
      <c r="P139" s="813" t="s">
        <v>883</v>
      </c>
    </row>
    <row r="140" spans="1:16" ht="16.899999999999999" customHeight="1">
      <c r="A140" s="814"/>
      <c r="B140" s="815" t="s">
        <v>884</v>
      </c>
      <c r="C140" s="816" t="s">
        <v>99</v>
      </c>
      <c r="D140" s="816" t="s">
        <v>99</v>
      </c>
      <c r="E140" s="816" t="s">
        <v>99</v>
      </c>
      <c r="F140" s="816" t="s">
        <v>99</v>
      </c>
      <c r="G140" s="816" t="s">
        <v>99</v>
      </c>
      <c r="H140" s="816" t="s">
        <v>99</v>
      </c>
      <c r="I140" s="816" t="s">
        <v>99</v>
      </c>
      <c r="J140" s="816" t="s">
        <v>99</v>
      </c>
      <c r="K140" s="816" t="s">
        <v>99</v>
      </c>
      <c r="L140" s="816" t="s">
        <v>99</v>
      </c>
      <c r="M140" s="816">
        <v>282412</v>
      </c>
      <c r="N140" s="816">
        <v>425466</v>
      </c>
      <c r="O140" s="848">
        <v>470253</v>
      </c>
      <c r="P140" s="813" t="s">
        <v>885</v>
      </c>
    </row>
    <row r="141" spans="1:16" ht="16.899999999999999" customHeight="1">
      <c r="A141" s="814"/>
      <c r="B141" s="815" t="s">
        <v>886</v>
      </c>
      <c r="C141" s="816" t="s">
        <v>99</v>
      </c>
      <c r="D141" s="816" t="s">
        <v>99</v>
      </c>
      <c r="E141" s="816" t="s">
        <v>99</v>
      </c>
      <c r="F141" s="816" t="s">
        <v>99</v>
      </c>
      <c r="G141" s="816" t="s">
        <v>99</v>
      </c>
      <c r="H141" s="816" t="s">
        <v>99</v>
      </c>
      <c r="I141" s="816" t="s">
        <v>99</v>
      </c>
      <c r="J141" s="816" t="s">
        <v>99</v>
      </c>
      <c r="K141" s="816" t="s">
        <v>99</v>
      </c>
      <c r="L141" s="816" t="s">
        <v>99</v>
      </c>
      <c r="M141" s="816">
        <v>68956</v>
      </c>
      <c r="N141" s="816">
        <v>68956</v>
      </c>
      <c r="O141" s="816">
        <v>67406</v>
      </c>
      <c r="P141" s="813" t="s">
        <v>887</v>
      </c>
    </row>
    <row r="142" spans="1:16" ht="16.899999999999999" customHeight="1">
      <c r="A142" s="814"/>
      <c r="B142" s="815" t="s">
        <v>888</v>
      </c>
      <c r="C142" s="816" t="s">
        <v>99</v>
      </c>
      <c r="D142" s="816" t="s">
        <v>99</v>
      </c>
      <c r="E142" s="816" t="s">
        <v>99</v>
      </c>
      <c r="F142" s="816" t="s">
        <v>99</v>
      </c>
      <c r="G142" s="816" t="s">
        <v>99</v>
      </c>
      <c r="H142" s="816" t="s">
        <v>99</v>
      </c>
      <c r="I142" s="816" t="s">
        <v>99</v>
      </c>
      <c r="J142" s="816" t="s">
        <v>99</v>
      </c>
      <c r="K142" s="816" t="s">
        <v>99</v>
      </c>
      <c r="L142" s="816" t="s">
        <v>99</v>
      </c>
      <c r="M142" s="816">
        <v>186635</v>
      </c>
      <c r="N142" s="816">
        <v>211529</v>
      </c>
      <c r="O142" s="816">
        <v>234439</v>
      </c>
      <c r="P142" s="813" t="s">
        <v>889</v>
      </c>
    </row>
    <row r="143" spans="1:16" ht="16.899999999999999" customHeight="1">
      <c r="A143" s="814"/>
      <c r="B143" s="815" t="s">
        <v>890</v>
      </c>
      <c r="C143" s="816" t="s">
        <v>99</v>
      </c>
      <c r="D143" s="816" t="s">
        <v>99</v>
      </c>
      <c r="E143" s="816" t="s">
        <v>99</v>
      </c>
      <c r="F143" s="816" t="s">
        <v>99</v>
      </c>
      <c r="G143" s="816" t="s">
        <v>99</v>
      </c>
      <c r="H143" s="816" t="s">
        <v>99</v>
      </c>
      <c r="I143" s="816" t="s">
        <v>99</v>
      </c>
      <c r="J143" s="816" t="s">
        <v>99</v>
      </c>
      <c r="K143" s="816" t="s">
        <v>99</v>
      </c>
      <c r="L143" s="816" t="s">
        <v>99</v>
      </c>
      <c r="M143" s="816">
        <v>1355500</v>
      </c>
      <c r="N143" s="816">
        <v>1355500</v>
      </c>
      <c r="O143" s="816">
        <v>1355500</v>
      </c>
      <c r="P143" s="813" t="s">
        <v>891</v>
      </c>
    </row>
    <row r="144" spans="1:16" ht="16.899999999999999" customHeight="1">
      <c r="A144" s="814"/>
      <c r="B144" s="815" t="s">
        <v>892</v>
      </c>
      <c r="C144" s="816" t="s">
        <v>99</v>
      </c>
      <c r="D144" s="816" t="s">
        <v>99</v>
      </c>
      <c r="E144" s="816" t="s">
        <v>99</v>
      </c>
      <c r="F144" s="816" t="s">
        <v>99</v>
      </c>
      <c r="G144" s="816" t="s">
        <v>99</v>
      </c>
      <c r="H144" s="816" t="s">
        <v>99</v>
      </c>
      <c r="I144" s="816" t="s">
        <v>99</v>
      </c>
      <c r="J144" s="816" t="s">
        <v>99</v>
      </c>
      <c r="K144" s="816" t="s">
        <v>99</v>
      </c>
      <c r="L144" s="816" t="s">
        <v>99</v>
      </c>
      <c r="M144" s="816">
        <v>214820</v>
      </c>
      <c r="N144" s="816">
        <v>246900</v>
      </c>
      <c r="O144" s="816">
        <v>343691</v>
      </c>
      <c r="P144" s="813" t="s">
        <v>893</v>
      </c>
    </row>
    <row r="145" spans="1:16" ht="16.899999999999999" customHeight="1">
      <c r="A145" s="814"/>
      <c r="B145" s="815" t="s">
        <v>894</v>
      </c>
      <c r="C145" s="816" t="s">
        <v>99</v>
      </c>
      <c r="D145" s="816" t="s">
        <v>99</v>
      </c>
      <c r="E145" s="816" t="s">
        <v>99</v>
      </c>
      <c r="F145" s="816" t="s">
        <v>99</v>
      </c>
      <c r="G145" s="816" t="s">
        <v>99</v>
      </c>
      <c r="H145" s="816" t="s">
        <v>99</v>
      </c>
      <c r="I145" s="816" t="s">
        <v>99</v>
      </c>
      <c r="J145" s="816" t="s">
        <v>99</v>
      </c>
      <c r="K145" s="816" t="s">
        <v>99</v>
      </c>
      <c r="L145" s="816" t="s">
        <v>99</v>
      </c>
      <c r="M145" s="816">
        <v>346330</v>
      </c>
      <c r="N145" s="816">
        <v>346330</v>
      </c>
      <c r="O145" s="816">
        <v>346330</v>
      </c>
      <c r="P145" s="813" t="s">
        <v>895</v>
      </c>
    </row>
    <row r="146" spans="1:16" ht="16.899999999999999" customHeight="1">
      <c r="A146" s="824"/>
      <c r="B146" s="825" t="s">
        <v>502</v>
      </c>
      <c r="C146" s="826" t="s">
        <v>99</v>
      </c>
      <c r="D146" s="826" t="s">
        <v>99</v>
      </c>
      <c r="E146" s="826" t="s">
        <v>99</v>
      </c>
      <c r="F146" s="826" t="s">
        <v>99</v>
      </c>
      <c r="G146" s="826" t="s">
        <v>99</v>
      </c>
      <c r="H146" s="826" t="s">
        <v>99</v>
      </c>
      <c r="I146" s="826" t="s">
        <v>99</v>
      </c>
      <c r="J146" s="826" t="s">
        <v>99</v>
      </c>
      <c r="K146" s="826" t="s">
        <v>99</v>
      </c>
      <c r="L146" s="826" t="s">
        <v>99</v>
      </c>
      <c r="M146" s="826">
        <v>7477088.0949999997</v>
      </c>
      <c r="N146" s="826">
        <v>9186922.7850000001</v>
      </c>
      <c r="O146" s="826">
        <v>11622809.108000001</v>
      </c>
      <c r="P146" s="827" t="s">
        <v>896</v>
      </c>
    </row>
    <row r="147" spans="1:16" ht="16.899999999999999" customHeight="1">
      <c r="A147" s="814"/>
      <c r="B147" s="815" t="s">
        <v>897</v>
      </c>
      <c r="C147" s="816">
        <v>0</v>
      </c>
      <c r="D147" s="816">
        <v>0</v>
      </c>
      <c r="E147" s="816">
        <v>0</v>
      </c>
      <c r="F147" s="816">
        <v>0</v>
      </c>
      <c r="G147" s="816">
        <v>0</v>
      </c>
      <c r="H147" s="816">
        <v>0</v>
      </c>
      <c r="I147" s="816">
        <v>0</v>
      </c>
      <c r="J147" s="816">
        <v>530441</v>
      </c>
      <c r="K147" s="816">
        <v>530441</v>
      </c>
      <c r="L147" s="816">
        <v>530441</v>
      </c>
      <c r="M147" s="816">
        <v>530441</v>
      </c>
      <c r="N147" s="816">
        <v>530441</v>
      </c>
      <c r="O147" s="816">
        <v>530441</v>
      </c>
      <c r="P147" s="813" t="s">
        <v>898</v>
      </c>
    </row>
    <row r="148" spans="1:16" ht="16.899999999999999" customHeight="1">
      <c r="A148" s="814"/>
      <c r="B148" s="815" t="s">
        <v>899</v>
      </c>
      <c r="C148" s="816">
        <v>0</v>
      </c>
      <c r="D148" s="816">
        <v>892750</v>
      </c>
      <c r="E148" s="816">
        <v>1459630</v>
      </c>
      <c r="F148" s="816">
        <v>1610210</v>
      </c>
      <c r="G148" s="816">
        <v>2066724</v>
      </c>
      <c r="H148" s="816">
        <v>2623224</v>
      </c>
      <c r="I148" s="816">
        <v>2623224</v>
      </c>
      <c r="J148" s="816">
        <v>3875898</v>
      </c>
      <c r="K148" s="816">
        <v>3792068</v>
      </c>
      <c r="L148" s="816">
        <v>4829579</v>
      </c>
      <c r="M148" s="816">
        <v>5669703</v>
      </c>
      <c r="N148" s="816">
        <v>7151863</v>
      </c>
      <c r="O148" s="816">
        <v>8677243</v>
      </c>
      <c r="P148" s="813" t="s">
        <v>900</v>
      </c>
    </row>
    <row r="149" spans="1:16" ht="16.899999999999999" customHeight="1">
      <c r="A149" s="824"/>
      <c r="B149" s="855" t="s">
        <v>901</v>
      </c>
      <c r="C149" s="826">
        <v>0</v>
      </c>
      <c r="D149" s="826">
        <v>892750</v>
      </c>
      <c r="E149" s="826">
        <v>1459630</v>
      </c>
      <c r="F149" s="826">
        <v>1610210</v>
      </c>
      <c r="G149" s="826">
        <v>2066724</v>
      </c>
      <c r="H149" s="826">
        <v>2623224</v>
      </c>
      <c r="I149" s="826">
        <v>2623224</v>
      </c>
      <c r="J149" s="826">
        <v>4406339</v>
      </c>
      <c r="K149" s="826">
        <v>4322509</v>
      </c>
      <c r="L149" s="826">
        <v>5360020</v>
      </c>
      <c r="M149" s="826">
        <v>6200144</v>
      </c>
      <c r="N149" s="826">
        <v>7682304</v>
      </c>
      <c r="O149" s="826">
        <v>9207684</v>
      </c>
      <c r="P149" s="827" t="s">
        <v>902</v>
      </c>
    </row>
    <row r="150" spans="1:16" ht="16.899999999999999" customHeight="1">
      <c r="A150" s="814"/>
      <c r="B150" s="856" t="s">
        <v>903</v>
      </c>
      <c r="C150" s="816">
        <v>0</v>
      </c>
      <c r="D150" s="816">
        <v>165000</v>
      </c>
      <c r="E150" s="816">
        <v>165000</v>
      </c>
      <c r="F150" s="816">
        <v>165000</v>
      </c>
      <c r="G150" s="816">
        <v>165000</v>
      </c>
      <c r="H150" s="816">
        <v>165000</v>
      </c>
      <c r="I150" s="816">
        <v>165000</v>
      </c>
      <c r="J150" s="816">
        <v>165000</v>
      </c>
      <c r="K150" s="816">
        <v>165000</v>
      </c>
      <c r="L150" s="816">
        <v>165000</v>
      </c>
      <c r="M150" s="816">
        <v>165000</v>
      </c>
      <c r="N150" s="816">
        <v>165000</v>
      </c>
      <c r="O150" s="816">
        <v>165000</v>
      </c>
      <c r="P150" s="813" t="s">
        <v>904</v>
      </c>
    </row>
    <row r="151" spans="1:16" ht="16.899999999999999" customHeight="1">
      <c r="A151" s="814"/>
      <c r="B151" s="856" t="s">
        <v>905</v>
      </c>
      <c r="C151" s="816" t="s">
        <v>99</v>
      </c>
      <c r="D151" s="816">
        <v>40000</v>
      </c>
      <c r="E151" s="816">
        <v>40000</v>
      </c>
      <c r="F151" s="816">
        <v>80000</v>
      </c>
      <c r="G151" s="816">
        <v>80000</v>
      </c>
      <c r="H151" s="816">
        <v>80000</v>
      </c>
      <c r="I151" s="816">
        <v>80000</v>
      </c>
      <c r="J151" s="816">
        <v>80000</v>
      </c>
      <c r="K151" s="816">
        <v>80000</v>
      </c>
      <c r="L151" s="816">
        <v>80000</v>
      </c>
      <c r="M151" s="816">
        <v>80000</v>
      </c>
      <c r="N151" s="816">
        <v>80000</v>
      </c>
      <c r="O151" s="816">
        <v>80000</v>
      </c>
      <c r="P151" s="813" t="s">
        <v>906</v>
      </c>
    </row>
    <row r="152" spans="1:16" ht="16.899999999999999" customHeight="1">
      <c r="A152" s="814"/>
      <c r="B152" s="856" t="s">
        <v>907</v>
      </c>
      <c r="C152" s="816" t="s">
        <v>99</v>
      </c>
      <c r="D152" s="816">
        <v>750</v>
      </c>
      <c r="E152" s="816">
        <v>750</v>
      </c>
      <c r="F152" s="816">
        <v>750</v>
      </c>
      <c r="G152" s="816">
        <v>750</v>
      </c>
      <c r="H152" s="816">
        <v>750</v>
      </c>
      <c r="I152" s="816">
        <v>1050</v>
      </c>
      <c r="J152" s="816">
        <v>1050</v>
      </c>
      <c r="K152" s="816">
        <v>1050</v>
      </c>
      <c r="L152" s="816">
        <v>1050</v>
      </c>
      <c r="M152" s="816">
        <v>1050</v>
      </c>
      <c r="N152" s="816">
        <v>1050</v>
      </c>
      <c r="O152" s="816">
        <v>1050</v>
      </c>
      <c r="P152" s="813" t="s">
        <v>908</v>
      </c>
    </row>
    <row r="153" spans="1:16" ht="16.899999999999999" customHeight="1">
      <c r="A153" s="814"/>
      <c r="B153" s="856" t="s">
        <v>909</v>
      </c>
      <c r="C153" s="816" t="s">
        <v>99</v>
      </c>
      <c r="D153" s="816">
        <v>240</v>
      </c>
      <c r="E153" s="816">
        <v>240</v>
      </c>
      <c r="F153" s="816">
        <v>240</v>
      </c>
      <c r="G153" s="816">
        <v>240</v>
      </c>
      <c r="H153" s="816">
        <v>240</v>
      </c>
      <c r="I153" s="816">
        <v>240</v>
      </c>
      <c r="J153" s="816">
        <v>240</v>
      </c>
      <c r="K153" s="816">
        <v>240</v>
      </c>
      <c r="L153" s="816">
        <v>240</v>
      </c>
      <c r="M153" s="816">
        <v>240</v>
      </c>
      <c r="N153" s="816">
        <v>240</v>
      </c>
      <c r="O153" s="816">
        <v>240</v>
      </c>
      <c r="P153" s="813" t="s">
        <v>910</v>
      </c>
    </row>
    <row r="154" spans="1:16" ht="18" customHeight="1">
      <c r="A154" s="836"/>
      <c r="B154" s="444" t="s">
        <v>911</v>
      </c>
      <c r="C154" s="837"/>
      <c r="D154" s="837"/>
      <c r="E154" s="837"/>
      <c r="F154" s="837"/>
      <c r="G154" s="837"/>
      <c r="H154" s="837"/>
      <c r="I154" s="444"/>
      <c r="J154" s="444" t="s">
        <v>912</v>
      </c>
      <c r="K154" s="837"/>
      <c r="L154" s="837"/>
      <c r="M154" s="837"/>
      <c r="N154" s="837"/>
      <c r="O154" s="837"/>
      <c r="P154" s="404"/>
    </row>
    <row r="155" spans="1:16" ht="16.5" customHeight="1">
      <c r="A155" s="2289">
        <v>80</v>
      </c>
      <c r="B155" s="2289"/>
      <c r="C155" s="389"/>
      <c r="D155" s="389"/>
      <c r="E155" s="387"/>
      <c r="F155" s="838"/>
      <c r="G155" s="838"/>
      <c r="H155" s="389"/>
      <c r="I155" s="838"/>
      <c r="J155" s="389"/>
      <c r="K155" s="143"/>
      <c r="M155" s="671"/>
      <c r="N155" s="671"/>
      <c r="O155" s="671"/>
      <c r="P155" s="146">
        <v>81</v>
      </c>
    </row>
    <row r="156" spans="1:16" s="839" customFormat="1" ht="31.5" customHeight="1">
      <c r="A156" s="147" t="s">
        <v>913</v>
      </c>
      <c r="C156" s="840"/>
      <c r="D156" s="840"/>
      <c r="E156" s="840"/>
      <c r="F156" s="840"/>
      <c r="G156" s="840"/>
      <c r="H156" s="840"/>
      <c r="I156" s="840"/>
      <c r="J156" s="840"/>
      <c r="K156" s="840"/>
      <c r="L156" s="840"/>
      <c r="M156" s="840"/>
      <c r="N156" s="840"/>
      <c r="O156" s="840"/>
      <c r="P156" s="841"/>
    </row>
    <row r="157" spans="1:16" ht="30" customHeight="1">
      <c r="A157" s="2229" t="s">
        <v>703</v>
      </c>
      <c r="B157" s="2229"/>
      <c r="C157" s="2229"/>
      <c r="D157" s="2229"/>
      <c r="E157" s="2229"/>
      <c r="F157" s="2229"/>
      <c r="G157" s="2229"/>
      <c r="H157" s="2229"/>
      <c r="I157" s="96"/>
      <c r="J157" s="96"/>
      <c r="K157" s="96"/>
      <c r="L157" s="96"/>
      <c r="M157" s="96"/>
      <c r="N157" s="96"/>
      <c r="O157" s="96"/>
      <c r="P157" s="807" t="s">
        <v>704</v>
      </c>
    </row>
    <row r="158" spans="1:16" s="839" customFormat="1" ht="35.25" customHeight="1">
      <c r="A158" s="2292" t="s">
        <v>705</v>
      </c>
      <c r="B158" s="2293"/>
      <c r="C158" s="842" t="s">
        <v>706</v>
      </c>
      <c r="D158" s="842">
        <v>2007</v>
      </c>
      <c r="E158" s="842">
        <v>2008</v>
      </c>
      <c r="F158" s="842">
        <v>2009</v>
      </c>
      <c r="G158" s="842">
        <v>2010</v>
      </c>
      <c r="H158" s="842">
        <v>2011</v>
      </c>
      <c r="I158" s="842">
        <v>2012</v>
      </c>
      <c r="J158" s="842">
        <v>2013</v>
      </c>
      <c r="K158" s="842">
        <v>2014</v>
      </c>
      <c r="L158" s="842">
        <v>2015</v>
      </c>
      <c r="M158" s="842">
        <v>2016</v>
      </c>
      <c r="N158" s="842">
        <v>2017</v>
      </c>
      <c r="O158" s="808">
        <v>2018</v>
      </c>
      <c r="P158" s="809" t="s">
        <v>707</v>
      </c>
    </row>
    <row r="159" spans="1:16" ht="17.45" customHeight="1">
      <c r="A159" s="814"/>
      <c r="B159" s="856" t="s">
        <v>914</v>
      </c>
      <c r="C159" s="816" t="s">
        <v>99</v>
      </c>
      <c r="D159" s="816">
        <v>450</v>
      </c>
      <c r="E159" s="816">
        <v>450</v>
      </c>
      <c r="F159" s="816">
        <v>450</v>
      </c>
      <c r="G159" s="816">
        <v>450</v>
      </c>
      <c r="H159" s="816">
        <v>450</v>
      </c>
      <c r="I159" s="816">
        <v>450</v>
      </c>
      <c r="J159" s="816">
        <v>450</v>
      </c>
      <c r="K159" s="816">
        <v>450</v>
      </c>
      <c r="L159" s="816">
        <v>450</v>
      </c>
      <c r="M159" s="816">
        <v>450</v>
      </c>
      <c r="N159" s="816">
        <v>450</v>
      </c>
      <c r="O159" s="816">
        <v>450</v>
      </c>
      <c r="P159" s="813" t="s">
        <v>915</v>
      </c>
    </row>
    <row r="160" spans="1:16" ht="17.45" customHeight="1">
      <c r="A160" s="814"/>
      <c r="B160" s="856" t="s">
        <v>916</v>
      </c>
      <c r="C160" s="816" t="s">
        <v>99</v>
      </c>
      <c r="D160" s="816">
        <v>1500</v>
      </c>
      <c r="E160" s="816">
        <v>1500</v>
      </c>
      <c r="F160" s="816">
        <v>1500</v>
      </c>
      <c r="G160" s="816">
        <v>1500</v>
      </c>
      <c r="H160" s="816">
        <v>1500</v>
      </c>
      <c r="I160" s="816">
        <v>1500</v>
      </c>
      <c r="J160" s="816">
        <v>1500</v>
      </c>
      <c r="K160" s="816">
        <v>1500</v>
      </c>
      <c r="L160" s="816">
        <v>1500</v>
      </c>
      <c r="M160" s="816">
        <v>1500</v>
      </c>
      <c r="N160" s="816">
        <v>1500</v>
      </c>
      <c r="O160" s="816">
        <v>1500</v>
      </c>
      <c r="P160" s="813" t="s">
        <v>917</v>
      </c>
    </row>
    <row r="161" spans="1:16" ht="17.45" customHeight="1">
      <c r="A161" s="814"/>
      <c r="B161" s="856" t="s">
        <v>918</v>
      </c>
      <c r="C161" s="816">
        <v>0</v>
      </c>
      <c r="D161" s="816">
        <v>3500</v>
      </c>
      <c r="E161" s="816">
        <v>3500</v>
      </c>
      <c r="F161" s="816">
        <v>3500</v>
      </c>
      <c r="G161" s="816">
        <v>3500</v>
      </c>
      <c r="H161" s="816">
        <v>3500</v>
      </c>
      <c r="I161" s="816">
        <v>3500</v>
      </c>
      <c r="J161" s="816">
        <v>3500</v>
      </c>
      <c r="K161" s="816">
        <v>3500</v>
      </c>
      <c r="L161" s="816">
        <v>3500</v>
      </c>
      <c r="M161" s="816">
        <v>3500</v>
      </c>
      <c r="N161" s="816">
        <v>4500</v>
      </c>
      <c r="O161" s="816">
        <v>4500</v>
      </c>
      <c r="P161" s="813" t="s">
        <v>919</v>
      </c>
    </row>
    <row r="162" spans="1:16" ht="17.45" customHeight="1">
      <c r="A162" s="814"/>
      <c r="B162" s="856" t="s">
        <v>920</v>
      </c>
      <c r="C162" s="816">
        <v>0</v>
      </c>
      <c r="D162" s="816">
        <v>300</v>
      </c>
      <c r="E162" s="816">
        <v>300</v>
      </c>
      <c r="F162" s="816">
        <v>300</v>
      </c>
      <c r="G162" s="816">
        <v>300</v>
      </c>
      <c r="H162" s="816">
        <v>300</v>
      </c>
      <c r="I162" s="816">
        <v>300</v>
      </c>
      <c r="J162" s="816">
        <v>300</v>
      </c>
      <c r="K162" s="816">
        <v>300</v>
      </c>
      <c r="L162" s="816">
        <v>300</v>
      </c>
      <c r="M162" s="816">
        <v>300</v>
      </c>
      <c r="N162" s="816">
        <v>400</v>
      </c>
      <c r="O162" s="816">
        <v>400</v>
      </c>
      <c r="P162" s="813" t="s">
        <v>921</v>
      </c>
    </row>
    <row r="163" spans="1:16" ht="17.45" customHeight="1">
      <c r="A163" s="814"/>
      <c r="B163" s="856" t="s">
        <v>922</v>
      </c>
      <c r="C163" s="816">
        <v>0</v>
      </c>
      <c r="D163" s="816">
        <v>0</v>
      </c>
      <c r="E163" s="816">
        <v>240</v>
      </c>
      <c r="F163" s="816">
        <v>240</v>
      </c>
      <c r="G163" s="816">
        <v>240</v>
      </c>
      <c r="H163" s="816">
        <v>240</v>
      </c>
      <c r="I163" s="816">
        <v>240</v>
      </c>
      <c r="J163" s="816">
        <v>240</v>
      </c>
      <c r="K163" s="816">
        <v>240</v>
      </c>
      <c r="L163" s="816">
        <v>240</v>
      </c>
      <c r="M163" s="816">
        <v>240</v>
      </c>
      <c r="N163" s="816">
        <v>240</v>
      </c>
      <c r="O163" s="816">
        <v>240</v>
      </c>
      <c r="P163" s="813" t="s">
        <v>923</v>
      </c>
    </row>
    <row r="164" spans="1:16" ht="17.45" customHeight="1">
      <c r="A164" s="814"/>
      <c r="B164" s="856" t="s">
        <v>924</v>
      </c>
      <c r="C164" s="816">
        <v>0</v>
      </c>
      <c r="D164" s="816">
        <v>0</v>
      </c>
      <c r="E164" s="816">
        <v>750</v>
      </c>
      <c r="F164" s="816">
        <v>750</v>
      </c>
      <c r="G164" s="816">
        <v>750</v>
      </c>
      <c r="H164" s="816">
        <v>750</v>
      </c>
      <c r="I164" s="816">
        <v>750</v>
      </c>
      <c r="J164" s="816">
        <v>750</v>
      </c>
      <c r="K164" s="816">
        <v>750</v>
      </c>
      <c r="L164" s="816">
        <v>750</v>
      </c>
      <c r="M164" s="816">
        <v>750</v>
      </c>
      <c r="N164" s="816">
        <v>750</v>
      </c>
      <c r="O164" s="816">
        <v>750</v>
      </c>
      <c r="P164" s="813" t="s">
        <v>925</v>
      </c>
    </row>
    <row r="165" spans="1:16" ht="17.45" customHeight="1">
      <c r="A165" s="814"/>
      <c r="B165" s="856" t="s">
        <v>926</v>
      </c>
      <c r="C165" s="816">
        <v>0</v>
      </c>
      <c r="D165" s="816">
        <v>0</v>
      </c>
      <c r="E165" s="816">
        <v>240</v>
      </c>
      <c r="F165" s="816">
        <v>240</v>
      </c>
      <c r="G165" s="816">
        <v>240</v>
      </c>
      <c r="H165" s="816">
        <v>240</v>
      </c>
      <c r="I165" s="816">
        <v>260</v>
      </c>
      <c r="J165" s="816">
        <v>260</v>
      </c>
      <c r="K165" s="816">
        <v>260</v>
      </c>
      <c r="L165" s="816">
        <v>260</v>
      </c>
      <c r="M165" s="816">
        <v>260</v>
      </c>
      <c r="N165" s="816">
        <v>260</v>
      </c>
      <c r="O165" s="816">
        <v>260</v>
      </c>
      <c r="P165" s="813" t="s">
        <v>927</v>
      </c>
    </row>
    <row r="166" spans="1:16" ht="17.45" customHeight="1">
      <c r="A166" s="814"/>
      <c r="B166" s="856" t="s">
        <v>928</v>
      </c>
      <c r="C166" s="816" t="s">
        <v>99</v>
      </c>
      <c r="D166" s="816">
        <v>1850</v>
      </c>
      <c r="E166" s="816">
        <v>1850</v>
      </c>
      <c r="F166" s="816">
        <v>1850</v>
      </c>
      <c r="G166" s="816">
        <v>1850</v>
      </c>
      <c r="H166" s="816">
        <v>1850</v>
      </c>
      <c r="I166" s="816">
        <v>3550</v>
      </c>
      <c r="J166" s="816">
        <v>3550</v>
      </c>
      <c r="K166" s="816">
        <v>3550</v>
      </c>
      <c r="L166" s="816">
        <v>3550</v>
      </c>
      <c r="M166" s="816">
        <v>3550</v>
      </c>
      <c r="N166" s="816">
        <v>3550</v>
      </c>
      <c r="O166" s="816">
        <v>3550</v>
      </c>
      <c r="P166" s="813" t="s">
        <v>929</v>
      </c>
    </row>
    <row r="167" spans="1:16" ht="17.45" customHeight="1">
      <c r="A167" s="814"/>
      <c r="B167" s="828" t="s">
        <v>930</v>
      </c>
      <c r="C167" s="816" t="s">
        <v>99</v>
      </c>
      <c r="D167" s="816">
        <v>390</v>
      </c>
      <c r="E167" s="816">
        <v>390</v>
      </c>
      <c r="F167" s="816">
        <v>390</v>
      </c>
      <c r="G167" s="816">
        <v>390</v>
      </c>
      <c r="H167" s="816">
        <v>390</v>
      </c>
      <c r="I167" s="816">
        <v>390</v>
      </c>
      <c r="J167" s="816">
        <v>390</v>
      </c>
      <c r="K167" s="816">
        <v>390</v>
      </c>
      <c r="L167" s="816">
        <v>390</v>
      </c>
      <c r="M167" s="816">
        <v>390</v>
      </c>
      <c r="N167" s="816">
        <v>390</v>
      </c>
      <c r="O167" s="816">
        <v>390</v>
      </c>
      <c r="P167" s="813" t="s">
        <v>931</v>
      </c>
    </row>
    <row r="168" spans="1:16" ht="17.45" customHeight="1">
      <c r="A168" s="814"/>
      <c r="B168" s="856" t="s">
        <v>932</v>
      </c>
      <c r="C168" s="816">
        <v>0</v>
      </c>
      <c r="D168" s="816">
        <v>2900</v>
      </c>
      <c r="E168" s="816">
        <v>2900</v>
      </c>
      <c r="F168" s="816">
        <v>2900</v>
      </c>
      <c r="G168" s="816">
        <v>2900</v>
      </c>
      <c r="H168" s="816">
        <v>2900</v>
      </c>
      <c r="I168" s="816">
        <v>2900</v>
      </c>
      <c r="J168" s="816">
        <v>2900</v>
      </c>
      <c r="K168" s="816">
        <v>2900</v>
      </c>
      <c r="L168" s="816">
        <v>2900</v>
      </c>
      <c r="M168" s="816">
        <v>2900</v>
      </c>
      <c r="N168" s="816">
        <v>2900</v>
      </c>
      <c r="O168" s="816">
        <v>2900</v>
      </c>
      <c r="P168" s="813" t="s">
        <v>933</v>
      </c>
    </row>
    <row r="169" spans="1:16" ht="17.45" customHeight="1">
      <c r="A169" s="814"/>
      <c r="B169" s="856" t="s">
        <v>934</v>
      </c>
      <c r="C169" s="816">
        <v>0</v>
      </c>
      <c r="D169" s="816">
        <v>0</v>
      </c>
      <c r="E169" s="816">
        <v>240</v>
      </c>
      <c r="F169" s="816">
        <v>240</v>
      </c>
      <c r="G169" s="816">
        <v>240</v>
      </c>
      <c r="H169" s="816">
        <v>240</v>
      </c>
      <c r="I169" s="816">
        <v>160</v>
      </c>
      <c r="J169" s="816">
        <v>160</v>
      </c>
      <c r="K169" s="816">
        <v>160</v>
      </c>
      <c r="L169" s="816">
        <v>160</v>
      </c>
      <c r="M169" s="816">
        <v>160</v>
      </c>
      <c r="N169" s="816">
        <v>160</v>
      </c>
      <c r="O169" s="816">
        <v>160</v>
      </c>
      <c r="P169" s="813" t="s">
        <v>935</v>
      </c>
    </row>
    <row r="170" spans="1:16" ht="17.45" customHeight="1">
      <c r="A170" s="814"/>
      <c r="B170" s="856" t="s">
        <v>936</v>
      </c>
      <c r="C170" s="816">
        <v>0</v>
      </c>
      <c r="D170" s="816">
        <v>0</v>
      </c>
      <c r="E170" s="816">
        <v>300</v>
      </c>
      <c r="F170" s="816">
        <v>300</v>
      </c>
      <c r="G170" s="816">
        <v>300</v>
      </c>
      <c r="H170" s="816">
        <v>300</v>
      </c>
      <c r="I170" s="816">
        <v>300</v>
      </c>
      <c r="J170" s="816">
        <v>300</v>
      </c>
      <c r="K170" s="816">
        <v>300</v>
      </c>
      <c r="L170" s="816">
        <v>300</v>
      </c>
      <c r="M170" s="816">
        <v>300</v>
      </c>
      <c r="N170" s="816">
        <v>300</v>
      </c>
      <c r="O170" s="816">
        <v>300</v>
      </c>
      <c r="P170" s="813" t="s">
        <v>937</v>
      </c>
    </row>
    <row r="171" spans="1:16" ht="17.45" customHeight="1">
      <c r="A171" s="814"/>
      <c r="B171" s="856" t="s">
        <v>938</v>
      </c>
      <c r="C171" s="816" t="s">
        <v>99</v>
      </c>
      <c r="D171" s="816">
        <v>240</v>
      </c>
      <c r="E171" s="816">
        <v>240</v>
      </c>
      <c r="F171" s="816">
        <v>240</v>
      </c>
      <c r="G171" s="816">
        <v>240</v>
      </c>
      <c r="H171" s="816">
        <v>240</v>
      </c>
      <c r="I171" s="816">
        <v>240</v>
      </c>
      <c r="J171" s="816">
        <v>240</v>
      </c>
      <c r="K171" s="816">
        <v>240</v>
      </c>
      <c r="L171" s="816">
        <v>240</v>
      </c>
      <c r="M171" s="816">
        <v>240</v>
      </c>
      <c r="N171" s="816">
        <v>450</v>
      </c>
      <c r="O171" s="816">
        <v>450</v>
      </c>
      <c r="P171" s="813" t="s">
        <v>939</v>
      </c>
    </row>
    <row r="172" spans="1:16" ht="17.45" customHeight="1">
      <c r="A172" s="814"/>
      <c r="B172" s="856" t="s">
        <v>940</v>
      </c>
      <c r="C172" s="816">
        <v>0</v>
      </c>
      <c r="D172" s="816">
        <v>240</v>
      </c>
      <c r="E172" s="816">
        <v>240</v>
      </c>
      <c r="F172" s="816">
        <v>240</v>
      </c>
      <c r="G172" s="816">
        <v>240</v>
      </c>
      <c r="H172" s="816">
        <v>240</v>
      </c>
      <c r="I172" s="816">
        <v>240</v>
      </c>
      <c r="J172" s="816">
        <v>240</v>
      </c>
      <c r="K172" s="816">
        <v>240</v>
      </c>
      <c r="L172" s="816">
        <v>240</v>
      </c>
      <c r="M172" s="816">
        <v>240</v>
      </c>
      <c r="N172" s="816">
        <v>240</v>
      </c>
      <c r="O172" s="816">
        <v>240</v>
      </c>
      <c r="P172" s="813" t="s">
        <v>941</v>
      </c>
    </row>
    <row r="173" spans="1:16" ht="17.45" customHeight="1">
      <c r="A173" s="814"/>
      <c r="B173" s="856" t="s">
        <v>942</v>
      </c>
      <c r="C173" s="816">
        <v>0</v>
      </c>
      <c r="D173" s="816">
        <v>9000</v>
      </c>
      <c r="E173" s="816">
        <v>9000</v>
      </c>
      <c r="F173" s="816">
        <v>9000</v>
      </c>
      <c r="G173" s="816">
        <v>9000</v>
      </c>
      <c r="H173" s="816">
        <v>9000</v>
      </c>
      <c r="I173" s="816">
        <v>9000</v>
      </c>
      <c r="J173" s="816">
        <v>9600</v>
      </c>
      <c r="K173" s="816">
        <v>9600</v>
      </c>
      <c r="L173" s="816">
        <v>9600</v>
      </c>
      <c r="M173" s="816">
        <v>9600</v>
      </c>
      <c r="N173" s="816">
        <v>15000</v>
      </c>
      <c r="O173" s="816">
        <v>15000</v>
      </c>
      <c r="P173" s="813" t="s">
        <v>943</v>
      </c>
    </row>
    <row r="174" spans="1:16" ht="17.45" customHeight="1">
      <c r="A174" s="814"/>
      <c r="B174" s="856" t="s">
        <v>944</v>
      </c>
      <c r="C174" s="816" t="s">
        <v>99</v>
      </c>
      <c r="D174" s="816">
        <v>240</v>
      </c>
      <c r="E174" s="816">
        <v>240</v>
      </c>
      <c r="F174" s="816">
        <v>240</v>
      </c>
      <c r="G174" s="816">
        <v>240</v>
      </c>
      <c r="H174" s="816">
        <v>240</v>
      </c>
      <c r="I174" s="816">
        <v>240</v>
      </c>
      <c r="J174" s="816">
        <v>240</v>
      </c>
      <c r="K174" s="816">
        <v>240</v>
      </c>
      <c r="L174" s="816">
        <v>240</v>
      </c>
      <c r="M174" s="816">
        <v>240</v>
      </c>
      <c r="N174" s="816">
        <v>280</v>
      </c>
      <c r="O174" s="816">
        <v>280</v>
      </c>
      <c r="P174" s="813" t="s">
        <v>945</v>
      </c>
    </row>
    <row r="175" spans="1:16" ht="17.45" customHeight="1">
      <c r="A175" s="814"/>
      <c r="B175" s="856" t="s">
        <v>946</v>
      </c>
      <c r="C175" s="816" t="s">
        <v>99</v>
      </c>
      <c r="D175" s="816">
        <v>240</v>
      </c>
      <c r="E175" s="816">
        <v>240</v>
      </c>
      <c r="F175" s="816">
        <v>240</v>
      </c>
      <c r="G175" s="816">
        <v>240</v>
      </c>
      <c r="H175" s="816">
        <v>240</v>
      </c>
      <c r="I175" s="816">
        <v>240</v>
      </c>
      <c r="J175" s="816">
        <v>240</v>
      </c>
      <c r="K175" s="816">
        <v>240</v>
      </c>
      <c r="L175" s="816">
        <v>240</v>
      </c>
      <c r="M175" s="816">
        <v>240</v>
      </c>
      <c r="N175" s="816">
        <v>240</v>
      </c>
      <c r="O175" s="816">
        <v>240</v>
      </c>
      <c r="P175" s="813" t="s">
        <v>947</v>
      </c>
    </row>
    <row r="176" spans="1:16" ht="17.45" customHeight="1">
      <c r="A176" s="814"/>
      <c r="B176" s="856" t="s">
        <v>948</v>
      </c>
      <c r="C176" s="816" t="s">
        <v>99</v>
      </c>
      <c r="D176" s="816">
        <v>900</v>
      </c>
      <c r="E176" s="816">
        <v>900</v>
      </c>
      <c r="F176" s="816">
        <v>900</v>
      </c>
      <c r="G176" s="816">
        <v>900</v>
      </c>
      <c r="H176" s="816">
        <v>900</v>
      </c>
      <c r="I176" s="816">
        <v>900</v>
      </c>
      <c r="J176" s="816">
        <v>900</v>
      </c>
      <c r="K176" s="816">
        <v>900</v>
      </c>
      <c r="L176" s="816">
        <v>900</v>
      </c>
      <c r="M176" s="816">
        <v>900</v>
      </c>
      <c r="N176" s="816">
        <v>1600</v>
      </c>
      <c r="O176" s="816">
        <v>1600</v>
      </c>
      <c r="P176" s="813" t="s">
        <v>949</v>
      </c>
    </row>
    <row r="177" spans="1:16" ht="17.45" customHeight="1">
      <c r="A177" s="814"/>
      <c r="B177" s="856" t="s">
        <v>950</v>
      </c>
      <c r="C177" s="816">
        <v>0</v>
      </c>
      <c r="D177" s="816">
        <v>0</v>
      </c>
      <c r="E177" s="816">
        <v>0</v>
      </c>
      <c r="F177" s="816">
        <v>0</v>
      </c>
      <c r="G177" s="816">
        <v>0</v>
      </c>
      <c r="H177" s="816">
        <v>0</v>
      </c>
      <c r="I177" s="816">
        <v>240</v>
      </c>
      <c r="J177" s="816">
        <v>240</v>
      </c>
      <c r="K177" s="816">
        <v>240</v>
      </c>
      <c r="L177" s="816">
        <v>240</v>
      </c>
      <c r="M177" s="816">
        <v>240</v>
      </c>
      <c r="N177" s="816">
        <v>240</v>
      </c>
      <c r="O177" s="816">
        <v>240</v>
      </c>
      <c r="P177" s="813" t="s">
        <v>951</v>
      </c>
    </row>
    <row r="178" spans="1:16" ht="17.45" customHeight="1">
      <c r="A178" s="814"/>
      <c r="B178" s="856" t="s">
        <v>952</v>
      </c>
      <c r="C178" s="816">
        <v>0</v>
      </c>
      <c r="D178" s="816">
        <v>0</v>
      </c>
      <c r="E178" s="816">
        <v>240</v>
      </c>
      <c r="F178" s="816">
        <v>240</v>
      </c>
      <c r="G178" s="816">
        <v>240</v>
      </c>
      <c r="H178" s="816">
        <v>240</v>
      </c>
      <c r="I178" s="816">
        <v>160</v>
      </c>
      <c r="J178" s="816">
        <v>160</v>
      </c>
      <c r="K178" s="816">
        <v>160</v>
      </c>
      <c r="L178" s="816">
        <v>160</v>
      </c>
      <c r="M178" s="816">
        <v>160</v>
      </c>
      <c r="N178" s="816">
        <v>160</v>
      </c>
      <c r="O178" s="816">
        <v>160</v>
      </c>
      <c r="P178" s="813" t="s">
        <v>953</v>
      </c>
    </row>
    <row r="179" spans="1:16" ht="17.45" customHeight="1">
      <c r="A179" s="814"/>
      <c r="B179" s="856" t="s">
        <v>954</v>
      </c>
      <c r="C179" s="816">
        <v>0</v>
      </c>
      <c r="D179" s="816">
        <v>0</v>
      </c>
      <c r="E179" s="816">
        <v>0</v>
      </c>
      <c r="F179" s="816">
        <v>0</v>
      </c>
      <c r="G179" s="816">
        <v>0</v>
      </c>
      <c r="H179" s="816">
        <v>0</v>
      </c>
      <c r="I179" s="816">
        <v>0</v>
      </c>
      <c r="J179" s="816">
        <v>300</v>
      </c>
      <c r="K179" s="816">
        <v>300</v>
      </c>
      <c r="L179" s="816">
        <v>300</v>
      </c>
      <c r="M179" s="816">
        <v>300</v>
      </c>
      <c r="N179" s="816">
        <v>600</v>
      </c>
      <c r="O179" s="816">
        <v>600</v>
      </c>
      <c r="P179" s="813" t="s">
        <v>955</v>
      </c>
    </row>
    <row r="180" spans="1:16" ht="17.45" customHeight="1">
      <c r="A180" s="814"/>
      <c r="B180" s="856" t="s">
        <v>956</v>
      </c>
      <c r="C180" s="816" t="s">
        <v>99</v>
      </c>
      <c r="D180" s="816">
        <v>550</v>
      </c>
      <c r="E180" s="816">
        <v>550</v>
      </c>
      <c r="F180" s="816">
        <v>700</v>
      </c>
      <c r="G180" s="816">
        <v>2650</v>
      </c>
      <c r="H180" s="816">
        <v>2650</v>
      </c>
      <c r="I180" s="816">
        <v>2650</v>
      </c>
      <c r="J180" s="816">
        <v>2650</v>
      </c>
      <c r="K180" s="816">
        <v>2650</v>
      </c>
      <c r="L180" s="816">
        <v>2650</v>
      </c>
      <c r="M180" s="816">
        <v>2400</v>
      </c>
      <c r="N180" s="816">
        <v>2400</v>
      </c>
      <c r="O180" s="816">
        <v>2400</v>
      </c>
      <c r="P180" s="813" t="s">
        <v>957</v>
      </c>
    </row>
    <row r="181" spans="1:16" ht="17.45" customHeight="1">
      <c r="A181" s="814"/>
      <c r="B181" s="845" t="s">
        <v>958</v>
      </c>
      <c r="C181" s="816">
        <v>0</v>
      </c>
      <c r="D181" s="816">
        <v>0</v>
      </c>
      <c r="E181" s="816">
        <v>0</v>
      </c>
      <c r="F181" s="816">
        <v>0</v>
      </c>
      <c r="G181" s="816">
        <v>0</v>
      </c>
      <c r="H181" s="816">
        <v>0</v>
      </c>
      <c r="I181" s="816">
        <v>300</v>
      </c>
      <c r="J181" s="816">
        <v>300</v>
      </c>
      <c r="K181" s="816">
        <v>300</v>
      </c>
      <c r="L181" s="816">
        <v>300</v>
      </c>
      <c r="M181" s="816">
        <v>300</v>
      </c>
      <c r="N181" s="816">
        <v>300</v>
      </c>
      <c r="O181" s="816">
        <v>300</v>
      </c>
      <c r="P181" s="813" t="s">
        <v>959</v>
      </c>
    </row>
    <row r="182" spans="1:16" ht="17.45" customHeight="1">
      <c r="A182" s="814"/>
      <c r="B182" s="856" t="s">
        <v>960</v>
      </c>
      <c r="C182" s="816">
        <v>0</v>
      </c>
      <c r="D182" s="816">
        <v>0</v>
      </c>
      <c r="E182" s="816">
        <v>240</v>
      </c>
      <c r="F182" s="816">
        <v>240</v>
      </c>
      <c r="G182" s="816">
        <v>240</v>
      </c>
      <c r="H182" s="816">
        <v>240</v>
      </c>
      <c r="I182" s="816">
        <v>260</v>
      </c>
      <c r="J182" s="816">
        <v>260</v>
      </c>
      <c r="K182" s="816">
        <v>260</v>
      </c>
      <c r="L182" s="816">
        <v>260</v>
      </c>
      <c r="M182" s="816">
        <v>260</v>
      </c>
      <c r="N182" s="816">
        <v>260</v>
      </c>
      <c r="O182" s="816">
        <v>260</v>
      </c>
      <c r="P182" s="813" t="s">
        <v>961</v>
      </c>
    </row>
    <row r="183" spans="1:16" ht="17.45" customHeight="1">
      <c r="A183" s="814"/>
      <c r="B183" s="856" t="s">
        <v>962</v>
      </c>
      <c r="C183" s="816" t="s">
        <v>99</v>
      </c>
      <c r="D183" s="816">
        <v>240</v>
      </c>
      <c r="E183" s="816">
        <v>240</v>
      </c>
      <c r="F183" s="816">
        <v>240</v>
      </c>
      <c r="G183" s="816">
        <v>240</v>
      </c>
      <c r="H183" s="816">
        <v>240</v>
      </c>
      <c r="I183" s="816">
        <v>160</v>
      </c>
      <c r="J183" s="816">
        <v>160</v>
      </c>
      <c r="K183" s="816">
        <v>160</v>
      </c>
      <c r="L183" s="816">
        <v>160</v>
      </c>
      <c r="M183" s="816">
        <v>160</v>
      </c>
      <c r="N183" s="816">
        <v>160</v>
      </c>
      <c r="O183" s="816">
        <v>160</v>
      </c>
      <c r="P183" s="813" t="s">
        <v>963</v>
      </c>
    </row>
    <row r="184" spans="1:16" ht="17.45" customHeight="1">
      <c r="A184" s="814"/>
      <c r="B184" s="828" t="s">
        <v>964</v>
      </c>
      <c r="C184" s="816">
        <v>0</v>
      </c>
      <c r="D184" s="816">
        <v>0</v>
      </c>
      <c r="E184" s="816">
        <v>240</v>
      </c>
      <c r="F184" s="816">
        <v>240</v>
      </c>
      <c r="G184" s="816">
        <v>240</v>
      </c>
      <c r="H184" s="816">
        <v>240</v>
      </c>
      <c r="I184" s="816">
        <v>240</v>
      </c>
      <c r="J184" s="816">
        <v>240</v>
      </c>
      <c r="K184" s="816">
        <v>240</v>
      </c>
      <c r="L184" s="816">
        <v>240</v>
      </c>
      <c r="M184" s="816">
        <v>240</v>
      </c>
      <c r="N184" s="816">
        <v>240</v>
      </c>
      <c r="O184" s="816">
        <v>240</v>
      </c>
      <c r="P184" s="813" t="s">
        <v>965</v>
      </c>
    </row>
    <row r="185" spans="1:16" ht="17.45" customHeight="1">
      <c r="A185" s="814"/>
      <c r="B185" s="845" t="s">
        <v>966</v>
      </c>
      <c r="C185" s="816" t="s">
        <v>99</v>
      </c>
      <c r="D185" s="816">
        <v>950</v>
      </c>
      <c r="E185" s="816">
        <v>950</v>
      </c>
      <c r="F185" s="816">
        <v>950</v>
      </c>
      <c r="G185" s="816">
        <v>950</v>
      </c>
      <c r="H185" s="816">
        <v>950</v>
      </c>
      <c r="I185" s="816">
        <v>1950</v>
      </c>
      <c r="J185" s="816">
        <v>1950</v>
      </c>
      <c r="K185" s="816">
        <v>1950</v>
      </c>
      <c r="L185" s="816">
        <v>1950</v>
      </c>
      <c r="M185" s="816">
        <v>1950</v>
      </c>
      <c r="N185" s="816">
        <v>1950</v>
      </c>
      <c r="O185" s="816">
        <v>1950</v>
      </c>
      <c r="P185" s="813" t="s">
        <v>967</v>
      </c>
    </row>
    <row r="186" spans="1:16" ht="17.45" customHeight="1">
      <c r="A186" s="814"/>
      <c r="B186" s="845" t="s">
        <v>968</v>
      </c>
      <c r="C186" s="816">
        <v>0</v>
      </c>
      <c r="D186" s="816">
        <v>0</v>
      </c>
      <c r="E186" s="816">
        <v>750</v>
      </c>
      <c r="F186" s="816">
        <v>750</v>
      </c>
      <c r="G186" s="816">
        <v>750</v>
      </c>
      <c r="H186" s="816">
        <v>750</v>
      </c>
      <c r="I186" s="816">
        <v>750</v>
      </c>
      <c r="J186" s="816">
        <v>750</v>
      </c>
      <c r="K186" s="816">
        <v>750</v>
      </c>
      <c r="L186" s="816">
        <v>750</v>
      </c>
      <c r="M186" s="816">
        <v>750</v>
      </c>
      <c r="N186" s="816">
        <v>750</v>
      </c>
      <c r="O186" s="816">
        <v>750</v>
      </c>
      <c r="P186" s="813" t="s">
        <v>969</v>
      </c>
    </row>
    <row r="187" spans="1:16" ht="17.45" customHeight="1">
      <c r="A187" s="814"/>
      <c r="B187" s="845" t="s">
        <v>970</v>
      </c>
      <c r="C187" s="830">
        <v>0</v>
      </c>
      <c r="D187" s="830">
        <v>0</v>
      </c>
      <c r="E187" s="830">
        <v>0</v>
      </c>
      <c r="F187" s="830">
        <v>240</v>
      </c>
      <c r="G187" s="830">
        <v>240</v>
      </c>
      <c r="H187" s="830">
        <v>240</v>
      </c>
      <c r="I187" s="830">
        <v>240</v>
      </c>
      <c r="J187" s="830">
        <v>240</v>
      </c>
      <c r="K187" s="830">
        <v>240</v>
      </c>
      <c r="L187" s="830">
        <v>240</v>
      </c>
      <c r="M187" s="830">
        <v>240</v>
      </c>
      <c r="N187" s="830">
        <v>240</v>
      </c>
      <c r="O187" s="816">
        <v>240</v>
      </c>
      <c r="P187" s="813" t="s">
        <v>971</v>
      </c>
    </row>
    <row r="188" spans="1:16" ht="17.45" customHeight="1">
      <c r="A188" s="814"/>
      <c r="B188" s="845" t="s">
        <v>972</v>
      </c>
      <c r="C188" s="830" t="s">
        <v>99</v>
      </c>
      <c r="D188" s="830">
        <v>240</v>
      </c>
      <c r="E188" s="830">
        <v>240</v>
      </c>
      <c r="F188" s="830">
        <v>240</v>
      </c>
      <c r="G188" s="830">
        <v>240</v>
      </c>
      <c r="H188" s="830">
        <v>240</v>
      </c>
      <c r="I188" s="830">
        <v>160</v>
      </c>
      <c r="J188" s="830">
        <v>160</v>
      </c>
      <c r="K188" s="830">
        <v>160</v>
      </c>
      <c r="L188" s="830">
        <v>160</v>
      </c>
      <c r="M188" s="830">
        <v>160</v>
      </c>
      <c r="N188" s="830">
        <v>160</v>
      </c>
      <c r="O188" s="816">
        <v>160</v>
      </c>
      <c r="P188" s="813" t="s">
        <v>973</v>
      </c>
    </row>
    <row r="189" spans="1:16" ht="17.45" customHeight="1">
      <c r="A189" s="814"/>
      <c r="B189" s="845" t="s">
        <v>974</v>
      </c>
      <c r="C189" s="830" t="s">
        <v>99</v>
      </c>
      <c r="D189" s="830">
        <v>900</v>
      </c>
      <c r="E189" s="830">
        <v>900</v>
      </c>
      <c r="F189" s="830">
        <v>900</v>
      </c>
      <c r="G189" s="830">
        <v>900</v>
      </c>
      <c r="H189" s="830">
        <v>900</v>
      </c>
      <c r="I189" s="830">
        <v>900</v>
      </c>
      <c r="J189" s="830">
        <v>1250</v>
      </c>
      <c r="K189" s="830">
        <v>1250</v>
      </c>
      <c r="L189" s="830">
        <v>1250</v>
      </c>
      <c r="M189" s="830">
        <v>1250</v>
      </c>
      <c r="N189" s="830">
        <v>1250</v>
      </c>
      <c r="O189" s="816">
        <v>1250</v>
      </c>
      <c r="P189" s="813" t="s">
        <v>975</v>
      </c>
    </row>
    <row r="190" spans="1:16" ht="17.45" customHeight="1">
      <c r="A190" s="814"/>
      <c r="B190" s="845" t="s">
        <v>976</v>
      </c>
      <c r="C190" s="816" t="s">
        <v>99</v>
      </c>
      <c r="D190" s="816">
        <v>240</v>
      </c>
      <c r="E190" s="816">
        <v>240</v>
      </c>
      <c r="F190" s="816">
        <v>240</v>
      </c>
      <c r="G190" s="816">
        <v>240</v>
      </c>
      <c r="H190" s="816">
        <v>240</v>
      </c>
      <c r="I190" s="816">
        <v>240</v>
      </c>
      <c r="J190" s="816">
        <v>240</v>
      </c>
      <c r="K190" s="816">
        <v>240</v>
      </c>
      <c r="L190" s="816">
        <v>240</v>
      </c>
      <c r="M190" s="816">
        <v>240</v>
      </c>
      <c r="N190" s="816">
        <v>240</v>
      </c>
      <c r="O190" s="816">
        <v>240</v>
      </c>
      <c r="P190" s="813" t="s">
        <v>977</v>
      </c>
    </row>
    <row r="191" spans="1:16" ht="17.45" customHeight="1">
      <c r="A191" s="814"/>
      <c r="B191" s="845" t="s">
        <v>978</v>
      </c>
      <c r="C191" s="816" t="s">
        <v>99</v>
      </c>
      <c r="D191" s="816">
        <v>450</v>
      </c>
      <c r="E191" s="816">
        <v>450</v>
      </c>
      <c r="F191" s="816">
        <v>450</v>
      </c>
      <c r="G191" s="816">
        <v>450</v>
      </c>
      <c r="H191" s="816">
        <v>450</v>
      </c>
      <c r="I191" s="816">
        <v>450</v>
      </c>
      <c r="J191" s="816">
        <v>450</v>
      </c>
      <c r="K191" s="816">
        <v>450</v>
      </c>
      <c r="L191" s="816">
        <v>450</v>
      </c>
      <c r="M191" s="816">
        <v>450</v>
      </c>
      <c r="N191" s="816">
        <v>450</v>
      </c>
      <c r="O191" s="816">
        <v>450</v>
      </c>
      <c r="P191" s="813" t="s">
        <v>979</v>
      </c>
    </row>
    <row r="192" spans="1:16" ht="8.25" customHeight="1">
      <c r="A192" s="836"/>
      <c r="B192" s="857"/>
      <c r="C192" s="837"/>
      <c r="D192" s="837"/>
      <c r="E192" s="837"/>
      <c r="F192" s="837"/>
      <c r="G192" s="837"/>
      <c r="H192" s="837"/>
      <c r="I192" s="837"/>
      <c r="J192" s="837"/>
      <c r="K192" s="837"/>
      <c r="L192" s="837"/>
      <c r="M192" s="837"/>
      <c r="N192" s="837"/>
      <c r="O192" s="837"/>
      <c r="P192" s="404"/>
    </row>
    <row r="193" spans="1:16" ht="18" customHeight="1">
      <c r="A193" s="2289">
        <v>82</v>
      </c>
      <c r="B193" s="2289"/>
      <c r="C193" s="389"/>
      <c r="D193" s="389"/>
      <c r="E193" s="387"/>
      <c r="F193" s="838"/>
      <c r="G193" s="838"/>
      <c r="H193" s="389"/>
      <c r="I193" s="838"/>
      <c r="J193" s="389"/>
      <c r="K193" s="143"/>
      <c r="M193" s="671"/>
      <c r="N193" s="671"/>
      <c r="O193" s="671"/>
      <c r="P193" s="146">
        <v>83</v>
      </c>
    </row>
    <row r="194" spans="1:16" s="839" customFormat="1" ht="31.5" customHeight="1">
      <c r="A194" s="147" t="s">
        <v>980</v>
      </c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1"/>
    </row>
    <row r="195" spans="1:16" ht="30" customHeight="1">
      <c r="A195" s="2229" t="s">
        <v>703</v>
      </c>
      <c r="B195" s="2229"/>
      <c r="C195" s="2229"/>
      <c r="D195" s="2229"/>
      <c r="E195" s="2229"/>
      <c r="F195" s="2229"/>
      <c r="G195" s="2229"/>
      <c r="H195" s="2229"/>
      <c r="I195" s="96"/>
      <c r="J195" s="96"/>
      <c r="K195" s="96"/>
      <c r="L195" s="96"/>
      <c r="M195" s="96"/>
      <c r="N195" s="96"/>
      <c r="O195" s="96"/>
      <c r="P195" s="807" t="s">
        <v>704</v>
      </c>
    </row>
    <row r="196" spans="1:16" s="839" customFormat="1" ht="35.25" customHeight="1">
      <c r="A196" s="2292" t="s">
        <v>705</v>
      </c>
      <c r="B196" s="2293"/>
      <c r="C196" s="842" t="s">
        <v>706</v>
      </c>
      <c r="D196" s="842">
        <v>2007</v>
      </c>
      <c r="E196" s="842">
        <v>2008</v>
      </c>
      <c r="F196" s="842">
        <v>2009</v>
      </c>
      <c r="G196" s="842">
        <v>2010</v>
      </c>
      <c r="H196" s="842">
        <v>2011</v>
      </c>
      <c r="I196" s="842">
        <v>2012</v>
      </c>
      <c r="J196" s="842">
        <v>2013</v>
      </c>
      <c r="K196" s="842">
        <v>2014</v>
      </c>
      <c r="L196" s="842">
        <v>2015</v>
      </c>
      <c r="M196" s="842">
        <v>2016</v>
      </c>
      <c r="N196" s="842">
        <v>2017</v>
      </c>
      <c r="O196" s="808">
        <v>2018</v>
      </c>
      <c r="P196" s="809" t="s">
        <v>707</v>
      </c>
    </row>
    <row r="197" spans="1:16" ht="17.100000000000001" customHeight="1">
      <c r="A197" s="814"/>
      <c r="B197" s="845" t="s">
        <v>981</v>
      </c>
      <c r="C197" s="816" t="s">
        <v>99</v>
      </c>
      <c r="D197" s="816">
        <v>240</v>
      </c>
      <c r="E197" s="816">
        <v>240</v>
      </c>
      <c r="F197" s="816">
        <v>240</v>
      </c>
      <c r="G197" s="816">
        <v>240</v>
      </c>
      <c r="H197" s="816">
        <v>240</v>
      </c>
      <c r="I197" s="816">
        <v>260</v>
      </c>
      <c r="J197" s="816">
        <v>260</v>
      </c>
      <c r="K197" s="816">
        <v>260</v>
      </c>
      <c r="L197" s="816">
        <v>260</v>
      </c>
      <c r="M197" s="816">
        <v>260</v>
      </c>
      <c r="N197" s="816">
        <v>260</v>
      </c>
      <c r="O197" s="816">
        <v>260</v>
      </c>
      <c r="P197" s="813" t="s">
        <v>982</v>
      </c>
    </row>
    <row r="198" spans="1:16" ht="17.100000000000001" customHeight="1">
      <c r="A198" s="814"/>
      <c r="B198" s="845" t="s">
        <v>983</v>
      </c>
      <c r="C198" s="816" t="s">
        <v>99</v>
      </c>
      <c r="D198" s="816">
        <v>3350</v>
      </c>
      <c r="E198" s="816">
        <v>3350</v>
      </c>
      <c r="F198" s="816">
        <v>3350</v>
      </c>
      <c r="G198" s="816">
        <v>3350</v>
      </c>
      <c r="H198" s="816">
        <v>3350</v>
      </c>
      <c r="I198" s="816">
        <v>7700</v>
      </c>
      <c r="J198" s="816">
        <v>7700</v>
      </c>
      <c r="K198" s="816">
        <v>7700</v>
      </c>
      <c r="L198" s="816">
        <v>7700</v>
      </c>
      <c r="M198" s="816">
        <v>7700</v>
      </c>
      <c r="N198" s="816">
        <v>7700</v>
      </c>
      <c r="O198" s="816">
        <v>7700</v>
      </c>
      <c r="P198" s="813" t="s">
        <v>955</v>
      </c>
    </row>
    <row r="199" spans="1:16" ht="17.100000000000001" customHeight="1">
      <c r="A199" s="814"/>
      <c r="B199" s="828" t="s">
        <v>984</v>
      </c>
      <c r="C199" s="816">
        <v>0</v>
      </c>
      <c r="D199" s="830">
        <v>0</v>
      </c>
      <c r="E199" s="830">
        <v>0</v>
      </c>
      <c r="F199" s="830">
        <v>0</v>
      </c>
      <c r="G199" s="830">
        <v>0</v>
      </c>
      <c r="H199" s="830">
        <v>0</v>
      </c>
      <c r="I199" s="830">
        <v>0</v>
      </c>
      <c r="J199" s="830">
        <v>0</v>
      </c>
      <c r="K199" s="830">
        <v>0</v>
      </c>
      <c r="L199" s="830">
        <v>0</v>
      </c>
      <c r="M199" s="830">
        <v>0</v>
      </c>
      <c r="N199" s="830">
        <v>240</v>
      </c>
      <c r="O199" s="830">
        <v>240</v>
      </c>
      <c r="P199" s="813" t="s">
        <v>985</v>
      </c>
    </row>
    <row r="200" spans="1:16" ht="17.100000000000001" customHeight="1">
      <c r="A200" s="814"/>
      <c r="B200" s="815" t="s">
        <v>986</v>
      </c>
      <c r="C200" s="830">
        <v>0</v>
      </c>
      <c r="D200" s="830">
        <v>0</v>
      </c>
      <c r="E200" s="830">
        <v>0</v>
      </c>
      <c r="F200" s="830">
        <v>0</v>
      </c>
      <c r="G200" s="830">
        <v>0</v>
      </c>
      <c r="H200" s="830">
        <v>0</v>
      </c>
      <c r="I200" s="830">
        <v>240</v>
      </c>
      <c r="J200" s="816">
        <v>240</v>
      </c>
      <c r="K200" s="816">
        <v>240</v>
      </c>
      <c r="L200" s="816">
        <v>240</v>
      </c>
      <c r="M200" s="816">
        <v>240</v>
      </c>
      <c r="N200" s="816">
        <v>240</v>
      </c>
      <c r="O200" s="816">
        <v>240</v>
      </c>
      <c r="P200" s="813" t="s">
        <v>987</v>
      </c>
    </row>
    <row r="201" spans="1:16" ht="17.100000000000001" customHeight="1">
      <c r="A201" s="814"/>
      <c r="B201" s="856" t="s">
        <v>988</v>
      </c>
      <c r="C201" s="816">
        <v>0</v>
      </c>
      <c r="D201" s="816">
        <v>0</v>
      </c>
      <c r="E201" s="816">
        <v>0</v>
      </c>
      <c r="F201" s="816">
        <v>0</v>
      </c>
      <c r="G201" s="816">
        <v>0</v>
      </c>
      <c r="H201" s="816">
        <v>0</v>
      </c>
      <c r="I201" s="816">
        <v>0</v>
      </c>
      <c r="J201" s="816">
        <v>0</v>
      </c>
      <c r="K201" s="816">
        <v>0</v>
      </c>
      <c r="L201" s="816">
        <v>0</v>
      </c>
      <c r="M201" s="816">
        <v>0</v>
      </c>
      <c r="N201" s="816">
        <v>220</v>
      </c>
      <c r="O201" s="816">
        <v>220</v>
      </c>
      <c r="P201" s="813" t="s">
        <v>989</v>
      </c>
    </row>
    <row r="202" spans="1:16" ht="17.100000000000001" customHeight="1">
      <c r="A202" s="814"/>
      <c r="B202" s="856" t="s">
        <v>990</v>
      </c>
      <c r="C202" s="816" t="s">
        <v>99</v>
      </c>
      <c r="D202" s="816">
        <v>600</v>
      </c>
      <c r="E202" s="816">
        <v>600</v>
      </c>
      <c r="F202" s="816">
        <v>600</v>
      </c>
      <c r="G202" s="816">
        <v>750</v>
      </c>
      <c r="H202" s="816">
        <v>750</v>
      </c>
      <c r="I202" s="816">
        <v>750</v>
      </c>
      <c r="J202" s="816">
        <v>750</v>
      </c>
      <c r="K202" s="816">
        <v>750</v>
      </c>
      <c r="L202" s="816">
        <v>750</v>
      </c>
      <c r="M202" s="816">
        <v>750</v>
      </c>
      <c r="N202" s="816">
        <v>750</v>
      </c>
      <c r="O202" s="816">
        <v>750</v>
      </c>
      <c r="P202" s="813" t="s">
        <v>991</v>
      </c>
    </row>
    <row r="203" spans="1:16" ht="17.100000000000001" customHeight="1">
      <c r="A203" s="814"/>
      <c r="B203" s="856" t="s">
        <v>992</v>
      </c>
      <c r="C203" s="816">
        <v>0</v>
      </c>
      <c r="D203" s="816">
        <v>0</v>
      </c>
      <c r="E203" s="816">
        <v>0</v>
      </c>
      <c r="F203" s="816">
        <v>0</v>
      </c>
      <c r="G203" s="816">
        <v>0</v>
      </c>
      <c r="H203" s="816">
        <v>0</v>
      </c>
      <c r="I203" s="816">
        <v>240</v>
      </c>
      <c r="J203" s="816">
        <v>240</v>
      </c>
      <c r="K203" s="816">
        <v>240</v>
      </c>
      <c r="L203" s="816">
        <v>240</v>
      </c>
      <c r="M203" s="816">
        <v>240</v>
      </c>
      <c r="N203" s="816">
        <v>240</v>
      </c>
      <c r="O203" s="816">
        <v>240</v>
      </c>
      <c r="P203" s="813" t="s">
        <v>993</v>
      </c>
    </row>
    <row r="204" spans="1:16" s="5" customFormat="1" ht="17.100000000000001" customHeight="1">
      <c r="A204" s="453"/>
      <c r="B204" s="845" t="s">
        <v>994</v>
      </c>
      <c r="C204" s="816" t="s">
        <v>99</v>
      </c>
      <c r="D204" s="816">
        <v>9500</v>
      </c>
      <c r="E204" s="816">
        <v>9500</v>
      </c>
      <c r="F204" s="816">
        <v>9500</v>
      </c>
      <c r="G204" s="816">
        <v>9500</v>
      </c>
      <c r="H204" s="816">
        <v>9500</v>
      </c>
      <c r="I204" s="858">
        <v>12500</v>
      </c>
      <c r="J204" s="858">
        <v>12500</v>
      </c>
      <c r="K204" s="858">
        <v>12500</v>
      </c>
      <c r="L204" s="858">
        <v>12500</v>
      </c>
      <c r="M204" s="858">
        <v>12500</v>
      </c>
      <c r="N204" s="858">
        <v>18500</v>
      </c>
      <c r="O204" s="858">
        <v>18500</v>
      </c>
      <c r="P204" s="813" t="s">
        <v>995</v>
      </c>
    </row>
    <row r="205" spans="1:16" s="5" customFormat="1" ht="17.100000000000001" customHeight="1">
      <c r="A205" s="453"/>
      <c r="B205" s="856" t="s">
        <v>996</v>
      </c>
      <c r="C205" s="816">
        <v>0</v>
      </c>
      <c r="D205" s="816">
        <v>2850</v>
      </c>
      <c r="E205" s="816">
        <v>2850</v>
      </c>
      <c r="F205" s="816">
        <v>2850</v>
      </c>
      <c r="G205" s="816">
        <v>2850</v>
      </c>
      <c r="H205" s="816">
        <v>2850</v>
      </c>
      <c r="I205" s="858">
        <v>2850</v>
      </c>
      <c r="J205" s="858">
        <v>2850</v>
      </c>
      <c r="K205" s="858">
        <v>2850</v>
      </c>
      <c r="L205" s="858">
        <v>2850</v>
      </c>
      <c r="M205" s="858">
        <v>2850</v>
      </c>
      <c r="N205" s="858">
        <v>2850</v>
      </c>
      <c r="O205" s="858">
        <v>2850</v>
      </c>
      <c r="P205" s="813" t="s">
        <v>997</v>
      </c>
    </row>
    <row r="206" spans="1:16" s="5" customFormat="1" ht="17.100000000000001" customHeight="1">
      <c r="A206" s="453"/>
      <c r="B206" s="856" t="s">
        <v>998</v>
      </c>
      <c r="C206" s="816" t="s">
        <v>99</v>
      </c>
      <c r="D206" s="816">
        <v>950</v>
      </c>
      <c r="E206" s="816">
        <v>950</v>
      </c>
      <c r="F206" s="816">
        <v>950</v>
      </c>
      <c r="G206" s="816">
        <v>1650</v>
      </c>
      <c r="H206" s="816">
        <v>1650</v>
      </c>
      <c r="I206" s="858">
        <v>1650</v>
      </c>
      <c r="J206" s="858">
        <v>1650</v>
      </c>
      <c r="K206" s="858">
        <v>1650</v>
      </c>
      <c r="L206" s="858">
        <v>1650</v>
      </c>
      <c r="M206" s="858">
        <v>1650</v>
      </c>
      <c r="N206" s="858">
        <v>1650</v>
      </c>
      <c r="O206" s="858">
        <v>1650</v>
      </c>
      <c r="P206" s="813" t="s">
        <v>999</v>
      </c>
    </row>
    <row r="207" spans="1:16" ht="17.100000000000001" customHeight="1">
      <c r="A207" s="814"/>
      <c r="B207" s="856" t="s">
        <v>1000</v>
      </c>
      <c r="C207" s="816">
        <v>0</v>
      </c>
      <c r="D207" s="816">
        <v>240</v>
      </c>
      <c r="E207" s="816">
        <v>240</v>
      </c>
      <c r="F207" s="816">
        <v>240</v>
      </c>
      <c r="G207" s="816">
        <v>240</v>
      </c>
      <c r="H207" s="816">
        <v>240</v>
      </c>
      <c r="I207" s="816">
        <v>240</v>
      </c>
      <c r="J207" s="816">
        <v>240</v>
      </c>
      <c r="K207" s="816">
        <v>240</v>
      </c>
      <c r="L207" s="816">
        <v>240</v>
      </c>
      <c r="M207" s="816">
        <v>240</v>
      </c>
      <c r="N207" s="816">
        <v>450</v>
      </c>
      <c r="O207" s="816">
        <v>450</v>
      </c>
      <c r="P207" s="813" t="s">
        <v>1001</v>
      </c>
    </row>
    <row r="208" spans="1:16" ht="17.100000000000001" customHeight="1">
      <c r="A208" s="814"/>
      <c r="B208" s="856" t="s">
        <v>1002</v>
      </c>
      <c r="C208" s="816">
        <v>0</v>
      </c>
      <c r="D208" s="816">
        <v>2200</v>
      </c>
      <c r="E208" s="816">
        <v>2200</v>
      </c>
      <c r="F208" s="816">
        <v>2200</v>
      </c>
      <c r="G208" s="816">
        <v>2200</v>
      </c>
      <c r="H208" s="816">
        <v>2200</v>
      </c>
      <c r="I208" s="816">
        <v>2000</v>
      </c>
      <c r="J208" s="816">
        <v>2000</v>
      </c>
      <c r="K208" s="816">
        <v>2000</v>
      </c>
      <c r="L208" s="816">
        <v>2000</v>
      </c>
      <c r="M208" s="816">
        <v>2000</v>
      </c>
      <c r="N208" s="816">
        <v>3400</v>
      </c>
      <c r="O208" s="816">
        <v>3400</v>
      </c>
      <c r="P208" s="813" t="s">
        <v>1003</v>
      </c>
    </row>
    <row r="209" spans="1:16" ht="17.100000000000001" customHeight="1">
      <c r="A209" s="814"/>
      <c r="B209" s="856" t="s">
        <v>1004</v>
      </c>
      <c r="C209" s="816">
        <v>0</v>
      </c>
      <c r="D209" s="816">
        <v>0</v>
      </c>
      <c r="E209" s="816">
        <v>0</v>
      </c>
      <c r="F209" s="816">
        <v>0</v>
      </c>
      <c r="G209" s="816">
        <v>0</v>
      </c>
      <c r="H209" s="816">
        <v>0</v>
      </c>
      <c r="I209" s="816">
        <v>750</v>
      </c>
      <c r="J209" s="816">
        <v>750</v>
      </c>
      <c r="K209" s="816">
        <v>750</v>
      </c>
      <c r="L209" s="816">
        <v>750</v>
      </c>
      <c r="M209" s="816">
        <v>750</v>
      </c>
      <c r="N209" s="816">
        <v>750</v>
      </c>
      <c r="O209" s="816">
        <v>750</v>
      </c>
      <c r="P209" s="813" t="s">
        <v>1005</v>
      </c>
    </row>
    <row r="210" spans="1:16" ht="17.100000000000001" customHeight="1">
      <c r="A210" s="814"/>
      <c r="B210" s="856" t="s">
        <v>1006</v>
      </c>
      <c r="C210" s="816" t="s">
        <v>99</v>
      </c>
      <c r="D210" s="816">
        <v>240</v>
      </c>
      <c r="E210" s="816">
        <v>240</v>
      </c>
      <c r="F210" s="816">
        <v>240</v>
      </c>
      <c r="G210" s="816">
        <v>240</v>
      </c>
      <c r="H210" s="816">
        <v>240</v>
      </c>
      <c r="I210" s="816">
        <v>240</v>
      </c>
      <c r="J210" s="816">
        <v>240</v>
      </c>
      <c r="K210" s="816">
        <v>240</v>
      </c>
      <c r="L210" s="816">
        <v>240</v>
      </c>
      <c r="M210" s="816">
        <v>240</v>
      </c>
      <c r="N210" s="816">
        <v>240</v>
      </c>
      <c r="O210" s="816">
        <v>240</v>
      </c>
      <c r="P210" s="813" t="s">
        <v>1007</v>
      </c>
    </row>
    <row r="211" spans="1:16" ht="17.100000000000001" customHeight="1">
      <c r="A211" s="814"/>
      <c r="B211" s="856" t="s">
        <v>1008</v>
      </c>
      <c r="C211" s="816">
        <v>0</v>
      </c>
      <c r="D211" s="816">
        <v>4400</v>
      </c>
      <c r="E211" s="816">
        <v>4400</v>
      </c>
      <c r="F211" s="816">
        <v>4400</v>
      </c>
      <c r="G211" s="816">
        <v>4400</v>
      </c>
      <c r="H211" s="816">
        <v>4400</v>
      </c>
      <c r="I211" s="816">
        <v>4400</v>
      </c>
      <c r="J211" s="816">
        <v>5500</v>
      </c>
      <c r="K211" s="816">
        <v>5500</v>
      </c>
      <c r="L211" s="816">
        <v>5500</v>
      </c>
      <c r="M211" s="816">
        <v>5500</v>
      </c>
      <c r="N211" s="816">
        <v>5500</v>
      </c>
      <c r="O211" s="816">
        <v>5500</v>
      </c>
      <c r="P211" s="813" t="s">
        <v>1009</v>
      </c>
    </row>
    <row r="212" spans="1:16" ht="17.100000000000001" customHeight="1">
      <c r="A212" s="814"/>
      <c r="B212" s="856" t="s">
        <v>1010</v>
      </c>
      <c r="C212" s="816">
        <v>0</v>
      </c>
      <c r="D212" s="816">
        <v>0</v>
      </c>
      <c r="E212" s="816">
        <v>0</v>
      </c>
      <c r="F212" s="816">
        <v>0</v>
      </c>
      <c r="G212" s="816">
        <v>0</v>
      </c>
      <c r="H212" s="816">
        <v>0</v>
      </c>
      <c r="I212" s="816">
        <v>240</v>
      </c>
      <c r="J212" s="816">
        <v>240</v>
      </c>
      <c r="K212" s="816">
        <v>240</v>
      </c>
      <c r="L212" s="816">
        <v>240</v>
      </c>
      <c r="M212" s="816">
        <v>240</v>
      </c>
      <c r="N212" s="816">
        <v>240</v>
      </c>
      <c r="O212" s="816">
        <v>240</v>
      </c>
      <c r="P212" s="813" t="s">
        <v>1011</v>
      </c>
    </row>
    <row r="213" spans="1:16" ht="17.100000000000001" customHeight="1">
      <c r="A213" s="814"/>
      <c r="B213" s="856" t="s">
        <v>1012</v>
      </c>
      <c r="C213" s="816" t="s">
        <v>99</v>
      </c>
      <c r="D213" s="816">
        <v>240</v>
      </c>
      <c r="E213" s="816">
        <v>240</v>
      </c>
      <c r="F213" s="816">
        <v>240</v>
      </c>
      <c r="G213" s="816">
        <v>240</v>
      </c>
      <c r="H213" s="816">
        <v>240</v>
      </c>
      <c r="I213" s="816">
        <v>240</v>
      </c>
      <c r="J213" s="816">
        <v>240</v>
      </c>
      <c r="K213" s="816">
        <v>240</v>
      </c>
      <c r="L213" s="816">
        <v>240</v>
      </c>
      <c r="M213" s="816">
        <v>240</v>
      </c>
      <c r="N213" s="816">
        <v>450</v>
      </c>
      <c r="O213" s="816">
        <v>450</v>
      </c>
      <c r="P213" s="813" t="s">
        <v>1013</v>
      </c>
    </row>
    <row r="214" spans="1:16" ht="17.100000000000001" customHeight="1">
      <c r="A214" s="814"/>
      <c r="B214" s="856" t="s">
        <v>1014</v>
      </c>
      <c r="C214" s="816">
        <v>0</v>
      </c>
      <c r="D214" s="816">
        <v>0</v>
      </c>
      <c r="E214" s="816">
        <v>300</v>
      </c>
      <c r="F214" s="816">
        <v>300</v>
      </c>
      <c r="G214" s="816">
        <v>300</v>
      </c>
      <c r="H214" s="816">
        <v>300</v>
      </c>
      <c r="I214" s="816">
        <v>300</v>
      </c>
      <c r="J214" s="816">
        <v>300</v>
      </c>
      <c r="K214" s="816">
        <v>300</v>
      </c>
      <c r="L214" s="816">
        <v>300</v>
      </c>
      <c r="M214" s="816">
        <v>300</v>
      </c>
      <c r="N214" s="816">
        <v>300</v>
      </c>
      <c r="O214" s="816">
        <v>300</v>
      </c>
      <c r="P214" s="813" t="s">
        <v>1015</v>
      </c>
    </row>
    <row r="215" spans="1:16" ht="17.100000000000001" customHeight="1">
      <c r="A215" s="814"/>
      <c r="B215" s="856" t="s">
        <v>1016</v>
      </c>
      <c r="C215" s="816" t="s">
        <v>99</v>
      </c>
      <c r="D215" s="816">
        <v>1250</v>
      </c>
      <c r="E215" s="816">
        <v>1250</v>
      </c>
      <c r="F215" s="816">
        <v>1250</v>
      </c>
      <c r="G215" s="816">
        <v>2350</v>
      </c>
      <c r="H215" s="816">
        <v>2350</v>
      </c>
      <c r="I215" s="816">
        <v>2350</v>
      </c>
      <c r="J215" s="816">
        <v>2350</v>
      </c>
      <c r="K215" s="816">
        <v>2350</v>
      </c>
      <c r="L215" s="816">
        <v>2350</v>
      </c>
      <c r="M215" s="816">
        <v>2350</v>
      </c>
      <c r="N215" s="816">
        <v>2350</v>
      </c>
      <c r="O215" s="816">
        <v>2350</v>
      </c>
      <c r="P215" s="813" t="s">
        <v>1017</v>
      </c>
    </row>
    <row r="216" spans="1:16" ht="17.100000000000001" customHeight="1">
      <c r="A216" s="814"/>
      <c r="B216" s="856" t="s">
        <v>1018</v>
      </c>
      <c r="C216" s="816">
        <v>0</v>
      </c>
      <c r="D216" s="816">
        <v>0</v>
      </c>
      <c r="E216" s="816">
        <v>0</v>
      </c>
      <c r="F216" s="816">
        <v>0</v>
      </c>
      <c r="G216" s="816">
        <v>0</v>
      </c>
      <c r="H216" s="816">
        <v>0</v>
      </c>
      <c r="I216" s="816">
        <v>240</v>
      </c>
      <c r="J216" s="816">
        <v>240</v>
      </c>
      <c r="K216" s="816">
        <v>240</v>
      </c>
      <c r="L216" s="816">
        <v>240</v>
      </c>
      <c r="M216" s="816">
        <v>240</v>
      </c>
      <c r="N216" s="816">
        <v>240</v>
      </c>
      <c r="O216" s="816">
        <v>240</v>
      </c>
      <c r="P216" s="813" t="s">
        <v>1019</v>
      </c>
    </row>
    <row r="217" spans="1:16" ht="17.100000000000001" customHeight="1">
      <c r="A217" s="814"/>
      <c r="B217" s="856" t="s">
        <v>1020</v>
      </c>
      <c r="C217" s="816">
        <v>0</v>
      </c>
      <c r="D217" s="816">
        <v>3500</v>
      </c>
      <c r="E217" s="816">
        <v>3500</v>
      </c>
      <c r="F217" s="816">
        <v>3500</v>
      </c>
      <c r="G217" s="816">
        <v>3500</v>
      </c>
      <c r="H217" s="816">
        <v>3500</v>
      </c>
      <c r="I217" s="816">
        <v>4000</v>
      </c>
      <c r="J217" s="816">
        <v>4000</v>
      </c>
      <c r="K217" s="816">
        <v>4000</v>
      </c>
      <c r="L217" s="816">
        <v>4000</v>
      </c>
      <c r="M217" s="816">
        <v>4000</v>
      </c>
      <c r="N217" s="816">
        <v>4000</v>
      </c>
      <c r="O217" s="816">
        <v>4000</v>
      </c>
      <c r="P217" s="813" t="s">
        <v>1021</v>
      </c>
    </row>
    <row r="218" spans="1:16" ht="17.100000000000001" customHeight="1">
      <c r="A218" s="814"/>
      <c r="B218" s="856" t="s">
        <v>1022</v>
      </c>
      <c r="C218" s="816">
        <v>160</v>
      </c>
      <c r="D218" s="816" t="s">
        <v>99</v>
      </c>
      <c r="E218" s="816" t="s">
        <v>99</v>
      </c>
      <c r="F218" s="816" t="s">
        <v>99</v>
      </c>
      <c r="G218" s="816" t="s">
        <v>99</v>
      </c>
      <c r="H218" s="816" t="s">
        <v>99</v>
      </c>
      <c r="I218" s="816" t="s">
        <v>99</v>
      </c>
      <c r="J218" s="816" t="s">
        <v>99</v>
      </c>
      <c r="K218" s="816" t="s">
        <v>99</v>
      </c>
      <c r="L218" s="816" t="s">
        <v>99</v>
      </c>
      <c r="M218" s="816" t="s">
        <v>99</v>
      </c>
      <c r="N218" s="816" t="s">
        <v>99</v>
      </c>
      <c r="O218" s="816" t="s">
        <v>99</v>
      </c>
      <c r="P218" s="813" t="s">
        <v>1023</v>
      </c>
    </row>
    <row r="219" spans="1:16" ht="17.100000000000001" customHeight="1">
      <c r="A219" s="814"/>
      <c r="B219" s="856" t="s">
        <v>1024</v>
      </c>
      <c r="C219" s="816">
        <v>64</v>
      </c>
      <c r="D219" s="816" t="s">
        <v>99</v>
      </c>
      <c r="E219" s="816" t="s">
        <v>99</v>
      </c>
      <c r="F219" s="816" t="s">
        <v>99</v>
      </c>
      <c r="G219" s="816" t="s">
        <v>99</v>
      </c>
      <c r="H219" s="816" t="s">
        <v>99</v>
      </c>
      <c r="I219" s="816" t="s">
        <v>99</v>
      </c>
      <c r="J219" s="816" t="s">
        <v>99</v>
      </c>
      <c r="K219" s="816" t="s">
        <v>99</v>
      </c>
      <c r="L219" s="816" t="s">
        <v>99</v>
      </c>
      <c r="M219" s="816" t="s">
        <v>99</v>
      </c>
      <c r="N219" s="816" t="s">
        <v>99</v>
      </c>
      <c r="O219" s="816" t="s">
        <v>99</v>
      </c>
      <c r="P219" s="813" t="s">
        <v>1025</v>
      </c>
    </row>
    <row r="220" spans="1:16" ht="17.100000000000001" customHeight="1">
      <c r="A220" s="814"/>
      <c r="B220" s="856" t="s">
        <v>1026</v>
      </c>
      <c r="C220" s="816">
        <v>200</v>
      </c>
      <c r="D220" s="816" t="s">
        <v>99</v>
      </c>
      <c r="E220" s="816" t="s">
        <v>99</v>
      </c>
      <c r="F220" s="816" t="s">
        <v>99</v>
      </c>
      <c r="G220" s="816" t="s">
        <v>99</v>
      </c>
      <c r="H220" s="816" t="s">
        <v>99</v>
      </c>
      <c r="I220" s="816" t="s">
        <v>99</v>
      </c>
      <c r="J220" s="816" t="s">
        <v>99</v>
      </c>
      <c r="K220" s="816" t="s">
        <v>99</v>
      </c>
      <c r="L220" s="816" t="s">
        <v>99</v>
      </c>
      <c r="M220" s="816" t="s">
        <v>99</v>
      </c>
      <c r="N220" s="816" t="s">
        <v>99</v>
      </c>
      <c r="O220" s="816" t="s">
        <v>99</v>
      </c>
      <c r="P220" s="813" t="s">
        <v>1027</v>
      </c>
    </row>
    <row r="221" spans="1:16" ht="17.100000000000001" customHeight="1">
      <c r="A221" s="814"/>
      <c r="B221" s="856" t="s">
        <v>1028</v>
      </c>
      <c r="C221" s="816">
        <v>100</v>
      </c>
      <c r="D221" s="816" t="s">
        <v>99</v>
      </c>
      <c r="E221" s="816" t="s">
        <v>99</v>
      </c>
      <c r="F221" s="816" t="s">
        <v>99</v>
      </c>
      <c r="G221" s="816" t="s">
        <v>99</v>
      </c>
      <c r="H221" s="816" t="s">
        <v>99</v>
      </c>
      <c r="I221" s="816" t="s">
        <v>99</v>
      </c>
      <c r="J221" s="816" t="s">
        <v>99</v>
      </c>
      <c r="K221" s="816" t="s">
        <v>99</v>
      </c>
      <c r="L221" s="816" t="s">
        <v>99</v>
      </c>
      <c r="M221" s="816" t="s">
        <v>99</v>
      </c>
      <c r="N221" s="816" t="s">
        <v>99</v>
      </c>
      <c r="O221" s="816" t="s">
        <v>99</v>
      </c>
      <c r="P221" s="813" t="s">
        <v>1029</v>
      </c>
    </row>
    <row r="222" spans="1:16" ht="17.100000000000001" customHeight="1">
      <c r="A222" s="814"/>
      <c r="B222" s="856" t="s">
        <v>1030</v>
      </c>
      <c r="C222" s="816">
        <v>750</v>
      </c>
      <c r="D222" s="816" t="s">
        <v>99</v>
      </c>
      <c r="E222" s="816" t="s">
        <v>99</v>
      </c>
      <c r="F222" s="816" t="s">
        <v>99</v>
      </c>
      <c r="G222" s="816" t="s">
        <v>99</v>
      </c>
      <c r="H222" s="816" t="s">
        <v>99</v>
      </c>
      <c r="I222" s="816" t="s">
        <v>99</v>
      </c>
      <c r="J222" s="816" t="s">
        <v>99</v>
      </c>
      <c r="K222" s="816" t="s">
        <v>99</v>
      </c>
      <c r="L222" s="816" t="s">
        <v>99</v>
      </c>
      <c r="M222" s="816" t="s">
        <v>99</v>
      </c>
      <c r="N222" s="816" t="s">
        <v>99</v>
      </c>
      <c r="O222" s="816" t="s">
        <v>99</v>
      </c>
      <c r="P222" s="813" t="s">
        <v>1031</v>
      </c>
    </row>
    <row r="223" spans="1:16" ht="17.100000000000001" customHeight="1">
      <c r="A223" s="814"/>
      <c r="B223" s="856" t="s">
        <v>1032</v>
      </c>
      <c r="C223" s="816">
        <v>0</v>
      </c>
      <c r="D223" s="816">
        <v>40000</v>
      </c>
      <c r="E223" s="816">
        <v>40000</v>
      </c>
      <c r="F223" s="816">
        <v>40000</v>
      </c>
      <c r="G223" s="816">
        <v>40000</v>
      </c>
      <c r="H223" s="816">
        <v>40000</v>
      </c>
      <c r="I223" s="816">
        <v>40000</v>
      </c>
      <c r="J223" s="816" t="s">
        <v>99</v>
      </c>
      <c r="K223" s="816" t="s">
        <v>99</v>
      </c>
      <c r="L223" s="816" t="s">
        <v>99</v>
      </c>
      <c r="M223" s="816" t="s">
        <v>99</v>
      </c>
      <c r="N223" s="816" t="s">
        <v>99</v>
      </c>
      <c r="O223" s="816" t="s">
        <v>99</v>
      </c>
      <c r="P223" s="813" t="s">
        <v>1033</v>
      </c>
    </row>
    <row r="224" spans="1:16" ht="17.100000000000001" customHeight="1">
      <c r="A224" s="814"/>
      <c r="B224" s="845" t="s">
        <v>1034</v>
      </c>
      <c r="C224" s="816" t="s">
        <v>99</v>
      </c>
      <c r="D224" s="816">
        <v>750</v>
      </c>
      <c r="E224" s="816">
        <v>750</v>
      </c>
      <c r="F224" s="816">
        <v>750</v>
      </c>
      <c r="G224" s="816">
        <v>750</v>
      </c>
      <c r="H224" s="816">
        <v>750</v>
      </c>
      <c r="I224" s="816" t="s">
        <v>99</v>
      </c>
      <c r="J224" s="816" t="s">
        <v>99</v>
      </c>
      <c r="K224" s="816" t="s">
        <v>99</v>
      </c>
      <c r="L224" s="816" t="s">
        <v>99</v>
      </c>
      <c r="M224" s="816" t="s">
        <v>99</v>
      </c>
      <c r="N224" s="816" t="s">
        <v>99</v>
      </c>
      <c r="O224" s="816" t="s">
        <v>99</v>
      </c>
      <c r="P224" s="813" t="s">
        <v>1035</v>
      </c>
    </row>
    <row r="225" spans="1:16" ht="17.100000000000001" customHeight="1">
      <c r="A225" s="814"/>
      <c r="B225" s="845" t="s">
        <v>1036</v>
      </c>
      <c r="C225" s="816" t="s">
        <v>99</v>
      </c>
      <c r="D225" s="816">
        <v>300</v>
      </c>
      <c r="E225" s="816">
        <v>300</v>
      </c>
      <c r="F225" s="816">
        <v>300</v>
      </c>
      <c r="G225" s="816">
        <v>300</v>
      </c>
      <c r="H225" s="816" t="s">
        <v>99</v>
      </c>
      <c r="I225" s="816" t="s">
        <v>99</v>
      </c>
      <c r="J225" s="816" t="s">
        <v>99</v>
      </c>
      <c r="K225" s="816" t="s">
        <v>99</v>
      </c>
      <c r="L225" s="816" t="s">
        <v>99</v>
      </c>
      <c r="M225" s="816" t="s">
        <v>99</v>
      </c>
      <c r="N225" s="816" t="s">
        <v>99</v>
      </c>
      <c r="O225" s="816" t="s">
        <v>99</v>
      </c>
      <c r="P225" s="813" t="s">
        <v>1037</v>
      </c>
    </row>
    <row r="226" spans="1:16" ht="17.100000000000001" customHeight="1">
      <c r="A226" s="814"/>
      <c r="B226" s="845" t="s">
        <v>1038</v>
      </c>
      <c r="C226" s="816" t="s">
        <v>99</v>
      </c>
      <c r="D226" s="816">
        <v>1250</v>
      </c>
      <c r="E226" s="816">
        <v>1250</v>
      </c>
      <c r="F226" s="816">
        <v>1250</v>
      </c>
      <c r="G226" s="816">
        <v>1250</v>
      </c>
      <c r="H226" s="816" t="s">
        <v>99</v>
      </c>
      <c r="I226" s="816" t="s">
        <v>99</v>
      </c>
      <c r="J226" s="816" t="s">
        <v>99</v>
      </c>
      <c r="K226" s="816" t="s">
        <v>99</v>
      </c>
      <c r="L226" s="816" t="s">
        <v>99</v>
      </c>
      <c r="M226" s="816" t="s">
        <v>99</v>
      </c>
      <c r="N226" s="816" t="s">
        <v>99</v>
      </c>
      <c r="O226" s="816" t="s">
        <v>99</v>
      </c>
      <c r="P226" s="813" t="s">
        <v>1039</v>
      </c>
    </row>
    <row r="227" spans="1:16" ht="17.100000000000001" customHeight="1">
      <c r="A227" s="824"/>
      <c r="B227" s="859" t="s">
        <v>1040</v>
      </c>
      <c r="C227" s="826">
        <v>0</v>
      </c>
      <c r="D227" s="826">
        <v>260870</v>
      </c>
      <c r="E227" s="826">
        <v>264410</v>
      </c>
      <c r="F227" s="826">
        <v>304800</v>
      </c>
      <c r="G227" s="826">
        <v>308700</v>
      </c>
      <c r="H227" s="826">
        <v>308700</v>
      </c>
      <c r="I227" s="826">
        <v>321340</v>
      </c>
      <c r="J227" s="826">
        <v>323690</v>
      </c>
      <c r="K227" s="826">
        <v>323690</v>
      </c>
      <c r="L227" s="826">
        <v>323690</v>
      </c>
      <c r="M227" s="826">
        <v>323440</v>
      </c>
      <c r="N227" s="826">
        <v>339470</v>
      </c>
      <c r="O227" s="826">
        <v>339470</v>
      </c>
      <c r="P227" s="827" t="s">
        <v>1041</v>
      </c>
    </row>
    <row r="228" spans="1:16" ht="17.100000000000001" customHeight="1">
      <c r="A228" s="824"/>
      <c r="B228" s="859" t="s">
        <v>1042</v>
      </c>
      <c r="C228" s="826">
        <v>267254</v>
      </c>
      <c r="D228" s="826">
        <v>60249212</v>
      </c>
      <c r="E228" s="826">
        <v>63502059</v>
      </c>
      <c r="F228" s="826">
        <v>63928397</v>
      </c>
      <c r="G228" s="826">
        <v>65520695.939999998</v>
      </c>
      <c r="H228" s="826">
        <v>66961398</v>
      </c>
      <c r="I228" s="826">
        <v>68802991</v>
      </c>
      <c r="J228" s="826">
        <v>70800176.939999998</v>
      </c>
      <c r="K228" s="826">
        <v>72250887</v>
      </c>
      <c r="L228" s="826">
        <v>73226564.430000007</v>
      </c>
      <c r="M228" s="826">
        <v>79216544.129999995</v>
      </c>
      <c r="N228" s="826">
        <v>82132490.359999999</v>
      </c>
      <c r="O228" s="826">
        <v>81362425.444999993</v>
      </c>
      <c r="P228" s="827" t="s">
        <v>1043</v>
      </c>
    </row>
    <row r="229" spans="1:16" ht="17.100000000000001" customHeight="1">
      <c r="A229" s="824"/>
      <c r="B229" s="859" t="s">
        <v>1044</v>
      </c>
      <c r="C229" s="826" t="s">
        <v>99</v>
      </c>
      <c r="D229" s="826">
        <v>7999531</v>
      </c>
      <c r="E229" s="826">
        <v>8961382.3330000006</v>
      </c>
      <c r="F229" s="826">
        <v>9507661</v>
      </c>
      <c r="G229" s="826">
        <v>10518514.24</v>
      </c>
      <c r="H229" s="826">
        <v>12336297.265999995</v>
      </c>
      <c r="I229" s="826">
        <v>12957468</v>
      </c>
      <c r="J229" s="826">
        <v>16123642.881999999</v>
      </c>
      <c r="K229" s="826">
        <v>20910550</v>
      </c>
      <c r="L229" s="826">
        <v>24366649</v>
      </c>
      <c r="M229" s="826">
        <v>26649012.965</v>
      </c>
      <c r="N229" s="826">
        <v>34775150.424999997</v>
      </c>
      <c r="O229" s="826">
        <v>37729234.063000001</v>
      </c>
      <c r="P229" s="827" t="s">
        <v>1045</v>
      </c>
    </row>
    <row r="230" spans="1:16" ht="17.100000000000001" customHeight="1">
      <c r="A230" s="860"/>
      <c r="B230" s="861" t="s">
        <v>1046</v>
      </c>
      <c r="C230" s="862">
        <v>267254</v>
      </c>
      <c r="D230" s="862">
        <v>68248743</v>
      </c>
      <c r="E230" s="862">
        <v>72463441.333000004</v>
      </c>
      <c r="F230" s="862">
        <v>73436058</v>
      </c>
      <c r="G230" s="862">
        <v>76039210.179999992</v>
      </c>
      <c r="H230" s="862">
        <v>79297695.266000003</v>
      </c>
      <c r="I230" s="862">
        <v>81760459</v>
      </c>
      <c r="J230" s="862">
        <v>86923819.821999997</v>
      </c>
      <c r="K230" s="862">
        <v>93161438</v>
      </c>
      <c r="L230" s="862">
        <v>97593214.430000007</v>
      </c>
      <c r="M230" s="862">
        <v>105865557.095</v>
      </c>
      <c r="N230" s="862">
        <v>116907640.785</v>
      </c>
      <c r="O230" s="862">
        <v>119091659.50799999</v>
      </c>
      <c r="P230" s="863" t="s">
        <v>94</v>
      </c>
    </row>
    <row r="231" spans="1:16" ht="8.25" customHeight="1">
      <c r="A231" s="791"/>
      <c r="B231" s="5"/>
      <c r="C231" s="864"/>
      <c r="D231" s="864"/>
      <c r="E231" s="864"/>
      <c r="F231" s="864"/>
      <c r="G231" s="864"/>
      <c r="H231" s="864"/>
      <c r="I231" s="5"/>
      <c r="J231" s="864"/>
      <c r="K231" s="864"/>
      <c r="L231" s="864"/>
      <c r="M231" s="864"/>
      <c r="N231" s="864"/>
      <c r="O231" s="864"/>
    </row>
    <row r="232" spans="1:16" s="360" customFormat="1" ht="15" customHeight="1">
      <c r="A232" s="2289">
        <v>84</v>
      </c>
      <c r="B232" s="2289"/>
      <c r="C232" s="389"/>
      <c r="D232" s="389"/>
      <c r="E232" s="387"/>
      <c r="F232" s="838"/>
      <c r="G232" s="838"/>
      <c r="H232" s="389"/>
      <c r="I232" s="838"/>
      <c r="J232" s="389"/>
      <c r="K232" s="143"/>
      <c r="L232" s="806"/>
      <c r="M232" s="671"/>
      <c r="N232" s="671"/>
      <c r="O232" s="671"/>
      <c r="P232" s="146">
        <v>85</v>
      </c>
    </row>
  </sheetData>
  <mergeCells count="18">
    <mergeCell ref="A232:B232"/>
    <mergeCell ref="A79:H79"/>
    <mergeCell ref="A80:B80"/>
    <mergeCell ref="A116:B116"/>
    <mergeCell ref="A118:H118"/>
    <mergeCell ref="A119:B119"/>
    <mergeCell ref="A155:B155"/>
    <mergeCell ref="A157:H157"/>
    <mergeCell ref="A158:B158"/>
    <mergeCell ref="A193:B193"/>
    <mergeCell ref="A195:H195"/>
    <mergeCell ref="A196:B196"/>
    <mergeCell ref="A77:B77"/>
    <mergeCell ref="A2:H2"/>
    <mergeCell ref="A3:B3"/>
    <mergeCell ref="A39:B39"/>
    <mergeCell ref="A41:H41"/>
    <mergeCell ref="A42:B4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rowBreaks count="2" manualBreakCount="2">
    <brk id="77" max="15" man="1"/>
    <brk id="116" max="15" man="1"/>
  </rowBreaks>
  <colBreaks count="1" manualBreakCount="1">
    <brk id="9" max="23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59999389629810485"/>
  </sheetPr>
  <dimension ref="A1:G469"/>
  <sheetViews>
    <sheetView view="pageBreakPreview" zoomScaleNormal="100" zoomScaleSheetLayoutView="100" workbookViewId="0">
      <pane xSplit="1" ySplit="4" topLeftCell="B302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1.25"/>
  <cols>
    <col min="1" max="1" width="15.5" style="6" customWidth="1"/>
    <col min="2" max="2" width="13.75" style="6" customWidth="1"/>
    <col min="3" max="3" width="10.25" style="6" customWidth="1"/>
    <col min="4" max="4" width="9.875" style="6" customWidth="1"/>
    <col min="5" max="5" width="8.125" style="6" customWidth="1"/>
    <col min="6" max="6" width="7" style="251" customWidth="1"/>
    <col min="7" max="7" width="18.25" style="6" customWidth="1"/>
    <col min="8" max="16384" width="9" style="6"/>
  </cols>
  <sheetData>
    <row r="1" spans="1:7" s="4" customFormat="1" ht="31.5" customHeight="1">
      <c r="A1" s="147" t="s">
        <v>1047</v>
      </c>
      <c r="B1" s="150"/>
      <c r="C1" s="6"/>
      <c r="D1" s="6"/>
      <c r="E1" s="6"/>
      <c r="F1" s="251"/>
      <c r="G1" s="6"/>
    </row>
    <row r="2" spans="1:7" s="4" customFormat="1" ht="25.5" customHeight="1">
      <c r="A2" s="2228" t="s">
        <v>1048</v>
      </c>
      <c r="B2" s="2228"/>
      <c r="C2" s="2229"/>
      <c r="D2" s="2229"/>
      <c r="E2" s="6"/>
      <c r="F2" s="251"/>
      <c r="G2" s="865" t="s">
        <v>1049</v>
      </c>
    </row>
    <row r="3" spans="1:7" s="4" customFormat="1" ht="21" customHeight="1">
      <c r="A3" s="2294" t="s">
        <v>1050</v>
      </c>
      <c r="B3" s="2296" t="s">
        <v>1051</v>
      </c>
      <c r="C3" s="2298" t="s">
        <v>1052</v>
      </c>
      <c r="D3" s="2298" t="s">
        <v>1053</v>
      </c>
      <c r="E3" s="2298"/>
      <c r="F3" s="2296" t="s">
        <v>1054</v>
      </c>
      <c r="G3" s="2300" t="s">
        <v>1055</v>
      </c>
    </row>
    <row r="4" spans="1:7" s="4" customFormat="1" ht="40.5" customHeight="1">
      <c r="A4" s="2295"/>
      <c r="B4" s="2297"/>
      <c r="C4" s="2299"/>
      <c r="D4" s="866" t="s">
        <v>1056</v>
      </c>
      <c r="E4" s="866" t="s">
        <v>1057</v>
      </c>
      <c r="F4" s="2297"/>
      <c r="G4" s="2301"/>
    </row>
    <row r="5" spans="1:7" ht="15.95" customHeight="1">
      <c r="A5" s="867" t="s">
        <v>1058</v>
      </c>
      <c r="B5" s="868" t="s">
        <v>180</v>
      </c>
      <c r="C5" s="868">
        <v>108000</v>
      </c>
      <c r="D5" s="868">
        <v>27000</v>
      </c>
      <c r="E5" s="868">
        <v>4</v>
      </c>
      <c r="F5" s="869" t="s">
        <v>1059</v>
      </c>
      <c r="G5" s="870" t="s">
        <v>1060</v>
      </c>
    </row>
    <row r="6" spans="1:7" ht="15.95" customHeight="1">
      <c r="A6" s="871" t="s">
        <v>1058</v>
      </c>
      <c r="B6" s="872" t="s">
        <v>182</v>
      </c>
      <c r="C6" s="872">
        <v>62280</v>
      </c>
      <c r="D6" s="872">
        <v>31140</v>
      </c>
      <c r="E6" s="872">
        <v>2</v>
      </c>
      <c r="F6" s="873" t="s">
        <v>1059</v>
      </c>
      <c r="G6" s="874" t="s">
        <v>708</v>
      </c>
    </row>
    <row r="7" spans="1:7" ht="15.95" customHeight="1">
      <c r="A7" s="871" t="s">
        <v>1058</v>
      </c>
      <c r="B7" s="872" t="s">
        <v>183</v>
      </c>
      <c r="C7" s="872">
        <v>48000</v>
      </c>
      <c r="D7" s="872">
        <v>24000</v>
      </c>
      <c r="E7" s="872">
        <v>2</v>
      </c>
      <c r="F7" s="873" t="s">
        <v>1059</v>
      </c>
      <c r="G7" s="874" t="s">
        <v>184</v>
      </c>
    </row>
    <row r="8" spans="1:7" s="875" customFormat="1" ht="15.95" customHeight="1">
      <c r="A8" s="871" t="s">
        <v>1058</v>
      </c>
      <c r="B8" s="872" t="s">
        <v>185</v>
      </c>
      <c r="C8" s="872">
        <v>39600</v>
      </c>
      <c r="D8" s="872">
        <v>19800</v>
      </c>
      <c r="E8" s="872">
        <v>2</v>
      </c>
      <c r="F8" s="873" t="s">
        <v>1061</v>
      </c>
      <c r="G8" s="874" t="s">
        <v>709</v>
      </c>
    </row>
    <row r="9" spans="1:7" s="875" customFormat="1" ht="15.95" customHeight="1">
      <c r="A9" s="871" t="s">
        <v>1058</v>
      </c>
      <c r="B9" s="872" t="s">
        <v>185</v>
      </c>
      <c r="C9" s="872">
        <v>40500</v>
      </c>
      <c r="D9" s="872">
        <v>40500</v>
      </c>
      <c r="E9" s="872">
        <v>1</v>
      </c>
      <c r="F9" s="873" t="s">
        <v>1061</v>
      </c>
      <c r="G9" s="874" t="s">
        <v>709</v>
      </c>
    </row>
    <row r="10" spans="1:7" s="875" customFormat="1" ht="15.95" customHeight="1">
      <c r="A10" s="871" t="s">
        <v>1058</v>
      </c>
      <c r="B10" s="872" t="s">
        <v>185</v>
      </c>
      <c r="C10" s="872">
        <v>60000</v>
      </c>
      <c r="D10" s="872">
        <v>60000</v>
      </c>
      <c r="E10" s="872">
        <v>1</v>
      </c>
      <c r="F10" s="873" t="s">
        <v>1061</v>
      </c>
      <c r="G10" s="874" t="s">
        <v>709</v>
      </c>
    </row>
    <row r="11" spans="1:7" s="875" customFormat="1" ht="15.95" customHeight="1">
      <c r="A11" s="871" t="s">
        <v>1058</v>
      </c>
      <c r="B11" s="872" t="s">
        <v>186</v>
      </c>
      <c r="C11" s="872">
        <v>120000</v>
      </c>
      <c r="D11" s="872">
        <v>30000</v>
      </c>
      <c r="E11" s="872">
        <v>4</v>
      </c>
      <c r="F11" s="873" t="s">
        <v>1061</v>
      </c>
      <c r="G11" s="874" t="s">
        <v>710</v>
      </c>
    </row>
    <row r="12" spans="1:7" s="875" customFormat="1" ht="15.95" customHeight="1">
      <c r="A12" s="871" t="s">
        <v>1058</v>
      </c>
      <c r="B12" s="872" t="s">
        <v>187</v>
      </c>
      <c r="C12" s="872">
        <v>82000</v>
      </c>
      <c r="D12" s="872">
        <v>41000</v>
      </c>
      <c r="E12" s="872">
        <v>2</v>
      </c>
      <c r="F12" s="873" t="s">
        <v>1059</v>
      </c>
      <c r="G12" s="874" t="s">
        <v>711</v>
      </c>
    </row>
    <row r="13" spans="1:7" s="875" customFormat="1" ht="15.95" customHeight="1">
      <c r="A13" s="871" t="s">
        <v>1058</v>
      </c>
      <c r="B13" s="872" t="s">
        <v>712</v>
      </c>
      <c r="C13" s="872">
        <v>14600</v>
      </c>
      <c r="D13" s="872">
        <v>14600</v>
      </c>
      <c r="E13" s="872">
        <v>1</v>
      </c>
      <c r="F13" s="873" t="s">
        <v>1062</v>
      </c>
      <c r="G13" s="874" t="s">
        <v>713</v>
      </c>
    </row>
    <row r="14" spans="1:7" s="875" customFormat="1" ht="15.95" customHeight="1">
      <c r="A14" s="871" t="s">
        <v>1058</v>
      </c>
      <c r="B14" s="872" t="s">
        <v>712</v>
      </c>
      <c r="C14" s="872">
        <v>14400</v>
      </c>
      <c r="D14" s="872">
        <v>14400</v>
      </c>
      <c r="E14" s="872">
        <v>1</v>
      </c>
      <c r="F14" s="873" t="s">
        <v>1062</v>
      </c>
      <c r="G14" s="874" t="s">
        <v>713</v>
      </c>
    </row>
    <row r="15" spans="1:7" s="875" customFormat="1" ht="15.95" customHeight="1">
      <c r="A15" s="871" t="s">
        <v>1058</v>
      </c>
      <c r="B15" s="872" t="s">
        <v>712</v>
      </c>
      <c r="C15" s="872">
        <v>6000</v>
      </c>
      <c r="D15" s="872">
        <v>6000</v>
      </c>
      <c r="E15" s="872">
        <v>1</v>
      </c>
      <c r="F15" s="873" t="s">
        <v>1062</v>
      </c>
      <c r="G15" s="874" t="s">
        <v>713</v>
      </c>
    </row>
    <row r="16" spans="1:7" s="875" customFormat="1" ht="15.95" customHeight="1">
      <c r="A16" s="871" t="s">
        <v>1063</v>
      </c>
      <c r="B16" s="872" t="s">
        <v>716</v>
      </c>
      <c r="C16" s="872">
        <v>200000</v>
      </c>
      <c r="D16" s="872">
        <v>100000</v>
      </c>
      <c r="E16" s="872">
        <v>2</v>
      </c>
      <c r="F16" s="873" t="s">
        <v>1059</v>
      </c>
      <c r="G16" s="874" t="s">
        <v>1064</v>
      </c>
    </row>
    <row r="17" spans="1:7" s="875" customFormat="1" ht="15.95" customHeight="1">
      <c r="A17" s="871" t="s">
        <v>1063</v>
      </c>
      <c r="B17" s="872" t="s">
        <v>718</v>
      </c>
      <c r="C17" s="872">
        <v>400000</v>
      </c>
      <c r="D17" s="872">
        <v>100000</v>
      </c>
      <c r="E17" s="872">
        <v>4</v>
      </c>
      <c r="F17" s="873" t="s">
        <v>1065</v>
      </c>
      <c r="G17" s="874" t="s">
        <v>1066</v>
      </c>
    </row>
    <row r="18" spans="1:7" s="875" customFormat="1" ht="15.95" customHeight="1">
      <c r="A18" s="871" t="s">
        <v>1063</v>
      </c>
      <c r="B18" s="872" t="s">
        <v>718</v>
      </c>
      <c r="C18" s="872">
        <v>12000</v>
      </c>
      <c r="D18" s="872">
        <v>6000</v>
      </c>
      <c r="E18" s="872">
        <v>2</v>
      </c>
      <c r="F18" s="873" t="s">
        <v>1065</v>
      </c>
      <c r="G18" s="874" t="s">
        <v>1066</v>
      </c>
    </row>
    <row r="19" spans="1:7" s="875" customFormat="1" ht="15.95" customHeight="1">
      <c r="A19" s="871" t="s">
        <v>1063</v>
      </c>
      <c r="B19" s="872" t="s">
        <v>720</v>
      </c>
      <c r="C19" s="872">
        <v>90000</v>
      </c>
      <c r="D19" s="872">
        <v>45000</v>
      </c>
      <c r="E19" s="872">
        <v>2</v>
      </c>
      <c r="F19" s="873" t="s">
        <v>1065</v>
      </c>
      <c r="G19" s="874" t="s">
        <v>1067</v>
      </c>
    </row>
    <row r="20" spans="1:7" s="875" customFormat="1" ht="15.95" customHeight="1">
      <c r="A20" s="871" t="s">
        <v>1063</v>
      </c>
      <c r="B20" s="872" t="s">
        <v>722</v>
      </c>
      <c r="C20" s="872">
        <v>90000</v>
      </c>
      <c r="D20" s="872">
        <v>45000</v>
      </c>
      <c r="E20" s="872">
        <v>2</v>
      </c>
      <c r="F20" s="873" t="s">
        <v>1068</v>
      </c>
      <c r="G20" s="874" t="s">
        <v>1069</v>
      </c>
    </row>
    <row r="21" spans="1:7" s="875" customFormat="1" ht="15.95" customHeight="1">
      <c r="A21" s="871" t="s">
        <v>1063</v>
      </c>
      <c r="B21" s="872" t="s">
        <v>724</v>
      </c>
      <c r="C21" s="872">
        <v>100000</v>
      </c>
      <c r="D21" s="872">
        <v>50000</v>
      </c>
      <c r="E21" s="872">
        <v>2</v>
      </c>
      <c r="F21" s="873" t="s">
        <v>1070</v>
      </c>
      <c r="G21" s="874" t="s">
        <v>1071</v>
      </c>
    </row>
    <row r="22" spans="1:7" ht="15.95" customHeight="1">
      <c r="A22" s="871" t="s">
        <v>1063</v>
      </c>
      <c r="B22" s="872" t="s">
        <v>726</v>
      </c>
      <c r="C22" s="872">
        <v>50000</v>
      </c>
      <c r="D22" s="872">
        <v>25000</v>
      </c>
      <c r="E22" s="872">
        <v>2</v>
      </c>
      <c r="F22" s="873" t="s">
        <v>1068</v>
      </c>
      <c r="G22" s="874" t="s">
        <v>1072</v>
      </c>
    </row>
    <row r="23" spans="1:7" s="875" customFormat="1" ht="15.95" customHeight="1">
      <c r="A23" s="871" t="s">
        <v>1063</v>
      </c>
      <c r="B23" s="872" t="s">
        <v>728</v>
      </c>
      <c r="C23" s="872">
        <v>22500</v>
      </c>
      <c r="D23" s="872">
        <v>11250</v>
      </c>
      <c r="E23" s="872">
        <v>2</v>
      </c>
      <c r="F23" s="873" t="s">
        <v>1073</v>
      </c>
      <c r="G23" s="874" t="s">
        <v>1074</v>
      </c>
    </row>
    <row r="24" spans="1:7" s="876" customFormat="1" ht="15.95" customHeight="1">
      <c r="A24" s="871" t="s">
        <v>1063</v>
      </c>
      <c r="B24" s="872" t="s">
        <v>730</v>
      </c>
      <c r="C24" s="872">
        <v>22100</v>
      </c>
      <c r="D24" s="872">
        <v>11050</v>
      </c>
      <c r="E24" s="872">
        <v>2</v>
      </c>
      <c r="F24" s="873" t="s">
        <v>1062</v>
      </c>
      <c r="G24" s="874" t="s">
        <v>1075</v>
      </c>
    </row>
    <row r="25" spans="1:7" s="876" customFormat="1" ht="15.95" customHeight="1">
      <c r="A25" s="877" t="s">
        <v>1076</v>
      </c>
      <c r="B25" s="878"/>
      <c r="C25" s="878">
        <v>1581980</v>
      </c>
      <c r="D25" s="878"/>
      <c r="E25" s="878">
        <v>41</v>
      </c>
      <c r="F25" s="879"/>
      <c r="G25" s="880" t="s">
        <v>1077</v>
      </c>
    </row>
    <row r="26" spans="1:7" s="876" customFormat="1" ht="15.95" customHeight="1">
      <c r="A26" s="871" t="s">
        <v>1058</v>
      </c>
      <c r="B26" s="872" t="s">
        <v>190</v>
      </c>
      <c r="C26" s="872">
        <v>600000</v>
      </c>
      <c r="D26" s="872">
        <v>300000</v>
      </c>
      <c r="E26" s="872">
        <v>2</v>
      </c>
      <c r="F26" s="873" t="s">
        <v>1062</v>
      </c>
      <c r="G26" s="874" t="s">
        <v>1078</v>
      </c>
    </row>
    <row r="27" spans="1:7" s="876" customFormat="1" ht="15.95" customHeight="1">
      <c r="A27" s="871" t="s">
        <v>1058</v>
      </c>
      <c r="B27" s="872" t="s">
        <v>191</v>
      </c>
      <c r="C27" s="872">
        <v>800000</v>
      </c>
      <c r="D27" s="872">
        <v>400000</v>
      </c>
      <c r="E27" s="872">
        <v>2</v>
      </c>
      <c r="F27" s="873" t="s">
        <v>1068</v>
      </c>
      <c r="G27" s="874" t="s">
        <v>192</v>
      </c>
    </row>
    <row r="28" spans="1:7" s="876" customFormat="1" ht="15.95" customHeight="1">
      <c r="A28" s="871" t="s">
        <v>1058</v>
      </c>
      <c r="B28" s="872" t="s">
        <v>193</v>
      </c>
      <c r="C28" s="872">
        <v>600000</v>
      </c>
      <c r="D28" s="872">
        <v>300000</v>
      </c>
      <c r="E28" s="872">
        <v>2</v>
      </c>
      <c r="F28" s="873" t="s">
        <v>1070</v>
      </c>
      <c r="G28" s="874" t="s">
        <v>194</v>
      </c>
    </row>
    <row r="29" spans="1:7" s="876" customFormat="1" ht="15.95" customHeight="1">
      <c r="A29" s="871" t="s">
        <v>1058</v>
      </c>
      <c r="B29" s="872" t="s">
        <v>195</v>
      </c>
      <c r="C29" s="872">
        <v>400000</v>
      </c>
      <c r="D29" s="872">
        <v>200000</v>
      </c>
      <c r="E29" s="872">
        <v>2</v>
      </c>
      <c r="F29" s="873" t="s">
        <v>1061</v>
      </c>
      <c r="G29" s="874" t="s">
        <v>1079</v>
      </c>
    </row>
    <row r="30" spans="1:7" s="876" customFormat="1" ht="15.95" customHeight="1">
      <c r="A30" s="871" t="s">
        <v>1058</v>
      </c>
      <c r="B30" s="872" t="s">
        <v>196</v>
      </c>
      <c r="C30" s="872">
        <v>1000000</v>
      </c>
      <c r="D30" s="872">
        <v>250000</v>
      </c>
      <c r="E30" s="872">
        <v>4</v>
      </c>
      <c r="F30" s="873" t="s">
        <v>1059</v>
      </c>
      <c r="G30" s="874" t="s">
        <v>197</v>
      </c>
    </row>
    <row r="31" spans="1:7" s="876" customFormat="1" ht="15.95" customHeight="1">
      <c r="A31" s="871" t="s">
        <v>1058</v>
      </c>
      <c r="B31" s="872" t="s">
        <v>199</v>
      </c>
      <c r="C31" s="872">
        <v>600000</v>
      </c>
      <c r="D31" s="872">
        <v>300000</v>
      </c>
      <c r="E31" s="872">
        <v>2</v>
      </c>
      <c r="F31" s="873" t="s">
        <v>1068</v>
      </c>
      <c r="G31" s="874" t="s">
        <v>200</v>
      </c>
    </row>
    <row r="32" spans="1:7" s="876" customFormat="1" ht="15.95" customHeight="1">
      <c r="A32" s="871" t="s">
        <v>1058</v>
      </c>
      <c r="B32" s="872" t="s">
        <v>198</v>
      </c>
      <c r="C32" s="872">
        <v>700000</v>
      </c>
      <c r="D32" s="872">
        <v>350000</v>
      </c>
      <c r="E32" s="872">
        <v>2</v>
      </c>
      <c r="F32" s="873" t="s">
        <v>1070</v>
      </c>
      <c r="G32" s="874" t="s">
        <v>1080</v>
      </c>
    </row>
    <row r="33" spans="1:7" s="876" customFormat="1" ht="15.95" customHeight="1">
      <c r="A33" s="877" t="s">
        <v>1081</v>
      </c>
      <c r="B33" s="878"/>
      <c r="C33" s="878">
        <v>4700000</v>
      </c>
      <c r="D33" s="878"/>
      <c r="E33" s="878">
        <v>16</v>
      </c>
      <c r="F33" s="879"/>
      <c r="G33" s="881" t="s">
        <v>201</v>
      </c>
    </row>
    <row r="34" spans="1:7" s="876" customFormat="1" ht="15.95" customHeight="1">
      <c r="A34" s="877" t="s">
        <v>1082</v>
      </c>
      <c r="B34" s="878"/>
      <c r="C34" s="878">
        <v>208430.4</v>
      </c>
      <c r="D34" s="878"/>
      <c r="E34" s="878">
        <v>158</v>
      </c>
      <c r="F34" s="879"/>
      <c r="G34" s="881" t="s">
        <v>219</v>
      </c>
    </row>
    <row r="35" spans="1:7" s="876" customFormat="1" ht="15.95" customHeight="1">
      <c r="A35" s="882" t="s">
        <v>220</v>
      </c>
      <c r="B35" s="883"/>
      <c r="C35" s="883">
        <v>6490410.4000000004</v>
      </c>
      <c r="D35" s="883"/>
      <c r="E35" s="883">
        <v>215</v>
      </c>
      <c r="F35" s="884"/>
      <c r="G35" s="885" t="s">
        <v>221</v>
      </c>
    </row>
    <row r="36" spans="1:7" s="876" customFormat="1" ht="15.95" customHeight="1">
      <c r="A36" s="871" t="s">
        <v>1083</v>
      </c>
      <c r="B36" s="872" t="s">
        <v>1084</v>
      </c>
      <c r="C36" s="872">
        <v>200000</v>
      </c>
      <c r="D36" s="872">
        <v>200000</v>
      </c>
      <c r="E36" s="872">
        <v>1</v>
      </c>
      <c r="F36" s="873" t="s">
        <v>1085</v>
      </c>
      <c r="G36" s="874" t="s">
        <v>1086</v>
      </c>
    </row>
    <row r="37" spans="1:7" s="876" customFormat="1" ht="15.95" customHeight="1">
      <c r="A37" s="871" t="s">
        <v>1087</v>
      </c>
      <c r="B37" s="872" t="s">
        <v>1088</v>
      </c>
      <c r="C37" s="872">
        <v>400000</v>
      </c>
      <c r="D37" s="872">
        <v>200000</v>
      </c>
      <c r="E37" s="872">
        <v>2</v>
      </c>
      <c r="F37" s="873" t="s">
        <v>1085</v>
      </c>
      <c r="G37" s="874" t="s">
        <v>1089</v>
      </c>
    </row>
    <row r="38" spans="1:7" s="876" customFormat="1" ht="15.95" customHeight="1">
      <c r="A38" s="877" t="s">
        <v>613</v>
      </c>
      <c r="B38" s="878"/>
      <c r="C38" s="878">
        <v>600000</v>
      </c>
      <c r="D38" s="878"/>
      <c r="E38" s="878">
        <v>3</v>
      </c>
      <c r="F38" s="879"/>
      <c r="G38" s="881" t="s">
        <v>614</v>
      </c>
    </row>
    <row r="39" spans="1:7" s="876" customFormat="1" ht="15.95" customHeight="1">
      <c r="A39" s="886" t="s">
        <v>1090</v>
      </c>
      <c r="B39" s="887" t="s">
        <v>1091</v>
      </c>
      <c r="C39" s="887">
        <v>4000000</v>
      </c>
      <c r="D39" s="887">
        <v>500000</v>
      </c>
      <c r="E39" s="887">
        <v>8</v>
      </c>
      <c r="F39" s="888" t="s">
        <v>1092</v>
      </c>
      <c r="G39" s="889" t="s">
        <v>1093</v>
      </c>
    </row>
    <row r="40" spans="1:7" s="876" customFormat="1" ht="8.25" customHeight="1">
      <c r="A40" s="875"/>
      <c r="B40" s="875"/>
      <c r="C40" s="875"/>
      <c r="D40" s="875"/>
      <c r="E40" s="875"/>
      <c r="F40" s="890"/>
      <c r="G40" s="875"/>
    </row>
    <row r="41" spans="1:7" s="876" customFormat="1" ht="17.25" customHeight="1">
      <c r="A41" s="2289">
        <v>86</v>
      </c>
      <c r="B41" s="2289"/>
      <c r="C41" s="875"/>
      <c r="D41" s="875"/>
      <c r="E41" s="875"/>
      <c r="F41" s="890"/>
      <c r="G41" s="875"/>
    </row>
    <row r="42" spans="1:7" s="4" customFormat="1" ht="31.5" customHeight="1">
      <c r="A42" s="150" t="s">
        <v>1094</v>
      </c>
      <c r="B42" s="150"/>
      <c r="C42" s="6"/>
      <c r="D42" s="6"/>
      <c r="E42" s="6"/>
      <c r="F42" s="251"/>
      <c r="G42" s="6"/>
    </row>
    <row r="43" spans="1:7" s="4" customFormat="1" ht="25.5" customHeight="1">
      <c r="A43" s="2228" t="s">
        <v>1048</v>
      </c>
      <c r="B43" s="2228"/>
      <c r="C43" s="2229"/>
      <c r="D43" s="2229"/>
      <c r="E43" s="6"/>
      <c r="F43" s="251"/>
      <c r="G43" s="865" t="s">
        <v>1049</v>
      </c>
    </row>
    <row r="44" spans="1:7" s="4" customFormat="1" ht="21" customHeight="1">
      <c r="A44" s="2294" t="s">
        <v>1050</v>
      </c>
      <c r="B44" s="2296" t="s">
        <v>1051</v>
      </c>
      <c r="C44" s="2298" t="s">
        <v>1052</v>
      </c>
      <c r="D44" s="2298" t="s">
        <v>1053</v>
      </c>
      <c r="E44" s="2298"/>
      <c r="F44" s="2296" t="s">
        <v>1054</v>
      </c>
      <c r="G44" s="2300" t="s">
        <v>1055</v>
      </c>
    </row>
    <row r="45" spans="1:7" s="4" customFormat="1" ht="40.5" customHeight="1">
      <c r="A45" s="2295"/>
      <c r="B45" s="2297"/>
      <c r="C45" s="2299"/>
      <c r="D45" s="866" t="s">
        <v>1056</v>
      </c>
      <c r="E45" s="866" t="s">
        <v>1057</v>
      </c>
      <c r="F45" s="2297"/>
      <c r="G45" s="2301"/>
    </row>
    <row r="46" spans="1:7" s="876" customFormat="1" ht="15.95" customHeight="1">
      <c r="A46" s="891" t="s">
        <v>1087</v>
      </c>
      <c r="B46" s="892" t="s">
        <v>1095</v>
      </c>
      <c r="C46" s="892">
        <v>2040000</v>
      </c>
      <c r="D46" s="892">
        <v>1020000</v>
      </c>
      <c r="E46" s="892">
        <v>2</v>
      </c>
      <c r="F46" s="893" t="s">
        <v>1096</v>
      </c>
      <c r="G46" s="894" t="s">
        <v>1093</v>
      </c>
    </row>
    <row r="47" spans="1:7" s="876" customFormat="1" ht="15.95" customHeight="1">
      <c r="A47" s="895" t="s">
        <v>1097</v>
      </c>
      <c r="B47" s="896" t="s">
        <v>1098</v>
      </c>
      <c r="C47" s="896">
        <v>4000000</v>
      </c>
      <c r="D47" s="896">
        <v>500000</v>
      </c>
      <c r="E47" s="896">
        <v>8</v>
      </c>
      <c r="F47" s="897" t="s">
        <v>1092</v>
      </c>
      <c r="G47" s="898" t="s">
        <v>1099</v>
      </c>
    </row>
    <row r="48" spans="1:7" s="876" customFormat="1" ht="15.95" customHeight="1">
      <c r="A48" s="895" t="s">
        <v>1100</v>
      </c>
      <c r="B48" s="896" t="s">
        <v>1101</v>
      </c>
      <c r="C48" s="896">
        <v>2044000</v>
      </c>
      <c r="D48" s="896">
        <v>1022000</v>
      </c>
      <c r="E48" s="896">
        <v>2</v>
      </c>
      <c r="F48" s="897" t="s">
        <v>1059</v>
      </c>
      <c r="G48" s="898" t="s">
        <v>1102</v>
      </c>
    </row>
    <row r="49" spans="1:7" s="876" customFormat="1" ht="15.95" customHeight="1">
      <c r="A49" s="895" t="s">
        <v>1103</v>
      </c>
      <c r="B49" s="896" t="s">
        <v>1104</v>
      </c>
      <c r="C49" s="896">
        <v>2240000</v>
      </c>
      <c r="D49" s="896">
        <v>560000</v>
      </c>
      <c r="E49" s="896">
        <v>4</v>
      </c>
      <c r="F49" s="897" t="s">
        <v>1105</v>
      </c>
      <c r="G49" s="898" t="s">
        <v>1106</v>
      </c>
    </row>
    <row r="50" spans="1:7" s="876" customFormat="1" ht="15.95" customHeight="1">
      <c r="A50" s="895" t="s">
        <v>1103</v>
      </c>
      <c r="B50" s="896" t="s">
        <v>1104</v>
      </c>
      <c r="C50" s="896">
        <v>1000000</v>
      </c>
      <c r="D50" s="896">
        <v>500000</v>
      </c>
      <c r="E50" s="896">
        <v>2</v>
      </c>
      <c r="F50" s="897" t="s">
        <v>1105</v>
      </c>
      <c r="G50" s="898" t="s">
        <v>1106</v>
      </c>
    </row>
    <row r="51" spans="1:7" s="876" customFormat="1" ht="15.95" customHeight="1">
      <c r="A51" s="895" t="s">
        <v>1107</v>
      </c>
      <c r="B51" s="896" t="s">
        <v>1108</v>
      </c>
      <c r="C51" s="896">
        <v>1019024</v>
      </c>
      <c r="D51" s="896">
        <v>1019024</v>
      </c>
      <c r="E51" s="896">
        <v>1</v>
      </c>
      <c r="F51" s="897" t="s">
        <v>1096</v>
      </c>
      <c r="G51" s="898" t="s">
        <v>1109</v>
      </c>
    </row>
    <row r="52" spans="1:7" s="876" customFormat="1" ht="15.95" customHeight="1">
      <c r="A52" s="895" t="s">
        <v>1107</v>
      </c>
      <c r="B52" s="896" t="s">
        <v>1108</v>
      </c>
      <c r="C52" s="896">
        <v>925989</v>
      </c>
      <c r="D52" s="896">
        <v>925989</v>
      </c>
      <c r="E52" s="896">
        <v>1</v>
      </c>
      <c r="F52" s="897" t="s">
        <v>1096</v>
      </c>
      <c r="G52" s="898" t="s">
        <v>1109</v>
      </c>
    </row>
    <row r="53" spans="1:7" s="876" customFormat="1" ht="15.95" customHeight="1">
      <c r="A53" s="895" t="s">
        <v>1103</v>
      </c>
      <c r="B53" s="896" t="s">
        <v>1110</v>
      </c>
      <c r="C53" s="896">
        <v>328600</v>
      </c>
      <c r="D53" s="896">
        <v>328600</v>
      </c>
      <c r="E53" s="896">
        <v>1</v>
      </c>
      <c r="F53" s="897" t="s">
        <v>1111</v>
      </c>
      <c r="G53" s="898" t="s">
        <v>1112</v>
      </c>
    </row>
    <row r="54" spans="1:7" s="876" customFormat="1" ht="15.95" customHeight="1">
      <c r="A54" s="895" t="s">
        <v>1103</v>
      </c>
      <c r="B54" s="896" t="s">
        <v>1110</v>
      </c>
      <c r="C54" s="896">
        <v>340000</v>
      </c>
      <c r="D54" s="896">
        <v>340000</v>
      </c>
      <c r="E54" s="896">
        <v>1</v>
      </c>
      <c r="F54" s="897" t="s">
        <v>1111</v>
      </c>
      <c r="G54" s="898" t="s">
        <v>1112</v>
      </c>
    </row>
    <row r="55" spans="1:7" s="876" customFormat="1" ht="15.95" customHeight="1">
      <c r="A55" s="895" t="s">
        <v>1103</v>
      </c>
      <c r="B55" s="896" t="s">
        <v>1113</v>
      </c>
      <c r="C55" s="896">
        <v>1600000</v>
      </c>
      <c r="D55" s="896">
        <v>800000</v>
      </c>
      <c r="E55" s="896">
        <v>2</v>
      </c>
      <c r="F55" s="897" t="s">
        <v>1114</v>
      </c>
      <c r="G55" s="898" t="s">
        <v>1115</v>
      </c>
    </row>
    <row r="56" spans="1:7" s="876" customFormat="1" ht="15.95" customHeight="1">
      <c r="A56" s="895" t="s">
        <v>1103</v>
      </c>
      <c r="B56" s="896" t="s">
        <v>1113</v>
      </c>
      <c r="C56" s="896">
        <v>3480000</v>
      </c>
      <c r="D56" s="896">
        <v>870000</v>
      </c>
      <c r="E56" s="896">
        <v>4</v>
      </c>
      <c r="F56" s="897" t="s">
        <v>1114</v>
      </c>
      <c r="G56" s="898" t="s">
        <v>1115</v>
      </c>
    </row>
    <row r="57" spans="1:7" s="876" customFormat="1" ht="15.95" customHeight="1">
      <c r="A57" s="895" t="s">
        <v>1116</v>
      </c>
      <c r="B57" s="896" t="s">
        <v>1117</v>
      </c>
      <c r="C57" s="896">
        <v>4000000</v>
      </c>
      <c r="D57" s="896">
        <v>500000</v>
      </c>
      <c r="E57" s="896">
        <v>8</v>
      </c>
      <c r="F57" s="897" t="s">
        <v>1092</v>
      </c>
      <c r="G57" s="898" t="s">
        <v>1118</v>
      </c>
    </row>
    <row r="58" spans="1:7" s="876" customFormat="1" ht="15.95" customHeight="1">
      <c r="A58" s="895" t="s">
        <v>1119</v>
      </c>
      <c r="B58" s="896" t="s">
        <v>1120</v>
      </c>
      <c r="C58" s="896">
        <v>2100000</v>
      </c>
      <c r="D58" s="896">
        <v>1050000</v>
      </c>
      <c r="E58" s="896">
        <v>2</v>
      </c>
      <c r="F58" s="897" t="s">
        <v>1096</v>
      </c>
      <c r="G58" s="898" t="s">
        <v>1118</v>
      </c>
    </row>
    <row r="59" spans="1:7" s="876" customFormat="1" ht="15.95" customHeight="1">
      <c r="A59" s="895" t="s">
        <v>1121</v>
      </c>
      <c r="B59" s="896" t="s">
        <v>1122</v>
      </c>
      <c r="C59" s="896">
        <v>4000000</v>
      </c>
      <c r="D59" s="896">
        <v>500000</v>
      </c>
      <c r="E59" s="896">
        <v>8</v>
      </c>
      <c r="F59" s="897" t="s">
        <v>1105</v>
      </c>
      <c r="G59" s="898" t="s">
        <v>1123</v>
      </c>
    </row>
    <row r="60" spans="1:7" s="876" customFormat="1" ht="15.95" customHeight="1">
      <c r="A60" s="895" t="s">
        <v>1090</v>
      </c>
      <c r="B60" s="896" t="s">
        <v>1124</v>
      </c>
      <c r="C60" s="896">
        <v>500000</v>
      </c>
      <c r="D60" s="896">
        <v>250000</v>
      </c>
      <c r="E60" s="896">
        <v>2</v>
      </c>
      <c r="F60" s="897" t="s">
        <v>1111</v>
      </c>
      <c r="G60" s="898" t="s">
        <v>1125</v>
      </c>
    </row>
    <row r="61" spans="1:7" s="876" customFormat="1" ht="15.95" customHeight="1">
      <c r="A61" s="895" t="s">
        <v>1126</v>
      </c>
      <c r="B61" s="896" t="s">
        <v>1127</v>
      </c>
      <c r="C61" s="896">
        <v>1190000</v>
      </c>
      <c r="D61" s="896">
        <v>595000</v>
      </c>
      <c r="E61" s="896">
        <v>2</v>
      </c>
      <c r="F61" s="897" t="s">
        <v>1059</v>
      </c>
      <c r="G61" s="898" t="s">
        <v>1128</v>
      </c>
    </row>
    <row r="62" spans="1:7" s="876" customFormat="1" ht="15.95" customHeight="1">
      <c r="A62" s="899" t="s">
        <v>339</v>
      </c>
      <c r="B62" s="900"/>
      <c r="C62" s="900">
        <v>34807613</v>
      </c>
      <c r="D62" s="900"/>
      <c r="E62" s="900">
        <v>58</v>
      </c>
      <c r="F62" s="901"/>
      <c r="G62" s="902" t="s">
        <v>782</v>
      </c>
    </row>
    <row r="63" spans="1:7" s="876" customFormat="1" ht="15.95" customHeight="1">
      <c r="A63" s="895" t="s">
        <v>1121</v>
      </c>
      <c r="B63" s="896" t="s">
        <v>1129</v>
      </c>
      <c r="C63" s="896">
        <v>200000</v>
      </c>
      <c r="D63" s="896">
        <v>100</v>
      </c>
      <c r="E63" s="896">
        <v>2</v>
      </c>
      <c r="F63" s="897" t="s">
        <v>1130</v>
      </c>
      <c r="G63" s="898" t="s">
        <v>1131</v>
      </c>
    </row>
    <row r="64" spans="1:7" s="876" customFormat="1" ht="15.95" customHeight="1">
      <c r="A64" s="895" t="s">
        <v>1090</v>
      </c>
      <c r="B64" s="896" t="s">
        <v>1132</v>
      </c>
      <c r="C64" s="896">
        <v>1200000</v>
      </c>
      <c r="D64" s="896">
        <v>400</v>
      </c>
      <c r="E64" s="896">
        <v>3</v>
      </c>
      <c r="F64" s="897" t="s">
        <v>1132</v>
      </c>
      <c r="G64" s="898" t="s">
        <v>1133</v>
      </c>
    </row>
    <row r="65" spans="1:7" s="876" customFormat="1" ht="15.95" customHeight="1">
      <c r="A65" s="895" t="s">
        <v>1097</v>
      </c>
      <c r="B65" s="896" t="s">
        <v>1130</v>
      </c>
      <c r="C65" s="896">
        <v>150000</v>
      </c>
      <c r="D65" s="896">
        <v>75</v>
      </c>
      <c r="E65" s="896">
        <v>2</v>
      </c>
      <c r="F65" s="897" t="s">
        <v>1130</v>
      </c>
      <c r="G65" s="898" t="s">
        <v>1134</v>
      </c>
    </row>
    <row r="66" spans="1:7" s="876" customFormat="1" ht="15.95" customHeight="1">
      <c r="A66" s="895" t="s">
        <v>1116</v>
      </c>
      <c r="B66" s="896" t="s">
        <v>1135</v>
      </c>
      <c r="C66" s="896">
        <v>1400000</v>
      </c>
      <c r="D66" s="896">
        <v>350</v>
      </c>
      <c r="E66" s="896">
        <v>4</v>
      </c>
      <c r="F66" s="897" t="s">
        <v>1136</v>
      </c>
      <c r="G66" s="898" t="s">
        <v>1137</v>
      </c>
    </row>
    <row r="67" spans="1:7" s="876" customFormat="1" ht="15.95" customHeight="1">
      <c r="A67" s="899" t="s">
        <v>1138</v>
      </c>
      <c r="B67" s="900"/>
      <c r="C67" s="900">
        <v>2950000</v>
      </c>
      <c r="D67" s="900"/>
      <c r="E67" s="900">
        <v>11</v>
      </c>
      <c r="F67" s="901"/>
      <c r="G67" s="902" t="s">
        <v>800</v>
      </c>
    </row>
    <row r="68" spans="1:7" s="876" customFormat="1" ht="15.95" customHeight="1">
      <c r="A68" s="903" t="s">
        <v>376</v>
      </c>
      <c r="B68" s="904"/>
      <c r="C68" s="905">
        <v>38357613</v>
      </c>
      <c r="D68" s="904"/>
      <c r="E68" s="905">
        <v>72</v>
      </c>
      <c r="F68" s="906"/>
      <c r="G68" s="907" t="s">
        <v>806</v>
      </c>
    </row>
    <row r="69" spans="1:7" s="876" customFormat="1" ht="15.95" customHeight="1">
      <c r="A69" s="895" t="s">
        <v>1116</v>
      </c>
      <c r="B69" s="896" t="s">
        <v>1139</v>
      </c>
      <c r="C69" s="896">
        <v>466600</v>
      </c>
      <c r="D69" s="896">
        <v>233300</v>
      </c>
      <c r="E69" s="896" t="s">
        <v>1140</v>
      </c>
      <c r="F69" s="897" t="s">
        <v>1062</v>
      </c>
      <c r="G69" s="898" t="s">
        <v>1141</v>
      </c>
    </row>
    <row r="70" spans="1:7" s="876" customFormat="1" ht="15.95" customHeight="1">
      <c r="A70" s="895" t="s">
        <v>1116</v>
      </c>
      <c r="B70" s="896" t="s">
        <v>1139</v>
      </c>
      <c r="C70" s="896">
        <v>251800</v>
      </c>
      <c r="D70" s="896">
        <v>251800</v>
      </c>
      <c r="E70" s="896" t="s">
        <v>1142</v>
      </c>
      <c r="F70" s="897" t="s">
        <v>1062</v>
      </c>
      <c r="G70" s="898" t="s">
        <v>1141</v>
      </c>
    </row>
    <row r="71" spans="1:7" s="876" customFormat="1" ht="15.95" customHeight="1">
      <c r="A71" s="895" t="s">
        <v>1097</v>
      </c>
      <c r="B71" s="896" t="s">
        <v>1143</v>
      </c>
      <c r="C71" s="896">
        <v>900000</v>
      </c>
      <c r="D71" s="896">
        <v>150000</v>
      </c>
      <c r="E71" s="896" t="s">
        <v>1144</v>
      </c>
      <c r="F71" s="897" t="s">
        <v>1096</v>
      </c>
      <c r="G71" s="898" t="s">
        <v>1145</v>
      </c>
    </row>
    <row r="72" spans="1:7" s="876" customFormat="1" ht="15.95" customHeight="1">
      <c r="A72" s="895" t="s">
        <v>1097</v>
      </c>
      <c r="B72" s="896" t="s">
        <v>1143</v>
      </c>
      <c r="C72" s="896">
        <v>450000</v>
      </c>
      <c r="D72" s="896">
        <v>150000</v>
      </c>
      <c r="E72" s="896" t="s">
        <v>1146</v>
      </c>
      <c r="F72" s="897" t="s">
        <v>1096</v>
      </c>
      <c r="G72" s="898" t="s">
        <v>1145</v>
      </c>
    </row>
    <row r="73" spans="1:7" s="876" customFormat="1" ht="15.95" customHeight="1">
      <c r="A73" s="895" t="s">
        <v>1121</v>
      </c>
      <c r="B73" s="896" t="s">
        <v>1147</v>
      </c>
      <c r="C73" s="896">
        <v>1200000</v>
      </c>
      <c r="D73" s="896">
        <v>150000</v>
      </c>
      <c r="E73" s="896" t="s">
        <v>1148</v>
      </c>
      <c r="F73" s="897" t="s">
        <v>1149</v>
      </c>
      <c r="G73" s="898" t="s">
        <v>1150</v>
      </c>
    </row>
    <row r="74" spans="1:7" s="876" customFormat="1" ht="15.95" customHeight="1">
      <c r="A74" s="895" t="s">
        <v>1121</v>
      </c>
      <c r="B74" s="896" t="s">
        <v>1147</v>
      </c>
      <c r="C74" s="896">
        <v>600000</v>
      </c>
      <c r="D74" s="896">
        <v>150000</v>
      </c>
      <c r="E74" s="896" t="s">
        <v>1151</v>
      </c>
      <c r="F74" s="897" t="s">
        <v>1149</v>
      </c>
      <c r="G74" s="898" t="s">
        <v>1150</v>
      </c>
    </row>
    <row r="75" spans="1:7" s="876" customFormat="1" ht="15.95" customHeight="1">
      <c r="A75" s="895" t="s">
        <v>1103</v>
      </c>
      <c r="B75" s="896" t="s">
        <v>1152</v>
      </c>
      <c r="C75" s="896">
        <v>622064</v>
      </c>
      <c r="D75" s="896">
        <v>77758</v>
      </c>
      <c r="E75" s="896" t="s">
        <v>1148</v>
      </c>
      <c r="F75" s="897" t="s">
        <v>1061</v>
      </c>
      <c r="G75" s="898" t="s">
        <v>1153</v>
      </c>
    </row>
    <row r="76" spans="1:7" s="876" customFormat="1" ht="15.95" customHeight="1">
      <c r="A76" s="895" t="s">
        <v>1103</v>
      </c>
      <c r="B76" s="896" t="s">
        <v>1152</v>
      </c>
      <c r="C76" s="896">
        <v>185000</v>
      </c>
      <c r="D76" s="896">
        <v>185000</v>
      </c>
      <c r="E76" s="896" t="s">
        <v>1154</v>
      </c>
      <c r="F76" s="897" t="s">
        <v>1061</v>
      </c>
      <c r="G76" s="898" t="s">
        <v>1153</v>
      </c>
    </row>
    <row r="77" spans="1:7" s="876" customFormat="1" ht="15.95" customHeight="1">
      <c r="A77" s="895" t="s">
        <v>1103</v>
      </c>
      <c r="B77" s="896" t="s">
        <v>1152</v>
      </c>
      <c r="C77" s="896">
        <v>115000</v>
      </c>
      <c r="D77" s="896">
        <v>115000</v>
      </c>
      <c r="E77" s="896" t="s">
        <v>1154</v>
      </c>
      <c r="F77" s="897" t="s">
        <v>1061</v>
      </c>
      <c r="G77" s="898" t="s">
        <v>1153</v>
      </c>
    </row>
    <row r="78" spans="1:7" s="876" customFormat="1" ht="15.95" customHeight="1">
      <c r="A78" s="895" t="s">
        <v>1116</v>
      </c>
      <c r="B78" s="896" t="s">
        <v>1155</v>
      </c>
      <c r="C78" s="896">
        <v>1200000</v>
      </c>
      <c r="D78" s="896">
        <v>150000</v>
      </c>
      <c r="E78" s="896" t="s">
        <v>1148</v>
      </c>
      <c r="F78" s="897" t="s">
        <v>1156</v>
      </c>
      <c r="G78" s="898" t="s">
        <v>1157</v>
      </c>
    </row>
    <row r="79" spans="1:7" s="876" customFormat="1" ht="15.95" customHeight="1">
      <c r="A79" s="895" t="s">
        <v>1116</v>
      </c>
      <c r="B79" s="896" t="s">
        <v>1155</v>
      </c>
      <c r="C79" s="896">
        <v>600000</v>
      </c>
      <c r="D79" s="896">
        <v>75000</v>
      </c>
      <c r="E79" s="896" t="s">
        <v>1158</v>
      </c>
      <c r="F79" s="897" t="s">
        <v>1156</v>
      </c>
      <c r="G79" s="898" t="s">
        <v>1157</v>
      </c>
    </row>
    <row r="80" spans="1:7" s="876" customFormat="1" ht="15.95" customHeight="1">
      <c r="A80" s="908" t="s">
        <v>1121</v>
      </c>
      <c r="B80" s="909" t="s">
        <v>1159</v>
      </c>
      <c r="C80" s="909">
        <v>1200000</v>
      </c>
      <c r="D80" s="909">
        <v>150000</v>
      </c>
      <c r="E80" s="909" t="s">
        <v>1148</v>
      </c>
      <c r="F80" s="910" t="s">
        <v>1156</v>
      </c>
      <c r="G80" s="911" t="s">
        <v>1160</v>
      </c>
    </row>
    <row r="81" spans="1:7" s="876" customFormat="1" ht="9.75" customHeight="1">
      <c r="A81" s="912"/>
      <c r="B81" s="912"/>
      <c r="C81" s="912"/>
      <c r="D81" s="912"/>
      <c r="E81" s="912"/>
      <c r="F81" s="913"/>
      <c r="G81" s="912"/>
    </row>
    <row r="82" spans="1:7" s="876" customFormat="1" ht="17.25" customHeight="1">
      <c r="A82" s="912"/>
      <c r="B82" s="912"/>
      <c r="C82" s="912"/>
      <c r="D82" s="912"/>
      <c r="E82" s="912"/>
      <c r="F82" s="913"/>
      <c r="G82" s="914">
        <v>87</v>
      </c>
    </row>
    <row r="83" spans="1:7" s="4" customFormat="1" ht="31.5" customHeight="1">
      <c r="A83" s="147" t="s">
        <v>1161</v>
      </c>
      <c r="B83" s="147"/>
      <c r="C83" s="839"/>
      <c r="D83" s="839"/>
      <c r="E83" s="839"/>
      <c r="F83" s="915"/>
      <c r="G83" s="839"/>
    </row>
    <row r="84" spans="1:7" s="4" customFormat="1" ht="25.5" customHeight="1">
      <c r="A84" s="2228" t="s">
        <v>1048</v>
      </c>
      <c r="B84" s="2228"/>
      <c r="C84" s="2229"/>
      <c r="D84" s="2229"/>
      <c r="E84" s="6"/>
      <c r="F84" s="251"/>
      <c r="G84" s="865" t="s">
        <v>1049</v>
      </c>
    </row>
    <row r="85" spans="1:7" s="4" customFormat="1" ht="21" customHeight="1">
      <c r="A85" s="2294" t="s">
        <v>1050</v>
      </c>
      <c r="B85" s="2296" t="s">
        <v>1051</v>
      </c>
      <c r="C85" s="2298" t="s">
        <v>1052</v>
      </c>
      <c r="D85" s="2298" t="s">
        <v>1053</v>
      </c>
      <c r="E85" s="2298"/>
      <c r="F85" s="2296" t="s">
        <v>1054</v>
      </c>
      <c r="G85" s="2300" t="s">
        <v>1055</v>
      </c>
    </row>
    <row r="86" spans="1:7" s="4" customFormat="1" ht="40.5" customHeight="1">
      <c r="A86" s="2295"/>
      <c r="B86" s="2297"/>
      <c r="C86" s="2299"/>
      <c r="D86" s="866" t="s">
        <v>1056</v>
      </c>
      <c r="E86" s="866" t="s">
        <v>1057</v>
      </c>
      <c r="F86" s="2297"/>
      <c r="G86" s="2301"/>
    </row>
    <row r="87" spans="1:7" s="876" customFormat="1" ht="16.899999999999999" customHeight="1">
      <c r="A87" s="891" t="s">
        <v>1121</v>
      </c>
      <c r="B87" s="892" t="s">
        <v>1159</v>
      </c>
      <c r="C87" s="892">
        <v>600000</v>
      </c>
      <c r="D87" s="892">
        <v>150000</v>
      </c>
      <c r="E87" s="892" t="s">
        <v>1151</v>
      </c>
      <c r="F87" s="893" t="s">
        <v>1156</v>
      </c>
      <c r="G87" s="894" t="s">
        <v>1160</v>
      </c>
    </row>
    <row r="88" spans="1:7" s="876" customFormat="1" ht="16.899999999999999" customHeight="1">
      <c r="A88" s="895" t="s">
        <v>1121</v>
      </c>
      <c r="B88" s="896" t="s">
        <v>1162</v>
      </c>
      <c r="C88" s="896">
        <v>234500</v>
      </c>
      <c r="D88" s="896">
        <v>234500</v>
      </c>
      <c r="E88" s="896" t="s">
        <v>1163</v>
      </c>
      <c r="F88" s="897" t="s">
        <v>1068</v>
      </c>
      <c r="G88" s="898" t="s">
        <v>1164</v>
      </c>
    </row>
    <row r="89" spans="1:7" s="876" customFormat="1" ht="16.899999999999999" customHeight="1">
      <c r="A89" s="895" t="s">
        <v>1121</v>
      </c>
      <c r="B89" s="896" t="s">
        <v>1162</v>
      </c>
      <c r="C89" s="896">
        <v>127100</v>
      </c>
      <c r="D89" s="896">
        <v>127100</v>
      </c>
      <c r="E89" s="896" t="s">
        <v>1142</v>
      </c>
      <c r="F89" s="897" t="s">
        <v>1068</v>
      </c>
      <c r="G89" s="898" t="s">
        <v>1164</v>
      </c>
    </row>
    <row r="90" spans="1:7" s="876" customFormat="1" ht="16.899999999999999" customHeight="1">
      <c r="A90" s="895" t="s">
        <v>1121</v>
      </c>
      <c r="B90" s="896" t="s">
        <v>1165</v>
      </c>
      <c r="C90" s="896">
        <v>549000</v>
      </c>
      <c r="D90" s="896">
        <v>183000</v>
      </c>
      <c r="E90" s="896" t="s">
        <v>1166</v>
      </c>
      <c r="F90" s="897" t="s">
        <v>1059</v>
      </c>
      <c r="G90" s="898" t="s">
        <v>1167</v>
      </c>
    </row>
    <row r="91" spans="1:7" s="876" customFormat="1" ht="16.899999999999999" customHeight="1">
      <c r="A91" s="895" t="s">
        <v>1121</v>
      </c>
      <c r="B91" s="896" t="s">
        <v>1165</v>
      </c>
      <c r="C91" s="896">
        <v>299000</v>
      </c>
      <c r="D91" s="896">
        <v>299000</v>
      </c>
      <c r="E91" s="896" t="s">
        <v>1142</v>
      </c>
      <c r="F91" s="897" t="s">
        <v>1059</v>
      </c>
      <c r="G91" s="898" t="s">
        <v>1167</v>
      </c>
    </row>
    <row r="92" spans="1:7" s="876" customFormat="1" ht="16.899999999999999" customHeight="1">
      <c r="A92" s="895" t="s">
        <v>1090</v>
      </c>
      <c r="B92" s="896" t="s">
        <v>1168</v>
      </c>
      <c r="C92" s="896">
        <v>200000</v>
      </c>
      <c r="D92" s="896">
        <v>100000</v>
      </c>
      <c r="E92" s="896" t="s">
        <v>1140</v>
      </c>
      <c r="F92" s="897" t="s">
        <v>1169</v>
      </c>
      <c r="G92" s="898" t="s">
        <v>1170</v>
      </c>
    </row>
    <row r="93" spans="1:7" s="876" customFormat="1" ht="16.899999999999999" customHeight="1">
      <c r="A93" s="895" t="s">
        <v>1090</v>
      </c>
      <c r="B93" s="896" t="s">
        <v>1168</v>
      </c>
      <c r="C93" s="896">
        <v>100000</v>
      </c>
      <c r="D93" s="896">
        <v>100000</v>
      </c>
      <c r="E93" s="896" t="s">
        <v>1142</v>
      </c>
      <c r="F93" s="897" t="s">
        <v>1169</v>
      </c>
      <c r="G93" s="898" t="s">
        <v>1170</v>
      </c>
    </row>
    <row r="94" spans="1:7" s="876" customFormat="1" ht="16.899999999999999" customHeight="1">
      <c r="A94" s="895" t="s">
        <v>1090</v>
      </c>
      <c r="B94" s="896" t="s">
        <v>1168</v>
      </c>
      <c r="C94" s="896">
        <v>600000</v>
      </c>
      <c r="D94" s="896">
        <v>150000</v>
      </c>
      <c r="E94" s="896" t="s">
        <v>1171</v>
      </c>
      <c r="F94" s="897" t="s">
        <v>1169</v>
      </c>
      <c r="G94" s="898" t="s">
        <v>1170</v>
      </c>
    </row>
    <row r="95" spans="1:7" s="876" customFormat="1" ht="16.899999999999999" customHeight="1">
      <c r="A95" s="895" t="s">
        <v>1090</v>
      </c>
      <c r="B95" s="896" t="s">
        <v>1168</v>
      </c>
      <c r="C95" s="896">
        <v>300000</v>
      </c>
      <c r="D95" s="896">
        <v>150000</v>
      </c>
      <c r="E95" s="896" t="s">
        <v>1172</v>
      </c>
      <c r="F95" s="897" t="s">
        <v>1169</v>
      </c>
      <c r="G95" s="898" t="s">
        <v>1170</v>
      </c>
    </row>
    <row r="96" spans="1:7" s="876" customFormat="1" ht="16.899999999999999" customHeight="1">
      <c r="A96" s="895" t="s">
        <v>1090</v>
      </c>
      <c r="B96" s="896" t="s">
        <v>1168</v>
      </c>
      <c r="C96" s="896">
        <v>573200</v>
      </c>
      <c r="D96" s="896">
        <v>286600</v>
      </c>
      <c r="E96" s="896" t="s">
        <v>1140</v>
      </c>
      <c r="F96" s="897" t="s">
        <v>1169</v>
      </c>
      <c r="G96" s="898" t="s">
        <v>1170</v>
      </c>
    </row>
    <row r="97" spans="1:7" s="876" customFormat="1" ht="16.899999999999999" customHeight="1">
      <c r="A97" s="895" t="s">
        <v>1090</v>
      </c>
      <c r="B97" s="896" t="s">
        <v>1168</v>
      </c>
      <c r="C97" s="896">
        <v>298700</v>
      </c>
      <c r="D97" s="896">
        <v>298700</v>
      </c>
      <c r="E97" s="896" t="s">
        <v>1142</v>
      </c>
      <c r="F97" s="897" t="s">
        <v>1169</v>
      </c>
      <c r="G97" s="898" t="s">
        <v>1170</v>
      </c>
    </row>
    <row r="98" spans="1:7" s="876" customFormat="1" ht="16.899999999999999" customHeight="1">
      <c r="A98" s="895" t="s">
        <v>1097</v>
      </c>
      <c r="B98" s="896" t="s">
        <v>1173</v>
      </c>
      <c r="C98" s="896">
        <v>321458</v>
      </c>
      <c r="D98" s="896">
        <v>160729</v>
      </c>
      <c r="E98" s="896" t="s">
        <v>1140</v>
      </c>
      <c r="F98" s="897" t="s">
        <v>1156</v>
      </c>
      <c r="G98" s="898" t="s">
        <v>1174</v>
      </c>
    </row>
    <row r="99" spans="1:7" s="876" customFormat="1" ht="16.899999999999999" customHeight="1">
      <c r="A99" s="895" t="s">
        <v>1097</v>
      </c>
      <c r="B99" s="896" t="s">
        <v>1173</v>
      </c>
      <c r="C99" s="896">
        <v>182081</v>
      </c>
      <c r="D99" s="896">
        <v>182081</v>
      </c>
      <c r="E99" s="896" t="s">
        <v>1142</v>
      </c>
      <c r="F99" s="897" t="s">
        <v>1156</v>
      </c>
      <c r="G99" s="898" t="s">
        <v>1174</v>
      </c>
    </row>
    <row r="100" spans="1:7" s="876" customFormat="1" ht="16.899999999999999" customHeight="1">
      <c r="A100" s="895" t="s">
        <v>1097</v>
      </c>
      <c r="B100" s="896" t="s">
        <v>1173</v>
      </c>
      <c r="C100" s="896">
        <v>327958</v>
      </c>
      <c r="D100" s="896">
        <v>163979</v>
      </c>
      <c r="E100" s="896" t="s">
        <v>1140</v>
      </c>
      <c r="F100" s="897" t="s">
        <v>1156</v>
      </c>
      <c r="G100" s="898" t="s">
        <v>1174</v>
      </c>
    </row>
    <row r="101" spans="1:7" s="876" customFormat="1" ht="16.899999999999999" customHeight="1">
      <c r="A101" s="895" t="s">
        <v>1097</v>
      </c>
      <c r="B101" s="896" t="s">
        <v>1173</v>
      </c>
      <c r="C101" s="896">
        <v>180950</v>
      </c>
      <c r="D101" s="896">
        <v>180950</v>
      </c>
      <c r="E101" s="896" t="s">
        <v>1142</v>
      </c>
      <c r="F101" s="897" t="s">
        <v>1156</v>
      </c>
      <c r="G101" s="898" t="s">
        <v>1174</v>
      </c>
    </row>
    <row r="102" spans="1:7" s="876" customFormat="1" ht="16.899999999999999" customHeight="1">
      <c r="A102" s="895" t="s">
        <v>1097</v>
      </c>
      <c r="B102" s="896" t="s">
        <v>1173</v>
      </c>
      <c r="C102" s="896">
        <v>300000</v>
      </c>
      <c r="D102" s="896">
        <v>150000</v>
      </c>
      <c r="E102" s="896" t="s">
        <v>1140</v>
      </c>
      <c r="F102" s="897" t="s">
        <v>1156</v>
      </c>
      <c r="G102" s="898" t="s">
        <v>1174</v>
      </c>
    </row>
    <row r="103" spans="1:7" s="876" customFormat="1" ht="16.899999999999999" customHeight="1">
      <c r="A103" s="895" t="s">
        <v>1097</v>
      </c>
      <c r="B103" s="896" t="s">
        <v>1173</v>
      </c>
      <c r="C103" s="896">
        <v>150000</v>
      </c>
      <c r="D103" s="896">
        <v>150000</v>
      </c>
      <c r="E103" s="896" t="s">
        <v>1142</v>
      </c>
      <c r="F103" s="897" t="s">
        <v>1156</v>
      </c>
      <c r="G103" s="898" t="s">
        <v>1174</v>
      </c>
    </row>
    <row r="104" spans="1:7" s="876" customFormat="1" ht="16.899999999999999" customHeight="1">
      <c r="A104" s="895" t="s">
        <v>1090</v>
      </c>
      <c r="B104" s="896" t="s">
        <v>1175</v>
      </c>
      <c r="C104" s="896">
        <v>600000</v>
      </c>
      <c r="D104" s="896">
        <v>100000</v>
      </c>
      <c r="E104" s="896" t="s">
        <v>1144</v>
      </c>
      <c r="F104" s="897" t="s">
        <v>1061</v>
      </c>
      <c r="G104" s="898" t="s">
        <v>1176</v>
      </c>
    </row>
    <row r="105" spans="1:7" s="876" customFormat="1" ht="16.899999999999999" customHeight="1">
      <c r="A105" s="895" t="s">
        <v>1090</v>
      </c>
      <c r="B105" s="896" t="s">
        <v>1175</v>
      </c>
      <c r="C105" s="896">
        <v>200000</v>
      </c>
      <c r="D105" s="896">
        <v>200000</v>
      </c>
      <c r="E105" s="896" t="s">
        <v>1142</v>
      </c>
      <c r="F105" s="897" t="s">
        <v>1061</v>
      </c>
      <c r="G105" s="898" t="s">
        <v>1176</v>
      </c>
    </row>
    <row r="106" spans="1:7" s="876" customFormat="1" ht="16.899999999999999" customHeight="1">
      <c r="A106" s="895" t="s">
        <v>1090</v>
      </c>
      <c r="B106" s="896" t="s">
        <v>1175</v>
      </c>
      <c r="C106" s="896">
        <v>100000</v>
      </c>
      <c r="D106" s="896">
        <v>100000</v>
      </c>
      <c r="E106" s="896" t="s">
        <v>1142</v>
      </c>
      <c r="F106" s="897" t="s">
        <v>1061</v>
      </c>
      <c r="G106" s="898" t="s">
        <v>1176</v>
      </c>
    </row>
    <row r="107" spans="1:7" s="876" customFormat="1" ht="16.899999999999999" customHeight="1">
      <c r="A107" s="895" t="s">
        <v>1116</v>
      </c>
      <c r="B107" s="896" t="s">
        <v>1177</v>
      </c>
      <c r="C107" s="896">
        <v>572600</v>
      </c>
      <c r="D107" s="896">
        <v>286300</v>
      </c>
      <c r="E107" s="896" t="s">
        <v>1140</v>
      </c>
      <c r="F107" s="897" t="s">
        <v>1061</v>
      </c>
      <c r="G107" s="898" t="s">
        <v>1178</v>
      </c>
    </row>
    <row r="108" spans="1:7" s="876" customFormat="1" ht="16.899999999999999" customHeight="1">
      <c r="A108" s="895" t="s">
        <v>1116</v>
      </c>
      <c r="B108" s="896" t="s">
        <v>1177</v>
      </c>
      <c r="C108" s="896">
        <v>295900</v>
      </c>
      <c r="D108" s="896">
        <v>295900</v>
      </c>
      <c r="E108" s="896" t="s">
        <v>1142</v>
      </c>
      <c r="F108" s="897" t="s">
        <v>1061</v>
      </c>
      <c r="G108" s="898" t="s">
        <v>1178</v>
      </c>
    </row>
    <row r="109" spans="1:7" s="876" customFormat="1" ht="16.899999999999999" customHeight="1">
      <c r="A109" s="895" t="s">
        <v>1121</v>
      </c>
      <c r="B109" s="896" t="s">
        <v>1179</v>
      </c>
      <c r="C109" s="896">
        <v>70000</v>
      </c>
      <c r="D109" s="896">
        <v>35000</v>
      </c>
      <c r="E109" s="896" t="s">
        <v>1180</v>
      </c>
      <c r="F109" s="897" t="s">
        <v>1030</v>
      </c>
      <c r="G109" s="898" t="s">
        <v>1181</v>
      </c>
    </row>
    <row r="110" spans="1:7" s="876" customFormat="1" ht="16.899999999999999" customHeight="1">
      <c r="A110" s="895" t="s">
        <v>1121</v>
      </c>
      <c r="B110" s="896" t="s">
        <v>1179</v>
      </c>
      <c r="C110" s="896">
        <v>35000</v>
      </c>
      <c r="D110" s="896">
        <v>35000</v>
      </c>
      <c r="E110" s="896" t="s">
        <v>1182</v>
      </c>
      <c r="F110" s="897" t="s">
        <v>1030</v>
      </c>
      <c r="G110" s="898" t="s">
        <v>1181</v>
      </c>
    </row>
    <row r="111" spans="1:7" s="876" customFormat="1" ht="16.899999999999999" customHeight="1">
      <c r="A111" s="916" t="s">
        <v>1183</v>
      </c>
      <c r="B111" s="896" t="s">
        <v>1184</v>
      </c>
      <c r="C111" s="896">
        <v>612400</v>
      </c>
      <c r="D111" s="896">
        <v>153100</v>
      </c>
      <c r="E111" s="896" t="s">
        <v>1171</v>
      </c>
      <c r="F111" s="897" t="s">
        <v>1073</v>
      </c>
      <c r="G111" s="898" t="s">
        <v>1185</v>
      </c>
    </row>
    <row r="112" spans="1:7" s="876" customFormat="1" ht="16.899999999999999" customHeight="1">
      <c r="A112" s="916" t="s">
        <v>1183</v>
      </c>
      <c r="B112" s="896" t="s">
        <v>1184</v>
      </c>
      <c r="C112" s="896">
        <v>376800</v>
      </c>
      <c r="D112" s="896">
        <v>188400</v>
      </c>
      <c r="E112" s="896" t="s">
        <v>1172</v>
      </c>
      <c r="F112" s="897" t="s">
        <v>1073</v>
      </c>
      <c r="G112" s="898" t="s">
        <v>1185</v>
      </c>
    </row>
    <row r="113" spans="1:7" s="876" customFormat="1" ht="16.899999999999999" customHeight="1">
      <c r="A113" s="895" t="s">
        <v>1186</v>
      </c>
      <c r="B113" s="896" t="s">
        <v>1187</v>
      </c>
      <c r="C113" s="896">
        <v>321920</v>
      </c>
      <c r="D113" s="896">
        <v>160960</v>
      </c>
      <c r="E113" s="896" t="s">
        <v>1140</v>
      </c>
      <c r="F113" s="897" t="s">
        <v>1096</v>
      </c>
      <c r="G113" s="898" t="s">
        <v>1188</v>
      </c>
    </row>
    <row r="114" spans="1:7" s="876" customFormat="1" ht="16.899999999999999" customHeight="1">
      <c r="A114" s="895" t="s">
        <v>1186</v>
      </c>
      <c r="B114" s="896" t="s">
        <v>1187</v>
      </c>
      <c r="C114" s="896">
        <v>178830</v>
      </c>
      <c r="D114" s="896">
        <v>178830</v>
      </c>
      <c r="E114" s="896" t="s">
        <v>1142</v>
      </c>
      <c r="F114" s="897" t="s">
        <v>1096</v>
      </c>
      <c r="G114" s="898" t="s">
        <v>1188</v>
      </c>
    </row>
    <row r="115" spans="1:7" s="876" customFormat="1" ht="16.899999999999999" customHeight="1">
      <c r="A115" s="895" t="s">
        <v>1186</v>
      </c>
      <c r="B115" s="896" t="s">
        <v>1187</v>
      </c>
      <c r="C115" s="896">
        <v>349000</v>
      </c>
      <c r="D115" s="896">
        <v>174500</v>
      </c>
      <c r="E115" s="896" t="s">
        <v>1140</v>
      </c>
      <c r="F115" s="897" t="s">
        <v>1096</v>
      </c>
      <c r="G115" s="898" t="s">
        <v>1188</v>
      </c>
    </row>
    <row r="116" spans="1:7" s="876" customFormat="1" ht="16.899999999999999" customHeight="1">
      <c r="A116" s="895" t="s">
        <v>1186</v>
      </c>
      <c r="B116" s="896" t="s">
        <v>1187</v>
      </c>
      <c r="C116" s="896">
        <v>184000</v>
      </c>
      <c r="D116" s="896">
        <v>184000</v>
      </c>
      <c r="E116" s="896" t="s">
        <v>1142</v>
      </c>
      <c r="F116" s="897" t="s">
        <v>1096</v>
      </c>
      <c r="G116" s="898" t="s">
        <v>1188</v>
      </c>
    </row>
    <row r="117" spans="1:7" s="876" customFormat="1" ht="16.899999999999999" customHeight="1">
      <c r="A117" s="895" t="s">
        <v>1186</v>
      </c>
      <c r="B117" s="896" t="s">
        <v>1187</v>
      </c>
      <c r="C117" s="896">
        <v>250000</v>
      </c>
      <c r="D117" s="896">
        <v>250000</v>
      </c>
      <c r="E117" s="896" t="s">
        <v>1163</v>
      </c>
      <c r="F117" s="897" t="s">
        <v>1096</v>
      </c>
      <c r="G117" s="898" t="s">
        <v>1188</v>
      </c>
    </row>
    <row r="118" spans="1:7" s="876" customFormat="1" ht="16.899999999999999" customHeight="1">
      <c r="A118" s="895" t="s">
        <v>1186</v>
      </c>
      <c r="B118" s="896" t="s">
        <v>1187</v>
      </c>
      <c r="C118" s="896">
        <v>132000</v>
      </c>
      <c r="D118" s="896">
        <v>132000</v>
      </c>
      <c r="E118" s="896" t="s">
        <v>1142</v>
      </c>
      <c r="F118" s="897" t="s">
        <v>1096</v>
      </c>
      <c r="G118" s="898" t="s">
        <v>1188</v>
      </c>
    </row>
    <row r="119" spans="1:7" s="876" customFormat="1" ht="16.899999999999999" customHeight="1">
      <c r="A119" s="908" t="s">
        <v>1186</v>
      </c>
      <c r="B119" s="909" t="s">
        <v>1187</v>
      </c>
      <c r="C119" s="909">
        <v>539600</v>
      </c>
      <c r="D119" s="909">
        <v>269800</v>
      </c>
      <c r="E119" s="909" t="s">
        <v>1140</v>
      </c>
      <c r="F119" s="910" t="s">
        <v>1096</v>
      </c>
      <c r="G119" s="911" t="s">
        <v>1188</v>
      </c>
    </row>
    <row r="120" spans="1:7" s="876" customFormat="1" ht="9" customHeight="1">
      <c r="A120" s="912"/>
      <c r="B120" s="912"/>
      <c r="C120" s="912"/>
      <c r="D120" s="912"/>
      <c r="E120" s="912"/>
      <c r="F120" s="913"/>
      <c r="G120" s="912"/>
    </row>
    <row r="121" spans="1:7" s="876" customFormat="1" ht="14.25" customHeight="1">
      <c r="A121" s="2302">
        <v>88</v>
      </c>
      <c r="B121" s="2302"/>
      <c r="C121" s="912"/>
      <c r="D121" s="912"/>
      <c r="E121" s="912"/>
      <c r="F121" s="913"/>
      <c r="G121" s="912"/>
    </row>
    <row r="122" spans="1:7" s="4" customFormat="1" ht="31.5" customHeight="1">
      <c r="A122" s="147" t="s">
        <v>1189</v>
      </c>
      <c r="B122" s="147"/>
      <c r="C122" s="839"/>
      <c r="D122" s="839"/>
      <c r="E122" s="839"/>
      <c r="F122" s="915"/>
      <c r="G122" s="839"/>
    </row>
    <row r="123" spans="1:7" s="4" customFormat="1" ht="25.5" customHeight="1">
      <c r="A123" s="2228" t="s">
        <v>1048</v>
      </c>
      <c r="B123" s="2228"/>
      <c r="C123" s="2229"/>
      <c r="D123" s="2229"/>
      <c r="E123" s="6"/>
      <c r="F123" s="251"/>
      <c r="G123" s="865" t="s">
        <v>1049</v>
      </c>
    </row>
    <row r="124" spans="1:7" s="4" customFormat="1" ht="21" customHeight="1">
      <c r="A124" s="2294" t="s">
        <v>1050</v>
      </c>
      <c r="B124" s="2296" t="s">
        <v>1051</v>
      </c>
      <c r="C124" s="2298" t="s">
        <v>1052</v>
      </c>
      <c r="D124" s="2298" t="s">
        <v>1053</v>
      </c>
      <c r="E124" s="2298"/>
      <c r="F124" s="2296" t="s">
        <v>1054</v>
      </c>
      <c r="G124" s="2300" t="s">
        <v>1055</v>
      </c>
    </row>
    <row r="125" spans="1:7" s="4" customFormat="1" ht="40.5" customHeight="1">
      <c r="A125" s="2295"/>
      <c r="B125" s="2297"/>
      <c r="C125" s="2299"/>
      <c r="D125" s="866" t="s">
        <v>1056</v>
      </c>
      <c r="E125" s="866" t="s">
        <v>1057</v>
      </c>
      <c r="F125" s="2297"/>
      <c r="G125" s="2301"/>
    </row>
    <row r="126" spans="1:7" s="876" customFormat="1" ht="16.899999999999999" customHeight="1">
      <c r="A126" s="895" t="s">
        <v>1186</v>
      </c>
      <c r="B126" s="896" t="s">
        <v>1187</v>
      </c>
      <c r="C126" s="896">
        <v>306400</v>
      </c>
      <c r="D126" s="896">
        <v>306400</v>
      </c>
      <c r="E126" s="896" t="s">
        <v>1142</v>
      </c>
      <c r="F126" s="897" t="s">
        <v>1096</v>
      </c>
      <c r="G126" s="898" t="s">
        <v>1188</v>
      </c>
    </row>
    <row r="127" spans="1:7" s="876" customFormat="1" ht="16.899999999999999" customHeight="1">
      <c r="A127" s="895" t="s">
        <v>1190</v>
      </c>
      <c r="B127" s="896" t="s">
        <v>1191</v>
      </c>
      <c r="C127" s="896">
        <v>1145200</v>
      </c>
      <c r="D127" s="896">
        <v>286300</v>
      </c>
      <c r="E127" s="896" t="s">
        <v>1171</v>
      </c>
      <c r="F127" s="897" t="s">
        <v>1061</v>
      </c>
      <c r="G127" s="898" t="s">
        <v>1192</v>
      </c>
    </row>
    <row r="128" spans="1:7" s="876" customFormat="1" ht="16.899999999999999" customHeight="1">
      <c r="A128" s="895" t="s">
        <v>1190</v>
      </c>
      <c r="B128" s="896" t="s">
        <v>1191</v>
      </c>
      <c r="C128" s="896">
        <v>571600</v>
      </c>
      <c r="D128" s="896">
        <v>285800</v>
      </c>
      <c r="E128" s="896" t="s">
        <v>1172</v>
      </c>
      <c r="F128" s="897" t="s">
        <v>1061</v>
      </c>
      <c r="G128" s="898" t="s">
        <v>1192</v>
      </c>
    </row>
    <row r="129" spans="1:7" s="876" customFormat="1" ht="16.899999999999999" customHeight="1">
      <c r="A129" s="895" t="s">
        <v>1193</v>
      </c>
      <c r="B129" s="896" t="s">
        <v>1193</v>
      </c>
      <c r="C129" s="896">
        <v>26650</v>
      </c>
      <c r="D129" s="896">
        <v>26650</v>
      </c>
      <c r="E129" s="896" t="s">
        <v>1163</v>
      </c>
      <c r="F129" s="897" t="s">
        <v>1149</v>
      </c>
      <c r="G129" s="898" t="s">
        <v>1194</v>
      </c>
    </row>
    <row r="130" spans="1:7" s="876" customFormat="1" ht="16.899999999999999" customHeight="1">
      <c r="A130" s="895" t="s">
        <v>1193</v>
      </c>
      <c r="B130" s="896" t="s">
        <v>1193</v>
      </c>
      <c r="C130" s="896">
        <v>19186</v>
      </c>
      <c r="D130" s="896">
        <v>19186</v>
      </c>
      <c r="E130" s="896" t="s">
        <v>1142</v>
      </c>
      <c r="F130" s="897" t="s">
        <v>1149</v>
      </c>
      <c r="G130" s="898" t="s">
        <v>1194</v>
      </c>
    </row>
    <row r="131" spans="1:7" s="876" customFormat="1" ht="16.899999999999999" customHeight="1">
      <c r="A131" s="895" t="s">
        <v>1195</v>
      </c>
      <c r="B131" s="896" t="s">
        <v>1196</v>
      </c>
      <c r="C131" s="896">
        <v>485800</v>
      </c>
      <c r="D131" s="896">
        <v>242900</v>
      </c>
      <c r="E131" s="896" t="s">
        <v>1140</v>
      </c>
      <c r="F131" s="897" t="s">
        <v>1061</v>
      </c>
      <c r="G131" s="898" t="s">
        <v>1197</v>
      </c>
    </row>
    <row r="132" spans="1:7" s="876" customFormat="1" ht="16.899999999999999" customHeight="1">
      <c r="A132" s="895" t="s">
        <v>1195</v>
      </c>
      <c r="B132" s="896" t="s">
        <v>1196</v>
      </c>
      <c r="C132" s="896">
        <v>265400</v>
      </c>
      <c r="D132" s="896">
        <v>265400</v>
      </c>
      <c r="E132" s="896" t="s">
        <v>1142</v>
      </c>
      <c r="F132" s="897" t="s">
        <v>1061</v>
      </c>
      <c r="G132" s="898" t="s">
        <v>1197</v>
      </c>
    </row>
    <row r="133" spans="1:7" s="876" customFormat="1" ht="16.899999999999999" customHeight="1">
      <c r="A133" s="895" t="s">
        <v>1198</v>
      </c>
      <c r="B133" s="896" t="s">
        <v>1199</v>
      </c>
      <c r="C133" s="896">
        <v>292000</v>
      </c>
      <c r="D133" s="896">
        <v>292000</v>
      </c>
      <c r="E133" s="896" t="s">
        <v>1163</v>
      </c>
      <c r="F133" s="897" t="s">
        <v>1169</v>
      </c>
      <c r="G133" s="898" t="s">
        <v>1200</v>
      </c>
    </row>
    <row r="134" spans="1:7" s="876" customFormat="1" ht="16.899999999999999" customHeight="1">
      <c r="A134" s="895" t="s">
        <v>1198</v>
      </c>
      <c r="B134" s="896" t="s">
        <v>1199</v>
      </c>
      <c r="C134" s="896">
        <v>150800</v>
      </c>
      <c r="D134" s="896">
        <v>150800</v>
      </c>
      <c r="E134" s="896" t="s">
        <v>1142</v>
      </c>
      <c r="F134" s="897" t="s">
        <v>1169</v>
      </c>
      <c r="G134" s="898" t="s">
        <v>1200</v>
      </c>
    </row>
    <row r="135" spans="1:7" s="876" customFormat="1" ht="16.899999999999999" customHeight="1">
      <c r="A135" s="916" t="s">
        <v>1201</v>
      </c>
      <c r="B135" s="896" t="s">
        <v>1202</v>
      </c>
      <c r="C135" s="896">
        <v>497040</v>
      </c>
      <c r="D135" s="896">
        <v>165680</v>
      </c>
      <c r="E135" s="896" t="s">
        <v>1166</v>
      </c>
      <c r="F135" s="897" t="s">
        <v>1061</v>
      </c>
      <c r="G135" s="898" t="s">
        <v>1203</v>
      </c>
    </row>
    <row r="136" spans="1:7" s="876" customFormat="1" ht="16.899999999999999" customHeight="1">
      <c r="A136" s="916" t="s">
        <v>1201</v>
      </c>
      <c r="B136" s="896" t="s">
        <v>1202</v>
      </c>
      <c r="C136" s="896">
        <v>272790</v>
      </c>
      <c r="D136" s="896">
        <v>272790</v>
      </c>
      <c r="E136" s="896" t="s">
        <v>1142</v>
      </c>
      <c r="F136" s="897" t="s">
        <v>1061</v>
      </c>
      <c r="G136" s="898" t="s">
        <v>1203</v>
      </c>
    </row>
    <row r="137" spans="1:7" s="876" customFormat="1" ht="16.899999999999999" customHeight="1">
      <c r="A137" s="895" t="s">
        <v>1204</v>
      </c>
      <c r="B137" s="896" t="s">
        <v>1205</v>
      </c>
      <c r="C137" s="896">
        <v>571600</v>
      </c>
      <c r="D137" s="896">
        <v>285800</v>
      </c>
      <c r="E137" s="896" t="s">
        <v>1140</v>
      </c>
      <c r="F137" s="897" t="s">
        <v>1073</v>
      </c>
      <c r="G137" s="898" t="s">
        <v>1206</v>
      </c>
    </row>
    <row r="138" spans="1:7" s="876" customFormat="1" ht="16.899999999999999" customHeight="1">
      <c r="A138" s="895" t="s">
        <v>1204</v>
      </c>
      <c r="B138" s="896" t="s">
        <v>1205</v>
      </c>
      <c r="C138" s="896">
        <v>292600</v>
      </c>
      <c r="D138" s="896">
        <v>292600</v>
      </c>
      <c r="E138" s="896" t="s">
        <v>1142</v>
      </c>
      <c r="F138" s="897" t="s">
        <v>1073</v>
      </c>
      <c r="G138" s="898" t="s">
        <v>1206</v>
      </c>
    </row>
    <row r="139" spans="1:7" s="876" customFormat="1" ht="16.899999999999999" customHeight="1">
      <c r="A139" s="895" t="s">
        <v>1204</v>
      </c>
      <c r="B139" s="896" t="s">
        <v>1205</v>
      </c>
      <c r="C139" s="896">
        <v>327600</v>
      </c>
      <c r="D139" s="896">
        <v>163800</v>
      </c>
      <c r="E139" s="896" t="s">
        <v>1140</v>
      </c>
      <c r="F139" s="897" t="s">
        <v>1073</v>
      </c>
      <c r="G139" s="898" t="s">
        <v>1206</v>
      </c>
    </row>
    <row r="140" spans="1:7" s="876" customFormat="1" ht="16.899999999999999" customHeight="1">
      <c r="A140" s="895" t="s">
        <v>1204</v>
      </c>
      <c r="B140" s="896" t="s">
        <v>1205</v>
      </c>
      <c r="C140" s="896">
        <v>197900</v>
      </c>
      <c r="D140" s="896">
        <v>197900</v>
      </c>
      <c r="E140" s="896" t="s">
        <v>1142</v>
      </c>
      <c r="F140" s="897" t="s">
        <v>1073</v>
      </c>
      <c r="G140" s="898" t="s">
        <v>1206</v>
      </c>
    </row>
    <row r="141" spans="1:7" s="876" customFormat="1" ht="16.899999999999999" customHeight="1">
      <c r="A141" s="895" t="s">
        <v>1207</v>
      </c>
      <c r="B141" s="896" t="s">
        <v>626</v>
      </c>
      <c r="C141" s="896">
        <v>117894</v>
      </c>
      <c r="D141" s="896">
        <v>58947</v>
      </c>
      <c r="E141" s="896" t="s">
        <v>1208</v>
      </c>
      <c r="F141" s="897" t="s">
        <v>1209</v>
      </c>
      <c r="G141" s="898" t="s">
        <v>1210</v>
      </c>
    </row>
    <row r="142" spans="1:7" s="876" customFormat="1" ht="16.899999999999999" customHeight="1">
      <c r="A142" s="895" t="s">
        <v>1207</v>
      </c>
      <c r="B142" s="896" t="s">
        <v>626</v>
      </c>
      <c r="C142" s="896">
        <v>69552</v>
      </c>
      <c r="D142" s="896">
        <v>34776</v>
      </c>
      <c r="E142" s="896" t="s">
        <v>1211</v>
      </c>
      <c r="F142" s="897" t="s">
        <v>1209</v>
      </c>
      <c r="G142" s="898" t="s">
        <v>1210</v>
      </c>
    </row>
    <row r="143" spans="1:7" s="876" customFormat="1" ht="16.899999999999999" customHeight="1">
      <c r="A143" s="916" t="s">
        <v>1212</v>
      </c>
      <c r="B143" s="896" t="s">
        <v>1213</v>
      </c>
      <c r="C143" s="896">
        <v>1102000</v>
      </c>
      <c r="D143" s="896">
        <v>275500</v>
      </c>
      <c r="E143" s="896" t="s">
        <v>1171</v>
      </c>
      <c r="F143" s="897" t="s">
        <v>1061</v>
      </c>
      <c r="G143" s="898" t="s">
        <v>1214</v>
      </c>
    </row>
    <row r="144" spans="1:7" s="876" customFormat="1" ht="16.899999999999999" customHeight="1">
      <c r="A144" s="916" t="s">
        <v>1212</v>
      </c>
      <c r="B144" s="896" t="s">
        <v>1213</v>
      </c>
      <c r="C144" s="896">
        <v>593200</v>
      </c>
      <c r="D144" s="896">
        <v>296600</v>
      </c>
      <c r="E144" s="896" t="s">
        <v>1172</v>
      </c>
      <c r="F144" s="897" t="s">
        <v>1061</v>
      </c>
      <c r="G144" s="898" t="s">
        <v>1214</v>
      </c>
    </row>
    <row r="145" spans="1:7" s="876" customFormat="1" ht="16.899999999999999" customHeight="1">
      <c r="A145" s="895" t="s">
        <v>1215</v>
      </c>
      <c r="B145" s="896" t="s">
        <v>1216</v>
      </c>
      <c r="C145" s="896">
        <v>732800</v>
      </c>
      <c r="D145" s="896">
        <v>183200</v>
      </c>
      <c r="E145" s="896" t="s">
        <v>1171</v>
      </c>
      <c r="F145" s="897" t="s">
        <v>1156</v>
      </c>
      <c r="G145" s="898" t="s">
        <v>1217</v>
      </c>
    </row>
    <row r="146" spans="1:7" s="876" customFormat="1" ht="16.899999999999999" customHeight="1">
      <c r="A146" s="895" t="s">
        <v>1215</v>
      </c>
      <c r="B146" s="896" t="s">
        <v>1216</v>
      </c>
      <c r="C146" s="896">
        <v>416400</v>
      </c>
      <c r="D146" s="896">
        <v>208200</v>
      </c>
      <c r="E146" s="896" t="s">
        <v>1172</v>
      </c>
      <c r="F146" s="897" t="s">
        <v>1156</v>
      </c>
      <c r="G146" s="898" t="s">
        <v>1217</v>
      </c>
    </row>
    <row r="147" spans="1:7" s="876" customFormat="1" ht="16.899999999999999" customHeight="1">
      <c r="A147" s="895" t="s">
        <v>1215</v>
      </c>
      <c r="B147" s="896" t="s">
        <v>1216</v>
      </c>
      <c r="C147" s="896">
        <v>728100</v>
      </c>
      <c r="D147" s="896">
        <v>242700</v>
      </c>
      <c r="E147" s="896" t="s">
        <v>1166</v>
      </c>
      <c r="F147" s="897" t="s">
        <v>1156</v>
      </c>
      <c r="G147" s="898" t="s">
        <v>1217</v>
      </c>
    </row>
    <row r="148" spans="1:7" s="876" customFormat="1" ht="16.899999999999999" customHeight="1">
      <c r="A148" s="895" t="s">
        <v>1215</v>
      </c>
      <c r="B148" s="896" t="s">
        <v>1216</v>
      </c>
      <c r="C148" s="896">
        <v>398700</v>
      </c>
      <c r="D148" s="896">
        <v>132900</v>
      </c>
      <c r="E148" s="896" t="s">
        <v>1146</v>
      </c>
      <c r="F148" s="897" t="s">
        <v>1156</v>
      </c>
      <c r="G148" s="898" t="s">
        <v>1217</v>
      </c>
    </row>
    <row r="149" spans="1:7" s="876" customFormat="1" ht="16.899999999999999" customHeight="1">
      <c r="A149" s="895" t="s">
        <v>1215</v>
      </c>
      <c r="B149" s="896" t="s">
        <v>1216</v>
      </c>
      <c r="C149" s="896">
        <v>600000</v>
      </c>
      <c r="D149" s="896">
        <v>100000</v>
      </c>
      <c r="E149" s="896" t="s">
        <v>1144</v>
      </c>
      <c r="F149" s="897" t="s">
        <v>1156</v>
      </c>
      <c r="G149" s="898" t="s">
        <v>1217</v>
      </c>
    </row>
    <row r="150" spans="1:7" s="876" customFormat="1" ht="16.899999999999999" customHeight="1">
      <c r="A150" s="895" t="s">
        <v>1215</v>
      </c>
      <c r="B150" s="896" t="s">
        <v>1216</v>
      </c>
      <c r="C150" s="896">
        <v>300000</v>
      </c>
      <c r="D150" s="896">
        <v>150000</v>
      </c>
      <c r="E150" s="896" t="s">
        <v>1172</v>
      </c>
      <c r="F150" s="897" t="s">
        <v>1156</v>
      </c>
      <c r="G150" s="898" t="s">
        <v>1217</v>
      </c>
    </row>
    <row r="151" spans="1:7" s="876" customFormat="1" ht="16.899999999999999" customHeight="1">
      <c r="A151" s="895" t="s">
        <v>1218</v>
      </c>
      <c r="B151" s="896" t="s">
        <v>1219</v>
      </c>
      <c r="C151" s="896">
        <v>962000</v>
      </c>
      <c r="D151" s="896">
        <v>240500</v>
      </c>
      <c r="E151" s="896" t="s">
        <v>1171</v>
      </c>
      <c r="F151" s="897" t="s">
        <v>1061</v>
      </c>
      <c r="G151" s="898" t="s">
        <v>1220</v>
      </c>
    </row>
    <row r="152" spans="1:7" s="876" customFormat="1" ht="16.899999999999999" customHeight="1">
      <c r="A152" s="895" t="s">
        <v>1218</v>
      </c>
      <c r="B152" s="896" t="s">
        <v>1219</v>
      </c>
      <c r="C152" s="896">
        <v>488000</v>
      </c>
      <c r="D152" s="896">
        <v>244000</v>
      </c>
      <c r="E152" s="896" t="s">
        <v>1172</v>
      </c>
      <c r="F152" s="897" t="s">
        <v>1061</v>
      </c>
      <c r="G152" s="898" t="s">
        <v>1220</v>
      </c>
    </row>
    <row r="153" spans="1:7" s="876" customFormat="1" ht="16.899999999999999" customHeight="1">
      <c r="A153" s="895" t="s">
        <v>1221</v>
      </c>
      <c r="B153" s="896" t="s">
        <v>1222</v>
      </c>
      <c r="C153" s="896">
        <v>575400</v>
      </c>
      <c r="D153" s="896">
        <v>287700</v>
      </c>
      <c r="E153" s="896" t="s">
        <v>1140</v>
      </c>
      <c r="F153" s="897" t="s">
        <v>1061</v>
      </c>
      <c r="G153" s="898" t="s">
        <v>1223</v>
      </c>
    </row>
    <row r="154" spans="1:7" s="876" customFormat="1" ht="16.899999999999999" customHeight="1">
      <c r="A154" s="895" t="s">
        <v>1221</v>
      </c>
      <c r="B154" s="896" t="s">
        <v>1222</v>
      </c>
      <c r="C154" s="896">
        <v>298800</v>
      </c>
      <c r="D154" s="896">
        <v>298800</v>
      </c>
      <c r="E154" s="896" t="s">
        <v>1142</v>
      </c>
      <c r="F154" s="897" t="s">
        <v>1061</v>
      </c>
      <c r="G154" s="898" t="s">
        <v>1223</v>
      </c>
    </row>
    <row r="155" spans="1:7" s="876" customFormat="1" ht="16.899999999999999" customHeight="1">
      <c r="A155" s="895" t="s">
        <v>1224</v>
      </c>
      <c r="B155" s="896" t="s">
        <v>1225</v>
      </c>
      <c r="C155" s="896">
        <v>374800</v>
      </c>
      <c r="D155" s="896">
        <v>93700</v>
      </c>
      <c r="E155" s="896" t="s">
        <v>1226</v>
      </c>
      <c r="F155" s="897" t="s">
        <v>1096</v>
      </c>
      <c r="G155" s="898" t="s">
        <v>1227</v>
      </c>
    </row>
    <row r="156" spans="1:7" s="876" customFormat="1" ht="16.899999999999999" customHeight="1">
      <c r="A156" s="895" t="s">
        <v>1224</v>
      </c>
      <c r="B156" s="896" t="s">
        <v>1225</v>
      </c>
      <c r="C156" s="896">
        <v>91000</v>
      </c>
      <c r="D156" s="896">
        <v>91000</v>
      </c>
      <c r="E156" s="896" t="s">
        <v>1182</v>
      </c>
      <c r="F156" s="897" t="s">
        <v>1096</v>
      </c>
      <c r="G156" s="898" t="s">
        <v>1227</v>
      </c>
    </row>
    <row r="157" spans="1:7" s="876" customFormat="1" ht="16.899999999999999" customHeight="1">
      <c r="A157" s="917" t="s">
        <v>627</v>
      </c>
      <c r="B157" s="918"/>
      <c r="C157" s="919">
        <v>31223673</v>
      </c>
      <c r="D157" s="918"/>
      <c r="E157" s="918">
        <v>187</v>
      </c>
      <c r="F157" s="920"/>
      <c r="G157" s="921" t="s">
        <v>1228</v>
      </c>
    </row>
    <row r="158" spans="1:7" s="876" customFormat="1" ht="8.25" customHeight="1">
      <c r="A158" s="912"/>
      <c r="B158" s="912"/>
      <c r="C158" s="912"/>
      <c r="D158" s="912"/>
      <c r="E158" s="912"/>
      <c r="F158" s="913"/>
      <c r="G158" s="912"/>
    </row>
    <row r="159" spans="1:7" s="876" customFormat="1" ht="16.5" customHeight="1">
      <c r="A159" s="912"/>
      <c r="B159" s="912"/>
      <c r="C159" s="912"/>
      <c r="D159" s="912"/>
      <c r="E159" s="912"/>
      <c r="F159" s="913"/>
      <c r="G159" s="914">
        <v>89</v>
      </c>
    </row>
    <row r="160" spans="1:7" s="4" customFormat="1" ht="31.5" customHeight="1">
      <c r="A160" s="147" t="s">
        <v>1229</v>
      </c>
      <c r="B160" s="147"/>
      <c r="C160" s="839"/>
      <c r="D160" s="839"/>
      <c r="E160" s="839"/>
      <c r="F160" s="915"/>
      <c r="G160" s="839"/>
    </row>
    <row r="161" spans="1:7" s="4" customFormat="1" ht="25.5" customHeight="1">
      <c r="A161" s="2228" t="s">
        <v>1048</v>
      </c>
      <c r="B161" s="2228"/>
      <c r="C161" s="2229"/>
      <c r="D161" s="2229"/>
      <c r="E161" s="6"/>
      <c r="F161" s="251"/>
      <c r="G161" s="865" t="s">
        <v>1049</v>
      </c>
    </row>
    <row r="162" spans="1:7" s="4" customFormat="1" ht="16.5" customHeight="1">
      <c r="A162" s="2294" t="s">
        <v>1050</v>
      </c>
      <c r="B162" s="2296" t="s">
        <v>1051</v>
      </c>
      <c r="C162" s="2298" t="s">
        <v>1052</v>
      </c>
      <c r="D162" s="2298" t="s">
        <v>1053</v>
      </c>
      <c r="E162" s="2298"/>
      <c r="F162" s="2296" t="s">
        <v>1054</v>
      </c>
      <c r="G162" s="2300" t="s">
        <v>1055</v>
      </c>
    </row>
    <row r="163" spans="1:7" s="4" customFormat="1" ht="35.25" customHeight="1">
      <c r="A163" s="2295"/>
      <c r="B163" s="2297"/>
      <c r="C163" s="2299"/>
      <c r="D163" s="866" t="s">
        <v>1056</v>
      </c>
      <c r="E163" s="866" t="s">
        <v>1057</v>
      </c>
      <c r="F163" s="2297"/>
      <c r="G163" s="2301"/>
    </row>
    <row r="164" spans="1:7" s="876" customFormat="1" ht="16.5" customHeight="1">
      <c r="A164" s="895" t="s">
        <v>1058</v>
      </c>
      <c r="B164" s="896" t="s">
        <v>448</v>
      </c>
      <c r="C164" s="922">
        <v>650000</v>
      </c>
      <c r="D164" s="922">
        <v>650000</v>
      </c>
      <c r="E164" s="896">
        <v>1</v>
      </c>
      <c r="F164" s="897" t="s">
        <v>1149</v>
      </c>
      <c r="G164" s="898" t="s">
        <v>1230</v>
      </c>
    </row>
    <row r="165" spans="1:7" s="876" customFormat="1" ht="16.5" customHeight="1">
      <c r="A165" s="895" t="s">
        <v>1058</v>
      </c>
      <c r="B165" s="896" t="s">
        <v>451</v>
      </c>
      <c r="C165" s="922">
        <v>950000</v>
      </c>
      <c r="D165" s="922">
        <v>950000</v>
      </c>
      <c r="E165" s="896">
        <v>1</v>
      </c>
      <c r="F165" s="897" t="s">
        <v>1149</v>
      </c>
      <c r="G165" s="898" t="s">
        <v>1231</v>
      </c>
    </row>
    <row r="166" spans="1:7" s="876" customFormat="1" ht="16.5" customHeight="1">
      <c r="A166" s="895" t="s">
        <v>1058</v>
      </c>
      <c r="B166" s="896" t="s">
        <v>452</v>
      </c>
      <c r="C166" s="922">
        <v>950000</v>
      </c>
      <c r="D166" s="922">
        <v>950000</v>
      </c>
      <c r="E166" s="896">
        <v>1</v>
      </c>
      <c r="F166" s="897" t="s">
        <v>1149</v>
      </c>
      <c r="G166" s="898" t="s">
        <v>1232</v>
      </c>
    </row>
    <row r="167" spans="1:7" s="876" customFormat="1" ht="16.5" customHeight="1">
      <c r="A167" s="895" t="s">
        <v>1058</v>
      </c>
      <c r="B167" s="896" t="s">
        <v>454</v>
      </c>
      <c r="C167" s="922">
        <v>1000000</v>
      </c>
      <c r="D167" s="922">
        <v>1000000</v>
      </c>
      <c r="E167" s="896">
        <v>1</v>
      </c>
      <c r="F167" s="897" t="s">
        <v>1149</v>
      </c>
      <c r="G167" s="898" t="s">
        <v>1233</v>
      </c>
    </row>
    <row r="168" spans="1:7" s="876" customFormat="1" ht="16.5" customHeight="1">
      <c r="A168" s="895" t="s">
        <v>1058</v>
      </c>
      <c r="B168" s="896" t="s">
        <v>455</v>
      </c>
      <c r="C168" s="922">
        <v>1000000</v>
      </c>
      <c r="D168" s="922">
        <v>1000000</v>
      </c>
      <c r="E168" s="896">
        <v>1</v>
      </c>
      <c r="F168" s="897" t="s">
        <v>1149</v>
      </c>
      <c r="G168" s="898" t="s">
        <v>1234</v>
      </c>
    </row>
    <row r="169" spans="1:7" s="876" customFormat="1" ht="16.5" customHeight="1">
      <c r="A169" s="895" t="s">
        <v>1058</v>
      </c>
      <c r="B169" s="896" t="s">
        <v>457</v>
      </c>
      <c r="C169" s="922">
        <v>1400000</v>
      </c>
      <c r="D169" s="922">
        <v>1400000</v>
      </c>
      <c r="E169" s="896">
        <v>1</v>
      </c>
      <c r="F169" s="897" t="s">
        <v>1169</v>
      </c>
      <c r="G169" s="898" t="s">
        <v>1235</v>
      </c>
    </row>
    <row r="170" spans="1:7" s="876" customFormat="1" ht="16.5" customHeight="1">
      <c r="A170" s="895" t="s">
        <v>1058</v>
      </c>
      <c r="B170" s="896" t="s">
        <v>460</v>
      </c>
      <c r="C170" s="922">
        <v>700000</v>
      </c>
      <c r="D170" s="922">
        <v>700000</v>
      </c>
      <c r="E170" s="896">
        <v>1</v>
      </c>
      <c r="F170" s="897" t="s">
        <v>1068</v>
      </c>
      <c r="G170" s="898" t="s">
        <v>1236</v>
      </c>
    </row>
    <row r="171" spans="1:7" s="876" customFormat="1" ht="16.5" customHeight="1">
      <c r="A171" s="895" t="s">
        <v>1058</v>
      </c>
      <c r="B171" s="896" t="s">
        <v>462</v>
      </c>
      <c r="C171" s="922">
        <v>700000</v>
      </c>
      <c r="D171" s="922">
        <v>700000</v>
      </c>
      <c r="E171" s="896">
        <v>1</v>
      </c>
      <c r="F171" s="897" t="s">
        <v>1068</v>
      </c>
      <c r="G171" s="898" t="s">
        <v>1237</v>
      </c>
    </row>
    <row r="172" spans="1:7" s="876" customFormat="1" ht="16.5" customHeight="1">
      <c r="A172" s="895" t="s">
        <v>1058</v>
      </c>
      <c r="B172" s="896" t="s">
        <v>464</v>
      </c>
      <c r="C172" s="922">
        <v>700000</v>
      </c>
      <c r="D172" s="922">
        <v>700000</v>
      </c>
      <c r="E172" s="896">
        <v>1</v>
      </c>
      <c r="F172" s="897" t="s">
        <v>1068</v>
      </c>
      <c r="G172" s="898" t="s">
        <v>1238</v>
      </c>
    </row>
    <row r="173" spans="1:7" s="876" customFormat="1" ht="16.5" customHeight="1">
      <c r="A173" s="895" t="s">
        <v>1058</v>
      </c>
      <c r="B173" s="896" t="s">
        <v>467</v>
      </c>
      <c r="C173" s="922">
        <v>1000000</v>
      </c>
      <c r="D173" s="922">
        <v>1000000</v>
      </c>
      <c r="E173" s="896">
        <v>1</v>
      </c>
      <c r="F173" s="897" t="s">
        <v>1068</v>
      </c>
      <c r="G173" s="898" t="s">
        <v>1239</v>
      </c>
    </row>
    <row r="174" spans="1:7" s="876" customFormat="1" ht="16.5" customHeight="1">
      <c r="A174" s="895" t="s">
        <v>1058</v>
      </c>
      <c r="B174" s="896" t="s">
        <v>468</v>
      </c>
      <c r="C174" s="922">
        <v>1000000</v>
      </c>
      <c r="D174" s="922">
        <v>1000000</v>
      </c>
      <c r="E174" s="896">
        <v>1</v>
      </c>
      <c r="F174" s="897" t="s">
        <v>1068</v>
      </c>
      <c r="G174" s="898" t="s">
        <v>1240</v>
      </c>
    </row>
    <row r="175" spans="1:7" s="876" customFormat="1" ht="16.5" customHeight="1">
      <c r="A175" s="895" t="s">
        <v>1058</v>
      </c>
      <c r="B175" s="896" t="s">
        <v>471</v>
      </c>
      <c r="C175" s="922">
        <v>950000</v>
      </c>
      <c r="D175" s="922">
        <v>950000</v>
      </c>
      <c r="E175" s="896">
        <v>1</v>
      </c>
      <c r="F175" s="897" t="s">
        <v>1073</v>
      </c>
      <c r="G175" s="898" t="s">
        <v>1241</v>
      </c>
    </row>
    <row r="176" spans="1:7" s="876" customFormat="1" ht="16.5" customHeight="1">
      <c r="A176" s="895" t="s">
        <v>1058</v>
      </c>
      <c r="B176" s="896" t="s">
        <v>472</v>
      </c>
      <c r="C176" s="922">
        <v>950000</v>
      </c>
      <c r="D176" s="922">
        <v>950000</v>
      </c>
      <c r="E176" s="896">
        <v>1</v>
      </c>
      <c r="F176" s="897" t="s">
        <v>1073</v>
      </c>
      <c r="G176" s="898" t="s">
        <v>1242</v>
      </c>
    </row>
    <row r="177" spans="1:7" s="876" customFormat="1" ht="16.5" customHeight="1">
      <c r="A177" s="895" t="s">
        <v>1058</v>
      </c>
      <c r="B177" s="896" t="s">
        <v>474</v>
      </c>
      <c r="C177" s="922">
        <v>1000000</v>
      </c>
      <c r="D177" s="922">
        <v>1000000</v>
      </c>
      <c r="E177" s="896">
        <v>1</v>
      </c>
      <c r="F177" s="897" t="s">
        <v>1073</v>
      </c>
      <c r="G177" s="898" t="s">
        <v>1243</v>
      </c>
    </row>
    <row r="178" spans="1:7" s="876" customFormat="1" ht="16.5" customHeight="1">
      <c r="A178" s="895" t="s">
        <v>1058</v>
      </c>
      <c r="B178" s="896" t="s">
        <v>476</v>
      </c>
      <c r="C178" s="922">
        <v>1000000</v>
      </c>
      <c r="D178" s="922">
        <v>1000000</v>
      </c>
      <c r="E178" s="896">
        <v>1</v>
      </c>
      <c r="F178" s="897" t="s">
        <v>1073</v>
      </c>
      <c r="G178" s="898" t="s">
        <v>1244</v>
      </c>
    </row>
    <row r="179" spans="1:7" s="876" customFormat="1" ht="16.5" customHeight="1">
      <c r="A179" s="895" t="s">
        <v>1058</v>
      </c>
      <c r="B179" s="896" t="s">
        <v>478</v>
      </c>
      <c r="C179" s="922">
        <v>1000000</v>
      </c>
      <c r="D179" s="922">
        <v>1000000</v>
      </c>
      <c r="E179" s="896">
        <v>1</v>
      </c>
      <c r="F179" s="897" t="s">
        <v>1073</v>
      </c>
      <c r="G179" s="898" t="s">
        <v>1245</v>
      </c>
    </row>
    <row r="180" spans="1:7" s="876" customFormat="1" ht="16.5" customHeight="1">
      <c r="A180" s="895" t="s">
        <v>1058</v>
      </c>
      <c r="B180" s="896" t="s">
        <v>480</v>
      </c>
      <c r="C180" s="922">
        <v>1000000</v>
      </c>
      <c r="D180" s="922">
        <v>1000000</v>
      </c>
      <c r="E180" s="896">
        <v>1</v>
      </c>
      <c r="F180" s="897" t="s">
        <v>1073</v>
      </c>
      <c r="G180" s="898" t="s">
        <v>1246</v>
      </c>
    </row>
    <row r="181" spans="1:7" s="876" customFormat="1" ht="16.5" customHeight="1">
      <c r="A181" s="895" t="s">
        <v>1058</v>
      </c>
      <c r="B181" s="896" t="s">
        <v>483</v>
      </c>
      <c r="C181" s="922">
        <v>950000</v>
      </c>
      <c r="D181" s="922">
        <v>950000</v>
      </c>
      <c r="E181" s="896">
        <v>1</v>
      </c>
      <c r="F181" s="897" t="s">
        <v>1068</v>
      </c>
      <c r="G181" s="898" t="s">
        <v>1247</v>
      </c>
    </row>
    <row r="182" spans="1:7" s="876" customFormat="1" ht="16.5" customHeight="1">
      <c r="A182" s="895" t="s">
        <v>1058</v>
      </c>
      <c r="B182" s="896" t="s">
        <v>484</v>
      </c>
      <c r="C182" s="922">
        <v>950000</v>
      </c>
      <c r="D182" s="922">
        <v>950000</v>
      </c>
      <c r="E182" s="896">
        <v>1</v>
      </c>
      <c r="F182" s="897" t="s">
        <v>1068</v>
      </c>
      <c r="G182" s="898" t="s">
        <v>1248</v>
      </c>
    </row>
    <row r="183" spans="1:7" s="876" customFormat="1" ht="16.5" customHeight="1">
      <c r="A183" s="895" t="s">
        <v>1058</v>
      </c>
      <c r="B183" s="896" t="s">
        <v>486</v>
      </c>
      <c r="C183" s="922">
        <v>1000000</v>
      </c>
      <c r="D183" s="922">
        <v>1000000</v>
      </c>
      <c r="E183" s="896">
        <v>1</v>
      </c>
      <c r="F183" s="897" t="s">
        <v>1068</v>
      </c>
      <c r="G183" s="898" t="s">
        <v>1249</v>
      </c>
    </row>
    <row r="184" spans="1:7" s="876" customFormat="1" ht="16.5" customHeight="1">
      <c r="A184" s="895" t="s">
        <v>1058</v>
      </c>
      <c r="B184" s="896" t="s">
        <v>488</v>
      </c>
      <c r="C184" s="922">
        <v>1000000</v>
      </c>
      <c r="D184" s="922">
        <v>1000000</v>
      </c>
      <c r="E184" s="896">
        <v>1</v>
      </c>
      <c r="F184" s="897" t="s">
        <v>1068</v>
      </c>
      <c r="G184" s="898" t="s">
        <v>1250</v>
      </c>
    </row>
    <row r="185" spans="1:7" s="876" customFormat="1" ht="16.5" customHeight="1">
      <c r="A185" s="895" t="s">
        <v>1058</v>
      </c>
      <c r="B185" s="896" t="s">
        <v>490</v>
      </c>
      <c r="C185" s="922">
        <v>1000000</v>
      </c>
      <c r="D185" s="922">
        <v>1000000</v>
      </c>
      <c r="E185" s="896">
        <v>1</v>
      </c>
      <c r="F185" s="897" t="s">
        <v>1068</v>
      </c>
      <c r="G185" s="898" t="s">
        <v>1251</v>
      </c>
    </row>
    <row r="186" spans="1:7" s="876" customFormat="1" ht="16.5" customHeight="1">
      <c r="A186" s="895" t="s">
        <v>1058</v>
      </c>
      <c r="B186" s="896" t="s">
        <v>492</v>
      </c>
      <c r="C186" s="922">
        <v>1000000</v>
      </c>
      <c r="D186" s="922">
        <v>1000000</v>
      </c>
      <c r="E186" s="896">
        <v>1</v>
      </c>
      <c r="F186" s="897" t="s">
        <v>1068</v>
      </c>
      <c r="G186" s="898" t="s">
        <v>1252</v>
      </c>
    </row>
    <row r="187" spans="1:7" s="876" customFormat="1" ht="16.5" customHeight="1">
      <c r="A187" s="903" t="s">
        <v>1253</v>
      </c>
      <c r="B187" s="904"/>
      <c r="C187" s="905">
        <v>21850000</v>
      </c>
      <c r="D187" s="923"/>
      <c r="E187" s="905">
        <v>23</v>
      </c>
      <c r="F187" s="906"/>
      <c r="G187" s="907" t="s">
        <v>1254</v>
      </c>
    </row>
    <row r="188" spans="1:7" s="876" customFormat="1" ht="16.5" customHeight="1">
      <c r="A188" s="895" t="s">
        <v>77</v>
      </c>
      <c r="B188" s="896" t="s">
        <v>1255</v>
      </c>
      <c r="C188" s="896">
        <v>7129859.7079999996</v>
      </c>
      <c r="D188" s="896"/>
      <c r="E188" s="896">
        <v>38702</v>
      </c>
      <c r="F188" s="897"/>
      <c r="G188" s="898" t="s">
        <v>496</v>
      </c>
    </row>
    <row r="189" spans="1:7" s="876" customFormat="1" ht="16.5" customHeight="1">
      <c r="A189" s="895" t="s">
        <v>77</v>
      </c>
      <c r="B189" s="896" t="s">
        <v>1256</v>
      </c>
      <c r="C189" s="896">
        <v>1420330.4</v>
      </c>
      <c r="D189" s="896"/>
      <c r="E189" s="896">
        <v>113</v>
      </c>
      <c r="F189" s="897"/>
      <c r="G189" s="898" t="s">
        <v>1257</v>
      </c>
    </row>
    <row r="190" spans="1:7" s="876" customFormat="1" ht="16.5" customHeight="1">
      <c r="A190" s="895" t="s">
        <v>77</v>
      </c>
      <c r="B190" s="896" t="s">
        <v>1258</v>
      </c>
      <c r="C190" s="896">
        <v>255000</v>
      </c>
      <c r="D190" s="896"/>
      <c r="E190" s="896">
        <v>2</v>
      </c>
      <c r="F190" s="897"/>
      <c r="G190" s="898" t="s">
        <v>497</v>
      </c>
    </row>
    <row r="191" spans="1:7" s="876" customFormat="1" ht="16.5" customHeight="1">
      <c r="A191" s="895" t="s">
        <v>77</v>
      </c>
      <c r="B191" s="896" t="s">
        <v>1259</v>
      </c>
      <c r="C191" s="896">
        <v>470253</v>
      </c>
      <c r="D191" s="896"/>
      <c r="E191" s="896">
        <v>69</v>
      </c>
      <c r="F191" s="897"/>
      <c r="G191" s="898" t="s">
        <v>498</v>
      </c>
    </row>
    <row r="192" spans="1:7" s="876" customFormat="1" ht="16.5" customHeight="1">
      <c r="A192" s="895" t="s">
        <v>77</v>
      </c>
      <c r="B192" s="896" t="s">
        <v>1260</v>
      </c>
      <c r="C192" s="896">
        <v>67406</v>
      </c>
      <c r="D192" s="896"/>
      <c r="E192" s="896">
        <v>16</v>
      </c>
      <c r="F192" s="897"/>
      <c r="G192" s="898" t="s">
        <v>499</v>
      </c>
    </row>
    <row r="193" spans="1:7" s="876" customFormat="1" ht="16.5" customHeight="1">
      <c r="A193" s="895" t="s">
        <v>77</v>
      </c>
      <c r="B193" s="896" t="s">
        <v>1261</v>
      </c>
      <c r="C193" s="896">
        <v>234439</v>
      </c>
      <c r="D193" s="896"/>
      <c r="E193" s="896">
        <v>56</v>
      </c>
      <c r="F193" s="897"/>
      <c r="G193" s="898" t="s">
        <v>500</v>
      </c>
    </row>
    <row r="194" spans="1:7" s="876" customFormat="1" ht="16.5" customHeight="1">
      <c r="A194" s="895" t="s">
        <v>77</v>
      </c>
      <c r="B194" s="896" t="s">
        <v>1262</v>
      </c>
      <c r="C194" s="896">
        <v>1355500</v>
      </c>
      <c r="D194" s="896"/>
      <c r="E194" s="896">
        <v>13</v>
      </c>
      <c r="F194" s="897"/>
      <c r="G194" s="898" t="s">
        <v>1263</v>
      </c>
    </row>
    <row r="195" spans="1:7" s="876" customFormat="1" ht="16.5" customHeight="1">
      <c r="A195" s="895" t="s">
        <v>77</v>
      </c>
      <c r="B195" s="896" t="s">
        <v>1264</v>
      </c>
      <c r="C195" s="896">
        <v>343691</v>
      </c>
      <c r="D195" s="896"/>
      <c r="E195" s="896">
        <v>51</v>
      </c>
      <c r="F195" s="897"/>
      <c r="G195" s="898" t="s">
        <v>1265</v>
      </c>
    </row>
    <row r="196" spans="1:7" s="876" customFormat="1" ht="16.5" customHeight="1">
      <c r="A196" s="924" t="s">
        <v>77</v>
      </c>
      <c r="B196" s="925" t="s">
        <v>1266</v>
      </c>
      <c r="C196" s="925">
        <v>346330</v>
      </c>
      <c r="D196" s="925"/>
      <c r="E196" s="925">
        <v>1</v>
      </c>
      <c r="F196" s="926"/>
      <c r="G196" s="927" t="s">
        <v>501</v>
      </c>
    </row>
    <row r="197" spans="1:7" s="876" customFormat="1" ht="16.5" customHeight="1">
      <c r="A197" s="928" t="s">
        <v>1267</v>
      </c>
      <c r="B197" s="929"/>
      <c r="C197" s="929">
        <v>11622809.107999999</v>
      </c>
      <c r="D197" s="929"/>
      <c r="E197" s="929">
        <v>39023</v>
      </c>
      <c r="F197" s="930"/>
      <c r="G197" s="931" t="s">
        <v>1268</v>
      </c>
    </row>
    <row r="198" spans="1:7" s="876" customFormat="1" ht="4.5" customHeight="1">
      <c r="A198" s="912"/>
      <c r="B198" s="912"/>
      <c r="C198" s="912"/>
      <c r="D198" s="912"/>
      <c r="E198" s="912"/>
      <c r="F198" s="913"/>
      <c r="G198" s="912"/>
    </row>
    <row r="199" spans="1:7" s="4" customFormat="1" ht="14.25" customHeight="1">
      <c r="A199" s="2302">
        <v>90</v>
      </c>
      <c r="B199" s="2302"/>
      <c r="C199" s="912"/>
      <c r="D199" s="912"/>
      <c r="E199" s="912"/>
      <c r="F199" s="913"/>
      <c r="G199" s="912"/>
    </row>
    <row r="200" spans="1:7" s="4" customFormat="1" ht="25.5" customHeight="1">
      <c r="A200" s="147" t="s">
        <v>1269</v>
      </c>
      <c r="B200" s="147"/>
      <c r="C200" s="839"/>
      <c r="D200" s="839"/>
      <c r="E200" s="839"/>
      <c r="F200" s="915"/>
      <c r="G200" s="839"/>
    </row>
    <row r="201" spans="1:7" s="4" customFormat="1" ht="21" customHeight="1">
      <c r="A201" s="2228" t="s">
        <v>1048</v>
      </c>
      <c r="B201" s="2228"/>
      <c r="C201" s="2229"/>
      <c r="D201" s="2229"/>
      <c r="E201" s="6"/>
      <c r="F201" s="251"/>
      <c r="G201" s="865" t="s">
        <v>1049</v>
      </c>
    </row>
    <row r="202" spans="1:7" s="4" customFormat="1" ht="16.5" customHeight="1">
      <c r="A202" s="2294" t="s">
        <v>1050</v>
      </c>
      <c r="B202" s="2296" t="s">
        <v>1051</v>
      </c>
      <c r="C202" s="2298" t="s">
        <v>1052</v>
      </c>
      <c r="D202" s="2298" t="s">
        <v>1053</v>
      </c>
      <c r="E202" s="2298"/>
      <c r="F202" s="2296" t="s">
        <v>1054</v>
      </c>
      <c r="G202" s="2300" t="s">
        <v>1055</v>
      </c>
    </row>
    <row r="203" spans="1:7" s="876" customFormat="1" ht="32.25" customHeight="1">
      <c r="A203" s="2295"/>
      <c r="B203" s="2297"/>
      <c r="C203" s="2299"/>
      <c r="D203" s="866" t="s">
        <v>1056</v>
      </c>
      <c r="E203" s="866" t="s">
        <v>1057</v>
      </c>
      <c r="F203" s="2297"/>
      <c r="G203" s="2301"/>
    </row>
    <row r="204" spans="1:7" s="876" customFormat="1" ht="15.95" customHeight="1">
      <c r="A204" s="895" t="s">
        <v>1107</v>
      </c>
      <c r="B204" s="896" t="s">
        <v>503</v>
      </c>
      <c r="C204" s="896">
        <v>334208</v>
      </c>
      <c r="D204" s="896">
        <v>167104</v>
      </c>
      <c r="E204" s="896">
        <v>2</v>
      </c>
      <c r="F204" s="897" t="s">
        <v>1270</v>
      </c>
      <c r="G204" s="898" t="s">
        <v>898</v>
      </c>
    </row>
    <row r="205" spans="1:7" s="876" customFormat="1" ht="15.95" customHeight="1">
      <c r="A205" s="895" t="s">
        <v>1107</v>
      </c>
      <c r="B205" s="896" t="s">
        <v>503</v>
      </c>
      <c r="C205" s="896">
        <v>196233</v>
      </c>
      <c r="D205" s="896">
        <v>196233</v>
      </c>
      <c r="E205" s="896">
        <v>1</v>
      </c>
      <c r="F205" s="897" t="s">
        <v>1270</v>
      </c>
      <c r="G205" s="898" t="s">
        <v>898</v>
      </c>
    </row>
    <row r="206" spans="1:7" s="876" customFormat="1" ht="15.95" customHeight="1">
      <c r="A206" s="895" t="s">
        <v>1271</v>
      </c>
      <c r="B206" s="896" t="s">
        <v>504</v>
      </c>
      <c r="C206" s="896">
        <v>85500</v>
      </c>
      <c r="D206" s="896">
        <v>85500</v>
      </c>
      <c r="E206" s="896">
        <v>1</v>
      </c>
      <c r="F206" s="897" t="s">
        <v>1068</v>
      </c>
      <c r="G206" s="898" t="s">
        <v>1272</v>
      </c>
    </row>
    <row r="207" spans="1:7" s="876" customFormat="1" ht="15.95" customHeight="1">
      <c r="A207" s="895" t="s">
        <v>1273</v>
      </c>
      <c r="B207" s="896" t="s">
        <v>1274</v>
      </c>
      <c r="C207" s="896">
        <v>250000</v>
      </c>
      <c r="D207" s="896">
        <v>250000</v>
      </c>
      <c r="E207" s="896">
        <v>1</v>
      </c>
      <c r="F207" s="897" t="s">
        <v>1062</v>
      </c>
      <c r="G207" s="898" t="s">
        <v>1275</v>
      </c>
    </row>
    <row r="208" spans="1:7" s="876" customFormat="1" ht="15.95" customHeight="1">
      <c r="A208" s="895" t="s">
        <v>1273</v>
      </c>
      <c r="B208" s="896" t="s">
        <v>1274</v>
      </c>
      <c r="C208" s="896">
        <v>28500</v>
      </c>
      <c r="D208" s="896">
        <v>28500</v>
      </c>
      <c r="E208" s="896">
        <v>1</v>
      </c>
      <c r="F208" s="897" t="s">
        <v>1062</v>
      </c>
      <c r="G208" s="898" t="s">
        <v>1275</v>
      </c>
    </row>
    <row r="209" spans="1:7" s="876" customFormat="1" ht="15.95" customHeight="1">
      <c r="A209" s="895" t="s">
        <v>1273</v>
      </c>
      <c r="B209" s="896" t="s">
        <v>1274</v>
      </c>
      <c r="C209" s="896">
        <v>54529</v>
      </c>
      <c r="D209" s="896">
        <v>54529</v>
      </c>
      <c r="E209" s="896">
        <v>1</v>
      </c>
      <c r="F209" s="897" t="s">
        <v>1062</v>
      </c>
      <c r="G209" s="898" t="s">
        <v>1275</v>
      </c>
    </row>
    <row r="210" spans="1:7" s="876" customFormat="1" ht="15.95" customHeight="1">
      <c r="A210" s="895" t="s">
        <v>1273</v>
      </c>
      <c r="B210" s="896" t="s">
        <v>1274</v>
      </c>
      <c r="C210" s="896">
        <v>30540</v>
      </c>
      <c r="D210" s="896">
        <v>30540</v>
      </c>
      <c r="E210" s="896">
        <v>1</v>
      </c>
      <c r="F210" s="897" t="s">
        <v>1062</v>
      </c>
      <c r="G210" s="898" t="s">
        <v>1275</v>
      </c>
    </row>
    <row r="211" spans="1:7" s="876" customFormat="1" ht="15.95" customHeight="1">
      <c r="A211" s="895" t="s">
        <v>1273</v>
      </c>
      <c r="B211" s="896" t="s">
        <v>1274</v>
      </c>
      <c r="C211" s="896">
        <v>60000</v>
      </c>
      <c r="D211" s="896">
        <v>60000</v>
      </c>
      <c r="E211" s="896">
        <v>1</v>
      </c>
      <c r="F211" s="897" t="s">
        <v>1062</v>
      </c>
      <c r="G211" s="898" t="s">
        <v>1275</v>
      </c>
    </row>
    <row r="212" spans="1:7" s="876" customFormat="1" ht="15.95" customHeight="1">
      <c r="A212" s="895" t="s">
        <v>1276</v>
      </c>
      <c r="B212" s="896" t="s">
        <v>505</v>
      </c>
      <c r="C212" s="896">
        <v>119130</v>
      </c>
      <c r="D212" s="896">
        <v>119130</v>
      </c>
      <c r="E212" s="896">
        <v>1</v>
      </c>
      <c r="F212" s="897" t="s">
        <v>1073</v>
      </c>
      <c r="G212" s="898" t="s">
        <v>1277</v>
      </c>
    </row>
    <row r="213" spans="1:7" s="876" customFormat="1" ht="15.95" customHeight="1">
      <c r="A213" s="895" t="s">
        <v>1276</v>
      </c>
      <c r="B213" s="896" t="s">
        <v>505</v>
      </c>
      <c r="C213" s="896">
        <v>144970</v>
      </c>
      <c r="D213" s="896">
        <v>144970</v>
      </c>
      <c r="E213" s="896">
        <v>1</v>
      </c>
      <c r="F213" s="897" t="s">
        <v>1073</v>
      </c>
      <c r="G213" s="898" t="s">
        <v>1277</v>
      </c>
    </row>
    <row r="214" spans="1:7" s="876" customFormat="1" ht="15.95" customHeight="1">
      <c r="A214" s="895" t="s">
        <v>1278</v>
      </c>
      <c r="B214" s="896" t="s">
        <v>506</v>
      </c>
      <c r="C214" s="896">
        <v>59000</v>
      </c>
      <c r="D214" s="896">
        <v>59000</v>
      </c>
      <c r="E214" s="896">
        <v>1</v>
      </c>
      <c r="F214" s="897" t="s">
        <v>1068</v>
      </c>
      <c r="G214" s="898" t="s">
        <v>1279</v>
      </c>
    </row>
    <row r="215" spans="1:7" s="876" customFormat="1" ht="15.95" customHeight="1">
      <c r="A215" s="895" t="s">
        <v>1280</v>
      </c>
      <c r="B215" s="896" t="s">
        <v>507</v>
      </c>
      <c r="C215" s="896">
        <v>39400</v>
      </c>
      <c r="D215" s="896">
        <v>39400</v>
      </c>
      <c r="E215" s="896">
        <v>1</v>
      </c>
      <c r="F215" s="897" t="s">
        <v>1281</v>
      </c>
      <c r="G215" s="898" t="s">
        <v>1282</v>
      </c>
    </row>
    <row r="216" spans="1:7" s="876" customFormat="1" ht="15.95" customHeight="1">
      <c r="A216" s="895" t="s">
        <v>1280</v>
      </c>
      <c r="B216" s="896" t="s">
        <v>507</v>
      </c>
      <c r="C216" s="896">
        <v>13500</v>
      </c>
      <c r="D216" s="896">
        <v>13500</v>
      </c>
      <c r="E216" s="896">
        <v>1</v>
      </c>
      <c r="F216" s="897" t="s">
        <v>1281</v>
      </c>
      <c r="G216" s="898" t="s">
        <v>1282</v>
      </c>
    </row>
    <row r="217" spans="1:7" s="876" customFormat="1" ht="15.95" customHeight="1">
      <c r="A217" s="895" t="s">
        <v>1280</v>
      </c>
      <c r="B217" s="896" t="s">
        <v>507</v>
      </c>
      <c r="C217" s="896">
        <v>20000</v>
      </c>
      <c r="D217" s="896">
        <v>20000</v>
      </c>
      <c r="E217" s="896">
        <v>1</v>
      </c>
      <c r="F217" s="897" t="s">
        <v>1281</v>
      </c>
      <c r="G217" s="898" t="s">
        <v>1282</v>
      </c>
    </row>
    <row r="218" spans="1:7" s="876" customFormat="1" ht="15.95" customHeight="1">
      <c r="A218" s="895" t="s">
        <v>1271</v>
      </c>
      <c r="B218" s="896" t="s">
        <v>508</v>
      </c>
      <c r="C218" s="896">
        <v>56700</v>
      </c>
      <c r="D218" s="896">
        <v>56700</v>
      </c>
      <c r="E218" s="896">
        <v>1</v>
      </c>
      <c r="F218" s="897" t="s">
        <v>1061</v>
      </c>
      <c r="G218" s="898" t="s">
        <v>1283</v>
      </c>
    </row>
    <row r="219" spans="1:7" s="876" customFormat="1" ht="15.95" customHeight="1">
      <c r="A219" s="895" t="s">
        <v>1271</v>
      </c>
      <c r="B219" s="896" t="s">
        <v>508</v>
      </c>
      <c r="C219" s="896">
        <v>6000</v>
      </c>
      <c r="D219" s="896">
        <v>6000</v>
      </c>
      <c r="E219" s="896">
        <v>1</v>
      </c>
      <c r="F219" s="897" t="s">
        <v>1061</v>
      </c>
      <c r="G219" s="898" t="s">
        <v>1283</v>
      </c>
    </row>
    <row r="220" spans="1:7" s="876" customFormat="1" ht="15.95" customHeight="1">
      <c r="A220" s="895" t="s">
        <v>1271</v>
      </c>
      <c r="B220" s="896" t="s">
        <v>508</v>
      </c>
      <c r="C220" s="896">
        <v>14255</v>
      </c>
      <c r="D220" s="896">
        <v>14255</v>
      </c>
      <c r="E220" s="896">
        <v>1</v>
      </c>
      <c r="F220" s="897" t="s">
        <v>1061</v>
      </c>
      <c r="G220" s="898" t="s">
        <v>1283</v>
      </c>
    </row>
    <row r="221" spans="1:7" s="876" customFormat="1" ht="15.95" customHeight="1">
      <c r="A221" s="895" t="s">
        <v>1284</v>
      </c>
      <c r="B221" s="896" t="s">
        <v>509</v>
      </c>
      <c r="C221" s="896">
        <v>19000</v>
      </c>
      <c r="D221" s="896">
        <v>19000</v>
      </c>
      <c r="E221" s="896">
        <v>1</v>
      </c>
      <c r="F221" s="897" t="s">
        <v>1149</v>
      </c>
      <c r="G221" s="898" t="s">
        <v>1285</v>
      </c>
    </row>
    <row r="222" spans="1:7" s="876" customFormat="1" ht="15.95" customHeight="1">
      <c r="A222" s="895" t="s">
        <v>1286</v>
      </c>
      <c r="B222" s="896" t="s">
        <v>510</v>
      </c>
      <c r="C222" s="896">
        <v>9800</v>
      </c>
      <c r="D222" s="896">
        <v>9800</v>
      </c>
      <c r="E222" s="896">
        <v>1</v>
      </c>
      <c r="F222" s="897" t="s">
        <v>1062</v>
      </c>
      <c r="G222" s="898" t="s">
        <v>1287</v>
      </c>
    </row>
    <row r="223" spans="1:7" s="876" customFormat="1" ht="15.95" customHeight="1">
      <c r="A223" s="895" t="s">
        <v>1288</v>
      </c>
      <c r="B223" s="896" t="s">
        <v>511</v>
      </c>
      <c r="C223" s="896">
        <v>303000</v>
      </c>
      <c r="D223" s="896">
        <v>151500</v>
      </c>
      <c r="E223" s="896">
        <v>2</v>
      </c>
      <c r="F223" s="897" t="s">
        <v>1062</v>
      </c>
      <c r="G223" s="898" t="s">
        <v>1289</v>
      </c>
    </row>
    <row r="224" spans="1:7" s="876" customFormat="1" ht="15.95" customHeight="1">
      <c r="A224" s="895" t="s">
        <v>1290</v>
      </c>
      <c r="B224" s="896" t="s">
        <v>512</v>
      </c>
      <c r="C224" s="896">
        <v>48400</v>
      </c>
      <c r="D224" s="896">
        <v>24200</v>
      </c>
      <c r="E224" s="896">
        <v>2</v>
      </c>
      <c r="F224" s="897" t="s">
        <v>1073</v>
      </c>
      <c r="G224" s="898" t="s">
        <v>1112</v>
      </c>
    </row>
    <row r="225" spans="1:7" s="876" customFormat="1" ht="15.95" customHeight="1">
      <c r="A225" s="895" t="s">
        <v>1291</v>
      </c>
      <c r="B225" s="896" t="s">
        <v>513</v>
      </c>
      <c r="C225" s="896">
        <v>19000</v>
      </c>
      <c r="D225" s="896">
        <v>19000</v>
      </c>
      <c r="E225" s="896">
        <v>1</v>
      </c>
      <c r="F225" s="897" t="s">
        <v>1062</v>
      </c>
      <c r="G225" s="898" t="s">
        <v>1292</v>
      </c>
    </row>
    <row r="226" spans="1:7" s="876" customFormat="1" ht="15.95" customHeight="1">
      <c r="A226" s="895" t="s">
        <v>1293</v>
      </c>
      <c r="B226" s="896" t="s">
        <v>514</v>
      </c>
      <c r="C226" s="896">
        <v>169900</v>
      </c>
      <c r="D226" s="896">
        <v>169900</v>
      </c>
      <c r="E226" s="896">
        <v>1</v>
      </c>
      <c r="F226" s="897" t="s">
        <v>1294</v>
      </c>
      <c r="G226" s="898" t="s">
        <v>1295</v>
      </c>
    </row>
    <row r="227" spans="1:7" s="876" customFormat="1" ht="15.95" customHeight="1">
      <c r="A227" s="895" t="s">
        <v>1271</v>
      </c>
      <c r="B227" s="896" t="s">
        <v>504</v>
      </c>
      <c r="C227" s="896">
        <v>11600</v>
      </c>
      <c r="D227" s="896">
        <v>11600</v>
      </c>
      <c r="E227" s="896">
        <v>1</v>
      </c>
      <c r="F227" s="897" t="s">
        <v>1068</v>
      </c>
      <c r="G227" s="898" t="s">
        <v>1272</v>
      </c>
    </row>
    <row r="228" spans="1:7" s="876" customFormat="1" ht="15.95" customHeight="1">
      <c r="A228" s="895" t="s">
        <v>1296</v>
      </c>
      <c r="B228" s="896" t="s">
        <v>515</v>
      </c>
      <c r="C228" s="896">
        <v>43500</v>
      </c>
      <c r="D228" s="896">
        <v>43500</v>
      </c>
      <c r="E228" s="896">
        <v>1</v>
      </c>
      <c r="F228" s="897" t="s">
        <v>1281</v>
      </c>
      <c r="G228" s="898" t="s">
        <v>1297</v>
      </c>
    </row>
    <row r="229" spans="1:7" s="876" customFormat="1" ht="15.95" customHeight="1">
      <c r="A229" s="895" t="s">
        <v>1298</v>
      </c>
      <c r="B229" s="896" t="s">
        <v>516</v>
      </c>
      <c r="C229" s="896">
        <v>88000</v>
      </c>
      <c r="D229" s="896">
        <v>88000</v>
      </c>
      <c r="E229" s="896">
        <v>1</v>
      </c>
      <c r="F229" s="897" t="s">
        <v>1299</v>
      </c>
      <c r="G229" s="898" t="s">
        <v>1300</v>
      </c>
    </row>
    <row r="230" spans="1:7" s="876" customFormat="1" ht="15.95" customHeight="1">
      <c r="A230" s="895" t="s">
        <v>1301</v>
      </c>
      <c r="B230" s="896" t="s">
        <v>517</v>
      </c>
      <c r="C230" s="896">
        <v>26300</v>
      </c>
      <c r="D230" s="896">
        <v>26300</v>
      </c>
      <c r="E230" s="896">
        <v>1</v>
      </c>
      <c r="F230" s="897" t="s">
        <v>1070</v>
      </c>
      <c r="G230" s="898" t="s">
        <v>1302</v>
      </c>
    </row>
    <row r="231" spans="1:7" s="876" customFormat="1" ht="15.95" customHeight="1">
      <c r="A231" s="895" t="s">
        <v>1296</v>
      </c>
      <c r="B231" s="896" t="s">
        <v>518</v>
      </c>
      <c r="C231" s="896">
        <v>43200</v>
      </c>
      <c r="D231" s="896">
        <v>43200</v>
      </c>
      <c r="E231" s="896">
        <v>1</v>
      </c>
      <c r="F231" s="897" t="s">
        <v>1061</v>
      </c>
      <c r="G231" s="898" t="s">
        <v>519</v>
      </c>
    </row>
    <row r="232" spans="1:7" s="876" customFormat="1" ht="15.95" customHeight="1">
      <c r="A232" s="895" t="s">
        <v>1296</v>
      </c>
      <c r="B232" s="896" t="s">
        <v>520</v>
      </c>
      <c r="C232" s="896">
        <v>58300</v>
      </c>
      <c r="D232" s="896">
        <v>58300</v>
      </c>
      <c r="E232" s="896">
        <v>1</v>
      </c>
      <c r="F232" s="897" t="s">
        <v>1065</v>
      </c>
      <c r="G232" s="898" t="s">
        <v>521</v>
      </c>
    </row>
    <row r="233" spans="1:7" s="876" customFormat="1" ht="15.95" customHeight="1">
      <c r="A233" s="895" t="s">
        <v>1296</v>
      </c>
      <c r="B233" s="896" t="s">
        <v>522</v>
      </c>
      <c r="C233" s="896">
        <v>102588</v>
      </c>
      <c r="D233" s="896">
        <v>102588</v>
      </c>
      <c r="E233" s="896">
        <v>1</v>
      </c>
      <c r="F233" s="897" t="s">
        <v>1061</v>
      </c>
      <c r="G233" s="898" t="s">
        <v>1303</v>
      </c>
    </row>
    <row r="234" spans="1:7" s="876" customFormat="1" ht="15.95" customHeight="1">
      <c r="A234" s="895" t="s">
        <v>1296</v>
      </c>
      <c r="B234" s="896" t="s">
        <v>522</v>
      </c>
      <c r="C234" s="896">
        <v>42200</v>
      </c>
      <c r="D234" s="896">
        <v>42200</v>
      </c>
      <c r="E234" s="896">
        <v>1</v>
      </c>
      <c r="F234" s="897" t="s">
        <v>1061</v>
      </c>
      <c r="G234" s="898" t="s">
        <v>1303</v>
      </c>
    </row>
    <row r="235" spans="1:7" s="876" customFormat="1" ht="15.95" customHeight="1">
      <c r="A235" s="895" t="s">
        <v>1304</v>
      </c>
      <c r="B235" s="896" t="s">
        <v>523</v>
      </c>
      <c r="C235" s="896">
        <v>37000</v>
      </c>
      <c r="D235" s="896">
        <v>37000</v>
      </c>
      <c r="E235" s="896">
        <v>1</v>
      </c>
      <c r="F235" s="897" t="s">
        <v>1305</v>
      </c>
      <c r="G235" s="898" t="s">
        <v>1306</v>
      </c>
    </row>
    <row r="236" spans="1:7" s="876" customFormat="1" ht="15.95" customHeight="1">
      <c r="A236" s="916" t="s">
        <v>1307</v>
      </c>
      <c r="B236" s="896" t="s">
        <v>524</v>
      </c>
      <c r="C236" s="896">
        <v>24000</v>
      </c>
      <c r="D236" s="896">
        <v>24000</v>
      </c>
      <c r="E236" s="896">
        <v>1</v>
      </c>
      <c r="F236" s="897" t="s">
        <v>1156</v>
      </c>
      <c r="G236" s="898" t="s">
        <v>1308</v>
      </c>
    </row>
    <row r="237" spans="1:7" s="876" customFormat="1" ht="15.95" customHeight="1">
      <c r="A237" s="895" t="s">
        <v>1309</v>
      </c>
      <c r="B237" s="896" t="s">
        <v>525</v>
      </c>
      <c r="C237" s="896">
        <v>239900</v>
      </c>
      <c r="D237" s="896">
        <v>239900</v>
      </c>
      <c r="E237" s="896">
        <v>1</v>
      </c>
      <c r="F237" s="897" t="s">
        <v>1281</v>
      </c>
      <c r="G237" s="898" t="s">
        <v>1310</v>
      </c>
    </row>
    <row r="238" spans="1:7" s="876" customFormat="1" ht="15.95" customHeight="1">
      <c r="A238" s="895" t="s">
        <v>1309</v>
      </c>
      <c r="B238" s="896" t="s">
        <v>525</v>
      </c>
      <c r="C238" s="896">
        <v>130800.00000000001</v>
      </c>
      <c r="D238" s="896">
        <v>130800.00000000001</v>
      </c>
      <c r="E238" s="896">
        <v>1</v>
      </c>
      <c r="F238" s="897" t="s">
        <v>1281</v>
      </c>
      <c r="G238" s="898" t="s">
        <v>1310</v>
      </c>
    </row>
    <row r="239" spans="1:7" s="876" customFormat="1" ht="15.95" customHeight="1">
      <c r="A239" s="908" t="s">
        <v>1311</v>
      </c>
      <c r="B239" s="909" t="s">
        <v>526</v>
      </c>
      <c r="C239" s="909">
        <v>48300</v>
      </c>
      <c r="D239" s="909">
        <v>48300</v>
      </c>
      <c r="E239" s="909">
        <v>1</v>
      </c>
      <c r="F239" s="910" t="s">
        <v>1299</v>
      </c>
      <c r="G239" s="911" t="s">
        <v>1312</v>
      </c>
    </row>
    <row r="240" spans="1:7" s="876" customFormat="1" ht="6.75" customHeight="1">
      <c r="A240" s="912"/>
      <c r="B240" s="912"/>
      <c r="C240" s="912"/>
      <c r="D240" s="912"/>
      <c r="E240" s="912"/>
      <c r="F240" s="913"/>
      <c r="G240" s="912"/>
    </row>
    <row r="241" spans="1:7" s="4" customFormat="1" ht="14.25" customHeight="1">
      <c r="A241" s="912"/>
      <c r="B241" s="912"/>
      <c r="C241" s="912"/>
      <c r="D241" s="912"/>
      <c r="E241" s="912"/>
      <c r="F241" s="913"/>
      <c r="G241" s="914">
        <v>91</v>
      </c>
    </row>
    <row r="242" spans="1:7" s="4" customFormat="1" ht="25.5" customHeight="1">
      <c r="A242" s="147" t="s">
        <v>1313</v>
      </c>
      <c r="B242" s="147"/>
      <c r="C242" s="839"/>
      <c r="D242" s="839"/>
      <c r="E242" s="839"/>
      <c r="F242" s="915"/>
      <c r="G242" s="839"/>
    </row>
    <row r="243" spans="1:7" s="4" customFormat="1" ht="21" customHeight="1">
      <c r="A243" s="2228" t="s">
        <v>1048</v>
      </c>
      <c r="B243" s="2228"/>
      <c r="C243" s="2229"/>
      <c r="D243" s="2229"/>
      <c r="E243" s="6"/>
      <c r="F243" s="251"/>
      <c r="G243" s="865" t="s">
        <v>1049</v>
      </c>
    </row>
    <row r="244" spans="1:7" s="4" customFormat="1" ht="16.5" customHeight="1">
      <c r="A244" s="2294" t="s">
        <v>1050</v>
      </c>
      <c r="B244" s="2296" t="s">
        <v>1051</v>
      </c>
      <c r="C244" s="2298" t="s">
        <v>1052</v>
      </c>
      <c r="D244" s="2298" t="s">
        <v>1053</v>
      </c>
      <c r="E244" s="2298"/>
      <c r="F244" s="2296" t="s">
        <v>1054</v>
      </c>
      <c r="G244" s="2300" t="s">
        <v>1055</v>
      </c>
    </row>
    <row r="245" spans="1:7" s="876" customFormat="1" ht="32.25" customHeight="1">
      <c r="A245" s="2295"/>
      <c r="B245" s="2297"/>
      <c r="C245" s="2299"/>
      <c r="D245" s="866" t="s">
        <v>1056</v>
      </c>
      <c r="E245" s="866" t="s">
        <v>1057</v>
      </c>
      <c r="F245" s="2297"/>
      <c r="G245" s="2301"/>
    </row>
    <row r="246" spans="1:7" s="876" customFormat="1" ht="15.95" customHeight="1">
      <c r="A246" s="891" t="s">
        <v>1296</v>
      </c>
      <c r="B246" s="892" t="s">
        <v>527</v>
      </c>
      <c r="C246" s="892">
        <v>492940</v>
      </c>
      <c r="D246" s="892">
        <v>246470</v>
      </c>
      <c r="E246" s="892">
        <v>2</v>
      </c>
      <c r="F246" s="893" t="s">
        <v>1061</v>
      </c>
      <c r="G246" s="894" t="s">
        <v>1314</v>
      </c>
    </row>
    <row r="247" spans="1:7" s="876" customFormat="1" ht="15.95" customHeight="1">
      <c r="A247" s="895" t="s">
        <v>1296</v>
      </c>
      <c r="B247" s="896" t="s">
        <v>527</v>
      </c>
      <c r="C247" s="896">
        <v>263820</v>
      </c>
      <c r="D247" s="896">
        <v>131910</v>
      </c>
      <c r="E247" s="896">
        <v>2</v>
      </c>
      <c r="F247" s="897" t="s">
        <v>1061</v>
      </c>
      <c r="G247" s="898" t="s">
        <v>1314</v>
      </c>
    </row>
    <row r="248" spans="1:7" s="876" customFormat="1" ht="15.95" customHeight="1">
      <c r="A248" s="895" t="s">
        <v>1315</v>
      </c>
      <c r="B248" s="896" t="s">
        <v>528</v>
      </c>
      <c r="C248" s="896">
        <v>289300</v>
      </c>
      <c r="D248" s="896">
        <v>289300</v>
      </c>
      <c r="E248" s="896">
        <v>1</v>
      </c>
      <c r="F248" s="897" t="s">
        <v>1061</v>
      </c>
      <c r="G248" s="898" t="s">
        <v>1316</v>
      </c>
    </row>
    <row r="249" spans="1:7" s="876" customFormat="1" ht="15.95" customHeight="1">
      <c r="A249" s="895" t="s">
        <v>1315</v>
      </c>
      <c r="B249" s="896" t="s">
        <v>528</v>
      </c>
      <c r="C249" s="896">
        <v>146800</v>
      </c>
      <c r="D249" s="896">
        <v>146800</v>
      </c>
      <c r="E249" s="896">
        <v>1</v>
      </c>
      <c r="F249" s="897" t="s">
        <v>1061</v>
      </c>
      <c r="G249" s="898" t="s">
        <v>1316</v>
      </c>
    </row>
    <row r="250" spans="1:7" s="876" customFormat="1" ht="15.95" customHeight="1">
      <c r="A250" s="895" t="s">
        <v>1304</v>
      </c>
      <c r="B250" s="896" t="s">
        <v>529</v>
      </c>
      <c r="C250" s="896">
        <v>21000</v>
      </c>
      <c r="D250" s="896">
        <v>21000</v>
      </c>
      <c r="E250" s="896">
        <v>1</v>
      </c>
      <c r="F250" s="897" t="s">
        <v>1305</v>
      </c>
      <c r="G250" s="898" t="s">
        <v>1317</v>
      </c>
    </row>
    <row r="251" spans="1:7" s="876" customFormat="1" ht="15.95" customHeight="1">
      <c r="A251" s="895" t="s">
        <v>1318</v>
      </c>
      <c r="B251" s="896" t="s">
        <v>530</v>
      </c>
      <c r="C251" s="896">
        <v>40030</v>
      </c>
      <c r="D251" s="896">
        <v>40030</v>
      </c>
      <c r="E251" s="896">
        <v>1</v>
      </c>
      <c r="F251" s="897" t="s">
        <v>1061</v>
      </c>
      <c r="G251" s="898" t="s">
        <v>1319</v>
      </c>
    </row>
    <row r="252" spans="1:7" s="876" customFormat="1" ht="15.95" customHeight="1">
      <c r="A252" s="895" t="s">
        <v>1318</v>
      </c>
      <c r="B252" s="896" t="s">
        <v>530</v>
      </c>
      <c r="C252" s="896">
        <v>40030</v>
      </c>
      <c r="D252" s="896">
        <v>40030</v>
      </c>
      <c r="E252" s="896">
        <v>1</v>
      </c>
      <c r="F252" s="897" t="s">
        <v>1061</v>
      </c>
      <c r="G252" s="898" t="s">
        <v>1319</v>
      </c>
    </row>
    <row r="253" spans="1:7" s="876" customFormat="1" ht="15.95" customHeight="1">
      <c r="A253" s="895" t="s">
        <v>1318</v>
      </c>
      <c r="B253" s="896" t="s">
        <v>530</v>
      </c>
      <c r="C253" s="896">
        <v>35350</v>
      </c>
      <c r="D253" s="896">
        <v>35350</v>
      </c>
      <c r="E253" s="896">
        <v>1</v>
      </c>
      <c r="F253" s="897" t="s">
        <v>1061</v>
      </c>
      <c r="G253" s="898" t="s">
        <v>1319</v>
      </c>
    </row>
    <row r="254" spans="1:7" s="876" customFormat="1" ht="15.95" customHeight="1">
      <c r="A254" s="895" t="s">
        <v>1320</v>
      </c>
      <c r="B254" s="896" t="s">
        <v>1321</v>
      </c>
      <c r="C254" s="896">
        <v>300000</v>
      </c>
      <c r="D254" s="896">
        <v>100000</v>
      </c>
      <c r="E254" s="896">
        <v>3</v>
      </c>
      <c r="F254" s="897" t="s">
        <v>1061</v>
      </c>
      <c r="G254" s="898" t="s">
        <v>1322</v>
      </c>
    </row>
    <row r="255" spans="1:7" s="876" customFormat="1" ht="15.95" customHeight="1">
      <c r="A255" s="895" t="s">
        <v>1320</v>
      </c>
      <c r="B255" s="896" t="s">
        <v>1321</v>
      </c>
      <c r="C255" s="896">
        <v>150000</v>
      </c>
      <c r="D255" s="896">
        <v>150000</v>
      </c>
      <c r="E255" s="896">
        <v>1</v>
      </c>
      <c r="F255" s="897" t="s">
        <v>1061</v>
      </c>
      <c r="G255" s="898" t="s">
        <v>1322</v>
      </c>
    </row>
    <row r="256" spans="1:7" s="876" customFormat="1" ht="15.95" customHeight="1">
      <c r="A256" s="895" t="s">
        <v>1323</v>
      </c>
      <c r="B256" s="896" t="s">
        <v>531</v>
      </c>
      <c r="C256" s="896">
        <v>134900</v>
      </c>
      <c r="D256" s="896">
        <v>67450</v>
      </c>
      <c r="E256" s="896">
        <v>2</v>
      </c>
      <c r="F256" s="897" t="s">
        <v>1156</v>
      </c>
      <c r="G256" s="898" t="s">
        <v>1324</v>
      </c>
    </row>
    <row r="257" spans="1:7" s="876" customFormat="1" ht="15.95" customHeight="1">
      <c r="A257" s="895" t="s">
        <v>1323</v>
      </c>
      <c r="B257" s="896" t="s">
        <v>1325</v>
      </c>
      <c r="C257" s="896">
        <v>52400</v>
      </c>
      <c r="D257" s="896">
        <v>52400</v>
      </c>
      <c r="E257" s="896">
        <v>1</v>
      </c>
      <c r="F257" s="897" t="s">
        <v>1156</v>
      </c>
      <c r="G257" s="898" t="s">
        <v>1324</v>
      </c>
    </row>
    <row r="258" spans="1:7" s="876" customFormat="1" ht="15.95" customHeight="1">
      <c r="A258" s="895" t="s">
        <v>1326</v>
      </c>
      <c r="B258" s="896" t="s">
        <v>532</v>
      </c>
      <c r="C258" s="896">
        <v>80066</v>
      </c>
      <c r="D258" s="896">
        <v>40033</v>
      </c>
      <c r="E258" s="896">
        <v>2</v>
      </c>
      <c r="F258" s="897" t="s">
        <v>1327</v>
      </c>
      <c r="G258" s="898" t="s">
        <v>1328</v>
      </c>
    </row>
    <row r="259" spans="1:7" s="876" customFormat="1" ht="15.95" customHeight="1">
      <c r="A259" s="895" t="s">
        <v>1326</v>
      </c>
      <c r="B259" s="896" t="s">
        <v>532</v>
      </c>
      <c r="C259" s="896">
        <v>35180</v>
      </c>
      <c r="D259" s="896">
        <v>35180</v>
      </c>
      <c r="E259" s="896">
        <v>1</v>
      </c>
      <c r="F259" s="897" t="s">
        <v>1327</v>
      </c>
      <c r="G259" s="898" t="s">
        <v>1328</v>
      </c>
    </row>
    <row r="260" spans="1:7" s="876" customFormat="1" ht="15.95" customHeight="1">
      <c r="A260" s="895" t="s">
        <v>1304</v>
      </c>
      <c r="B260" s="896" t="s">
        <v>533</v>
      </c>
      <c r="C260" s="896">
        <v>6000</v>
      </c>
      <c r="D260" s="896">
        <v>3000</v>
      </c>
      <c r="E260" s="896">
        <v>2</v>
      </c>
      <c r="F260" s="897" t="s">
        <v>1305</v>
      </c>
      <c r="G260" s="898" t="s">
        <v>1329</v>
      </c>
    </row>
    <row r="261" spans="1:7" s="876" customFormat="1" ht="15.95" customHeight="1">
      <c r="A261" s="895" t="s">
        <v>1311</v>
      </c>
      <c r="B261" s="896" t="s">
        <v>534</v>
      </c>
      <c r="C261" s="896">
        <v>79300</v>
      </c>
      <c r="D261" s="896">
        <v>39650</v>
      </c>
      <c r="E261" s="896">
        <v>2</v>
      </c>
      <c r="F261" s="897" t="s">
        <v>1096</v>
      </c>
      <c r="G261" s="898" t="s">
        <v>1330</v>
      </c>
    </row>
    <row r="262" spans="1:7" s="876" customFormat="1" ht="15.95" customHeight="1">
      <c r="A262" s="895" t="s">
        <v>1311</v>
      </c>
      <c r="B262" s="896" t="s">
        <v>534</v>
      </c>
      <c r="C262" s="896">
        <v>22400</v>
      </c>
      <c r="D262" s="896">
        <v>22400</v>
      </c>
      <c r="E262" s="896">
        <v>1</v>
      </c>
      <c r="F262" s="897" t="s">
        <v>1096</v>
      </c>
      <c r="G262" s="898" t="s">
        <v>1330</v>
      </c>
    </row>
    <row r="263" spans="1:7" s="876" customFormat="1" ht="15.95" customHeight="1">
      <c r="A263" s="895" t="s">
        <v>1331</v>
      </c>
      <c r="B263" s="896" t="s">
        <v>535</v>
      </c>
      <c r="C263" s="896">
        <v>60000</v>
      </c>
      <c r="D263" s="896">
        <v>60000</v>
      </c>
      <c r="E263" s="896">
        <v>1</v>
      </c>
      <c r="F263" s="897" t="s">
        <v>1061</v>
      </c>
      <c r="G263" s="898" t="s">
        <v>1332</v>
      </c>
    </row>
    <row r="264" spans="1:7" s="876" customFormat="1" ht="15.95" customHeight="1">
      <c r="A264" s="895" t="s">
        <v>1320</v>
      </c>
      <c r="B264" s="896" t="s">
        <v>1333</v>
      </c>
      <c r="C264" s="896">
        <v>300000</v>
      </c>
      <c r="D264" s="896">
        <v>75000</v>
      </c>
      <c r="E264" s="896">
        <v>4</v>
      </c>
      <c r="F264" s="897" t="s">
        <v>1061</v>
      </c>
      <c r="G264" s="898" t="s">
        <v>1334</v>
      </c>
    </row>
    <row r="265" spans="1:7" s="876" customFormat="1" ht="15.95" customHeight="1">
      <c r="A265" s="895" t="s">
        <v>1320</v>
      </c>
      <c r="B265" s="896" t="s">
        <v>1333</v>
      </c>
      <c r="C265" s="896">
        <v>150000</v>
      </c>
      <c r="D265" s="896">
        <v>150000</v>
      </c>
      <c r="E265" s="896">
        <v>1</v>
      </c>
      <c r="F265" s="897" t="s">
        <v>1061</v>
      </c>
      <c r="G265" s="898" t="s">
        <v>1334</v>
      </c>
    </row>
    <row r="266" spans="1:7" s="876" customFormat="1" ht="15.95" customHeight="1">
      <c r="A266" s="895" t="s">
        <v>1320</v>
      </c>
      <c r="B266" s="896" t="s">
        <v>1333</v>
      </c>
      <c r="C266" s="896">
        <v>320720</v>
      </c>
      <c r="D266" s="896">
        <v>320720</v>
      </c>
      <c r="E266" s="896">
        <v>1</v>
      </c>
      <c r="F266" s="897" t="s">
        <v>1061</v>
      </c>
      <c r="G266" s="898" t="s">
        <v>1334</v>
      </c>
    </row>
    <row r="267" spans="1:7" s="876" customFormat="1" ht="15.95" customHeight="1">
      <c r="A267" s="895" t="s">
        <v>1320</v>
      </c>
      <c r="B267" s="896" t="s">
        <v>1333</v>
      </c>
      <c r="C267" s="896">
        <v>160970</v>
      </c>
      <c r="D267" s="896">
        <v>160970</v>
      </c>
      <c r="E267" s="896">
        <v>1</v>
      </c>
      <c r="F267" s="897" t="s">
        <v>1061</v>
      </c>
      <c r="G267" s="898" t="s">
        <v>1334</v>
      </c>
    </row>
    <row r="268" spans="1:7" s="876" customFormat="1" ht="15.95" customHeight="1">
      <c r="A268" s="895" t="s">
        <v>1335</v>
      </c>
      <c r="B268" s="896" t="s">
        <v>536</v>
      </c>
      <c r="C268" s="896">
        <v>330000</v>
      </c>
      <c r="D268" s="896">
        <v>165000</v>
      </c>
      <c r="E268" s="896">
        <v>2</v>
      </c>
      <c r="F268" s="897" t="s">
        <v>1061</v>
      </c>
      <c r="G268" s="898" t="s">
        <v>1336</v>
      </c>
    </row>
    <row r="269" spans="1:7" s="876" customFormat="1" ht="15.95" customHeight="1">
      <c r="A269" s="895" t="s">
        <v>1335</v>
      </c>
      <c r="B269" s="896" t="s">
        <v>536</v>
      </c>
      <c r="C269" s="896">
        <v>194300</v>
      </c>
      <c r="D269" s="896">
        <v>194300</v>
      </c>
      <c r="E269" s="896">
        <v>1</v>
      </c>
      <c r="F269" s="897" t="s">
        <v>1061</v>
      </c>
      <c r="G269" s="898" t="s">
        <v>1336</v>
      </c>
    </row>
    <row r="270" spans="1:7" s="876" customFormat="1" ht="15.95" customHeight="1">
      <c r="A270" s="916" t="s">
        <v>1337</v>
      </c>
      <c r="B270" s="896" t="s">
        <v>537</v>
      </c>
      <c r="C270" s="896">
        <v>270400</v>
      </c>
      <c r="D270" s="896">
        <v>270400</v>
      </c>
      <c r="E270" s="896">
        <v>1</v>
      </c>
      <c r="F270" s="897" t="s">
        <v>1061</v>
      </c>
      <c r="G270" s="898" t="s">
        <v>1338</v>
      </c>
    </row>
    <row r="271" spans="1:7" s="876" customFormat="1" ht="15.95" customHeight="1">
      <c r="A271" s="916" t="s">
        <v>1337</v>
      </c>
      <c r="B271" s="896" t="s">
        <v>537</v>
      </c>
      <c r="C271" s="896">
        <v>142200</v>
      </c>
      <c r="D271" s="896">
        <v>142200</v>
      </c>
      <c r="E271" s="896">
        <v>1</v>
      </c>
      <c r="F271" s="897" t="s">
        <v>1061</v>
      </c>
      <c r="G271" s="898" t="s">
        <v>1338</v>
      </c>
    </row>
    <row r="272" spans="1:7" s="876" customFormat="1" ht="15.95" customHeight="1">
      <c r="A272" s="895" t="s">
        <v>1339</v>
      </c>
      <c r="B272" s="896" t="s">
        <v>538</v>
      </c>
      <c r="C272" s="896">
        <v>94000</v>
      </c>
      <c r="D272" s="896">
        <v>47000</v>
      </c>
      <c r="E272" s="896">
        <v>2</v>
      </c>
      <c r="F272" s="897" t="s">
        <v>1156</v>
      </c>
      <c r="G272" s="898" t="s">
        <v>1340</v>
      </c>
    </row>
    <row r="273" spans="1:7" s="876" customFormat="1" ht="15.95" customHeight="1">
      <c r="A273" s="895" t="s">
        <v>1339</v>
      </c>
      <c r="B273" s="896" t="s">
        <v>538</v>
      </c>
      <c r="C273" s="896">
        <v>33000</v>
      </c>
      <c r="D273" s="896">
        <v>33000</v>
      </c>
      <c r="E273" s="896">
        <v>1</v>
      </c>
      <c r="F273" s="897" t="s">
        <v>1156</v>
      </c>
      <c r="G273" s="898" t="s">
        <v>1340</v>
      </c>
    </row>
    <row r="274" spans="1:7" s="876" customFormat="1" ht="15.95" customHeight="1">
      <c r="A274" s="895" t="s">
        <v>1341</v>
      </c>
      <c r="B274" s="896" t="s">
        <v>539</v>
      </c>
      <c r="C274" s="896">
        <v>287800</v>
      </c>
      <c r="D274" s="896">
        <v>287800</v>
      </c>
      <c r="E274" s="896">
        <v>1</v>
      </c>
      <c r="F274" s="897" t="s">
        <v>1059</v>
      </c>
      <c r="G274" s="898" t="s">
        <v>708</v>
      </c>
    </row>
    <row r="275" spans="1:7" s="876" customFormat="1" ht="15.95" customHeight="1">
      <c r="A275" s="895" t="s">
        <v>1341</v>
      </c>
      <c r="B275" s="896" t="s">
        <v>539</v>
      </c>
      <c r="C275" s="896">
        <v>143400</v>
      </c>
      <c r="D275" s="896">
        <v>143400</v>
      </c>
      <c r="E275" s="896">
        <v>1</v>
      </c>
      <c r="F275" s="897" t="s">
        <v>1059</v>
      </c>
      <c r="G275" s="898" t="s">
        <v>708</v>
      </c>
    </row>
    <row r="276" spans="1:7" s="876" customFormat="1" ht="15.95" customHeight="1">
      <c r="A276" s="895" t="s">
        <v>1296</v>
      </c>
      <c r="B276" s="896" t="s">
        <v>540</v>
      </c>
      <c r="C276" s="896">
        <v>326800</v>
      </c>
      <c r="D276" s="896">
        <v>163400</v>
      </c>
      <c r="E276" s="896">
        <v>2</v>
      </c>
      <c r="F276" s="897" t="s">
        <v>1061</v>
      </c>
      <c r="G276" s="898" t="s">
        <v>1342</v>
      </c>
    </row>
    <row r="277" spans="1:7" s="876" customFormat="1" ht="15.95" customHeight="1">
      <c r="A277" s="895" t="s">
        <v>1296</v>
      </c>
      <c r="B277" s="896" t="s">
        <v>540</v>
      </c>
      <c r="C277" s="896">
        <v>188700</v>
      </c>
      <c r="D277" s="896">
        <v>188700</v>
      </c>
      <c r="E277" s="896">
        <v>1</v>
      </c>
      <c r="F277" s="897" t="s">
        <v>1061</v>
      </c>
      <c r="G277" s="898" t="s">
        <v>1342</v>
      </c>
    </row>
    <row r="278" spans="1:7" s="876" customFormat="1" ht="15.95" customHeight="1">
      <c r="A278" s="895" t="s">
        <v>1296</v>
      </c>
      <c r="B278" s="896" t="s">
        <v>541</v>
      </c>
      <c r="C278" s="896">
        <v>77863</v>
      </c>
      <c r="D278" s="896">
        <v>77863</v>
      </c>
      <c r="E278" s="896">
        <v>1</v>
      </c>
      <c r="F278" s="897" t="s">
        <v>1061</v>
      </c>
      <c r="G278" s="898" t="s">
        <v>1343</v>
      </c>
    </row>
    <row r="279" spans="1:7" s="876" customFormat="1" ht="15.95" customHeight="1">
      <c r="A279" s="895" t="s">
        <v>1296</v>
      </c>
      <c r="B279" s="896" t="s">
        <v>541</v>
      </c>
      <c r="C279" s="896">
        <v>68451</v>
      </c>
      <c r="D279" s="896">
        <v>68451</v>
      </c>
      <c r="E279" s="896">
        <v>1</v>
      </c>
      <c r="F279" s="897" t="s">
        <v>1061</v>
      </c>
      <c r="G279" s="898" t="s">
        <v>1343</v>
      </c>
    </row>
    <row r="280" spans="1:7" s="876" customFormat="1" ht="15.95" customHeight="1">
      <c r="A280" s="916" t="s">
        <v>1344</v>
      </c>
      <c r="B280" s="896" t="s">
        <v>542</v>
      </c>
      <c r="C280" s="896">
        <v>240750</v>
      </c>
      <c r="D280" s="896">
        <v>240750</v>
      </c>
      <c r="E280" s="896">
        <v>1</v>
      </c>
      <c r="F280" s="897" t="s">
        <v>1061</v>
      </c>
      <c r="G280" s="898" t="s">
        <v>1345</v>
      </c>
    </row>
    <row r="281" spans="1:7" s="876" customFormat="1" ht="15.95" customHeight="1">
      <c r="A281" s="932" t="s">
        <v>1344</v>
      </c>
      <c r="B281" s="909" t="s">
        <v>542</v>
      </c>
      <c r="C281" s="909">
        <v>123061</v>
      </c>
      <c r="D281" s="909">
        <v>123061</v>
      </c>
      <c r="E281" s="909">
        <v>1</v>
      </c>
      <c r="F281" s="910" t="s">
        <v>1061</v>
      </c>
      <c r="G281" s="911" t="s">
        <v>1345</v>
      </c>
    </row>
    <row r="282" spans="1:7" s="876" customFormat="1" ht="8.25" customHeight="1">
      <c r="A282" s="912"/>
      <c r="B282" s="912"/>
      <c r="C282" s="912"/>
      <c r="D282" s="912"/>
      <c r="E282" s="912"/>
      <c r="F282" s="913"/>
      <c r="G282" s="912"/>
    </row>
    <row r="283" spans="1:7" s="4" customFormat="1" ht="12.75" customHeight="1">
      <c r="A283" s="2302">
        <v>92</v>
      </c>
      <c r="B283" s="2302"/>
      <c r="C283" s="912"/>
      <c r="D283" s="912"/>
      <c r="E283" s="912"/>
      <c r="F283" s="913"/>
      <c r="G283" s="912"/>
    </row>
    <row r="284" spans="1:7" s="4" customFormat="1" ht="25.5" customHeight="1">
      <c r="A284" s="147" t="s">
        <v>1346</v>
      </c>
      <c r="B284" s="147"/>
      <c r="C284" s="839"/>
      <c r="D284" s="839"/>
      <c r="E284" s="839"/>
      <c r="F284" s="915"/>
      <c r="G284" s="839"/>
    </row>
    <row r="285" spans="1:7" s="4" customFormat="1" ht="21" customHeight="1">
      <c r="A285" s="2228" t="s">
        <v>1048</v>
      </c>
      <c r="B285" s="2228"/>
      <c r="C285" s="2229"/>
      <c r="D285" s="2229"/>
      <c r="E285" s="6"/>
      <c r="F285" s="251"/>
      <c r="G285" s="865" t="s">
        <v>1049</v>
      </c>
    </row>
    <row r="286" spans="1:7" s="4" customFormat="1" ht="16.5" customHeight="1">
      <c r="A286" s="2294" t="s">
        <v>1050</v>
      </c>
      <c r="B286" s="2296" t="s">
        <v>1051</v>
      </c>
      <c r="C286" s="2298" t="s">
        <v>1052</v>
      </c>
      <c r="D286" s="2298" t="s">
        <v>1053</v>
      </c>
      <c r="E286" s="2298"/>
      <c r="F286" s="2296" t="s">
        <v>1054</v>
      </c>
      <c r="G286" s="2300" t="s">
        <v>1055</v>
      </c>
    </row>
    <row r="287" spans="1:7" s="876" customFormat="1" ht="32.25" customHeight="1">
      <c r="A287" s="2295"/>
      <c r="B287" s="2297"/>
      <c r="C287" s="2299"/>
      <c r="D287" s="866" t="s">
        <v>1056</v>
      </c>
      <c r="E287" s="866" t="s">
        <v>1057</v>
      </c>
      <c r="F287" s="2297"/>
      <c r="G287" s="2301"/>
    </row>
    <row r="288" spans="1:7" s="876" customFormat="1" ht="17.100000000000001" customHeight="1">
      <c r="A288" s="891" t="s">
        <v>1296</v>
      </c>
      <c r="B288" s="892" t="s">
        <v>543</v>
      </c>
      <c r="C288" s="892">
        <v>321600</v>
      </c>
      <c r="D288" s="892">
        <v>160800</v>
      </c>
      <c r="E288" s="892">
        <v>2</v>
      </c>
      <c r="F288" s="893" t="s">
        <v>1061</v>
      </c>
      <c r="G288" s="894" t="s">
        <v>1347</v>
      </c>
    </row>
    <row r="289" spans="1:7" s="876" customFormat="1" ht="17.100000000000001" customHeight="1">
      <c r="A289" s="895" t="s">
        <v>1296</v>
      </c>
      <c r="B289" s="896" t="s">
        <v>543</v>
      </c>
      <c r="C289" s="896">
        <v>190200</v>
      </c>
      <c r="D289" s="896">
        <v>190200</v>
      </c>
      <c r="E289" s="896">
        <v>1</v>
      </c>
      <c r="F289" s="897" t="s">
        <v>1061</v>
      </c>
      <c r="G289" s="898" t="s">
        <v>1347</v>
      </c>
    </row>
    <row r="290" spans="1:7" s="876" customFormat="1" ht="17.100000000000001" customHeight="1">
      <c r="A290" s="895" t="s">
        <v>1348</v>
      </c>
      <c r="B290" s="896" t="s">
        <v>1349</v>
      </c>
      <c r="C290" s="896">
        <v>300</v>
      </c>
      <c r="D290" s="896">
        <v>300</v>
      </c>
      <c r="E290" s="896">
        <v>1</v>
      </c>
      <c r="F290" s="897" t="s">
        <v>1070</v>
      </c>
      <c r="G290" s="898" t="s">
        <v>1350</v>
      </c>
    </row>
    <row r="291" spans="1:7" s="876" customFormat="1" ht="17.100000000000001" customHeight="1">
      <c r="A291" s="895" t="s">
        <v>1351</v>
      </c>
      <c r="B291" s="896" t="s">
        <v>1352</v>
      </c>
      <c r="C291" s="896">
        <v>16400</v>
      </c>
      <c r="D291" s="896">
        <v>16400</v>
      </c>
      <c r="E291" s="896">
        <v>1</v>
      </c>
      <c r="F291" s="897" t="s">
        <v>1169</v>
      </c>
      <c r="G291" s="898" t="s">
        <v>1353</v>
      </c>
    </row>
    <row r="292" spans="1:7" s="876" customFormat="1" ht="17.100000000000001" customHeight="1">
      <c r="A292" s="903" t="s">
        <v>1354</v>
      </c>
      <c r="B292" s="904"/>
      <c r="C292" s="904">
        <v>9207684</v>
      </c>
      <c r="D292" s="904"/>
      <c r="E292" s="904">
        <v>94</v>
      </c>
      <c r="F292" s="906"/>
      <c r="G292" s="933" t="s">
        <v>1355</v>
      </c>
    </row>
    <row r="293" spans="1:7" s="876" customFormat="1" ht="17.100000000000001" customHeight="1">
      <c r="A293" s="895" t="s">
        <v>1356</v>
      </c>
      <c r="B293" s="896" t="s">
        <v>1357</v>
      </c>
      <c r="C293" s="896">
        <v>165000</v>
      </c>
      <c r="D293" s="896">
        <v>55000</v>
      </c>
      <c r="E293" s="896">
        <v>3</v>
      </c>
      <c r="F293" s="897" t="s">
        <v>1030</v>
      </c>
      <c r="G293" s="898" t="s">
        <v>1358</v>
      </c>
    </row>
    <row r="294" spans="1:7" s="876" customFormat="1" ht="17.100000000000001" customHeight="1">
      <c r="A294" s="895" t="s">
        <v>1107</v>
      </c>
      <c r="B294" s="896" t="s">
        <v>905</v>
      </c>
      <c r="C294" s="896">
        <v>80000</v>
      </c>
      <c r="D294" s="896">
        <v>40000</v>
      </c>
      <c r="E294" s="896">
        <v>2</v>
      </c>
      <c r="F294" s="897" t="s">
        <v>1030</v>
      </c>
      <c r="G294" s="898" t="s">
        <v>1359</v>
      </c>
    </row>
    <row r="295" spans="1:7" s="876" customFormat="1" ht="17.100000000000001" customHeight="1">
      <c r="A295" s="895" t="s">
        <v>1360</v>
      </c>
      <c r="B295" s="896" t="s">
        <v>907</v>
      </c>
      <c r="C295" s="896">
        <v>750</v>
      </c>
      <c r="D295" s="896">
        <v>250</v>
      </c>
      <c r="E295" s="896">
        <v>3</v>
      </c>
      <c r="F295" s="897" t="s">
        <v>1073</v>
      </c>
      <c r="G295" s="898" t="s">
        <v>908</v>
      </c>
    </row>
    <row r="296" spans="1:7" s="876" customFormat="1" ht="17.100000000000001" customHeight="1">
      <c r="A296" s="895" t="s">
        <v>1360</v>
      </c>
      <c r="B296" s="896" t="s">
        <v>907</v>
      </c>
      <c r="C296" s="896">
        <v>300</v>
      </c>
      <c r="D296" s="896">
        <v>300</v>
      </c>
      <c r="E296" s="896">
        <v>1</v>
      </c>
      <c r="F296" s="897" t="s">
        <v>1073</v>
      </c>
      <c r="G296" s="898" t="s">
        <v>908</v>
      </c>
    </row>
    <row r="297" spans="1:7" s="876" customFormat="1" ht="17.100000000000001" customHeight="1">
      <c r="A297" s="895" t="s">
        <v>1360</v>
      </c>
      <c r="B297" s="896" t="s">
        <v>909</v>
      </c>
      <c r="C297" s="896">
        <v>240</v>
      </c>
      <c r="D297" s="896">
        <v>80</v>
      </c>
      <c r="E297" s="896">
        <v>3</v>
      </c>
      <c r="F297" s="897" t="s">
        <v>1096</v>
      </c>
      <c r="G297" s="898" t="s">
        <v>910</v>
      </c>
    </row>
    <row r="298" spans="1:7" s="876" customFormat="1" ht="17.100000000000001" customHeight="1">
      <c r="A298" s="895" t="s">
        <v>1360</v>
      </c>
      <c r="B298" s="896" t="s">
        <v>914</v>
      </c>
      <c r="C298" s="896">
        <v>450</v>
      </c>
      <c r="D298" s="896">
        <v>150</v>
      </c>
      <c r="E298" s="896">
        <v>3</v>
      </c>
      <c r="F298" s="897" t="s">
        <v>1030</v>
      </c>
      <c r="G298" s="898" t="s">
        <v>915</v>
      </c>
    </row>
    <row r="299" spans="1:7" s="876" customFormat="1" ht="17.100000000000001" customHeight="1">
      <c r="A299" s="895" t="s">
        <v>1360</v>
      </c>
      <c r="B299" s="896" t="s">
        <v>916</v>
      </c>
      <c r="C299" s="896">
        <v>500</v>
      </c>
      <c r="D299" s="896">
        <v>250</v>
      </c>
      <c r="E299" s="896">
        <v>2</v>
      </c>
      <c r="F299" s="897" t="s">
        <v>1062</v>
      </c>
      <c r="G299" s="898" t="s">
        <v>917</v>
      </c>
    </row>
    <row r="300" spans="1:7" s="876" customFormat="1" ht="17.100000000000001" customHeight="1">
      <c r="A300" s="895" t="s">
        <v>1360</v>
      </c>
      <c r="B300" s="896" t="s">
        <v>916</v>
      </c>
      <c r="C300" s="896">
        <v>1000</v>
      </c>
      <c r="D300" s="896">
        <v>500</v>
      </c>
      <c r="E300" s="896">
        <v>2</v>
      </c>
      <c r="F300" s="897" t="s">
        <v>1062</v>
      </c>
      <c r="G300" s="898" t="s">
        <v>917</v>
      </c>
    </row>
    <row r="301" spans="1:7" s="876" customFormat="1" ht="17.100000000000001" customHeight="1">
      <c r="A301" s="895" t="s">
        <v>1360</v>
      </c>
      <c r="B301" s="896" t="s">
        <v>918</v>
      </c>
      <c r="C301" s="896">
        <v>4000</v>
      </c>
      <c r="D301" s="896">
        <v>1000</v>
      </c>
      <c r="E301" s="896">
        <v>4</v>
      </c>
      <c r="F301" s="897" t="s">
        <v>1073</v>
      </c>
      <c r="G301" s="898" t="s">
        <v>919</v>
      </c>
    </row>
    <row r="302" spans="1:7" s="876" customFormat="1" ht="17.100000000000001" customHeight="1">
      <c r="A302" s="895" t="s">
        <v>1360</v>
      </c>
      <c r="B302" s="896" t="s">
        <v>918</v>
      </c>
      <c r="C302" s="896">
        <v>500</v>
      </c>
      <c r="D302" s="896">
        <v>500</v>
      </c>
      <c r="E302" s="896">
        <v>1</v>
      </c>
      <c r="F302" s="897" t="s">
        <v>1073</v>
      </c>
      <c r="G302" s="898" t="s">
        <v>919</v>
      </c>
    </row>
    <row r="303" spans="1:7" s="876" customFormat="1" ht="17.100000000000001" customHeight="1">
      <c r="A303" s="895" t="s">
        <v>1360</v>
      </c>
      <c r="B303" s="896" t="s">
        <v>920</v>
      </c>
      <c r="C303" s="896">
        <v>100</v>
      </c>
      <c r="D303" s="896">
        <v>100</v>
      </c>
      <c r="E303" s="896">
        <v>1</v>
      </c>
      <c r="F303" s="897" t="s">
        <v>1096</v>
      </c>
      <c r="G303" s="898" t="s">
        <v>921</v>
      </c>
    </row>
    <row r="304" spans="1:7" s="876" customFormat="1" ht="17.100000000000001" customHeight="1">
      <c r="A304" s="895" t="s">
        <v>1360</v>
      </c>
      <c r="B304" s="896" t="s">
        <v>920</v>
      </c>
      <c r="C304" s="896">
        <v>300</v>
      </c>
      <c r="D304" s="896">
        <v>150</v>
      </c>
      <c r="E304" s="896">
        <v>2</v>
      </c>
      <c r="F304" s="897" t="s">
        <v>1096</v>
      </c>
      <c r="G304" s="898" t="s">
        <v>921</v>
      </c>
    </row>
    <row r="305" spans="1:7" s="876" customFormat="1" ht="17.100000000000001" customHeight="1">
      <c r="A305" s="895" t="s">
        <v>1360</v>
      </c>
      <c r="B305" s="896" t="s">
        <v>928</v>
      </c>
      <c r="C305" s="896">
        <v>2600</v>
      </c>
      <c r="D305" s="896">
        <v>1300</v>
      </c>
      <c r="E305" s="896">
        <v>2</v>
      </c>
      <c r="F305" s="897" t="s">
        <v>1156</v>
      </c>
      <c r="G305" s="898" t="s">
        <v>929</v>
      </c>
    </row>
    <row r="306" spans="1:7" s="876" customFormat="1" ht="17.100000000000001" customHeight="1">
      <c r="A306" s="895" t="s">
        <v>1360</v>
      </c>
      <c r="B306" s="896" t="s">
        <v>928</v>
      </c>
      <c r="C306" s="896">
        <v>450</v>
      </c>
      <c r="D306" s="896">
        <v>450</v>
      </c>
      <c r="E306" s="896">
        <v>1</v>
      </c>
      <c r="F306" s="897" t="s">
        <v>1156</v>
      </c>
      <c r="G306" s="898" t="s">
        <v>929</v>
      </c>
    </row>
    <row r="307" spans="1:7" s="876" customFormat="1" ht="17.100000000000001" customHeight="1">
      <c r="A307" s="895" t="s">
        <v>1360</v>
      </c>
      <c r="B307" s="896" t="s">
        <v>928</v>
      </c>
      <c r="C307" s="896">
        <v>500</v>
      </c>
      <c r="D307" s="896">
        <v>500</v>
      </c>
      <c r="E307" s="896">
        <v>1</v>
      </c>
      <c r="F307" s="897" t="s">
        <v>1156</v>
      </c>
      <c r="G307" s="898" t="s">
        <v>929</v>
      </c>
    </row>
    <row r="308" spans="1:7" s="876" customFormat="1" ht="17.100000000000001" customHeight="1">
      <c r="A308" s="895" t="s">
        <v>1360</v>
      </c>
      <c r="B308" s="896" t="s">
        <v>930</v>
      </c>
      <c r="C308" s="896">
        <v>240</v>
      </c>
      <c r="D308" s="896">
        <v>80</v>
      </c>
      <c r="E308" s="896">
        <v>3</v>
      </c>
      <c r="F308" s="897" t="s">
        <v>1073</v>
      </c>
      <c r="G308" s="898" t="s">
        <v>931</v>
      </c>
    </row>
    <row r="309" spans="1:7" s="876" customFormat="1" ht="17.100000000000001" customHeight="1">
      <c r="A309" s="895" t="s">
        <v>1360</v>
      </c>
      <c r="B309" s="896" t="s">
        <v>930</v>
      </c>
      <c r="C309" s="896">
        <v>150</v>
      </c>
      <c r="D309" s="896">
        <v>150</v>
      </c>
      <c r="E309" s="896">
        <v>1</v>
      </c>
      <c r="F309" s="897" t="s">
        <v>1073</v>
      </c>
      <c r="G309" s="898" t="s">
        <v>931</v>
      </c>
    </row>
    <row r="310" spans="1:7" s="876" customFormat="1" ht="17.100000000000001" customHeight="1">
      <c r="A310" s="895" t="s">
        <v>1360</v>
      </c>
      <c r="B310" s="896" t="s">
        <v>932</v>
      </c>
      <c r="C310" s="896">
        <v>900</v>
      </c>
      <c r="D310" s="896">
        <v>300</v>
      </c>
      <c r="E310" s="896">
        <v>3</v>
      </c>
      <c r="F310" s="897" t="s">
        <v>1156</v>
      </c>
      <c r="G310" s="898" t="s">
        <v>933</v>
      </c>
    </row>
    <row r="311" spans="1:7" s="876" customFormat="1" ht="17.100000000000001" customHeight="1">
      <c r="A311" s="895" t="s">
        <v>1360</v>
      </c>
      <c r="B311" s="896" t="s">
        <v>932</v>
      </c>
      <c r="C311" s="896">
        <v>2000</v>
      </c>
      <c r="D311" s="896">
        <v>500</v>
      </c>
      <c r="E311" s="896">
        <v>4</v>
      </c>
      <c r="F311" s="897" t="s">
        <v>1156</v>
      </c>
      <c r="G311" s="898" t="s">
        <v>933</v>
      </c>
    </row>
    <row r="312" spans="1:7" s="876" customFormat="1" ht="17.100000000000001" customHeight="1">
      <c r="A312" s="895" t="s">
        <v>1360</v>
      </c>
      <c r="B312" s="896" t="s">
        <v>938</v>
      </c>
      <c r="C312" s="896">
        <v>450</v>
      </c>
      <c r="D312" s="896">
        <v>150</v>
      </c>
      <c r="E312" s="896">
        <v>3</v>
      </c>
      <c r="F312" s="897" t="s">
        <v>1070</v>
      </c>
      <c r="G312" s="898" t="s">
        <v>939</v>
      </c>
    </row>
    <row r="313" spans="1:7" s="876" customFormat="1" ht="17.100000000000001" customHeight="1">
      <c r="A313" s="895" t="s">
        <v>1360</v>
      </c>
      <c r="B313" s="896" t="s">
        <v>940</v>
      </c>
      <c r="C313" s="896">
        <v>240</v>
      </c>
      <c r="D313" s="896">
        <v>80</v>
      </c>
      <c r="E313" s="896">
        <v>3</v>
      </c>
      <c r="F313" s="897" t="s">
        <v>1156</v>
      </c>
      <c r="G313" s="898" t="s">
        <v>941</v>
      </c>
    </row>
    <row r="314" spans="1:7" s="876" customFormat="1" ht="17.100000000000001" customHeight="1">
      <c r="A314" s="895" t="s">
        <v>1360</v>
      </c>
      <c r="B314" s="896" t="s">
        <v>942</v>
      </c>
      <c r="C314" s="896">
        <v>9000</v>
      </c>
      <c r="D314" s="896">
        <v>1500</v>
      </c>
      <c r="E314" s="896">
        <v>6</v>
      </c>
      <c r="F314" s="897" t="s">
        <v>1156</v>
      </c>
      <c r="G314" s="898" t="s">
        <v>943</v>
      </c>
    </row>
    <row r="315" spans="1:7" s="876" customFormat="1" ht="17.100000000000001" customHeight="1">
      <c r="A315" s="895" t="s">
        <v>1360</v>
      </c>
      <c r="B315" s="896" t="s">
        <v>944</v>
      </c>
      <c r="C315" s="896">
        <v>200</v>
      </c>
      <c r="D315" s="896">
        <v>100</v>
      </c>
      <c r="E315" s="896">
        <v>2</v>
      </c>
      <c r="F315" s="897" t="s">
        <v>1062</v>
      </c>
      <c r="G315" s="898" t="s">
        <v>945</v>
      </c>
    </row>
    <row r="316" spans="1:7" s="876" customFormat="1" ht="17.100000000000001" customHeight="1">
      <c r="A316" s="895" t="s">
        <v>1360</v>
      </c>
      <c r="B316" s="896" t="s">
        <v>944</v>
      </c>
      <c r="C316" s="896">
        <v>80</v>
      </c>
      <c r="D316" s="896">
        <v>80</v>
      </c>
      <c r="E316" s="896">
        <v>1</v>
      </c>
      <c r="F316" s="897" t="s">
        <v>1062</v>
      </c>
      <c r="G316" s="898" t="s">
        <v>945</v>
      </c>
    </row>
    <row r="317" spans="1:7" s="876" customFormat="1" ht="17.100000000000001" customHeight="1">
      <c r="A317" s="895" t="s">
        <v>1360</v>
      </c>
      <c r="B317" s="896" t="s">
        <v>946</v>
      </c>
      <c r="C317" s="896">
        <v>240</v>
      </c>
      <c r="D317" s="896">
        <v>80</v>
      </c>
      <c r="E317" s="896">
        <v>3</v>
      </c>
      <c r="F317" s="897" t="s">
        <v>1030</v>
      </c>
      <c r="G317" s="898" t="s">
        <v>947</v>
      </c>
    </row>
    <row r="318" spans="1:7" s="876" customFormat="1" ht="17.100000000000001" customHeight="1">
      <c r="A318" s="895" t="s">
        <v>1360</v>
      </c>
      <c r="B318" s="896" t="s">
        <v>948</v>
      </c>
      <c r="C318" s="896">
        <v>1000</v>
      </c>
      <c r="D318" s="896">
        <v>500</v>
      </c>
      <c r="E318" s="896">
        <v>2</v>
      </c>
      <c r="F318" s="897" t="s">
        <v>1096</v>
      </c>
      <c r="G318" s="898" t="s">
        <v>949</v>
      </c>
    </row>
    <row r="319" spans="1:7" s="876" customFormat="1" ht="17.100000000000001" customHeight="1">
      <c r="A319" s="895" t="s">
        <v>1360</v>
      </c>
      <c r="B319" s="896" t="s">
        <v>948</v>
      </c>
      <c r="C319" s="896">
        <v>600</v>
      </c>
      <c r="D319" s="896">
        <v>300</v>
      </c>
      <c r="E319" s="896">
        <v>2</v>
      </c>
      <c r="F319" s="897" t="s">
        <v>1096</v>
      </c>
      <c r="G319" s="898" t="s">
        <v>949</v>
      </c>
    </row>
    <row r="320" spans="1:7" s="876" customFormat="1" ht="17.100000000000001" customHeight="1">
      <c r="A320" s="895" t="s">
        <v>1360</v>
      </c>
      <c r="B320" s="896" t="s">
        <v>956</v>
      </c>
      <c r="C320" s="896">
        <v>2400</v>
      </c>
      <c r="D320" s="896">
        <v>800</v>
      </c>
      <c r="E320" s="896">
        <v>3</v>
      </c>
      <c r="F320" s="897" t="s">
        <v>1156</v>
      </c>
      <c r="G320" s="898" t="s">
        <v>957</v>
      </c>
    </row>
    <row r="321" spans="1:7" s="876" customFormat="1" ht="17.100000000000001" customHeight="1">
      <c r="A321" s="908" t="s">
        <v>1360</v>
      </c>
      <c r="B321" s="909" t="s">
        <v>962</v>
      </c>
      <c r="C321" s="909">
        <v>80</v>
      </c>
      <c r="D321" s="909">
        <v>40</v>
      </c>
      <c r="E321" s="909">
        <v>2</v>
      </c>
      <c r="F321" s="910" t="s">
        <v>1070</v>
      </c>
      <c r="G321" s="911" t="s">
        <v>963</v>
      </c>
    </row>
    <row r="322" spans="1:7" s="876" customFormat="1" ht="8.25" customHeight="1">
      <c r="A322" s="912"/>
      <c r="B322" s="912"/>
      <c r="C322" s="912"/>
      <c r="D322" s="912"/>
      <c r="E322" s="912"/>
      <c r="F322" s="913"/>
      <c r="G322" s="912"/>
    </row>
    <row r="323" spans="1:7" s="4" customFormat="1" ht="17.25" customHeight="1">
      <c r="A323" s="2302"/>
      <c r="B323" s="2302"/>
      <c r="C323" s="912"/>
      <c r="D323" s="912"/>
      <c r="E323" s="912"/>
      <c r="F323" s="913"/>
      <c r="G323" s="914">
        <v>93</v>
      </c>
    </row>
    <row r="324" spans="1:7" s="4" customFormat="1" ht="25.5" customHeight="1">
      <c r="A324" s="147" t="s">
        <v>1361</v>
      </c>
      <c r="B324" s="147"/>
      <c r="C324" s="839"/>
      <c r="D324" s="839"/>
      <c r="E324" s="839"/>
      <c r="F324" s="915"/>
      <c r="G324" s="839"/>
    </row>
    <row r="325" spans="1:7" s="4" customFormat="1" ht="21" customHeight="1">
      <c r="A325" s="2228" t="s">
        <v>1362</v>
      </c>
      <c r="B325" s="2228"/>
      <c r="C325" s="2229"/>
      <c r="D325" s="2229"/>
      <c r="E325" s="6"/>
      <c r="F325" s="251"/>
      <c r="G325" s="865" t="s">
        <v>1363</v>
      </c>
    </row>
    <row r="326" spans="1:7" s="4" customFormat="1" ht="16.5" customHeight="1">
      <c r="A326" s="2294" t="s">
        <v>1364</v>
      </c>
      <c r="B326" s="2296" t="s">
        <v>1365</v>
      </c>
      <c r="C326" s="2298" t="s">
        <v>1366</v>
      </c>
      <c r="D326" s="2298" t="s">
        <v>1367</v>
      </c>
      <c r="E326" s="2298"/>
      <c r="F326" s="2296" t="s">
        <v>1368</v>
      </c>
      <c r="G326" s="2300" t="s">
        <v>1055</v>
      </c>
    </row>
    <row r="327" spans="1:7" s="876" customFormat="1" ht="32.25" customHeight="1">
      <c r="A327" s="2295"/>
      <c r="B327" s="2297"/>
      <c r="C327" s="2299"/>
      <c r="D327" s="866" t="s">
        <v>1369</v>
      </c>
      <c r="E327" s="866" t="s">
        <v>1370</v>
      </c>
      <c r="F327" s="2297"/>
      <c r="G327" s="2301"/>
    </row>
    <row r="328" spans="1:7" s="876" customFormat="1" ht="16.7" customHeight="1">
      <c r="A328" s="895" t="s">
        <v>1360</v>
      </c>
      <c r="B328" s="934" t="s">
        <v>962</v>
      </c>
      <c r="C328" s="934">
        <v>80</v>
      </c>
      <c r="D328" s="934">
        <v>80</v>
      </c>
      <c r="E328" s="934">
        <v>1</v>
      </c>
      <c r="F328" s="935" t="s">
        <v>1070</v>
      </c>
      <c r="G328" s="898" t="s">
        <v>963</v>
      </c>
    </row>
    <row r="329" spans="1:7" s="876" customFormat="1" ht="16.7" customHeight="1">
      <c r="A329" s="895" t="s">
        <v>1360</v>
      </c>
      <c r="B329" s="934" t="s">
        <v>966</v>
      </c>
      <c r="C329" s="934">
        <v>450</v>
      </c>
      <c r="D329" s="934">
        <v>150</v>
      </c>
      <c r="E329" s="934">
        <v>3</v>
      </c>
      <c r="F329" s="935" t="s">
        <v>1156</v>
      </c>
      <c r="G329" s="898" t="s">
        <v>967</v>
      </c>
    </row>
    <row r="330" spans="1:7" s="876" customFormat="1" ht="16.7" customHeight="1">
      <c r="A330" s="895" t="s">
        <v>1360</v>
      </c>
      <c r="B330" s="934" t="s">
        <v>966</v>
      </c>
      <c r="C330" s="934">
        <v>1500</v>
      </c>
      <c r="D330" s="934">
        <v>500</v>
      </c>
      <c r="E330" s="934">
        <v>3</v>
      </c>
      <c r="F330" s="935" t="s">
        <v>1156</v>
      </c>
      <c r="G330" s="898" t="s">
        <v>967</v>
      </c>
    </row>
    <row r="331" spans="1:7" s="876" customFormat="1" ht="16.7" customHeight="1">
      <c r="A331" s="895" t="s">
        <v>1360</v>
      </c>
      <c r="B331" s="934" t="s">
        <v>972</v>
      </c>
      <c r="C331" s="934">
        <v>80</v>
      </c>
      <c r="D331" s="934">
        <v>80</v>
      </c>
      <c r="E331" s="934">
        <v>1</v>
      </c>
      <c r="F331" s="935" t="s">
        <v>1073</v>
      </c>
      <c r="G331" s="898" t="s">
        <v>973</v>
      </c>
    </row>
    <row r="332" spans="1:7" s="876" customFormat="1" ht="16.7" customHeight="1">
      <c r="A332" s="895" t="s">
        <v>1360</v>
      </c>
      <c r="B332" s="934" t="s">
        <v>972</v>
      </c>
      <c r="C332" s="934">
        <v>80</v>
      </c>
      <c r="D332" s="934">
        <v>40</v>
      </c>
      <c r="E332" s="934">
        <v>2</v>
      </c>
      <c r="F332" s="935" t="s">
        <v>1073</v>
      </c>
      <c r="G332" s="898" t="s">
        <v>973</v>
      </c>
    </row>
    <row r="333" spans="1:7" s="876" customFormat="1" ht="16.7" customHeight="1">
      <c r="A333" s="895" t="s">
        <v>1360</v>
      </c>
      <c r="B333" s="934" t="s">
        <v>974</v>
      </c>
      <c r="C333" s="934">
        <v>150</v>
      </c>
      <c r="D333" s="934">
        <v>150</v>
      </c>
      <c r="E333" s="934">
        <v>1</v>
      </c>
      <c r="F333" s="935" t="s">
        <v>1062</v>
      </c>
      <c r="G333" s="898" t="s">
        <v>975</v>
      </c>
    </row>
    <row r="334" spans="1:7" s="876" customFormat="1" ht="16.7" customHeight="1">
      <c r="A334" s="895" t="s">
        <v>1360</v>
      </c>
      <c r="B334" s="934" t="s">
        <v>974</v>
      </c>
      <c r="C334" s="934">
        <v>500</v>
      </c>
      <c r="D334" s="934">
        <v>500</v>
      </c>
      <c r="E334" s="934">
        <v>1</v>
      </c>
      <c r="F334" s="935" t="s">
        <v>1062</v>
      </c>
      <c r="G334" s="898" t="s">
        <v>975</v>
      </c>
    </row>
    <row r="335" spans="1:7" s="876" customFormat="1" ht="16.7" customHeight="1">
      <c r="A335" s="895" t="s">
        <v>1360</v>
      </c>
      <c r="B335" s="934" t="s">
        <v>974</v>
      </c>
      <c r="C335" s="934">
        <v>600</v>
      </c>
      <c r="D335" s="934">
        <v>300</v>
      </c>
      <c r="E335" s="934">
        <v>2</v>
      </c>
      <c r="F335" s="935" t="s">
        <v>1062</v>
      </c>
      <c r="G335" s="898" t="s">
        <v>975</v>
      </c>
    </row>
    <row r="336" spans="1:7" s="876" customFormat="1" ht="16.7" customHeight="1">
      <c r="A336" s="895" t="s">
        <v>1360</v>
      </c>
      <c r="B336" s="934" t="s">
        <v>976</v>
      </c>
      <c r="C336" s="934">
        <v>240</v>
      </c>
      <c r="D336" s="934">
        <v>80</v>
      </c>
      <c r="E336" s="934">
        <v>3</v>
      </c>
      <c r="F336" s="935" t="s">
        <v>1073</v>
      </c>
      <c r="G336" s="898" t="s">
        <v>977</v>
      </c>
    </row>
    <row r="337" spans="1:7" s="876" customFormat="1" ht="16.7" customHeight="1">
      <c r="A337" s="895" t="s">
        <v>1360</v>
      </c>
      <c r="B337" s="934" t="s">
        <v>978</v>
      </c>
      <c r="C337" s="934">
        <v>450</v>
      </c>
      <c r="D337" s="934">
        <v>150</v>
      </c>
      <c r="E337" s="934">
        <v>3</v>
      </c>
      <c r="F337" s="935" t="s">
        <v>1073</v>
      </c>
      <c r="G337" s="898" t="s">
        <v>979</v>
      </c>
    </row>
    <row r="338" spans="1:7" s="876" customFormat="1" ht="16.7" customHeight="1">
      <c r="A338" s="895" t="s">
        <v>1360</v>
      </c>
      <c r="B338" s="934" t="s">
        <v>981</v>
      </c>
      <c r="C338" s="934">
        <v>160</v>
      </c>
      <c r="D338" s="934">
        <v>80</v>
      </c>
      <c r="E338" s="934">
        <v>2</v>
      </c>
      <c r="F338" s="935" t="s">
        <v>1062</v>
      </c>
      <c r="G338" s="898" t="s">
        <v>982</v>
      </c>
    </row>
    <row r="339" spans="1:7" s="876" customFormat="1" ht="16.7" customHeight="1">
      <c r="A339" s="895" t="s">
        <v>1360</v>
      </c>
      <c r="B339" s="934" t="s">
        <v>981</v>
      </c>
      <c r="C339" s="934">
        <v>100</v>
      </c>
      <c r="D339" s="934">
        <v>100</v>
      </c>
      <c r="E339" s="934">
        <v>1</v>
      </c>
      <c r="F339" s="935" t="s">
        <v>1062</v>
      </c>
      <c r="G339" s="898" t="s">
        <v>982</v>
      </c>
    </row>
    <row r="340" spans="1:7" s="876" customFormat="1" ht="16.7" customHeight="1">
      <c r="A340" s="895" t="s">
        <v>1360</v>
      </c>
      <c r="B340" s="934" t="s">
        <v>983</v>
      </c>
      <c r="C340" s="934">
        <v>5700</v>
      </c>
      <c r="D340" s="934">
        <v>1900</v>
      </c>
      <c r="E340" s="934">
        <v>3</v>
      </c>
      <c r="F340" s="935" t="s">
        <v>1156</v>
      </c>
      <c r="G340" s="898" t="s">
        <v>955</v>
      </c>
    </row>
    <row r="341" spans="1:7" s="876" customFormat="1" ht="16.7" customHeight="1">
      <c r="A341" s="895" t="s">
        <v>1360</v>
      </c>
      <c r="B341" s="934" t="s">
        <v>983</v>
      </c>
      <c r="C341" s="934">
        <v>2000</v>
      </c>
      <c r="D341" s="934">
        <v>1000</v>
      </c>
      <c r="E341" s="934">
        <v>2</v>
      </c>
      <c r="F341" s="935" t="s">
        <v>1156</v>
      </c>
      <c r="G341" s="898" t="s">
        <v>955</v>
      </c>
    </row>
    <row r="342" spans="1:7" s="876" customFormat="1" ht="16.7" customHeight="1">
      <c r="A342" s="895" t="s">
        <v>1360</v>
      </c>
      <c r="B342" s="934" t="s">
        <v>990</v>
      </c>
      <c r="C342" s="934">
        <v>450</v>
      </c>
      <c r="D342" s="934">
        <v>150</v>
      </c>
      <c r="E342" s="934">
        <v>3</v>
      </c>
      <c r="F342" s="935" t="s">
        <v>1096</v>
      </c>
      <c r="G342" s="898" t="s">
        <v>991</v>
      </c>
    </row>
    <row r="343" spans="1:7" s="876" customFormat="1" ht="16.7" customHeight="1">
      <c r="A343" s="895" t="s">
        <v>1360</v>
      </c>
      <c r="B343" s="934" t="s">
        <v>990</v>
      </c>
      <c r="C343" s="934">
        <v>300</v>
      </c>
      <c r="D343" s="934">
        <v>300</v>
      </c>
      <c r="E343" s="934">
        <v>1</v>
      </c>
      <c r="F343" s="935" t="s">
        <v>1096</v>
      </c>
      <c r="G343" s="898" t="s">
        <v>991</v>
      </c>
    </row>
    <row r="344" spans="1:7" s="876" customFormat="1" ht="16.7" customHeight="1">
      <c r="A344" s="895" t="s">
        <v>1360</v>
      </c>
      <c r="B344" s="934" t="s">
        <v>996</v>
      </c>
      <c r="C344" s="934">
        <v>1350</v>
      </c>
      <c r="D344" s="934">
        <v>450</v>
      </c>
      <c r="E344" s="934">
        <v>3</v>
      </c>
      <c r="F344" s="935" t="s">
        <v>1062</v>
      </c>
      <c r="G344" s="898" t="s">
        <v>997</v>
      </c>
    </row>
    <row r="345" spans="1:7" s="876" customFormat="1" ht="16.7" customHeight="1">
      <c r="A345" s="895" t="s">
        <v>1360</v>
      </c>
      <c r="B345" s="934" t="s">
        <v>996</v>
      </c>
      <c r="C345" s="934">
        <v>500</v>
      </c>
      <c r="D345" s="934">
        <v>500</v>
      </c>
      <c r="E345" s="934">
        <v>1</v>
      </c>
      <c r="F345" s="935" t="s">
        <v>1062</v>
      </c>
      <c r="G345" s="898" t="s">
        <v>997</v>
      </c>
    </row>
    <row r="346" spans="1:7" s="876" customFormat="1" ht="16.7" customHeight="1">
      <c r="A346" s="895" t="s">
        <v>1360</v>
      </c>
      <c r="B346" s="934" t="s">
        <v>996</v>
      </c>
      <c r="C346" s="934">
        <v>1000</v>
      </c>
      <c r="D346" s="934">
        <v>1000</v>
      </c>
      <c r="E346" s="934">
        <v>1</v>
      </c>
      <c r="F346" s="935" t="s">
        <v>1062</v>
      </c>
      <c r="G346" s="898" t="s">
        <v>997</v>
      </c>
    </row>
    <row r="347" spans="1:7" s="876" customFormat="1" ht="16.7" customHeight="1">
      <c r="A347" s="895" t="s">
        <v>1360</v>
      </c>
      <c r="B347" s="934" t="s">
        <v>998</v>
      </c>
      <c r="C347" s="934">
        <v>150</v>
      </c>
      <c r="D347" s="934">
        <v>150</v>
      </c>
      <c r="E347" s="934">
        <v>1</v>
      </c>
      <c r="F347" s="935" t="s">
        <v>1156</v>
      </c>
      <c r="G347" s="898" t="s">
        <v>999</v>
      </c>
    </row>
    <row r="348" spans="1:7" s="876" customFormat="1" ht="16.7" customHeight="1">
      <c r="A348" s="895" t="s">
        <v>1360</v>
      </c>
      <c r="B348" s="934" t="s">
        <v>998</v>
      </c>
      <c r="C348" s="934">
        <v>1500</v>
      </c>
      <c r="D348" s="934">
        <v>500</v>
      </c>
      <c r="E348" s="934">
        <v>3</v>
      </c>
      <c r="F348" s="935" t="s">
        <v>1156</v>
      </c>
      <c r="G348" s="898" t="s">
        <v>999</v>
      </c>
    </row>
    <row r="349" spans="1:7" s="876" customFormat="1" ht="16.7" customHeight="1">
      <c r="A349" s="895" t="s">
        <v>1360</v>
      </c>
      <c r="B349" s="934" t="s">
        <v>1000</v>
      </c>
      <c r="C349" s="934">
        <v>450</v>
      </c>
      <c r="D349" s="934">
        <v>150</v>
      </c>
      <c r="E349" s="934">
        <v>3</v>
      </c>
      <c r="F349" s="935" t="s">
        <v>1062</v>
      </c>
      <c r="G349" s="898" t="s">
        <v>1001</v>
      </c>
    </row>
    <row r="350" spans="1:7" s="876" customFormat="1" ht="16.7" customHeight="1">
      <c r="A350" s="895" t="s">
        <v>1360</v>
      </c>
      <c r="B350" s="934" t="s">
        <v>1002</v>
      </c>
      <c r="C350" s="934">
        <v>1000</v>
      </c>
      <c r="D350" s="934">
        <v>500</v>
      </c>
      <c r="E350" s="934">
        <v>2</v>
      </c>
      <c r="F350" s="935" t="s">
        <v>1073</v>
      </c>
      <c r="G350" s="898" t="s">
        <v>1003</v>
      </c>
    </row>
    <row r="351" spans="1:7" s="876" customFormat="1" ht="16.7" customHeight="1">
      <c r="A351" s="895" t="s">
        <v>1360</v>
      </c>
      <c r="B351" s="934" t="s">
        <v>1002</v>
      </c>
      <c r="C351" s="934">
        <v>1600</v>
      </c>
      <c r="D351" s="934">
        <v>800</v>
      </c>
      <c r="E351" s="934">
        <v>2</v>
      </c>
      <c r="F351" s="935" t="s">
        <v>1073</v>
      </c>
      <c r="G351" s="898" t="s">
        <v>1003</v>
      </c>
    </row>
    <row r="352" spans="1:7" s="876" customFormat="1" ht="16.7" customHeight="1">
      <c r="A352" s="895" t="s">
        <v>1360</v>
      </c>
      <c r="B352" s="934" t="s">
        <v>1006</v>
      </c>
      <c r="C352" s="934">
        <v>240</v>
      </c>
      <c r="D352" s="934">
        <v>80</v>
      </c>
      <c r="E352" s="934">
        <v>3</v>
      </c>
      <c r="F352" s="935" t="s">
        <v>1070</v>
      </c>
      <c r="G352" s="898" t="s">
        <v>1007</v>
      </c>
    </row>
    <row r="353" spans="1:7" s="876" customFormat="1" ht="16.7" customHeight="1">
      <c r="A353" s="895" t="s">
        <v>1360</v>
      </c>
      <c r="B353" s="934" t="s">
        <v>1008</v>
      </c>
      <c r="C353" s="934">
        <v>2000</v>
      </c>
      <c r="D353" s="934">
        <v>1000</v>
      </c>
      <c r="E353" s="934">
        <v>2</v>
      </c>
      <c r="F353" s="935" t="s">
        <v>1030</v>
      </c>
      <c r="G353" s="898" t="s">
        <v>1009</v>
      </c>
    </row>
    <row r="354" spans="1:7" s="876" customFormat="1" ht="16.7" customHeight="1">
      <c r="A354" s="895" t="s">
        <v>1360</v>
      </c>
      <c r="B354" s="934" t="s">
        <v>1008</v>
      </c>
      <c r="C354" s="934">
        <v>1500</v>
      </c>
      <c r="D354" s="934">
        <v>500</v>
      </c>
      <c r="E354" s="934">
        <v>3</v>
      </c>
      <c r="F354" s="935" t="s">
        <v>1030</v>
      </c>
      <c r="G354" s="898" t="s">
        <v>1009</v>
      </c>
    </row>
    <row r="355" spans="1:7" s="876" customFormat="1" ht="16.7" customHeight="1">
      <c r="A355" s="895" t="s">
        <v>1360</v>
      </c>
      <c r="B355" s="934" t="s">
        <v>1008</v>
      </c>
      <c r="C355" s="934">
        <v>2000</v>
      </c>
      <c r="D355" s="934">
        <v>1000</v>
      </c>
      <c r="E355" s="934">
        <v>2</v>
      </c>
      <c r="F355" s="935" t="s">
        <v>1030</v>
      </c>
      <c r="G355" s="898" t="s">
        <v>1009</v>
      </c>
    </row>
    <row r="356" spans="1:7" s="876" customFormat="1" ht="16.7" customHeight="1">
      <c r="A356" s="895" t="s">
        <v>1360</v>
      </c>
      <c r="B356" s="934" t="s">
        <v>1012</v>
      </c>
      <c r="C356" s="934">
        <v>450</v>
      </c>
      <c r="D356" s="934">
        <v>150</v>
      </c>
      <c r="E356" s="934">
        <v>3</v>
      </c>
      <c r="F356" s="935" t="s">
        <v>1061</v>
      </c>
      <c r="G356" s="898" t="s">
        <v>1013</v>
      </c>
    </row>
    <row r="357" spans="1:7" s="876" customFormat="1" ht="16.7" customHeight="1">
      <c r="A357" s="895" t="s">
        <v>1360</v>
      </c>
      <c r="B357" s="934" t="s">
        <v>1016</v>
      </c>
      <c r="C357" s="934">
        <v>250</v>
      </c>
      <c r="D357" s="934">
        <v>250</v>
      </c>
      <c r="E357" s="934">
        <v>1</v>
      </c>
      <c r="F357" s="935" t="s">
        <v>1073</v>
      </c>
      <c r="G357" s="898" t="s">
        <v>1017</v>
      </c>
    </row>
    <row r="358" spans="1:7" s="876" customFormat="1" ht="16.7" customHeight="1">
      <c r="A358" s="895" t="s">
        <v>1360</v>
      </c>
      <c r="B358" s="934" t="s">
        <v>1016</v>
      </c>
      <c r="C358" s="934">
        <v>1600</v>
      </c>
      <c r="D358" s="934">
        <v>800</v>
      </c>
      <c r="E358" s="934">
        <v>2</v>
      </c>
      <c r="F358" s="935" t="s">
        <v>1073</v>
      </c>
      <c r="G358" s="898" t="s">
        <v>1017</v>
      </c>
    </row>
    <row r="359" spans="1:7" s="876" customFormat="1" ht="16.7" customHeight="1">
      <c r="A359" s="895" t="s">
        <v>1360</v>
      </c>
      <c r="B359" s="934" t="s">
        <v>1016</v>
      </c>
      <c r="C359" s="934">
        <v>500</v>
      </c>
      <c r="D359" s="934">
        <v>500</v>
      </c>
      <c r="E359" s="934">
        <v>1</v>
      </c>
      <c r="F359" s="935" t="s">
        <v>1073</v>
      </c>
      <c r="G359" s="898" t="s">
        <v>1017</v>
      </c>
    </row>
    <row r="360" spans="1:7" s="876" customFormat="1" ht="16.7" customHeight="1">
      <c r="A360" s="895" t="s">
        <v>1360</v>
      </c>
      <c r="B360" s="934" t="s">
        <v>1020</v>
      </c>
      <c r="C360" s="934">
        <v>500</v>
      </c>
      <c r="D360" s="934">
        <v>500</v>
      </c>
      <c r="E360" s="934">
        <v>1</v>
      </c>
      <c r="F360" s="935" t="s">
        <v>1073</v>
      </c>
      <c r="G360" s="898" t="s">
        <v>1021</v>
      </c>
    </row>
    <row r="361" spans="1:7" s="876" customFormat="1" ht="16.7" customHeight="1">
      <c r="A361" s="895" t="s">
        <v>1360</v>
      </c>
      <c r="B361" s="934" t="s">
        <v>1020</v>
      </c>
      <c r="C361" s="934">
        <v>2000</v>
      </c>
      <c r="D361" s="934">
        <v>1000</v>
      </c>
      <c r="E361" s="934">
        <v>2</v>
      </c>
      <c r="F361" s="935" t="s">
        <v>1073</v>
      </c>
      <c r="G361" s="898" t="s">
        <v>1021</v>
      </c>
    </row>
    <row r="362" spans="1:7" s="876" customFormat="1" ht="16.7" customHeight="1">
      <c r="A362" s="908" t="s">
        <v>1360</v>
      </c>
      <c r="B362" s="936" t="s">
        <v>1020</v>
      </c>
      <c r="C362" s="936">
        <v>1500</v>
      </c>
      <c r="D362" s="936">
        <v>750</v>
      </c>
      <c r="E362" s="936">
        <v>2</v>
      </c>
      <c r="F362" s="937" t="s">
        <v>1073</v>
      </c>
      <c r="G362" s="911" t="s">
        <v>1021</v>
      </c>
    </row>
    <row r="363" spans="1:7" s="876" customFormat="1" ht="7.5" customHeight="1">
      <c r="A363" s="938"/>
      <c r="B363" s="938"/>
      <c r="C363" s="938"/>
      <c r="D363" s="938"/>
      <c r="E363" s="938"/>
      <c r="F363" s="939"/>
      <c r="G363" s="940"/>
    </row>
    <row r="364" spans="1:7" s="4" customFormat="1" ht="12.75" customHeight="1">
      <c r="A364" s="2302">
        <v>94</v>
      </c>
      <c r="B364" s="2302"/>
      <c r="C364" s="912"/>
      <c r="D364" s="912"/>
      <c r="E364" s="912"/>
      <c r="F364" s="913"/>
      <c r="G364" s="912"/>
    </row>
    <row r="365" spans="1:7" s="4" customFormat="1" ht="25.5" customHeight="1">
      <c r="A365" s="147" t="s">
        <v>1371</v>
      </c>
      <c r="B365" s="147"/>
      <c r="C365" s="839"/>
      <c r="D365" s="839"/>
      <c r="E365" s="839"/>
      <c r="F365" s="915"/>
      <c r="G365" s="839"/>
    </row>
    <row r="366" spans="1:7" s="4" customFormat="1" ht="21" customHeight="1">
      <c r="A366" s="2228" t="s">
        <v>1362</v>
      </c>
      <c r="B366" s="2228"/>
      <c r="C366" s="2229"/>
      <c r="D366" s="2229"/>
      <c r="E366" s="6"/>
      <c r="F366" s="251"/>
      <c r="G366" s="865" t="s">
        <v>1363</v>
      </c>
    </row>
    <row r="367" spans="1:7" s="4" customFormat="1" ht="16.5" customHeight="1">
      <c r="A367" s="2294" t="s">
        <v>1364</v>
      </c>
      <c r="B367" s="2296" t="s">
        <v>1365</v>
      </c>
      <c r="C367" s="2298" t="s">
        <v>1366</v>
      </c>
      <c r="D367" s="2298" t="s">
        <v>1367</v>
      </c>
      <c r="E367" s="2298"/>
      <c r="F367" s="2296" t="s">
        <v>1368</v>
      </c>
      <c r="G367" s="2300" t="s">
        <v>1055</v>
      </c>
    </row>
    <row r="368" spans="1:7" s="876" customFormat="1" ht="32.25" customHeight="1">
      <c r="A368" s="2295"/>
      <c r="B368" s="2297"/>
      <c r="C368" s="2299"/>
      <c r="D368" s="866" t="s">
        <v>1369</v>
      </c>
      <c r="E368" s="866" t="s">
        <v>1370</v>
      </c>
      <c r="F368" s="2297"/>
      <c r="G368" s="2301"/>
    </row>
    <row r="369" spans="1:7" s="876" customFormat="1" ht="17.25" customHeight="1">
      <c r="A369" s="941" t="s">
        <v>1360</v>
      </c>
      <c r="B369" s="942" t="s">
        <v>922</v>
      </c>
      <c r="C369" s="942">
        <v>240</v>
      </c>
      <c r="D369" s="942">
        <v>80</v>
      </c>
      <c r="E369" s="942">
        <v>3</v>
      </c>
      <c r="F369" s="943" t="s">
        <v>1073</v>
      </c>
      <c r="G369" s="898" t="s">
        <v>923</v>
      </c>
    </row>
    <row r="370" spans="1:7" s="876" customFormat="1" ht="17.25" customHeight="1">
      <c r="A370" s="941" t="s">
        <v>1360</v>
      </c>
      <c r="B370" s="942" t="s">
        <v>924</v>
      </c>
      <c r="C370" s="942">
        <v>750</v>
      </c>
      <c r="D370" s="942">
        <v>250</v>
      </c>
      <c r="E370" s="942">
        <v>3</v>
      </c>
      <c r="F370" s="943" t="s">
        <v>1073</v>
      </c>
      <c r="G370" s="898" t="s">
        <v>925</v>
      </c>
    </row>
    <row r="371" spans="1:7" s="876" customFormat="1" ht="17.25" customHeight="1">
      <c r="A371" s="941" t="s">
        <v>1360</v>
      </c>
      <c r="B371" s="942" t="s">
        <v>926</v>
      </c>
      <c r="C371" s="942">
        <v>100</v>
      </c>
      <c r="D371" s="942">
        <v>100</v>
      </c>
      <c r="E371" s="942">
        <v>1</v>
      </c>
      <c r="F371" s="943" t="s">
        <v>1096</v>
      </c>
      <c r="G371" s="898" t="s">
        <v>927</v>
      </c>
    </row>
    <row r="372" spans="1:7" s="876" customFormat="1" ht="17.25" customHeight="1">
      <c r="A372" s="941" t="s">
        <v>1360</v>
      </c>
      <c r="B372" s="942" t="s">
        <v>926</v>
      </c>
      <c r="C372" s="942">
        <v>160</v>
      </c>
      <c r="D372" s="942">
        <v>80</v>
      </c>
      <c r="E372" s="942">
        <v>2</v>
      </c>
      <c r="F372" s="943" t="s">
        <v>1096</v>
      </c>
      <c r="G372" s="898" t="s">
        <v>927</v>
      </c>
    </row>
    <row r="373" spans="1:7" s="876" customFormat="1" ht="17.25" customHeight="1">
      <c r="A373" s="941" t="s">
        <v>1360</v>
      </c>
      <c r="B373" s="942" t="s">
        <v>934</v>
      </c>
      <c r="C373" s="942">
        <v>80</v>
      </c>
      <c r="D373" s="942">
        <v>80</v>
      </c>
      <c r="E373" s="942">
        <v>1</v>
      </c>
      <c r="F373" s="943" t="s">
        <v>1073</v>
      </c>
      <c r="G373" s="898" t="s">
        <v>935</v>
      </c>
    </row>
    <row r="374" spans="1:7" s="876" customFormat="1" ht="17.25" customHeight="1">
      <c r="A374" s="941" t="s">
        <v>1360</v>
      </c>
      <c r="B374" s="942" t="s">
        <v>934</v>
      </c>
      <c r="C374" s="942">
        <v>80</v>
      </c>
      <c r="D374" s="942">
        <v>40</v>
      </c>
      <c r="E374" s="942">
        <v>2</v>
      </c>
      <c r="F374" s="943" t="s">
        <v>1073</v>
      </c>
      <c r="G374" s="898" t="s">
        <v>935</v>
      </c>
    </row>
    <row r="375" spans="1:7" s="876" customFormat="1" ht="17.25" customHeight="1">
      <c r="A375" s="941" t="s">
        <v>1360</v>
      </c>
      <c r="B375" s="942" t="s">
        <v>936</v>
      </c>
      <c r="C375" s="942">
        <v>300</v>
      </c>
      <c r="D375" s="942">
        <v>100</v>
      </c>
      <c r="E375" s="942">
        <v>3</v>
      </c>
      <c r="F375" s="943" t="s">
        <v>1073</v>
      </c>
      <c r="G375" s="898" t="s">
        <v>937</v>
      </c>
    </row>
    <row r="376" spans="1:7" s="876" customFormat="1" ht="17.25" customHeight="1">
      <c r="A376" s="941" t="s">
        <v>1360</v>
      </c>
      <c r="B376" s="942" t="s">
        <v>942</v>
      </c>
      <c r="C376" s="942">
        <v>6000</v>
      </c>
      <c r="D376" s="942">
        <v>3000</v>
      </c>
      <c r="E376" s="942">
        <v>2</v>
      </c>
      <c r="F376" s="943" t="s">
        <v>1156</v>
      </c>
      <c r="G376" s="898" t="s">
        <v>943</v>
      </c>
    </row>
    <row r="377" spans="1:7" s="876" customFormat="1" ht="17.25" customHeight="1">
      <c r="A377" s="941" t="s">
        <v>1360</v>
      </c>
      <c r="B377" s="942" t="s">
        <v>950</v>
      </c>
      <c r="C377" s="942">
        <v>240</v>
      </c>
      <c r="D377" s="942">
        <v>80</v>
      </c>
      <c r="E377" s="942">
        <v>3</v>
      </c>
      <c r="F377" s="943" t="s">
        <v>1073</v>
      </c>
      <c r="G377" s="898" t="s">
        <v>951</v>
      </c>
    </row>
    <row r="378" spans="1:7" s="876" customFormat="1" ht="17.25" customHeight="1">
      <c r="A378" s="941" t="s">
        <v>1360</v>
      </c>
      <c r="B378" s="942" t="s">
        <v>952</v>
      </c>
      <c r="C378" s="942">
        <v>80</v>
      </c>
      <c r="D378" s="942">
        <v>80</v>
      </c>
      <c r="E378" s="942">
        <v>1</v>
      </c>
      <c r="F378" s="943" t="s">
        <v>1073</v>
      </c>
      <c r="G378" s="898" t="s">
        <v>953</v>
      </c>
    </row>
    <row r="379" spans="1:7" s="876" customFormat="1" ht="17.25" customHeight="1">
      <c r="A379" s="941" t="s">
        <v>1360</v>
      </c>
      <c r="B379" s="942" t="s">
        <v>952</v>
      </c>
      <c r="C379" s="942">
        <v>80</v>
      </c>
      <c r="D379" s="942">
        <v>40</v>
      </c>
      <c r="E379" s="942">
        <v>2</v>
      </c>
      <c r="F379" s="943" t="s">
        <v>1073</v>
      </c>
      <c r="G379" s="898" t="s">
        <v>953</v>
      </c>
    </row>
    <row r="380" spans="1:7" s="876" customFormat="1" ht="17.25" customHeight="1">
      <c r="A380" s="941" t="s">
        <v>1360</v>
      </c>
      <c r="B380" s="942" t="s">
        <v>954</v>
      </c>
      <c r="C380" s="942">
        <v>100</v>
      </c>
      <c r="D380" s="942">
        <v>100</v>
      </c>
      <c r="E380" s="942">
        <v>1</v>
      </c>
      <c r="F380" s="943" t="s">
        <v>1156</v>
      </c>
      <c r="G380" s="898" t="s">
        <v>955</v>
      </c>
    </row>
    <row r="381" spans="1:7" s="876" customFormat="1" ht="17.25" customHeight="1">
      <c r="A381" s="941" t="s">
        <v>1360</v>
      </c>
      <c r="B381" s="942" t="s">
        <v>954</v>
      </c>
      <c r="C381" s="942">
        <v>500</v>
      </c>
      <c r="D381" s="942">
        <v>250</v>
      </c>
      <c r="E381" s="942">
        <v>2</v>
      </c>
      <c r="F381" s="943" t="s">
        <v>1156</v>
      </c>
      <c r="G381" s="898" t="s">
        <v>955</v>
      </c>
    </row>
    <row r="382" spans="1:7" s="876" customFormat="1" ht="17.25" customHeight="1">
      <c r="A382" s="941" t="s">
        <v>1360</v>
      </c>
      <c r="B382" s="942" t="s">
        <v>958</v>
      </c>
      <c r="C382" s="942">
        <v>300</v>
      </c>
      <c r="D382" s="942">
        <v>100</v>
      </c>
      <c r="E382" s="942">
        <v>3</v>
      </c>
      <c r="F382" s="943" t="s">
        <v>1073</v>
      </c>
      <c r="G382" s="898" t="s">
        <v>959</v>
      </c>
    </row>
    <row r="383" spans="1:7" s="876" customFormat="1" ht="17.25" customHeight="1">
      <c r="A383" s="941" t="s">
        <v>1360</v>
      </c>
      <c r="B383" s="942" t="s">
        <v>960</v>
      </c>
      <c r="C383" s="942">
        <v>100</v>
      </c>
      <c r="D383" s="942">
        <v>100</v>
      </c>
      <c r="E383" s="942">
        <v>1</v>
      </c>
      <c r="F383" s="943" t="s">
        <v>1073</v>
      </c>
      <c r="G383" s="898" t="s">
        <v>961</v>
      </c>
    </row>
    <row r="384" spans="1:7" s="876" customFormat="1" ht="17.25" customHeight="1">
      <c r="A384" s="941" t="s">
        <v>1360</v>
      </c>
      <c r="B384" s="942" t="s">
        <v>960</v>
      </c>
      <c r="C384" s="942">
        <v>160</v>
      </c>
      <c r="D384" s="942">
        <v>80</v>
      </c>
      <c r="E384" s="942">
        <v>2</v>
      </c>
      <c r="F384" s="943" t="s">
        <v>1073</v>
      </c>
      <c r="G384" s="898" t="s">
        <v>961</v>
      </c>
    </row>
    <row r="385" spans="1:7" s="876" customFormat="1" ht="17.25" customHeight="1">
      <c r="A385" s="941" t="s">
        <v>1360</v>
      </c>
      <c r="B385" s="942" t="s">
        <v>964</v>
      </c>
      <c r="C385" s="942">
        <v>240</v>
      </c>
      <c r="D385" s="942">
        <v>80</v>
      </c>
      <c r="E385" s="942">
        <v>3</v>
      </c>
      <c r="F385" s="943" t="s">
        <v>1073</v>
      </c>
      <c r="G385" s="898" t="s">
        <v>965</v>
      </c>
    </row>
    <row r="386" spans="1:7" s="876" customFormat="1" ht="17.25" customHeight="1">
      <c r="A386" s="941" t="s">
        <v>1360</v>
      </c>
      <c r="B386" s="942" t="s">
        <v>968</v>
      </c>
      <c r="C386" s="942">
        <v>750</v>
      </c>
      <c r="D386" s="942">
        <v>250</v>
      </c>
      <c r="E386" s="942">
        <v>3</v>
      </c>
      <c r="F386" s="943" t="s">
        <v>1073</v>
      </c>
      <c r="G386" s="898" t="s">
        <v>969</v>
      </c>
    </row>
    <row r="387" spans="1:7" s="876" customFormat="1" ht="17.25" customHeight="1">
      <c r="A387" s="941" t="s">
        <v>1360</v>
      </c>
      <c r="B387" s="942" t="s">
        <v>970</v>
      </c>
      <c r="C387" s="942">
        <v>240</v>
      </c>
      <c r="D387" s="942">
        <v>80</v>
      </c>
      <c r="E387" s="942">
        <v>3</v>
      </c>
      <c r="F387" s="943" t="s">
        <v>1073</v>
      </c>
      <c r="G387" s="898" t="s">
        <v>971</v>
      </c>
    </row>
    <row r="388" spans="1:7" s="876" customFormat="1" ht="17.25" customHeight="1">
      <c r="A388" s="941" t="s">
        <v>1360</v>
      </c>
      <c r="B388" s="942" t="s">
        <v>984</v>
      </c>
      <c r="C388" s="942">
        <v>240</v>
      </c>
      <c r="D388" s="942">
        <v>80</v>
      </c>
      <c r="E388" s="942">
        <v>3</v>
      </c>
      <c r="F388" s="943" t="s">
        <v>1073</v>
      </c>
      <c r="G388" s="898" t="s">
        <v>985</v>
      </c>
    </row>
    <row r="389" spans="1:7" s="876" customFormat="1" ht="17.25" customHeight="1">
      <c r="A389" s="941" t="s">
        <v>1360</v>
      </c>
      <c r="B389" s="942" t="s">
        <v>986</v>
      </c>
      <c r="C389" s="942">
        <v>240</v>
      </c>
      <c r="D389" s="942">
        <v>80</v>
      </c>
      <c r="E389" s="942">
        <v>3</v>
      </c>
      <c r="F389" s="943" t="s">
        <v>1062</v>
      </c>
      <c r="G389" s="898" t="s">
        <v>987</v>
      </c>
    </row>
    <row r="390" spans="1:7" s="876" customFormat="1" ht="17.25" customHeight="1">
      <c r="A390" s="941" t="s">
        <v>1360</v>
      </c>
      <c r="B390" s="942" t="s">
        <v>988</v>
      </c>
      <c r="C390" s="942">
        <v>160</v>
      </c>
      <c r="D390" s="942">
        <v>80</v>
      </c>
      <c r="E390" s="942">
        <v>2</v>
      </c>
      <c r="F390" s="943" t="s">
        <v>1096</v>
      </c>
      <c r="G390" s="898" t="s">
        <v>989</v>
      </c>
    </row>
    <row r="391" spans="1:7" s="876" customFormat="1" ht="17.25" customHeight="1">
      <c r="A391" s="941" t="s">
        <v>1360</v>
      </c>
      <c r="B391" s="942" t="s">
        <v>988</v>
      </c>
      <c r="C391" s="942">
        <v>60</v>
      </c>
      <c r="D391" s="942">
        <v>60</v>
      </c>
      <c r="E391" s="942">
        <v>1</v>
      </c>
      <c r="F391" s="943" t="s">
        <v>1096</v>
      </c>
      <c r="G391" s="898" t="s">
        <v>989</v>
      </c>
    </row>
    <row r="392" spans="1:7" s="876" customFormat="1" ht="17.25" customHeight="1">
      <c r="A392" s="941" t="s">
        <v>1360</v>
      </c>
      <c r="B392" s="942" t="s">
        <v>992</v>
      </c>
      <c r="C392" s="942">
        <v>240</v>
      </c>
      <c r="D392" s="942">
        <v>80</v>
      </c>
      <c r="E392" s="942">
        <v>3</v>
      </c>
      <c r="F392" s="943" t="s">
        <v>1156</v>
      </c>
      <c r="G392" s="898" t="s">
        <v>993</v>
      </c>
    </row>
    <row r="393" spans="1:7" s="876" customFormat="1" ht="17.25" customHeight="1">
      <c r="A393" s="941" t="s">
        <v>1360</v>
      </c>
      <c r="B393" s="942" t="s">
        <v>994</v>
      </c>
      <c r="C393" s="942">
        <v>12000</v>
      </c>
      <c r="D393" s="942">
        <v>3000</v>
      </c>
      <c r="E393" s="942">
        <v>4</v>
      </c>
      <c r="F393" s="943" t="s">
        <v>1068</v>
      </c>
      <c r="G393" s="898" t="s">
        <v>995</v>
      </c>
    </row>
    <row r="394" spans="1:7" s="876" customFormat="1" ht="17.25" customHeight="1">
      <c r="A394" s="941" t="s">
        <v>1360</v>
      </c>
      <c r="B394" s="942" t="s">
        <v>994</v>
      </c>
      <c r="C394" s="942">
        <v>2000</v>
      </c>
      <c r="D394" s="942">
        <v>1000</v>
      </c>
      <c r="E394" s="942">
        <v>2</v>
      </c>
      <c r="F394" s="943" t="s">
        <v>1068</v>
      </c>
      <c r="G394" s="898" t="s">
        <v>995</v>
      </c>
    </row>
    <row r="395" spans="1:7" s="876" customFormat="1" ht="17.25" customHeight="1">
      <c r="A395" s="941" t="s">
        <v>1360</v>
      </c>
      <c r="B395" s="942" t="s">
        <v>994</v>
      </c>
      <c r="C395" s="942">
        <v>4500</v>
      </c>
      <c r="D395" s="942">
        <v>1500</v>
      </c>
      <c r="E395" s="942">
        <v>3</v>
      </c>
      <c r="F395" s="943" t="s">
        <v>1068</v>
      </c>
      <c r="G395" s="898" t="s">
        <v>995</v>
      </c>
    </row>
    <row r="396" spans="1:7" s="876" customFormat="1" ht="17.25" customHeight="1">
      <c r="A396" s="941" t="s">
        <v>1360</v>
      </c>
      <c r="B396" s="942" t="s">
        <v>1002</v>
      </c>
      <c r="C396" s="942">
        <v>800</v>
      </c>
      <c r="D396" s="942">
        <v>800</v>
      </c>
      <c r="E396" s="942">
        <v>1</v>
      </c>
      <c r="F396" s="943" t="s">
        <v>1073</v>
      </c>
      <c r="G396" s="898" t="s">
        <v>1003</v>
      </c>
    </row>
    <row r="397" spans="1:7" s="876" customFormat="1" ht="17.25" customHeight="1">
      <c r="A397" s="941" t="s">
        <v>1360</v>
      </c>
      <c r="B397" s="942" t="s">
        <v>1004</v>
      </c>
      <c r="C397" s="942">
        <v>750</v>
      </c>
      <c r="D397" s="942">
        <v>250</v>
      </c>
      <c r="E397" s="942">
        <v>3</v>
      </c>
      <c r="F397" s="943" t="s">
        <v>1073</v>
      </c>
      <c r="G397" s="898" t="s">
        <v>1005</v>
      </c>
    </row>
    <row r="398" spans="1:7" s="876" customFormat="1" ht="17.25" customHeight="1">
      <c r="A398" s="941" t="s">
        <v>1360</v>
      </c>
      <c r="B398" s="942" t="s">
        <v>1010</v>
      </c>
      <c r="C398" s="942">
        <v>240</v>
      </c>
      <c r="D398" s="942">
        <v>80</v>
      </c>
      <c r="E398" s="942">
        <v>3</v>
      </c>
      <c r="F398" s="943" t="s">
        <v>1073</v>
      </c>
      <c r="G398" s="898" t="s">
        <v>1011</v>
      </c>
    </row>
    <row r="399" spans="1:7" s="876" customFormat="1" ht="17.25" customHeight="1">
      <c r="A399" s="941" t="s">
        <v>1360</v>
      </c>
      <c r="B399" s="942" t="s">
        <v>1014</v>
      </c>
      <c r="C399" s="942">
        <v>300</v>
      </c>
      <c r="D399" s="942">
        <v>100</v>
      </c>
      <c r="E399" s="942">
        <v>3</v>
      </c>
      <c r="F399" s="943" t="s">
        <v>1096</v>
      </c>
      <c r="G399" s="898" t="s">
        <v>1015</v>
      </c>
    </row>
    <row r="400" spans="1:7" s="876" customFormat="1" ht="17.25" customHeight="1">
      <c r="A400" s="941" t="s">
        <v>1360</v>
      </c>
      <c r="B400" s="942" t="s">
        <v>1018</v>
      </c>
      <c r="C400" s="942">
        <v>240</v>
      </c>
      <c r="D400" s="942">
        <v>80</v>
      </c>
      <c r="E400" s="942">
        <v>3</v>
      </c>
      <c r="F400" s="943" t="s">
        <v>1073</v>
      </c>
      <c r="G400" s="898" t="s">
        <v>1019</v>
      </c>
    </row>
    <row r="401" spans="1:7" s="876" customFormat="1" ht="17.25" customHeight="1">
      <c r="A401" s="944" t="s">
        <v>1372</v>
      </c>
      <c r="B401" s="945"/>
      <c r="C401" s="945">
        <v>339470</v>
      </c>
      <c r="D401" s="945"/>
      <c r="E401" s="945">
        <v>214</v>
      </c>
      <c r="F401" s="946"/>
      <c r="G401" s="907" t="s">
        <v>1373</v>
      </c>
    </row>
    <row r="402" spans="1:7" s="952" customFormat="1" ht="17.25" customHeight="1">
      <c r="A402" s="947" t="s">
        <v>1374</v>
      </c>
      <c r="B402" s="948"/>
      <c r="C402" s="949">
        <v>119091659.508</v>
      </c>
      <c r="D402" s="948"/>
      <c r="E402" s="949">
        <v>39828</v>
      </c>
      <c r="F402" s="950"/>
      <c r="G402" s="951" t="s">
        <v>580</v>
      </c>
    </row>
    <row r="403" spans="1:7" s="952" customFormat="1" ht="6" customHeight="1">
      <c r="A403" s="953"/>
      <c r="B403" s="953"/>
      <c r="C403" s="953"/>
      <c r="D403" s="953"/>
      <c r="E403" s="953"/>
      <c r="F403" s="954"/>
      <c r="G403" s="955"/>
    </row>
    <row r="404" spans="1:7" s="360" customFormat="1" ht="14.25" customHeight="1">
      <c r="A404" s="142"/>
      <c r="B404" s="142"/>
      <c r="C404" s="956"/>
      <c r="F404" s="361"/>
      <c r="G404" s="146">
        <v>95</v>
      </c>
    </row>
    <row r="405" spans="1:7" ht="9" customHeight="1"/>
    <row r="406" spans="1:7" ht="9" customHeight="1"/>
    <row r="408" spans="1:7" ht="11.25" customHeight="1"/>
    <row r="469" ht="13.5" customHeight="1"/>
  </sheetData>
  <mergeCells count="76">
    <mergeCell ref="F326:F327"/>
    <mergeCell ref="G326:G327"/>
    <mergeCell ref="A364:B364"/>
    <mergeCell ref="A366:D366"/>
    <mergeCell ref="A367:A368"/>
    <mergeCell ref="B367:B368"/>
    <mergeCell ref="C367:C368"/>
    <mergeCell ref="D367:E367"/>
    <mergeCell ref="F367:F368"/>
    <mergeCell ref="G367:G368"/>
    <mergeCell ref="A323:B323"/>
    <mergeCell ref="A325:D325"/>
    <mergeCell ref="A326:A327"/>
    <mergeCell ref="B326:B327"/>
    <mergeCell ref="C326:C327"/>
    <mergeCell ref="D326:E326"/>
    <mergeCell ref="G244:G245"/>
    <mergeCell ref="A283:B283"/>
    <mergeCell ref="A285:D285"/>
    <mergeCell ref="A286:A287"/>
    <mergeCell ref="B286:B287"/>
    <mergeCell ref="C286:C287"/>
    <mergeCell ref="D286:E286"/>
    <mergeCell ref="F286:F287"/>
    <mergeCell ref="G286:G287"/>
    <mergeCell ref="F244:F245"/>
    <mergeCell ref="A243:D243"/>
    <mergeCell ref="A244:A245"/>
    <mergeCell ref="B244:B245"/>
    <mergeCell ref="C244:C245"/>
    <mergeCell ref="D244:E244"/>
    <mergeCell ref="G162:G163"/>
    <mergeCell ref="A199:B199"/>
    <mergeCell ref="A201:D201"/>
    <mergeCell ref="A202:A203"/>
    <mergeCell ref="B202:B203"/>
    <mergeCell ref="C202:C203"/>
    <mergeCell ref="D202:E202"/>
    <mergeCell ref="F202:F203"/>
    <mergeCell ref="G202:G203"/>
    <mergeCell ref="F162:F163"/>
    <mergeCell ref="A161:D161"/>
    <mergeCell ref="A162:A163"/>
    <mergeCell ref="B162:B163"/>
    <mergeCell ref="C162:C163"/>
    <mergeCell ref="D162:E162"/>
    <mergeCell ref="G85:G86"/>
    <mergeCell ref="A121:B121"/>
    <mergeCell ref="A123:D123"/>
    <mergeCell ref="A124:A125"/>
    <mergeCell ref="B124:B125"/>
    <mergeCell ref="C124:C125"/>
    <mergeCell ref="D124:E124"/>
    <mergeCell ref="F124:F125"/>
    <mergeCell ref="G124:G125"/>
    <mergeCell ref="F85:F86"/>
    <mergeCell ref="A84:D84"/>
    <mergeCell ref="A85:A86"/>
    <mergeCell ref="B85:B86"/>
    <mergeCell ref="C85:C86"/>
    <mergeCell ref="D85:E85"/>
    <mergeCell ref="G3:G4"/>
    <mergeCell ref="A41:B41"/>
    <mergeCell ref="A43:D43"/>
    <mergeCell ref="A44:A45"/>
    <mergeCell ref="B44:B45"/>
    <mergeCell ref="C44:C45"/>
    <mergeCell ref="D44:E44"/>
    <mergeCell ref="F44:F45"/>
    <mergeCell ref="G44:G45"/>
    <mergeCell ref="F3:F4"/>
    <mergeCell ref="A2:D2"/>
    <mergeCell ref="A3:A4"/>
    <mergeCell ref="B3:B4"/>
    <mergeCell ref="C3:C4"/>
    <mergeCell ref="D3:E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rowBreaks count="4" manualBreakCount="4">
    <brk id="41" max="6" man="1"/>
    <brk id="82" max="6" man="1"/>
    <brk id="159" max="6" man="1"/>
    <brk id="199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79998168889431442"/>
  </sheetPr>
  <dimension ref="A1:V32"/>
  <sheetViews>
    <sheetView view="pageBreakPreview" zoomScaleNormal="100" zoomScaleSheetLayoutView="100" workbookViewId="0">
      <pane ySplit="4" topLeftCell="A5" activePane="bottomLeft" state="frozen"/>
      <selection activeCell="P7" sqref="P7"/>
      <selection pane="bottomLeft" sqref="A1:XFD1048576"/>
    </sheetView>
  </sheetViews>
  <sheetFormatPr defaultRowHeight="11.25"/>
  <cols>
    <col min="1" max="1" width="7.5" style="6" customWidth="1"/>
    <col min="2" max="2" width="7.625" style="763" customWidth="1"/>
    <col min="3" max="3" width="7.625" style="6" customWidth="1"/>
    <col min="4" max="4" width="7.625" style="958" customWidth="1"/>
    <col min="5" max="5" width="7.625" style="6" customWidth="1"/>
    <col min="6" max="6" width="7.625" style="958" customWidth="1"/>
    <col min="7" max="7" width="7.625" style="253" customWidth="1"/>
    <col min="8" max="9" width="9.875" style="958" customWidth="1"/>
    <col min="10" max="10" width="9.875" style="6" customWidth="1"/>
    <col min="11" max="12" width="8.75" style="6" customWidth="1"/>
    <col min="13" max="14" width="7.625" style="6" customWidth="1"/>
    <col min="15" max="15" width="9.25" style="6" customWidth="1"/>
    <col min="16" max="16" width="5.75" style="6" customWidth="1"/>
    <col min="17" max="17" width="5.125" style="6" customWidth="1"/>
    <col min="18" max="18" width="7.375" style="6" customWidth="1"/>
    <col min="19" max="19" width="7.125" style="6" bestFit="1" customWidth="1"/>
    <col min="20" max="20" width="5.625" style="6" customWidth="1"/>
    <col min="21" max="21" width="8.125" style="6" customWidth="1"/>
    <col min="22" max="16384" width="9" style="6"/>
  </cols>
  <sheetData>
    <row r="1" spans="1:22" ht="31.5" customHeight="1">
      <c r="A1" s="147" t="s">
        <v>1375</v>
      </c>
      <c r="B1" s="957"/>
      <c r="C1" s="138"/>
      <c r="E1" s="138"/>
      <c r="G1" s="637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22" ht="25.5" customHeight="1">
      <c r="A2" s="959"/>
      <c r="B2" s="960" t="s">
        <v>1376</v>
      </c>
      <c r="C2" s="961"/>
      <c r="D2" s="962"/>
      <c r="E2" s="961"/>
      <c r="F2" s="962"/>
      <c r="G2" s="372"/>
      <c r="H2" s="962"/>
      <c r="I2" s="962"/>
      <c r="J2" s="961"/>
      <c r="K2" s="961"/>
      <c r="L2" s="961"/>
      <c r="M2" s="961"/>
      <c r="N2" s="961"/>
      <c r="O2" s="961"/>
      <c r="P2" s="961"/>
      <c r="Q2" s="961"/>
      <c r="R2" s="961"/>
      <c r="S2" s="959"/>
      <c r="T2" s="963"/>
      <c r="U2" s="963"/>
    </row>
    <row r="3" spans="1:22" ht="31.5" customHeight="1">
      <c r="A3" s="2098" t="s">
        <v>1377</v>
      </c>
      <c r="B3" s="2304" t="s">
        <v>1378</v>
      </c>
      <c r="C3" s="2304"/>
      <c r="D3" s="2304"/>
      <c r="E3" s="2304"/>
      <c r="F3" s="2304"/>
      <c r="G3" s="2304"/>
      <c r="H3" s="2304"/>
      <c r="I3" s="2304" t="s">
        <v>1379</v>
      </c>
      <c r="J3" s="2304"/>
      <c r="K3" s="2304"/>
      <c r="L3" s="2304"/>
      <c r="M3" s="2304"/>
      <c r="N3" s="2304"/>
      <c r="O3" s="2304"/>
      <c r="P3" s="2227" t="s">
        <v>1380</v>
      </c>
      <c r="Q3" s="2305"/>
      <c r="R3" s="2305"/>
      <c r="S3" s="2305"/>
      <c r="T3" s="2124"/>
      <c r="U3" s="2104" t="s">
        <v>1381</v>
      </c>
    </row>
    <row r="4" spans="1:22" ht="47.25" customHeight="1">
      <c r="A4" s="2303"/>
      <c r="B4" s="718" t="s">
        <v>1382</v>
      </c>
      <c r="C4" s="964" t="s">
        <v>1383</v>
      </c>
      <c r="D4" s="964" t="s">
        <v>1384</v>
      </c>
      <c r="E4" s="964" t="s">
        <v>1385</v>
      </c>
      <c r="F4" s="964" t="s">
        <v>1386</v>
      </c>
      <c r="G4" s="718" t="s">
        <v>1387</v>
      </c>
      <c r="H4" s="964" t="s">
        <v>1388</v>
      </c>
      <c r="I4" s="964" t="s">
        <v>1382</v>
      </c>
      <c r="J4" s="964" t="s">
        <v>1383</v>
      </c>
      <c r="K4" s="964" t="s">
        <v>1384</v>
      </c>
      <c r="L4" s="964" t="s">
        <v>1385</v>
      </c>
      <c r="M4" s="964" t="s">
        <v>1386</v>
      </c>
      <c r="N4" s="964" t="s">
        <v>1387</v>
      </c>
      <c r="O4" s="964" t="s">
        <v>1388</v>
      </c>
      <c r="P4" s="161" t="s">
        <v>1389</v>
      </c>
      <c r="Q4" s="161" t="s">
        <v>1390</v>
      </c>
      <c r="R4" s="965" t="s">
        <v>1391</v>
      </c>
      <c r="S4" s="161" t="s">
        <v>1392</v>
      </c>
      <c r="T4" s="161" t="s">
        <v>1393</v>
      </c>
      <c r="U4" s="2259"/>
    </row>
    <row r="5" spans="1:22" ht="21.95" customHeight="1">
      <c r="A5" s="966">
        <v>1961</v>
      </c>
      <c r="B5" s="967" t="s">
        <v>99</v>
      </c>
      <c r="C5" s="967" t="s">
        <v>99</v>
      </c>
      <c r="D5" s="968">
        <v>605999</v>
      </c>
      <c r="E5" s="969">
        <v>1777563</v>
      </c>
      <c r="F5" s="968">
        <v>2853583</v>
      </c>
      <c r="G5" s="967" t="s">
        <v>99</v>
      </c>
      <c r="H5" s="968">
        <v>5237145</v>
      </c>
      <c r="I5" s="967" t="s">
        <v>99</v>
      </c>
      <c r="J5" s="967" t="s">
        <v>99</v>
      </c>
      <c r="K5" s="968">
        <v>3198227</v>
      </c>
      <c r="L5" s="968">
        <v>6663179</v>
      </c>
      <c r="M5" s="968">
        <v>8694998</v>
      </c>
      <c r="N5" s="967" t="s">
        <v>99</v>
      </c>
      <c r="O5" s="968">
        <v>18556404</v>
      </c>
      <c r="P5" s="970">
        <v>6943</v>
      </c>
      <c r="Q5" s="970">
        <v>2813</v>
      </c>
      <c r="R5" s="970">
        <v>0</v>
      </c>
      <c r="S5" s="971">
        <v>45157</v>
      </c>
      <c r="T5" s="970">
        <v>0</v>
      </c>
      <c r="U5" s="972">
        <v>1961</v>
      </c>
    </row>
    <row r="6" spans="1:22" ht="21.95" customHeight="1">
      <c r="A6" s="186">
        <v>1996</v>
      </c>
      <c r="B6" s="973" t="s">
        <v>99</v>
      </c>
      <c r="C6" s="974">
        <v>6256245</v>
      </c>
      <c r="D6" s="975">
        <v>14180793</v>
      </c>
      <c r="E6" s="974">
        <v>2704687</v>
      </c>
      <c r="F6" s="973" t="s">
        <v>99</v>
      </c>
      <c r="G6" s="973" t="s">
        <v>99</v>
      </c>
      <c r="H6" s="975">
        <v>23141725</v>
      </c>
      <c r="I6" s="973" t="s">
        <v>99</v>
      </c>
      <c r="J6" s="974">
        <v>64688226</v>
      </c>
      <c r="K6" s="975">
        <v>56389993</v>
      </c>
      <c r="L6" s="975">
        <v>8114051</v>
      </c>
      <c r="M6" s="973" t="s">
        <v>99</v>
      </c>
      <c r="N6" s="973" t="s">
        <v>99</v>
      </c>
      <c r="O6" s="975">
        <v>129192270</v>
      </c>
      <c r="P6" s="976">
        <v>34260</v>
      </c>
      <c r="Q6" s="976">
        <v>721</v>
      </c>
      <c r="R6" s="976">
        <v>6380</v>
      </c>
      <c r="S6" s="977">
        <v>383</v>
      </c>
      <c r="T6" s="976">
        <v>238</v>
      </c>
      <c r="U6" s="192">
        <v>1996</v>
      </c>
    </row>
    <row r="7" spans="1:22" ht="21.95" customHeight="1">
      <c r="A7" s="186">
        <v>1997</v>
      </c>
      <c r="B7" s="973" t="s">
        <v>99</v>
      </c>
      <c r="C7" s="974">
        <v>6441663</v>
      </c>
      <c r="D7" s="975">
        <v>15097438</v>
      </c>
      <c r="E7" s="974">
        <v>2513044</v>
      </c>
      <c r="F7" s="973" t="s">
        <v>99</v>
      </c>
      <c r="G7" s="978">
        <v>202000</v>
      </c>
      <c r="H7" s="975">
        <v>24254145</v>
      </c>
      <c r="I7" s="973" t="s">
        <v>99</v>
      </c>
      <c r="J7" s="974">
        <v>66070227</v>
      </c>
      <c r="K7" s="975">
        <v>60913699</v>
      </c>
      <c r="L7" s="975">
        <v>7534182</v>
      </c>
      <c r="M7" s="973" t="s">
        <v>99</v>
      </c>
      <c r="N7" s="975">
        <v>202000</v>
      </c>
      <c r="O7" s="975">
        <v>134720108</v>
      </c>
      <c r="P7" s="976">
        <v>35283</v>
      </c>
      <c r="Q7" s="976">
        <v>611</v>
      </c>
      <c r="R7" s="976">
        <v>5436</v>
      </c>
      <c r="S7" s="977">
        <v>313</v>
      </c>
      <c r="T7" s="976">
        <v>254</v>
      </c>
      <c r="U7" s="192">
        <v>1997</v>
      </c>
    </row>
    <row r="8" spans="1:22" ht="21.95" customHeight="1">
      <c r="A8" s="186">
        <v>1998</v>
      </c>
      <c r="B8" s="976">
        <v>53850</v>
      </c>
      <c r="C8" s="974">
        <v>6491329</v>
      </c>
      <c r="D8" s="975">
        <v>15821228</v>
      </c>
      <c r="E8" s="974">
        <v>2319440</v>
      </c>
      <c r="F8" s="973" t="s">
        <v>99</v>
      </c>
      <c r="G8" s="978">
        <v>231553</v>
      </c>
      <c r="H8" s="975">
        <v>24917400</v>
      </c>
      <c r="I8" s="975">
        <v>963156</v>
      </c>
      <c r="J8" s="974">
        <v>66270675</v>
      </c>
      <c r="K8" s="975">
        <v>64605157</v>
      </c>
      <c r="L8" s="975">
        <v>6953370</v>
      </c>
      <c r="M8" s="973" t="s">
        <v>99</v>
      </c>
      <c r="N8" s="975">
        <v>261106</v>
      </c>
      <c r="O8" s="975">
        <v>139053464</v>
      </c>
      <c r="P8" s="976">
        <v>35822</v>
      </c>
      <c r="Q8" s="976">
        <v>546</v>
      </c>
      <c r="R8" s="976">
        <v>5810</v>
      </c>
      <c r="S8" s="977">
        <v>285</v>
      </c>
      <c r="T8" s="976">
        <v>296</v>
      </c>
      <c r="U8" s="192">
        <v>1998</v>
      </c>
    </row>
    <row r="9" spans="1:22" ht="21.95" customHeight="1">
      <c r="A9" s="186">
        <v>1999</v>
      </c>
      <c r="B9" s="976">
        <v>285798</v>
      </c>
      <c r="C9" s="974">
        <v>6664916</v>
      </c>
      <c r="D9" s="975">
        <v>16064559</v>
      </c>
      <c r="E9" s="974">
        <v>2090286</v>
      </c>
      <c r="F9" s="973" t="s">
        <v>99</v>
      </c>
      <c r="G9" s="978">
        <v>231553</v>
      </c>
      <c r="H9" s="975">
        <v>25337112</v>
      </c>
      <c r="I9" s="975">
        <v>5144364</v>
      </c>
      <c r="J9" s="974">
        <v>66287472</v>
      </c>
      <c r="K9" s="975">
        <v>66260238</v>
      </c>
      <c r="L9" s="975">
        <v>6315691</v>
      </c>
      <c r="M9" s="973" t="s">
        <v>99</v>
      </c>
      <c r="N9" s="975">
        <v>261106</v>
      </c>
      <c r="O9" s="975">
        <v>144268871</v>
      </c>
      <c r="P9" s="976">
        <v>36102</v>
      </c>
      <c r="Q9" s="976">
        <v>426</v>
      </c>
      <c r="R9" s="976">
        <v>5269</v>
      </c>
      <c r="S9" s="977">
        <v>249</v>
      </c>
      <c r="T9" s="976">
        <v>301</v>
      </c>
      <c r="U9" s="192">
        <v>1999</v>
      </c>
    </row>
    <row r="10" spans="1:22" ht="21.95" customHeight="1">
      <c r="A10" s="186">
        <v>2000</v>
      </c>
      <c r="B10" s="973">
        <v>595196</v>
      </c>
      <c r="C10" s="974">
        <v>7281202</v>
      </c>
      <c r="D10" s="975">
        <v>16746763</v>
      </c>
      <c r="E10" s="974">
        <v>1726870</v>
      </c>
      <c r="F10" s="976">
        <v>0</v>
      </c>
      <c r="G10" s="973">
        <v>231553</v>
      </c>
      <c r="H10" s="975">
        <v>26581584</v>
      </c>
      <c r="I10" s="975">
        <v>10698192</v>
      </c>
      <c r="J10" s="974">
        <v>75731127</v>
      </c>
      <c r="K10" s="975">
        <v>69632583</v>
      </c>
      <c r="L10" s="975">
        <v>5175670</v>
      </c>
      <c r="M10" s="973">
        <v>0</v>
      </c>
      <c r="N10" s="975">
        <v>261106</v>
      </c>
      <c r="O10" s="975">
        <v>161498678</v>
      </c>
      <c r="P10" s="976">
        <v>37463</v>
      </c>
      <c r="Q10" s="976">
        <v>429</v>
      </c>
      <c r="R10" s="976">
        <v>4046</v>
      </c>
      <c r="S10" s="977">
        <v>159</v>
      </c>
      <c r="T10" s="976">
        <v>313</v>
      </c>
      <c r="U10" s="192">
        <v>2000</v>
      </c>
    </row>
    <row r="11" spans="1:22" ht="21.95" customHeight="1">
      <c r="A11" s="979">
        <v>2001</v>
      </c>
      <c r="B11" s="980">
        <v>661878</v>
      </c>
      <c r="C11" s="981">
        <v>7344766</v>
      </c>
      <c r="D11" s="982">
        <v>17575929</v>
      </c>
      <c r="E11" s="981">
        <v>1540882</v>
      </c>
      <c r="F11" s="983">
        <v>0</v>
      </c>
      <c r="G11" s="980">
        <v>231553</v>
      </c>
      <c r="H11" s="982">
        <v>27355008</v>
      </c>
      <c r="I11" s="982">
        <v>11907048</v>
      </c>
      <c r="J11" s="981">
        <v>76599384</v>
      </c>
      <c r="K11" s="982">
        <v>73414332</v>
      </c>
      <c r="L11" s="982">
        <v>4617706</v>
      </c>
      <c r="M11" s="980">
        <v>0</v>
      </c>
      <c r="N11" s="982">
        <v>261106</v>
      </c>
      <c r="O11" s="982">
        <v>166799576</v>
      </c>
      <c r="P11" s="983">
        <v>37965</v>
      </c>
      <c r="Q11" s="983">
        <v>420</v>
      </c>
      <c r="R11" s="983">
        <v>3962</v>
      </c>
      <c r="S11" s="984">
        <v>138</v>
      </c>
      <c r="T11" s="983">
        <v>341</v>
      </c>
      <c r="U11" s="985">
        <v>2001</v>
      </c>
    </row>
    <row r="12" spans="1:22" ht="21.95" customHeight="1">
      <c r="A12" s="186">
        <v>2002</v>
      </c>
      <c r="B12" s="976">
        <v>661878</v>
      </c>
      <c r="C12" s="974">
        <v>7496419</v>
      </c>
      <c r="D12" s="975">
        <v>18144346</v>
      </c>
      <c r="E12" s="974">
        <v>1402365</v>
      </c>
      <c r="F12" s="976">
        <v>0</v>
      </c>
      <c r="G12" s="978">
        <v>231553</v>
      </c>
      <c r="H12" s="975">
        <v>27936561</v>
      </c>
      <c r="I12" s="975">
        <v>11907048</v>
      </c>
      <c r="J12" s="974">
        <v>77477103</v>
      </c>
      <c r="K12" s="975">
        <v>76239019</v>
      </c>
      <c r="L12" s="974">
        <v>4202242</v>
      </c>
      <c r="M12" s="976">
        <v>0</v>
      </c>
      <c r="N12" s="974">
        <v>261106</v>
      </c>
      <c r="O12" s="975">
        <v>170086518</v>
      </c>
      <c r="P12" s="976">
        <v>38215</v>
      </c>
      <c r="Q12" s="976">
        <v>304</v>
      </c>
      <c r="R12" s="976">
        <v>3459</v>
      </c>
      <c r="S12" s="977">
        <v>100</v>
      </c>
      <c r="T12" s="976">
        <v>336</v>
      </c>
      <c r="U12" s="192">
        <v>2002</v>
      </c>
    </row>
    <row r="13" spans="1:22" ht="21.95" customHeight="1">
      <c r="A13" s="186">
        <v>2003</v>
      </c>
      <c r="B13" s="976">
        <v>661208</v>
      </c>
      <c r="C13" s="974">
        <v>7740764</v>
      </c>
      <c r="D13" s="975">
        <v>18595493</v>
      </c>
      <c r="E13" s="974">
        <v>1031024</v>
      </c>
      <c r="F13" s="976">
        <v>0</v>
      </c>
      <c r="G13" s="978">
        <v>231759</v>
      </c>
      <c r="H13" s="975">
        <v>28260248</v>
      </c>
      <c r="I13" s="975">
        <v>11901744</v>
      </c>
      <c r="J13" s="974">
        <v>79934550</v>
      </c>
      <c r="K13" s="975">
        <v>77378339</v>
      </c>
      <c r="L13" s="974">
        <v>3088132</v>
      </c>
      <c r="M13" s="976">
        <v>0</v>
      </c>
      <c r="N13" s="974">
        <v>261312</v>
      </c>
      <c r="O13" s="975">
        <v>172564077</v>
      </c>
      <c r="P13" s="976">
        <v>38173</v>
      </c>
      <c r="Q13" s="976">
        <v>183</v>
      </c>
      <c r="R13" s="976">
        <v>2345</v>
      </c>
      <c r="S13" s="977">
        <v>79</v>
      </c>
      <c r="T13" s="976">
        <v>280</v>
      </c>
      <c r="U13" s="192">
        <v>2003</v>
      </c>
    </row>
    <row r="14" spans="1:22" ht="21.95" customHeight="1">
      <c r="A14" s="186">
        <v>2004</v>
      </c>
      <c r="B14" s="976">
        <v>661208</v>
      </c>
      <c r="C14" s="974">
        <v>7903438</v>
      </c>
      <c r="D14" s="975">
        <v>18723230</v>
      </c>
      <c r="E14" s="974">
        <v>888881</v>
      </c>
      <c r="F14" s="976">
        <v>0</v>
      </c>
      <c r="G14" s="978">
        <v>231759</v>
      </c>
      <c r="H14" s="975">
        <v>28408516</v>
      </c>
      <c r="I14" s="975">
        <v>11901744</v>
      </c>
      <c r="J14" s="974">
        <v>81873972</v>
      </c>
      <c r="K14" s="975">
        <v>78991435</v>
      </c>
      <c r="L14" s="974">
        <v>2663615</v>
      </c>
      <c r="M14" s="976">
        <v>0</v>
      </c>
      <c r="N14" s="974">
        <v>261312</v>
      </c>
      <c r="O14" s="975">
        <v>175692078</v>
      </c>
      <c r="P14" s="976">
        <v>38267</v>
      </c>
      <c r="Q14" s="976">
        <v>193</v>
      </c>
      <c r="R14" s="976">
        <v>2232</v>
      </c>
      <c r="S14" s="977">
        <v>78</v>
      </c>
      <c r="T14" s="976">
        <v>307</v>
      </c>
      <c r="U14" s="192">
        <v>2004</v>
      </c>
      <c r="V14" s="253"/>
    </row>
    <row r="15" spans="1:22" ht="21.95" customHeight="1">
      <c r="A15" s="186">
        <v>2005</v>
      </c>
      <c r="B15" s="976">
        <v>661532</v>
      </c>
      <c r="C15" s="974">
        <v>7990140</v>
      </c>
      <c r="D15" s="975">
        <v>19190912</v>
      </c>
      <c r="E15" s="974">
        <v>567371</v>
      </c>
      <c r="F15" s="976">
        <v>0</v>
      </c>
      <c r="G15" s="978">
        <v>231759</v>
      </c>
      <c r="H15" s="975">
        <v>28641714</v>
      </c>
      <c r="I15" s="975">
        <v>11907576</v>
      </c>
      <c r="J15" s="974">
        <v>82799862</v>
      </c>
      <c r="K15" s="975">
        <v>79815516</v>
      </c>
      <c r="L15" s="974">
        <v>1702113</v>
      </c>
      <c r="M15" s="976">
        <v>0</v>
      </c>
      <c r="N15" s="974">
        <v>261312</v>
      </c>
      <c r="O15" s="975">
        <v>176486379</v>
      </c>
      <c r="P15" s="976">
        <v>37793</v>
      </c>
      <c r="Q15" s="976">
        <v>192</v>
      </c>
      <c r="R15" s="976">
        <v>1504</v>
      </c>
      <c r="S15" s="977">
        <v>45</v>
      </c>
      <c r="T15" s="976">
        <v>310</v>
      </c>
      <c r="U15" s="192">
        <v>2005</v>
      </c>
      <c r="V15" s="253"/>
    </row>
    <row r="16" spans="1:22" ht="21.95" customHeight="1">
      <c r="A16" s="186">
        <v>2006</v>
      </c>
      <c r="B16" s="976">
        <v>754674</v>
      </c>
      <c r="C16" s="974">
        <v>8279073</v>
      </c>
      <c r="D16" s="975">
        <v>19514739</v>
      </c>
      <c r="E16" s="974">
        <v>496097</v>
      </c>
      <c r="F16" s="976">
        <v>0</v>
      </c>
      <c r="G16" s="978">
        <v>231673</v>
      </c>
      <c r="H16" s="975">
        <v>29276256</v>
      </c>
      <c r="I16" s="975">
        <v>13584132</v>
      </c>
      <c r="J16" s="974">
        <v>86107698</v>
      </c>
      <c r="K16" s="975">
        <v>81258871</v>
      </c>
      <c r="L16" s="974">
        <v>1488291</v>
      </c>
      <c r="M16" s="976">
        <v>0</v>
      </c>
      <c r="N16" s="974">
        <v>261140</v>
      </c>
      <c r="O16" s="975">
        <v>182700132</v>
      </c>
      <c r="P16" s="976">
        <v>38317</v>
      </c>
      <c r="Q16" s="976">
        <v>175</v>
      </c>
      <c r="R16" s="976">
        <v>1390</v>
      </c>
      <c r="S16" s="977">
        <v>45</v>
      </c>
      <c r="T16" s="976">
        <v>327</v>
      </c>
      <c r="U16" s="192">
        <v>2006</v>
      </c>
      <c r="V16" s="253"/>
    </row>
    <row r="17" spans="1:22" ht="21.95" customHeight="1">
      <c r="A17" s="186">
        <v>2007</v>
      </c>
      <c r="B17" s="976">
        <v>754674</v>
      </c>
      <c r="C17" s="974">
        <v>8284356</v>
      </c>
      <c r="D17" s="975">
        <v>19917411</v>
      </c>
      <c r="E17" s="974">
        <v>338459</v>
      </c>
      <c r="F17" s="976">
        <v>0</v>
      </c>
      <c r="G17" s="978">
        <v>231673</v>
      </c>
      <c r="H17" s="975">
        <v>29526573</v>
      </c>
      <c r="I17" s="975">
        <v>13584132</v>
      </c>
      <c r="J17" s="974">
        <v>86146236</v>
      </c>
      <c r="K17" s="975">
        <v>83214489</v>
      </c>
      <c r="L17" s="974">
        <v>1015377</v>
      </c>
      <c r="M17" s="976">
        <v>0</v>
      </c>
      <c r="N17" s="974">
        <v>261140</v>
      </c>
      <c r="O17" s="975">
        <v>184221374</v>
      </c>
      <c r="P17" s="976">
        <v>38411</v>
      </c>
      <c r="Q17" s="976">
        <v>113</v>
      </c>
      <c r="R17" s="976">
        <v>1048</v>
      </c>
      <c r="S17" s="977">
        <v>41</v>
      </c>
      <c r="T17" s="976">
        <v>323</v>
      </c>
      <c r="U17" s="192">
        <v>2007</v>
      </c>
      <c r="V17" s="253"/>
    </row>
    <row r="18" spans="1:22" ht="21.95" customHeight="1">
      <c r="A18" s="186">
        <v>2008</v>
      </c>
      <c r="B18" s="976">
        <v>754674</v>
      </c>
      <c r="C18" s="974">
        <v>8309700.0000000009</v>
      </c>
      <c r="D18" s="975">
        <v>20298088.000000004</v>
      </c>
      <c r="E18" s="974">
        <v>334825</v>
      </c>
      <c r="F18" s="976">
        <v>0</v>
      </c>
      <c r="G18" s="978">
        <v>230673</v>
      </c>
      <c r="H18" s="975">
        <v>29927960.000000004</v>
      </c>
      <c r="I18" s="975">
        <v>13584132</v>
      </c>
      <c r="J18" s="974">
        <v>86418528</v>
      </c>
      <c r="K18" s="975">
        <v>85040016</v>
      </c>
      <c r="L18" s="974">
        <v>1004475</v>
      </c>
      <c r="M18" s="976">
        <v>0</v>
      </c>
      <c r="N18" s="974">
        <v>261140</v>
      </c>
      <c r="O18" s="975">
        <v>186308291</v>
      </c>
      <c r="P18" s="976">
        <v>38713</v>
      </c>
      <c r="Q18" s="976">
        <v>121</v>
      </c>
      <c r="R18" s="976">
        <v>1039</v>
      </c>
      <c r="S18" s="977">
        <v>41</v>
      </c>
      <c r="T18" s="976">
        <v>368</v>
      </c>
      <c r="U18" s="192">
        <v>2008</v>
      </c>
      <c r="V18" s="253"/>
    </row>
    <row r="19" spans="1:22" ht="21.95" customHeight="1">
      <c r="A19" s="186">
        <v>2009</v>
      </c>
      <c r="B19" s="976">
        <v>754674</v>
      </c>
      <c r="C19" s="974">
        <v>8551624</v>
      </c>
      <c r="D19" s="975">
        <v>20469445.999999996</v>
      </c>
      <c r="E19" s="974">
        <v>249532</v>
      </c>
      <c r="F19" s="976">
        <v>0</v>
      </c>
      <c r="G19" s="978">
        <v>231372</v>
      </c>
      <c r="H19" s="975">
        <v>30256647.999999996</v>
      </c>
      <c r="I19" s="975">
        <v>13584132</v>
      </c>
      <c r="J19" s="974">
        <v>87884604</v>
      </c>
      <c r="K19" s="975">
        <v>85813881</v>
      </c>
      <c r="L19" s="974">
        <v>748596</v>
      </c>
      <c r="M19" s="976">
        <v>0</v>
      </c>
      <c r="N19" s="974">
        <v>260839</v>
      </c>
      <c r="O19" s="975">
        <v>188292052</v>
      </c>
      <c r="P19" s="976">
        <v>38885</v>
      </c>
      <c r="Q19" s="976">
        <v>116</v>
      </c>
      <c r="R19" s="976">
        <v>828</v>
      </c>
      <c r="S19" s="977">
        <v>39</v>
      </c>
      <c r="T19" s="976">
        <v>393</v>
      </c>
      <c r="U19" s="192">
        <v>2009</v>
      </c>
      <c r="V19" s="253"/>
    </row>
    <row r="20" spans="1:22" ht="21.95" customHeight="1">
      <c r="A20" s="186">
        <v>2010</v>
      </c>
      <c r="B20" s="976">
        <v>834602</v>
      </c>
      <c r="C20" s="974">
        <v>8580264.0000000019</v>
      </c>
      <c r="D20" s="975">
        <v>20777065</v>
      </c>
      <c r="E20" s="974">
        <v>252563</v>
      </c>
      <c r="F20" s="976">
        <v>0</v>
      </c>
      <c r="G20" s="978">
        <v>231372</v>
      </c>
      <c r="H20" s="975">
        <v>30675866</v>
      </c>
      <c r="I20" s="975">
        <v>15022836</v>
      </c>
      <c r="J20" s="974">
        <v>88079718</v>
      </c>
      <c r="K20" s="975">
        <v>87155343.000000015</v>
      </c>
      <c r="L20" s="974">
        <v>757689</v>
      </c>
      <c r="M20" s="976">
        <v>0</v>
      </c>
      <c r="N20" s="974">
        <v>260839</v>
      </c>
      <c r="O20" s="975">
        <v>191276425</v>
      </c>
      <c r="P20" s="976">
        <v>39391</v>
      </c>
      <c r="Q20" s="976">
        <v>117</v>
      </c>
      <c r="R20" s="976">
        <v>825</v>
      </c>
      <c r="S20" s="977">
        <v>39</v>
      </c>
      <c r="T20" s="976">
        <v>438</v>
      </c>
      <c r="U20" s="192">
        <v>2010</v>
      </c>
      <c r="V20" s="253"/>
    </row>
    <row r="21" spans="1:22" ht="21.95" customHeight="1">
      <c r="A21" s="979">
        <v>2011</v>
      </c>
      <c r="B21" s="983">
        <v>834602</v>
      </c>
      <c r="C21" s="981">
        <v>8652503</v>
      </c>
      <c r="D21" s="982">
        <v>21279577</v>
      </c>
      <c r="E21" s="981">
        <v>250769</v>
      </c>
      <c r="F21" s="983">
        <v>0</v>
      </c>
      <c r="G21" s="986">
        <v>231372</v>
      </c>
      <c r="H21" s="982">
        <v>31248823</v>
      </c>
      <c r="I21" s="982">
        <v>15022836</v>
      </c>
      <c r="J21" s="981">
        <v>88798185</v>
      </c>
      <c r="K21" s="982">
        <v>89419047</v>
      </c>
      <c r="L21" s="981">
        <v>752307</v>
      </c>
      <c r="M21" s="983">
        <v>0</v>
      </c>
      <c r="N21" s="981">
        <v>260839</v>
      </c>
      <c r="O21" s="982">
        <v>194253214</v>
      </c>
      <c r="P21" s="983">
        <v>39702</v>
      </c>
      <c r="Q21" s="983">
        <v>120</v>
      </c>
      <c r="R21" s="983">
        <v>823</v>
      </c>
      <c r="S21" s="984">
        <v>39</v>
      </c>
      <c r="T21" s="983">
        <v>466</v>
      </c>
      <c r="U21" s="985">
        <v>2011</v>
      </c>
      <c r="V21" s="253"/>
    </row>
    <row r="22" spans="1:22" ht="21.95" customHeight="1">
      <c r="A22" s="186">
        <v>2012</v>
      </c>
      <c r="B22" s="976">
        <v>834602</v>
      </c>
      <c r="C22" s="974">
        <v>8770268</v>
      </c>
      <c r="D22" s="975">
        <v>21577528</v>
      </c>
      <c r="E22" s="974">
        <v>208342</v>
      </c>
      <c r="F22" s="976">
        <v>0</v>
      </c>
      <c r="G22" s="978">
        <v>231372</v>
      </c>
      <c r="H22" s="975">
        <v>31622112</v>
      </c>
      <c r="I22" s="975">
        <v>15022836</v>
      </c>
      <c r="J22" s="974">
        <v>89666707</v>
      </c>
      <c r="K22" s="975">
        <v>90644120</v>
      </c>
      <c r="L22" s="974">
        <v>625026</v>
      </c>
      <c r="M22" s="976">
        <v>0</v>
      </c>
      <c r="N22" s="974">
        <v>260839</v>
      </c>
      <c r="O22" s="975">
        <v>196219528</v>
      </c>
      <c r="P22" s="976">
        <v>39800</v>
      </c>
      <c r="Q22" s="976">
        <v>125</v>
      </c>
      <c r="R22" s="976">
        <v>822</v>
      </c>
      <c r="S22" s="977">
        <v>38</v>
      </c>
      <c r="T22" s="976">
        <v>566</v>
      </c>
      <c r="U22" s="192">
        <v>2012</v>
      </c>
      <c r="V22" s="253"/>
    </row>
    <row r="23" spans="1:22" ht="21.95" customHeight="1">
      <c r="A23" s="186">
        <v>2013</v>
      </c>
      <c r="B23" s="976">
        <v>834602</v>
      </c>
      <c r="C23" s="974">
        <v>9004984</v>
      </c>
      <c r="D23" s="975">
        <v>21976075</v>
      </c>
      <c r="E23" s="974">
        <v>201425</v>
      </c>
      <c r="F23" s="976">
        <v>0</v>
      </c>
      <c r="G23" s="978">
        <v>231457</v>
      </c>
      <c r="H23" s="975">
        <v>32248543</v>
      </c>
      <c r="I23" s="975">
        <v>15022836</v>
      </c>
      <c r="J23" s="974">
        <v>91876907</v>
      </c>
      <c r="K23" s="975">
        <v>92526566</v>
      </c>
      <c r="L23" s="974">
        <v>604275</v>
      </c>
      <c r="M23" s="976">
        <v>0</v>
      </c>
      <c r="N23" s="974">
        <v>261009</v>
      </c>
      <c r="O23" s="975">
        <v>200291593</v>
      </c>
      <c r="P23" s="976">
        <v>40114</v>
      </c>
      <c r="Q23" s="976">
        <v>127</v>
      </c>
      <c r="R23" s="976">
        <v>834</v>
      </c>
      <c r="S23" s="977">
        <v>38</v>
      </c>
      <c r="T23" s="976">
        <v>610</v>
      </c>
      <c r="U23" s="192">
        <v>2013</v>
      </c>
      <c r="V23" s="253"/>
    </row>
    <row r="24" spans="1:22" ht="21.95" customHeight="1">
      <c r="A24" s="186">
        <v>2014</v>
      </c>
      <c r="B24" s="976">
        <v>834602</v>
      </c>
      <c r="C24" s="974">
        <v>9228368</v>
      </c>
      <c r="D24" s="975">
        <v>22356521</v>
      </c>
      <c r="E24" s="974">
        <v>144303</v>
      </c>
      <c r="F24" s="976">
        <v>0</v>
      </c>
      <c r="G24" s="978">
        <v>231005</v>
      </c>
      <c r="H24" s="975">
        <v>32794799</v>
      </c>
      <c r="I24" s="975">
        <v>15022836</v>
      </c>
      <c r="J24" s="974">
        <v>94496885</v>
      </c>
      <c r="K24" s="975">
        <v>94209470</v>
      </c>
      <c r="L24" s="974">
        <v>432909</v>
      </c>
      <c r="M24" s="976">
        <v>0</v>
      </c>
      <c r="N24" s="974">
        <v>260524</v>
      </c>
      <c r="O24" s="975">
        <v>204422624</v>
      </c>
      <c r="P24" s="976">
        <v>40484</v>
      </c>
      <c r="Q24" s="976">
        <v>116</v>
      </c>
      <c r="R24" s="976">
        <v>674</v>
      </c>
      <c r="S24" s="977">
        <v>1</v>
      </c>
      <c r="T24" s="976">
        <v>630</v>
      </c>
      <c r="U24" s="192">
        <v>2014</v>
      </c>
      <c r="V24" s="253"/>
    </row>
    <row r="25" spans="1:22" ht="21.95" customHeight="1">
      <c r="A25" s="186">
        <v>2015</v>
      </c>
      <c r="B25" s="976">
        <v>1013620</v>
      </c>
      <c r="C25" s="974">
        <v>9403396</v>
      </c>
      <c r="D25" s="975">
        <v>22524053</v>
      </c>
      <c r="E25" s="974">
        <v>144303</v>
      </c>
      <c r="F25" s="976">
        <v>0</v>
      </c>
      <c r="G25" s="978">
        <v>231005</v>
      </c>
      <c r="H25" s="975">
        <v>33316377</v>
      </c>
      <c r="I25" s="975">
        <v>16977516</v>
      </c>
      <c r="J25" s="974">
        <v>97395758</v>
      </c>
      <c r="K25" s="975">
        <v>95095944</v>
      </c>
      <c r="L25" s="974">
        <v>432909</v>
      </c>
      <c r="M25" s="976">
        <v>0</v>
      </c>
      <c r="N25" s="974">
        <v>262252</v>
      </c>
      <c r="O25" s="975">
        <v>210164379</v>
      </c>
      <c r="P25" s="976">
        <v>40948</v>
      </c>
      <c r="Q25" s="976">
        <v>120</v>
      </c>
      <c r="R25" s="976">
        <v>673</v>
      </c>
      <c r="S25" s="977">
        <v>1</v>
      </c>
      <c r="T25" s="976">
        <v>641</v>
      </c>
      <c r="U25" s="192">
        <v>2015</v>
      </c>
      <c r="V25" s="253"/>
    </row>
    <row r="26" spans="1:22" ht="21.95" customHeight="1">
      <c r="A26" s="186">
        <v>2016</v>
      </c>
      <c r="B26" s="976">
        <v>1015722</v>
      </c>
      <c r="C26" s="974">
        <v>9673259.7499999907</v>
      </c>
      <c r="D26" s="975">
        <v>22587654.266666658</v>
      </c>
      <c r="E26" s="974">
        <v>127513</v>
      </c>
      <c r="F26" s="976">
        <v>0</v>
      </c>
      <c r="G26" s="978">
        <v>231005</v>
      </c>
      <c r="H26" s="975">
        <v>33635154.016666651</v>
      </c>
      <c r="I26" s="975">
        <v>17005608</v>
      </c>
      <c r="J26" s="974">
        <v>99912265.5</v>
      </c>
      <c r="K26" s="975">
        <v>95339496.799999997</v>
      </c>
      <c r="L26" s="974">
        <v>382062</v>
      </c>
      <c r="M26" s="976">
        <v>0</v>
      </c>
      <c r="N26" s="974">
        <v>262252</v>
      </c>
      <c r="O26" s="975">
        <v>212901684.30000001</v>
      </c>
      <c r="P26" s="976">
        <v>40826</v>
      </c>
      <c r="Q26" s="976">
        <v>123</v>
      </c>
      <c r="R26" s="976">
        <v>655</v>
      </c>
      <c r="S26" s="977">
        <v>1</v>
      </c>
      <c r="T26" s="976">
        <v>728</v>
      </c>
      <c r="U26" s="192">
        <v>2016</v>
      </c>
      <c r="V26" s="253"/>
    </row>
    <row r="27" spans="1:22" ht="21.95" customHeight="1">
      <c r="A27" s="186">
        <v>2017</v>
      </c>
      <c r="B27" s="976">
        <v>1019344</v>
      </c>
      <c r="C27" s="974">
        <v>9745923.4499999899</v>
      </c>
      <c r="D27" s="975">
        <v>22831462.421281889</v>
      </c>
      <c r="E27" s="974">
        <v>128287</v>
      </c>
      <c r="F27" s="976">
        <v>0</v>
      </c>
      <c r="G27" s="978">
        <v>230148</v>
      </c>
      <c r="H27" s="975">
        <v>33955164.871281877</v>
      </c>
      <c r="I27" s="975">
        <v>18034560</v>
      </c>
      <c r="J27" s="974">
        <v>100419947.7</v>
      </c>
      <c r="K27" s="975">
        <v>96317521.5</v>
      </c>
      <c r="L27" s="974">
        <v>381582</v>
      </c>
      <c r="M27" s="976">
        <v>0</v>
      </c>
      <c r="N27" s="974">
        <v>259962</v>
      </c>
      <c r="O27" s="975">
        <v>215413573.19999999</v>
      </c>
      <c r="P27" s="976">
        <v>40836</v>
      </c>
      <c r="Q27" s="976">
        <v>124</v>
      </c>
      <c r="R27" s="976">
        <v>638</v>
      </c>
      <c r="S27" s="977">
        <v>0</v>
      </c>
      <c r="T27" s="976">
        <v>797</v>
      </c>
      <c r="U27" s="192">
        <v>2017</v>
      </c>
      <c r="V27" s="253"/>
    </row>
    <row r="28" spans="1:22" ht="21.95" customHeight="1">
      <c r="A28" s="987">
        <v>2018</v>
      </c>
      <c r="B28" s="988">
        <v>1019470</v>
      </c>
      <c r="C28" s="989">
        <v>9744189</v>
      </c>
      <c r="D28" s="990">
        <v>23031381</v>
      </c>
      <c r="E28" s="989">
        <v>128992</v>
      </c>
      <c r="F28" s="988">
        <v>0</v>
      </c>
      <c r="G28" s="991">
        <v>231058</v>
      </c>
      <c r="H28" s="990">
        <v>34155090</v>
      </c>
      <c r="I28" s="990">
        <v>18036828</v>
      </c>
      <c r="J28" s="989">
        <v>100546213</v>
      </c>
      <c r="K28" s="990">
        <v>96760878</v>
      </c>
      <c r="L28" s="989">
        <v>383698</v>
      </c>
      <c r="M28" s="988">
        <v>0</v>
      </c>
      <c r="N28" s="989">
        <v>260631</v>
      </c>
      <c r="O28" s="990">
        <v>215988247</v>
      </c>
      <c r="P28" s="988">
        <v>40953</v>
      </c>
      <c r="Q28" s="988">
        <v>126</v>
      </c>
      <c r="R28" s="988">
        <v>642</v>
      </c>
      <c r="S28" s="992">
        <v>0</v>
      </c>
      <c r="T28" s="988">
        <v>856</v>
      </c>
      <c r="U28" s="993">
        <v>2018</v>
      </c>
      <c r="V28" s="253"/>
    </row>
    <row r="29" spans="1:22" ht="4.5" customHeight="1"/>
    <row r="30" spans="1:22" s="5" customFormat="1" ht="11.25" customHeight="1">
      <c r="B30" s="764"/>
      <c r="D30" s="958"/>
      <c r="F30" s="958"/>
      <c r="G30" s="631"/>
      <c r="H30" s="958"/>
      <c r="I30" s="958"/>
      <c r="S30" s="631"/>
    </row>
    <row r="31" spans="1:22" s="360" customFormat="1" ht="18.75" customHeight="1">
      <c r="A31" s="142">
        <v>96</v>
      </c>
      <c r="B31" s="769"/>
      <c r="D31" s="994"/>
      <c r="F31" s="995"/>
      <c r="G31" s="996"/>
      <c r="H31" s="995"/>
      <c r="I31" s="995"/>
      <c r="U31" s="256">
        <v>97</v>
      </c>
    </row>
    <row r="32" spans="1:22">
      <c r="D32" s="997"/>
    </row>
  </sheetData>
  <mergeCells count="5">
    <mergeCell ref="A3:A4"/>
    <mergeCell ref="B3:H3"/>
    <mergeCell ref="I3:O3"/>
    <mergeCell ref="P3:T3"/>
    <mergeCell ref="U3:U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79998168889431442"/>
  </sheetPr>
  <dimension ref="A1:Q45"/>
  <sheetViews>
    <sheetView view="pageBreakPreview" zoomScaleNormal="100" zoomScaleSheetLayoutView="100" workbookViewId="0">
      <pane xSplit="2" ySplit="3" topLeftCell="C4" activePane="bottomRight" state="frozen"/>
      <selection activeCell="P7" sqref="P7"/>
      <selection pane="topRight" activeCell="P7" sqref="P7"/>
      <selection pane="bottomLeft" activeCell="P7" sqref="P7"/>
      <selection pane="bottomRight" activeCell="D8" sqref="D8"/>
    </sheetView>
  </sheetViews>
  <sheetFormatPr defaultRowHeight="13.5"/>
  <cols>
    <col min="1" max="1" width="11.25" style="4" customWidth="1"/>
    <col min="2" max="2" width="15.125" style="4" customWidth="1"/>
    <col min="3" max="6" width="13.875" style="4" customWidth="1"/>
    <col min="7" max="8" width="16.625" style="4" customWidth="1"/>
    <col min="9" max="9" width="35.5" style="4" customWidth="1"/>
    <col min="10" max="10" width="12.25" style="4" customWidth="1"/>
    <col min="11" max="16384" width="9" style="4"/>
  </cols>
  <sheetData>
    <row r="1" spans="1:17" s="6" customFormat="1" ht="31.5" customHeight="1">
      <c r="A1" s="150" t="s">
        <v>1394</v>
      </c>
      <c r="B1" s="998"/>
      <c r="C1" s="958"/>
      <c r="D1" s="138"/>
      <c r="E1" s="958"/>
      <c r="F1" s="138"/>
      <c r="G1" s="95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s="6" customFormat="1" ht="25.5" customHeight="1">
      <c r="A2" s="999" t="s">
        <v>1395</v>
      </c>
      <c r="B2" s="1000" t="s">
        <v>1396</v>
      </c>
      <c r="C2" s="962"/>
      <c r="D2" s="961"/>
      <c r="E2" s="962"/>
      <c r="F2" s="961"/>
      <c r="G2" s="962"/>
      <c r="H2" s="961"/>
      <c r="I2" s="2264" t="s">
        <v>1397</v>
      </c>
      <c r="J2" s="2264"/>
      <c r="K2" s="138"/>
      <c r="L2" s="138"/>
      <c r="M2" s="138"/>
      <c r="N2" s="138"/>
      <c r="O2" s="138"/>
      <c r="P2" s="138"/>
      <c r="Q2" s="308"/>
    </row>
    <row r="3" spans="1:17" ht="37.5" customHeight="1">
      <c r="A3" s="2312" t="s">
        <v>1398</v>
      </c>
      <c r="B3" s="2313"/>
      <c r="C3" s="1001" t="s">
        <v>1382</v>
      </c>
      <c r="D3" s="1001" t="s">
        <v>1383</v>
      </c>
      <c r="E3" s="1001" t="s">
        <v>1384</v>
      </c>
      <c r="F3" s="1001" t="s">
        <v>1385</v>
      </c>
      <c r="G3" s="1001" t="s">
        <v>1387</v>
      </c>
      <c r="H3" s="1001" t="s">
        <v>1388</v>
      </c>
      <c r="I3" s="2314" t="s">
        <v>1399</v>
      </c>
      <c r="J3" s="2315"/>
    </row>
    <row r="4" spans="1:17" ht="21.6" customHeight="1">
      <c r="A4" s="2316" t="s">
        <v>1400</v>
      </c>
      <c r="B4" s="1002" t="s">
        <v>1401</v>
      </c>
      <c r="C4" s="1003">
        <v>549699</v>
      </c>
      <c r="D4" s="1003">
        <v>4426786</v>
      </c>
      <c r="E4" s="1003">
        <v>8624173</v>
      </c>
      <c r="F4" s="1003">
        <v>106605</v>
      </c>
      <c r="G4" s="1004">
        <v>28720</v>
      </c>
      <c r="H4" s="1005">
        <v>13735983</v>
      </c>
      <c r="I4" s="1006" t="s">
        <v>1402</v>
      </c>
      <c r="J4" s="2317" t="s">
        <v>1403</v>
      </c>
    </row>
    <row r="5" spans="1:17" ht="21.6" customHeight="1">
      <c r="A5" s="2307"/>
      <c r="B5" s="1007" t="s">
        <v>1404</v>
      </c>
      <c r="C5" s="1008">
        <v>0</v>
      </c>
      <c r="D5" s="1003">
        <v>172896</v>
      </c>
      <c r="E5" s="1003">
        <v>1974938</v>
      </c>
      <c r="F5" s="1003">
        <v>1852</v>
      </c>
      <c r="G5" s="1004">
        <v>5173</v>
      </c>
      <c r="H5" s="1004">
        <v>2154860</v>
      </c>
      <c r="I5" s="1009" t="s">
        <v>1405</v>
      </c>
      <c r="J5" s="2310"/>
    </row>
    <row r="6" spans="1:17" ht="21.6" customHeight="1">
      <c r="A6" s="2307"/>
      <c r="B6" s="1007" t="s">
        <v>1406</v>
      </c>
      <c r="C6" s="1008">
        <v>0</v>
      </c>
      <c r="D6" s="1008">
        <v>0</v>
      </c>
      <c r="E6" s="1008">
        <v>6520</v>
      </c>
      <c r="F6" s="1008">
        <v>0</v>
      </c>
      <c r="G6" s="1004">
        <v>96422</v>
      </c>
      <c r="H6" s="1004">
        <v>102942</v>
      </c>
      <c r="I6" s="1009" t="s">
        <v>1407</v>
      </c>
      <c r="J6" s="2310"/>
    </row>
    <row r="7" spans="1:17" ht="21.6" customHeight="1">
      <c r="A7" s="2307"/>
      <c r="B7" s="1010" t="s">
        <v>1408</v>
      </c>
      <c r="C7" s="1011">
        <v>549699</v>
      </c>
      <c r="D7" s="1011">
        <v>4599682</v>
      </c>
      <c r="E7" s="1011">
        <v>10605631</v>
      </c>
      <c r="F7" s="1011">
        <v>108457</v>
      </c>
      <c r="G7" s="1011">
        <v>130315</v>
      </c>
      <c r="H7" s="1011">
        <v>15993785</v>
      </c>
      <c r="I7" s="1012" t="s">
        <v>94</v>
      </c>
      <c r="J7" s="2310"/>
    </row>
    <row r="8" spans="1:17" ht="21.6" customHeight="1">
      <c r="A8" s="2306" t="s">
        <v>1409</v>
      </c>
      <c r="B8" s="1013" t="s">
        <v>1401</v>
      </c>
      <c r="C8" s="1003">
        <v>1019470</v>
      </c>
      <c r="D8" s="1003">
        <v>9345178</v>
      </c>
      <c r="E8" s="1003">
        <v>19538122</v>
      </c>
      <c r="F8" s="1003">
        <v>127140</v>
      </c>
      <c r="G8" s="1004">
        <v>28720</v>
      </c>
      <c r="H8" s="1004">
        <v>30058630</v>
      </c>
      <c r="I8" s="1009" t="s">
        <v>1402</v>
      </c>
      <c r="J8" s="2309" t="s">
        <v>1410</v>
      </c>
    </row>
    <row r="9" spans="1:17" ht="21.6" customHeight="1">
      <c r="A9" s="2307"/>
      <c r="B9" s="1007" t="s">
        <v>1404</v>
      </c>
      <c r="C9" s="1008">
        <v>0</v>
      </c>
      <c r="D9" s="1003">
        <v>399011</v>
      </c>
      <c r="E9" s="1003">
        <v>3480219</v>
      </c>
      <c r="F9" s="1003">
        <v>1852</v>
      </c>
      <c r="G9" s="1004">
        <v>9494</v>
      </c>
      <c r="H9" s="1004">
        <v>3890576</v>
      </c>
      <c r="I9" s="1009" t="s">
        <v>1405</v>
      </c>
      <c r="J9" s="2310"/>
    </row>
    <row r="10" spans="1:17" ht="21.6" customHeight="1">
      <c r="A10" s="2307"/>
      <c r="B10" s="1014" t="s">
        <v>1406</v>
      </c>
      <c r="C10" s="1015">
        <v>0</v>
      </c>
      <c r="D10" s="1015">
        <v>0</v>
      </c>
      <c r="E10" s="1015">
        <v>13040</v>
      </c>
      <c r="F10" s="1015">
        <v>0</v>
      </c>
      <c r="G10" s="1016">
        <v>192844</v>
      </c>
      <c r="H10" s="1016">
        <v>205884</v>
      </c>
      <c r="I10" s="1009" t="s">
        <v>1407</v>
      </c>
      <c r="J10" s="2310"/>
    </row>
    <row r="11" spans="1:17" ht="21.6" customHeight="1">
      <c r="A11" s="2308"/>
      <c r="B11" s="1014" t="s">
        <v>1408</v>
      </c>
      <c r="C11" s="1017">
        <v>1019470</v>
      </c>
      <c r="D11" s="1017">
        <v>9744189</v>
      </c>
      <c r="E11" s="1017">
        <v>23031381</v>
      </c>
      <c r="F11" s="1017">
        <v>128992</v>
      </c>
      <c r="G11" s="1017">
        <v>231058</v>
      </c>
      <c r="H11" s="1017">
        <v>34155090</v>
      </c>
      <c r="I11" s="1018" t="s">
        <v>94</v>
      </c>
      <c r="J11" s="2311"/>
    </row>
    <row r="12" spans="1:17" ht="21.6" customHeight="1">
      <c r="A12" s="2307" t="s">
        <v>1411</v>
      </c>
      <c r="B12" s="1013" t="s">
        <v>1401</v>
      </c>
      <c r="C12" s="1003">
        <v>18036828</v>
      </c>
      <c r="D12" s="1003">
        <v>99113790</v>
      </c>
      <c r="E12" s="1003">
        <v>85267130</v>
      </c>
      <c r="F12" s="1003">
        <v>378141</v>
      </c>
      <c r="G12" s="1004">
        <v>57440</v>
      </c>
      <c r="H12" s="1004">
        <v>202853329</v>
      </c>
      <c r="I12" s="1009" t="s">
        <v>1402</v>
      </c>
      <c r="J12" s="2318" t="s">
        <v>1412</v>
      </c>
    </row>
    <row r="13" spans="1:17" ht="21.6" customHeight="1">
      <c r="A13" s="2307"/>
      <c r="B13" s="1007" t="s">
        <v>1404</v>
      </c>
      <c r="C13" s="1008">
        <v>0</v>
      </c>
      <c r="D13" s="1003">
        <v>1432423</v>
      </c>
      <c r="E13" s="1003">
        <v>11454628</v>
      </c>
      <c r="F13" s="1003">
        <v>5557</v>
      </c>
      <c r="G13" s="1004">
        <v>10347</v>
      </c>
      <c r="H13" s="1004">
        <v>12902954</v>
      </c>
      <c r="I13" s="1009" t="s">
        <v>1405</v>
      </c>
      <c r="J13" s="2310"/>
    </row>
    <row r="14" spans="1:17" ht="21.6" customHeight="1">
      <c r="A14" s="2307"/>
      <c r="B14" s="1007" t="s">
        <v>1406</v>
      </c>
      <c r="C14" s="1015">
        <v>0</v>
      </c>
      <c r="D14" s="1015">
        <v>0</v>
      </c>
      <c r="E14" s="1015">
        <v>39120</v>
      </c>
      <c r="F14" s="1015">
        <v>0</v>
      </c>
      <c r="G14" s="1016">
        <v>192844</v>
      </c>
      <c r="H14" s="1016">
        <v>231964</v>
      </c>
      <c r="I14" s="1009" t="s">
        <v>1407</v>
      </c>
      <c r="J14" s="2310"/>
    </row>
    <row r="15" spans="1:17" ht="21.6" customHeight="1">
      <c r="A15" s="2307"/>
      <c r="B15" s="1010" t="s">
        <v>1408</v>
      </c>
      <c r="C15" s="1011">
        <v>18036828</v>
      </c>
      <c r="D15" s="1011">
        <v>100546213</v>
      </c>
      <c r="E15" s="1011">
        <v>96760878</v>
      </c>
      <c r="F15" s="1011">
        <v>383698</v>
      </c>
      <c r="G15" s="1011">
        <v>260631</v>
      </c>
      <c r="H15" s="1011">
        <v>215988247</v>
      </c>
      <c r="I15" s="1012" t="s">
        <v>94</v>
      </c>
      <c r="J15" s="2310"/>
    </row>
    <row r="16" spans="1:17" ht="21.6" customHeight="1">
      <c r="A16" s="2306" t="s">
        <v>1413</v>
      </c>
      <c r="B16" s="1013" t="s">
        <v>1414</v>
      </c>
      <c r="C16" s="1003">
        <v>9</v>
      </c>
      <c r="D16" s="1003">
        <v>11854</v>
      </c>
      <c r="E16" s="1003">
        <v>27397</v>
      </c>
      <c r="F16" s="1003">
        <v>299</v>
      </c>
      <c r="G16" s="1004">
        <v>0</v>
      </c>
      <c r="H16" s="1003">
        <v>39559</v>
      </c>
      <c r="I16" s="1019" t="s">
        <v>1415</v>
      </c>
      <c r="J16" s="2309" t="s">
        <v>1416</v>
      </c>
    </row>
    <row r="17" spans="1:10" ht="21.6" customHeight="1">
      <c r="A17" s="2307"/>
      <c r="B17" s="1007" t="s">
        <v>1417</v>
      </c>
      <c r="C17" s="1008">
        <v>1059</v>
      </c>
      <c r="D17" s="1003">
        <v>317</v>
      </c>
      <c r="E17" s="1003">
        <v>17</v>
      </c>
      <c r="F17" s="1003">
        <v>1</v>
      </c>
      <c r="G17" s="1004">
        <v>0</v>
      </c>
      <c r="H17" s="1003">
        <v>1394</v>
      </c>
      <c r="I17" s="1009" t="s">
        <v>1418</v>
      </c>
      <c r="J17" s="2318"/>
    </row>
    <row r="18" spans="1:10" ht="21.6" customHeight="1">
      <c r="A18" s="2307"/>
      <c r="B18" s="1007" t="s">
        <v>1419</v>
      </c>
      <c r="C18" s="1003">
        <v>0</v>
      </c>
      <c r="D18" s="1003">
        <v>0</v>
      </c>
      <c r="E18" s="1003">
        <v>57</v>
      </c>
      <c r="F18" s="1003">
        <v>69</v>
      </c>
      <c r="G18" s="1004">
        <v>0</v>
      </c>
      <c r="H18" s="1003">
        <v>126</v>
      </c>
      <c r="I18" s="1009" t="s">
        <v>1420</v>
      </c>
      <c r="J18" s="2310"/>
    </row>
    <row r="19" spans="1:10" ht="21.6" customHeight="1">
      <c r="A19" s="2307"/>
      <c r="B19" s="1007" t="s">
        <v>1421</v>
      </c>
      <c r="C19" s="1008">
        <v>0</v>
      </c>
      <c r="D19" s="1003">
        <v>70</v>
      </c>
      <c r="E19" s="1003">
        <v>711</v>
      </c>
      <c r="F19" s="1003">
        <v>27</v>
      </c>
      <c r="G19" s="1004">
        <v>24</v>
      </c>
      <c r="H19" s="1004">
        <v>832</v>
      </c>
      <c r="I19" s="1009" t="s">
        <v>1422</v>
      </c>
      <c r="J19" s="2310"/>
    </row>
    <row r="20" spans="1:10" ht="21.6" customHeight="1">
      <c r="A20" s="2307"/>
      <c r="B20" s="1007" t="s">
        <v>1423</v>
      </c>
      <c r="C20" s="1003">
        <v>0</v>
      </c>
      <c r="D20" s="1003">
        <v>0</v>
      </c>
      <c r="E20" s="1003">
        <v>0</v>
      </c>
      <c r="F20" s="1003">
        <v>51</v>
      </c>
      <c r="G20" s="1004">
        <v>591</v>
      </c>
      <c r="H20" s="1004">
        <v>642</v>
      </c>
      <c r="I20" s="1009" t="s">
        <v>1424</v>
      </c>
      <c r="J20" s="2310"/>
    </row>
    <row r="21" spans="1:10" ht="21.6" customHeight="1">
      <c r="A21" s="2307"/>
      <c r="B21" s="1007" t="s">
        <v>1425</v>
      </c>
      <c r="C21" s="1008">
        <v>0</v>
      </c>
      <c r="D21" s="1003">
        <v>0</v>
      </c>
      <c r="E21" s="1003">
        <v>0</v>
      </c>
      <c r="F21" s="1003">
        <v>0</v>
      </c>
      <c r="G21" s="1004">
        <v>0</v>
      </c>
      <c r="H21" s="1003">
        <v>0</v>
      </c>
      <c r="I21" s="1009" t="s">
        <v>1426</v>
      </c>
      <c r="J21" s="2310"/>
    </row>
    <row r="22" spans="1:10" ht="21.6" customHeight="1">
      <c r="A22" s="2307"/>
      <c r="B22" s="1007" t="s">
        <v>1427</v>
      </c>
      <c r="C22" s="1003">
        <v>0</v>
      </c>
      <c r="D22" s="1003">
        <v>5</v>
      </c>
      <c r="E22" s="1003">
        <v>18</v>
      </c>
      <c r="F22" s="1003">
        <v>0</v>
      </c>
      <c r="G22" s="1004">
        <v>1</v>
      </c>
      <c r="H22" s="1003">
        <v>24</v>
      </c>
      <c r="I22" s="1009"/>
      <c r="J22" s="2310"/>
    </row>
    <row r="23" spans="1:10" ht="21.6" customHeight="1">
      <c r="A23" s="2308"/>
      <c r="B23" s="1010" t="s">
        <v>1428</v>
      </c>
      <c r="C23" s="1011">
        <v>1068</v>
      </c>
      <c r="D23" s="1011">
        <v>12246</v>
      </c>
      <c r="E23" s="1011">
        <v>28200</v>
      </c>
      <c r="F23" s="1011">
        <v>447</v>
      </c>
      <c r="G23" s="1011">
        <v>616</v>
      </c>
      <c r="H23" s="1011">
        <v>42577</v>
      </c>
      <c r="I23" s="1012" t="s">
        <v>94</v>
      </c>
      <c r="J23" s="2311"/>
    </row>
    <row r="24" spans="1:10" ht="21.6" customHeight="1">
      <c r="A24" s="2307" t="s">
        <v>1429</v>
      </c>
      <c r="B24" s="1020" t="s">
        <v>1430</v>
      </c>
      <c r="C24" s="1003">
        <v>858194</v>
      </c>
      <c r="D24" s="1003">
        <v>3760223</v>
      </c>
      <c r="E24" s="1003">
        <v>5373654</v>
      </c>
      <c r="F24" s="1003">
        <v>20578</v>
      </c>
      <c r="G24" s="1004">
        <v>3722</v>
      </c>
      <c r="H24" s="1003">
        <v>10016371</v>
      </c>
      <c r="I24" s="1009" t="s">
        <v>1431</v>
      </c>
      <c r="J24" s="2318" t="s">
        <v>1432</v>
      </c>
    </row>
    <row r="25" spans="1:10" ht="21.6" customHeight="1">
      <c r="A25" s="2307"/>
      <c r="B25" s="1020" t="s">
        <v>1433</v>
      </c>
      <c r="C25" s="1008">
        <v>9936</v>
      </c>
      <c r="D25" s="1003">
        <v>184224</v>
      </c>
      <c r="E25" s="1003">
        <v>248189</v>
      </c>
      <c r="F25" s="1003">
        <v>0</v>
      </c>
      <c r="G25" s="1004">
        <v>0</v>
      </c>
      <c r="H25" s="1003">
        <v>442349</v>
      </c>
      <c r="I25" s="1009" t="s">
        <v>1434</v>
      </c>
      <c r="J25" s="2318"/>
    </row>
    <row r="26" spans="1:10" ht="21.6" customHeight="1">
      <c r="A26" s="2307"/>
      <c r="B26" s="1020" t="s">
        <v>1435</v>
      </c>
      <c r="C26" s="1003">
        <v>0</v>
      </c>
      <c r="D26" s="1003">
        <v>5206</v>
      </c>
      <c r="E26" s="1003">
        <v>8743</v>
      </c>
      <c r="F26" s="1003">
        <v>0</v>
      </c>
      <c r="G26" s="1004">
        <v>0</v>
      </c>
      <c r="H26" s="1003">
        <v>13949</v>
      </c>
      <c r="I26" s="1009" t="s">
        <v>1436</v>
      </c>
      <c r="J26" s="2318"/>
    </row>
    <row r="27" spans="1:10" ht="21.6" customHeight="1">
      <c r="A27" s="2307"/>
      <c r="B27" s="1020" t="s">
        <v>1437</v>
      </c>
      <c r="C27" s="1008">
        <v>0</v>
      </c>
      <c r="D27" s="1003">
        <v>153</v>
      </c>
      <c r="E27" s="1003">
        <v>5191</v>
      </c>
      <c r="F27" s="1003">
        <v>0</v>
      </c>
      <c r="G27" s="1004">
        <v>0</v>
      </c>
      <c r="H27" s="1004">
        <v>5344</v>
      </c>
      <c r="I27" s="1009" t="s">
        <v>1438</v>
      </c>
      <c r="J27" s="2318"/>
    </row>
    <row r="28" spans="1:10" ht="21.6" customHeight="1">
      <c r="A28" s="2307"/>
      <c r="B28" s="1021" t="s">
        <v>1439</v>
      </c>
      <c r="C28" s="1003">
        <v>0</v>
      </c>
      <c r="D28" s="1003">
        <v>0</v>
      </c>
      <c r="E28" s="1003">
        <v>50</v>
      </c>
      <c r="F28" s="1003">
        <v>0</v>
      </c>
      <c r="G28" s="1004">
        <v>0</v>
      </c>
      <c r="H28" s="1004">
        <v>50</v>
      </c>
      <c r="I28" s="1009"/>
      <c r="J28" s="2318"/>
    </row>
    <row r="29" spans="1:10" ht="21.6" customHeight="1">
      <c r="A29" s="2319"/>
      <c r="B29" s="1022" t="s">
        <v>1428</v>
      </c>
      <c r="C29" s="1023">
        <v>868130</v>
      </c>
      <c r="D29" s="1023">
        <v>3949806</v>
      </c>
      <c r="E29" s="1023">
        <v>5635827</v>
      </c>
      <c r="F29" s="1023">
        <v>20578</v>
      </c>
      <c r="G29" s="1023">
        <v>3722</v>
      </c>
      <c r="H29" s="1023">
        <v>10478063</v>
      </c>
      <c r="I29" s="1024" t="s">
        <v>94</v>
      </c>
      <c r="J29" s="2320"/>
    </row>
    <row r="30" spans="1:10" ht="9" customHeight="1">
      <c r="B30" s="6"/>
      <c r="I30" s="6"/>
    </row>
    <row r="31" spans="1:10" s="96" customFormat="1" ht="33" customHeight="1">
      <c r="A31" s="142">
        <v>98</v>
      </c>
      <c r="J31" s="256">
        <v>99</v>
      </c>
    </row>
    <row r="32" spans="1:10" ht="9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</sheetData>
  <mergeCells count="13">
    <mergeCell ref="A12:A15"/>
    <mergeCell ref="J12:J15"/>
    <mergeCell ref="A16:A23"/>
    <mergeCell ref="J16:J23"/>
    <mergeCell ref="A24:A29"/>
    <mergeCell ref="J24:J29"/>
    <mergeCell ref="A8:A11"/>
    <mergeCell ref="J8:J11"/>
    <mergeCell ref="I2:J2"/>
    <mergeCell ref="A3:B3"/>
    <mergeCell ref="I3:J3"/>
    <mergeCell ref="A4:A7"/>
    <mergeCell ref="J4:J7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79998168889431442"/>
  </sheetPr>
  <dimension ref="A1:O59"/>
  <sheetViews>
    <sheetView view="pageBreakPreview" zoomScaleNormal="90" zoomScaleSheetLayoutView="100" workbookViewId="0">
      <pane xSplit="1" ySplit="4" topLeftCell="B11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1.25"/>
  <cols>
    <col min="1" max="1" width="11.5" style="6" customWidth="1"/>
    <col min="2" max="2" width="9.875" style="633" customWidth="1"/>
    <col min="3" max="4" width="9.875" style="6" customWidth="1"/>
    <col min="5" max="5" width="9.875" style="595" customWidth="1"/>
    <col min="6" max="7" width="9.875" style="6" customWidth="1"/>
    <col min="8" max="13" width="12.125" style="6" customWidth="1"/>
    <col min="14" max="14" width="11" style="839" customWidth="1"/>
    <col min="15" max="15" width="10.625" style="6" customWidth="1"/>
    <col min="16" max="16384" width="9" style="6"/>
  </cols>
  <sheetData>
    <row r="1" spans="1:15" ht="31.5" customHeight="1">
      <c r="A1" s="147" t="s">
        <v>1440</v>
      </c>
      <c r="B1" s="594"/>
      <c r="C1" s="138"/>
      <c r="D1" s="138"/>
      <c r="F1" s="138"/>
      <c r="G1" s="138"/>
      <c r="H1" s="138"/>
      <c r="I1" s="138"/>
      <c r="J1" s="138"/>
      <c r="K1" s="138"/>
      <c r="L1" s="138"/>
      <c r="M1" s="138"/>
    </row>
    <row r="2" spans="1:15" ht="25.5" customHeight="1">
      <c r="A2" s="959"/>
      <c r="B2" s="1025" t="s">
        <v>1441</v>
      </c>
      <c r="C2" s="961"/>
      <c r="D2" s="961"/>
      <c r="E2" s="1026"/>
      <c r="F2" s="961"/>
      <c r="G2" s="961"/>
      <c r="H2" s="961"/>
      <c r="I2" s="961"/>
      <c r="J2" s="961"/>
      <c r="K2" s="961"/>
      <c r="L2" s="961"/>
      <c r="M2" s="961"/>
      <c r="N2" s="1027"/>
      <c r="O2" s="963"/>
    </row>
    <row r="3" spans="1:15" ht="31.5" customHeight="1">
      <c r="A3" s="2098" t="s">
        <v>1442</v>
      </c>
      <c r="B3" s="2322" t="s">
        <v>1443</v>
      </c>
      <c r="C3" s="2323"/>
      <c r="D3" s="2323"/>
      <c r="E3" s="2323"/>
      <c r="F3" s="2323"/>
      <c r="G3" s="2324"/>
      <c r="H3" s="2322" t="s">
        <v>1444</v>
      </c>
      <c r="I3" s="2323"/>
      <c r="J3" s="2323"/>
      <c r="K3" s="2323"/>
      <c r="L3" s="2323"/>
      <c r="M3" s="2324"/>
      <c r="N3" s="2325" t="s">
        <v>1445</v>
      </c>
      <c r="O3" s="2104" t="s">
        <v>1446</v>
      </c>
    </row>
    <row r="4" spans="1:15" ht="30" customHeight="1">
      <c r="A4" s="2303"/>
      <c r="B4" s="600" t="s">
        <v>1447</v>
      </c>
      <c r="C4" s="600" t="s">
        <v>1448</v>
      </c>
      <c r="D4" s="600" t="s">
        <v>1449</v>
      </c>
      <c r="E4" s="600" t="s">
        <v>1450</v>
      </c>
      <c r="F4" s="600" t="s">
        <v>1451</v>
      </c>
      <c r="G4" s="600" t="s">
        <v>115</v>
      </c>
      <c r="H4" s="600" t="s">
        <v>1447</v>
      </c>
      <c r="I4" s="600" t="s">
        <v>1448</v>
      </c>
      <c r="J4" s="600" t="s">
        <v>1449</v>
      </c>
      <c r="K4" s="600" t="s">
        <v>1450</v>
      </c>
      <c r="L4" s="600" t="s">
        <v>1451</v>
      </c>
      <c r="M4" s="600" t="s">
        <v>115</v>
      </c>
      <c r="N4" s="2326"/>
      <c r="O4" s="2259"/>
    </row>
    <row r="5" spans="1:15" ht="22.5" customHeight="1">
      <c r="A5" s="966">
        <v>1961</v>
      </c>
      <c r="B5" s="1028" t="s">
        <v>1452</v>
      </c>
      <c r="C5" s="1028" t="s">
        <v>1452</v>
      </c>
      <c r="D5" s="1029">
        <v>5</v>
      </c>
      <c r="E5" s="1029">
        <v>70</v>
      </c>
      <c r="F5" s="1029">
        <v>216</v>
      </c>
      <c r="G5" s="1029">
        <v>291</v>
      </c>
      <c r="H5" s="1028" t="s">
        <v>1452</v>
      </c>
      <c r="I5" s="1028" t="s">
        <v>1452</v>
      </c>
      <c r="J5" s="1030">
        <v>372800</v>
      </c>
      <c r="K5" s="1030">
        <v>519407</v>
      </c>
      <c r="L5" s="1030">
        <v>316801</v>
      </c>
      <c r="M5" s="1030">
        <v>1209008</v>
      </c>
      <c r="N5" s="1031">
        <v>92950</v>
      </c>
      <c r="O5" s="972">
        <v>1961</v>
      </c>
    </row>
    <row r="6" spans="1:15" ht="22.5" customHeight="1">
      <c r="A6" s="186">
        <v>1996</v>
      </c>
      <c r="B6" s="1032" t="s">
        <v>1452</v>
      </c>
      <c r="C6" s="1033">
        <v>29</v>
      </c>
      <c r="D6" s="1033">
        <v>305</v>
      </c>
      <c r="E6" s="1033">
        <v>54</v>
      </c>
      <c r="F6" s="1033">
        <v>12</v>
      </c>
      <c r="G6" s="1033">
        <v>400</v>
      </c>
      <c r="H6" s="1032" t="s">
        <v>1452</v>
      </c>
      <c r="I6" s="191">
        <v>41675000</v>
      </c>
      <c r="J6" s="191">
        <v>52058800</v>
      </c>
      <c r="K6" s="191">
        <v>1970900</v>
      </c>
      <c r="L6" s="1034">
        <v>455500</v>
      </c>
      <c r="M6" s="191">
        <v>96160200</v>
      </c>
      <c r="N6" s="1035">
        <v>4870600</v>
      </c>
      <c r="O6" s="192">
        <v>1996</v>
      </c>
    </row>
    <row r="7" spans="1:15" ht="22.5" customHeight="1">
      <c r="A7" s="186">
        <v>1997</v>
      </c>
      <c r="B7" s="1032" t="s">
        <v>1452</v>
      </c>
      <c r="C7" s="1033">
        <v>36</v>
      </c>
      <c r="D7" s="1033">
        <v>335</v>
      </c>
      <c r="E7" s="1033">
        <v>48</v>
      </c>
      <c r="F7" s="1033">
        <v>8</v>
      </c>
      <c r="G7" s="1033">
        <v>427</v>
      </c>
      <c r="H7" s="1032" t="s">
        <v>1452</v>
      </c>
      <c r="I7" s="191">
        <v>46009200</v>
      </c>
      <c r="J7" s="191">
        <v>58705800</v>
      </c>
      <c r="K7" s="191">
        <v>1812500</v>
      </c>
      <c r="L7" s="191">
        <v>307500</v>
      </c>
      <c r="M7" s="191">
        <v>106835000</v>
      </c>
      <c r="N7" s="1035">
        <v>5365600</v>
      </c>
      <c r="O7" s="192">
        <v>1997</v>
      </c>
    </row>
    <row r="8" spans="1:15" ht="22.5" customHeight="1">
      <c r="A8" s="186">
        <v>1998</v>
      </c>
      <c r="B8" s="1032" t="s">
        <v>1452</v>
      </c>
      <c r="C8" s="1033">
        <v>38</v>
      </c>
      <c r="D8" s="1033">
        <v>358</v>
      </c>
      <c r="E8" s="1033">
        <v>46</v>
      </c>
      <c r="F8" s="1033">
        <v>7</v>
      </c>
      <c r="G8" s="1033">
        <v>449</v>
      </c>
      <c r="H8" s="1032" t="s">
        <v>1452</v>
      </c>
      <c r="I8" s="191">
        <v>47509500</v>
      </c>
      <c r="J8" s="191">
        <v>63445800</v>
      </c>
      <c r="K8" s="191">
        <v>1760500</v>
      </c>
      <c r="L8" s="1034">
        <v>274500</v>
      </c>
      <c r="M8" s="191">
        <v>112990300</v>
      </c>
      <c r="N8" s="1035">
        <v>5995600</v>
      </c>
      <c r="O8" s="192">
        <v>1998</v>
      </c>
    </row>
    <row r="9" spans="1:15" ht="22.5" customHeight="1">
      <c r="A9" s="186">
        <v>1999</v>
      </c>
      <c r="B9" s="1032" t="s">
        <v>1452</v>
      </c>
      <c r="C9" s="1033">
        <v>39</v>
      </c>
      <c r="D9" s="1033">
        <v>373</v>
      </c>
      <c r="E9" s="1033">
        <v>39</v>
      </c>
      <c r="F9" s="1033">
        <v>7</v>
      </c>
      <c r="G9" s="1033">
        <v>458</v>
      </c>
      <c r="H9" s="1032" t="s">
        <v>1452</v>
      </c>
      <c r="I9" s="191">
        <v>51510300</v>
      </c>
      <c r="J9" s="191">
        <v>66928800</v>
      </c>
      <c r="K9" s="191">
        <v>1528500</v>
      </c>
      <c r="L9" s="1034">
        <v>289500</v>
      </c>
      <c r="M9" s="191">
        <v>120257100</v>
      </c>
      <c r="N9" s="1035">
        <v>6785600</v>
      </c>
      <c r="O9" s="192">
        <v>1999</v>
      </c>
    </row>
    <row r="10" spans="1:15" ht="22.5" customHeight="1">
      <c r="A10" s="329">
        <v>2000</v>
      </c>
      <c r="B10" s="1036" t="s">
        <v>1452</v>
      </c>
      <c r="C10" s="1037">
        <v>44</v>
      </c>
      <c r="D10" s="1037">
        <v>399</v>
      </c>
      <c r="E10" s="1037">
        <v>32</v>
      </c>
      <c r="F10" s="1037">
        <v>8</v>
      </c>
      <c r="G10" s="1037">
        <v>483</v>
      </c>
      <c r="H10" s="1036" t="s">
        <v>1452</v>
      </c>
      <c r="I10" s="1038">
        <v>53115600</v>
      </c>
      <c r="J10" s="1038">
        <v>70885900</v>
      </c>
      <c r="K10" s="1038">
        <v>1441000</v>
      </c>
      <c r="L10" s="1038">
        <v>257500</v>
      </c>
      <c r="M10" s="1038">
        <v>125700000</v>
      </c>
      <c r="N10" s="1039">
        <v>7955600</v>
      </c>
      <c r="O10" s="337">
        <v>2000</v>
      </c>
    </row>
    <row r="11" spans="1:15" ht="22.5" customHeight="1">
      <c r="A11" s="186">
        <v>2001</v>
      </c>
      <c r="B11" s="1033">
        <v>1</v>
      </c>
      <c r="C11" s="1033">
        <v>65</v>
      </c>
      <c r="D11" s="1033">
        <v>449</v>
      </c>
      <c r="E11" s="1033">
        <v>25</v>
      </c>
      <c r="F11" s="1033">
        <v>9</v>
      </c>
      <c r="G11" s="1033">
        <v>549</v>
      </c>
      <c r="H11" s="191">
        <v>1111000</v>
      </c>
      <c r="I11" s="191">
        <v>63577200</v>
      </c>
      <c r="J11" s="191">
        <v>78118600</v>
      </c>
      <c r="K11" s="191">
        <v>1225000</v>
      </c>
      <c r="L11" s="191">
        <v>248200</v>
      </c>
      <c r="M11" s="191">
        <v>144279000</v>
      </c>
      <c r="N11" s="1035">
        <v>9100600</v>
      </c>
      <c r="O11" s="192">
        <v>2001</v>
      </c>
    </row>
    <row r="12" spans="1:15" ht="22.5" customHeight="1">
      <c r="A12" s="186">
        <v>2002</v>
      </c>
      <c r="B12" s="1033">
        <v>3</v>
      </c>
      <c r="C12" s="1033">
        <v>69</v>
      </c>
      <c r="D12" s="1033">
        <v>472</v>
      </c>
      <c r="E12" s="1033">
        <v>20</v>
      </c>
      <c r="F12" s="1033">
        <v>10</v>
      </c>
      <c r="G12" s="1033">
        <v>574</v>
      </c>
      <c r="H12" s="191">
        <v>7110000</v>
      </c>
      <c r="I12" s="191">
        <v>69078300</v>
      </c>
      <c r="J12" s="191">
        <v>83363800</v>
      </c>
      <c r="K12" s="191">
        <v>1072500</v>
      </c>
      <c r="L12" s="1034">
        <v>213200</v>
      </c>
      <c r="M12" s="191">
        <v>160837800</v>
      </c>
      <c r="N12" s="1035">
        <v>11167000</v>
      </c>
      <c r="O12" s="192">
        <v>2002</v>
      </c>
    </row>
    <row r="13" spans="1:15" ht="22.5" customHeight="1">
      <c r="A13" s="186">
        <v>2003</v>
      </c>
      <c r="B13" s="1033">
        <v>3</v>
      </c>
      <c r="C13" s="1033">
        <v>71</v>
      </c>
      <c r="D13" s="1033">
        <v>500</v>
      </c>
      <c r="E13" s="1033">
        <v>19</v>
      </c>
      <c r="F13" s="1033">
        <v>10</v>
      </c>
      <c r="G13" s="1033">
        <v>603</v>
      </c>
      <c r="H13" s="191">
        <v>7110000</v>
      </c>
      <c r="I13" s="191">
        <v>75659600</v>
      </c>
      <c r="J13" s="191">
        <v>89228200</v>
      </c>
      <c r="K13" s="191">
        <v>831000</v>
      </c>
      <c r="L13" s="1034">
        <v>237200</v>
      </c>
      <c r="M13" s="191">
        <v>173066000</v>
      </c>
      <c r="N13" s="1035">
        <v>12393000</v>
      </c>
      <c r="O13" s="192">
        <v>2003</v>
      </c>
    </row>
    <row r="14" spans="1:15" ht="22.5" customHeight="1">
      <c r="A14" s="186">
        <v>2004</v>
      </c>
      <c r="B14" s="1033">
        <v>5</v>
      </c>
      <c r="C14" s="1033">
        <v>74</v>
      </c>
      <c r="D14" s="1033">
        <v>514</v>
      </c>
      <c r="E14" s="1033">
        <v>12</v>
      </c>
      <c r="F14" s="1033">
        <v>10</v>
      </c>
      <c r="G14" s="1033">
        <v>615</v>
      </c>
      <c r="H14" s="191">
        <v>19110900</v>
      </c>
      <c r="I14" s="191">
        <v>80080500</v>
      </c>
      <c r="J14" s="191">
        <v>93528200</v>
      </c>
      <c r="K14" s="191">
        <v>728000</v>
      </c>
      <c r="L14" s="1034">
        <v>252200</v>
      </c>
      <c r="M14" s="191">
        <v>193699800</v>
      </c>
      <c r="N14" s="1035">
        <v>14583000</v>
      </c>
      <c r="O14" s="192">
        <v>2004</v>
      </c>
    </row>
    <row r="15" spans="1:15" ht="22.5" customHeight="1">
      <c r="A15" s="186">
        <v>2005</v>
      </c>
      <c r="B15" s="1033">
        <v>5</v>
      </c>
      <c r="C15" s="1033">
        <v>77</v>
      </c>
      <c r="D15" s="1033">
        <v>537</v>
      </c>
      <c r="E15" s="1033">
        <v>9</v>
      </c>
      <c r="F15" s="1033">
        <v>9</v>
      </c>
      <c r="G15" s="1033">
        <v>637</v>
      </c>
      <c r="H15" s="191">
        <v>21111300</v>
      </c>
      <c r="I15" s="191">
        <v>84381200</v>
      </c>
      <c r="J15" s="191">
        <v>102168200</v>
      </c>
      <c r="K15" s="191">
        <v>590000</v>
      </c>
      <c r="L15" s="1034">
        <v>254200</v>
      </c>
      <c r="M15" s="191">
        <v>208504900</v>
      </c>
      <c r="N15" s="1035">
        <v>15993000</v>
      </c>
      <c r="O15" s="192">
        <v>2005</v>
      </c>
    </row>
    <row r="16" spans="1:15" ht="22.5" customHeight="1">
      <c r="A16" s="186">
        <v>2006</v>
      </c>
      <c r="B16" s="1033">
        <v>5</v>
      </c>
      <c r="C16" s="1033">
        <v>80</v>
      </c>
      <c r="D16" s="1033">
        <v>548</v>
      </c>
      <c r="E16" s="1033">
        <v>6</v>
      </c>
      <c r="F16" s="1033">
        <v>7</v>
      </c>
      <c r="G16" s="1033">
        <v>646</v>
      </c>
      <c r="H16" s="191">
        <v>21114000</v>
      </c>
      <c r="I16" s="191">
        <v>90049200</v>
      </c>
      <c r="J16" s="191">
        <v>104416700</v>
      </c>
      <c r="K16" s="191">
        <v>485000</v>
      </c>
      <c r="L16" s="1034">
        <v>212200</v>
      </c>
      <c r="M16" s="191">
        <v>216277100</v>
      </c>
      <c r="N16" s="1035">
        <v>17318000</v>
      </c>
      <c r="O16" s="192">
        <v>2006</v>
      </c>
    </row>
    <row r="17" spans="1:15" ht="22.5" customHeight="1">
      <c r="A17" s="186">
        <v>2007</v>
      </c>
      <c r="B17" s="1033">
        <v>5</v>
      </c>
      <c r="C17" s="1033">
        <v>81</v>
      </c>
      <c r="D17" s="1033">
        <v>571</v>
      </c>
      <c r="E17" s="1033">
        <v>6</v>
      </c>
      <c r="F17" s="1033">
        <v>6</v>
      </c>
      <c r="G17" s="1033">
        <v>98</v>
      </c>
      <c r="H17" s="191">
        <v>23114400</v>
      </c>
      <c r="I17" s="191">
        <v>95278600</v>
      </c>
      <c r="J17" s="191">
        <v>109268200</v>
      </c>
      <c r="K17" s="191">
        <v>454000</v>
      </c>
      <c r="L17" s="1034">
        <v>134200</v>
      </c>
      <c r="M17" s="191">
        <v>228249400</v>
      </c>
      <c r="N17" s="1035">
        <v>18642000</v>
      </c>
      <c r="O17" s="192">
        <v>2007</v>
      </c>
    </row>
    <row r="18" spans="1:15" ht="22.5" customHeight="1">
      <c r="A18" s="186">
        <v>2008</v>
      </c>
      <c r="B18" s="1033">
        <v>5</v>
      </c>
      <c r="C18" s="1033">
        <v>83</v>
      </c>
      <c r="D18" s="1033">
        <v>594</v>
      </c>
      <c r="E18" s="1033">
        <v>5</v>
      </c>
      <c r="F18" s="1033">
        <v>6</v>
      </c>
      <c r="G18" s="1033">
        <v>693</v>
      </c>
      <c r="H18" s="191">
        <v>23114400</v>
      </c>
      <c r="I18" s="191">
        <v>98884300</v>
      </c>
      <c r="J18" s="191">
        <v>114808200</v>
      </c>
      <c r="K18" s="191">
        <v>359000</v>
      </c>
      <c r="L18" s="1034">
        <v>134200</v>
      </c>
      <c r="M18" s="191">
        <v>237300100</v>
      </c>
      <c r="N18" s="1035">
        <v>19143000</v>
      </c>
      <c r="O18" s="192">
        <v>2008</v>
      </c>
    </row>
    <row r="19" spans="1:15" ht="22.5" customHeight="1">
      <c r="A19" s="186">
        <v>2009</v>
      </c>
      <c r="B19" s="1033">
        <v>6</v>
      </c>
      <c r="C19" s="1033">
        <v>86</v>
      </c>
      <c r="D19" s="1033">
        <v>613</v>
      </c>
      <c r="E19" s="1033">
        <v>4</v>
      </c>
      <c r="F19" s="1033">
        <v>6</v>
      </c>
      <c r="G19" s="1033">
        <v>715</v>
      </c>
      <c r="H19" s="191">
        <v>24114600</v>
      </c>
      <c r="I19" s="191">
        <v>104595400</v>
      </c>
      <c r="J19" s="191">
        <v>118643200</v>
      </c>
      <c r="K19" s="191">
        <v>354000</v>
      </c>
      <c r="L19" s="1034">
        <v>79200</v>
      </c>
      <c r="M19" s="191">
        <v>247786400</v>
      </c>
      <c r="N19" s="1035">
        <v>20008000</v>
      </c>
      <c r="O19" s="192">
        <v>2009</v>
      </c>
    </row>
    <row r="20" spans="1:15" ht="22.5" customHeight="1">
      <c r="A20" s="329">
        <v>2010</v>
      </c>
      <c r="B20" s="1037">
        <v>6</v>
      </c>
      <c r="C20" s="1037">
        <v>88</v>
      </c>
      <c r="D20" s="1037">
        <v>628</v>
      </c>
      <c r="E20" s="1037">
        <v>3</v>
      </c>
      <c r="F20" s="1037">
        <v>6</v>
      </c>
      <c r="G20" s="1037">
        <v>731</v>
      </c>
      <c r="H20" s="1038">
        <v>27115200</v>
      </c>
      <c r="I20" s="1038">
        <v>108096099.99999999</v>
      </c>
      <c r="J20" s="1038">
        <v>120683200</v>
      </c>
      <c r="K20" s="1038">
        <v>339000</v>
      </c>
      <c r="L20" s="1040">
        <v>84200</v>
      </c>
      <c r="M20" s="1038">
        <v>256317700</v>
      </c>
      <c r="N20" s="1039">
        <v>21448000</v>
      </c>
      <c r="O20" s="337">
        <v>2010</v>
      </c>
    </row>
    <row r="21" spans="1:15" ht="22.5" customHeight="1">
      <c r="A21" s="186">
        <v>2011</v>
      </c>
      <c r="B21" s="1033">
        <v>6</v>
      </c>
      <c r="C21" s="1033">
        <v>91</v>
      </c>
      <c r="D21" s="1033">
        <v>644</v>
      </c>
      <c r="E21" s="1033">
        <v>3</v>
      </c>
      <c r="F21" s="1033">
        <v>5</v>
      </c>
      <c r="G21" s="1033">
        <v>749</v>
      </c>
      <c r="H21" s="191">
        <v>29115600</v>
      </c>
      <c r="I21" s="191">
        <v>111596800</v>
      </c>
      <c r="J21" s="191">
        <v>123226400</v>
      </c>
      <c r="K21" s="191">
        <v>356000</v>
      </c>
      <c r="L21" s="1034">
        <v>78200</v>
      </c>
      <c r="M21" s="191">
        <v>264373000</v>
      </c>
      <c r="N21" s="1035">
        <v>20778000</v>
      </c>
      <c r="O21" s="192">
        <v>2011</v>
      </c>
    </row>
    <row r="22" spans="1:15" ht="22.5" customHeight="1">
      <c r="A22" s="186">
        <v>2012</v>
      </c>
      <c r="B22" s="1033">
        <v>6</v>
      </c>
      <c r="C22" s="1033">
        <v>96</v>
      </c>
      <c r="D22" s="1033">
        <v>658</v>
      </c>
      <c r="E22" s="1033">
        <v>3</v>
      </c>
      <c r="F22" s="1033">
        <v>5</v>
      </c>
      <c r="G22" s="1033">
        <v>768</v>
      </c>
      <c r="H22" s="191">
        <v>29115600</v>
      </c>
      <c r="I22" s="191">
        <v>115597600</v>
      </c>
      <c r="J22" s="191">
        <v>126143200</v>
      </c>
      <c r="K22" s="191">
        <v>312000</v>
      </c>
      <c r="L22" s="1034">
        <v>78200</v>
      </c>
      <c r="M22" s="191">
        <v>271246600</v>
      </c>
      <c r="N22" s="1035">
        <v>21488000</v>
      </c>
      <c r="O22" s="192">
        <v>2012</v>
      </c>
    </row>
    <row r="23" spans="1:15" ht="22.5" customHeight="1">
      <c r="A23" s="186">
        <v>2013</v>
      </c>
      <c r="B23" s="1033">
        <v>6</v>
      </c>
      <c r="C23" s="1033">
        <v>98</v>
      </c>
      <c r="D23" s="1033">
        <v>678</v>
      </c>
      <c r="E23" s="1033">
        <v>3</v>
      </c>
      <c r="F23" s="1033">
        <v>5</v>
      </c>
      <c r="G23" s="1033">
        <v>790</v>
      </c>
      <c r="H23" s="191">
        <v>31116000</v>
      </c>
      <c r="I23" s="191">
        <v>117097800</v>
      </c>
      <c r="J23" s="191">
        <v>130931200</v>
      </c>
      <c r="K23" s="191">
        <v>297000</v>
      </c>
      <c r="L23" s="1034">
        <v>78200</v>
      </c>
      <c r="M23" s="191">
        <v>279520200</v>
      </c>
      <c r="N23" s="1035">
        <v>22177000</v>
      </c>
      <c r="O23" s="192">
        <v>2013</v>
      </c>
    </row>
    <row r="24" spans="1:15" ht="22.5" customHeight="1">
      <c r="A24" s="186">
        <v>2014</v>
      </c>
      <c r="B24" s="1033">
        <v>6</v>
      </c>
      <c r="C24" s="1033">
        <v>104</v>
      </c>
      <c r="D24" s="1033">
        <v>688</v>
      </c>
      <c r="E24" s="1033">
        <v>3</v>
      </c>
      <c r="F24" s="1033">
        <v>4</v>
      </c>
      <c r="G24" s="1033">
        <v>805</v>
      </c>
      <c r="H24" s="191">
        <v>29115600</v>
      </c>
      <c r="I24" s="191">
        <v>122378900</v>
      </c>
      <c r="J24" s="191">
        <v>133386800</v>
      </c>
      <c r="K24" s="191">
        <v>297000</v>
      </c>
      <c r="L24" s="1034">
        <v>64000</v>
      </c>
      <c r="M24" s="191">
        <v>285242300</v>
      </c>
      <c r="N24" s="1035">
        <v>23130000</v>
      </c>
      <c r="O24" s="192">
        <v>2014</v>
      </c>
    </row>
    <row r="25" spans="1:15" ht="22.5" customHeight="1">
      <c r="A25" s="186">
        <v>2015</v>
      </c>
      <c r="B25" s="1033">
        <v>7</v>
      </c>
      <c r="C25" s="1033">
        <v>107</v>
      </c>
      <c r="D25" s="1033">
        <v>701</v>
      </c>
      <c r="E25" s="1033">
        <v>3</v>
      </c>
      <c r="F25" s="1033">
        <v>4</v>
      </c>
      <c r="G25" s="1033">
        <v>822</v>
      </c>
      <c r="H25" s="191">
        <v>37117200</v>
      </c>
      <c r="I25" s="191">
        <v>124879400.00000001</v>
      </c>
      <c r="J25" s="191">
        <v>135966800</v>
      </c>
      <c r="K25" s="191">
        <v>267000</v>
      </c>
      <c r="L25" s="1034">
        <v>64000</v>
      </c>
      <c r="M25" s="191">
        <v>298294400</v>
      </c>
      <c r="N25" s="1035">
        <v>23554800</v>
      </c>
      <c r="O25" s="192">
        <v>2015</v>
      </c>
    </row>
    <row r="26" spans="1:15" ht="22.5" customHeight="1">
      <c r="A26" s="186">
        <v>2016</v>
      </c>
      <c r="B26" s="1033">
        <v>7</v>
      </c>
      <c r="C26" s="1033">
        <v>111</v>
      </c>
      <c r="D26" s="1033">
        <v>705</v>
      </c>
      <c r="E26" s="1033">
        <v>3</v>
      </c>
      <c r="F26" s="1033">
        <v>4</v>
      </c>
      <c r="G26" s="1033">
        <v>830</v>
      </c>
      <c r="H26" s="191">
        <v>38116200</v>
      </c>
      <c r="I26" s="191">
        <v>128380100</v>
      </c>
      <c r="J26" s="191">
        <v>138587700</v>
      </c>
      <c r="K26" s="191">
        <v>240000</v>
      </c>
      <c r="L26" s="1034">
        <v>94000</v>
      </c>
      <c r="M26" s="191">
        <v>305418000</v>
      </c>
      <c r="N26" s="1035">
        <v>23720000</v>
      </c>
      <c r="O26" s="192">
        <v>2016</v>
      </c>
    </row>
    <row r="27" spans="1:15" ht="22.5" customHeight="1">
      <c r="A27" s="186">
        <v>2017</v>
      </c>
      <c r="B27" s="1033">
        <v>7</v>
      </c>
      <c r="C27" s="1033">
        <v>112</v>
      </c>
      <c r="D27" s="1033">
        <v>713</v>
      </c>
      <c r="E27" s="1033">
        <v>3</v>
      </c>
      <c r="F27" s="1033">
        <v>4</v>
      </c>
      <c r="G27" s="1033">
        <v>839</v>
      </c>
      <c r="H27" s="191">
        <v>38116200</v>
      </c>
      <c r="I27" s="191">
        <v>131880200.00000001</v>
      </c>
      <c r="J27" s="191">
        <v>141538800.00000003</v>
      </c>
      <c r="K27" s="191">
        <v>240000</v>
      </c>
      <c r="L27" s="1034">
        <v>94000</v>
      </c>
      <c r="M27" s="191">
        <v>311869200</v>
      </c>
      <c r="N27" s="1035">
        <v>23327800</v>
      </c>
      <c r="O27" s="192">
        <v>2017</v>
      </c>
    </row>
    <row r="28" spans="1:15" ht="22.5" customHeight="1">
      <c r="A28" s="987">
        <v>2018</v>
      </c>
      <c r="B28" s="1041">
        <v>7</v>
      </c>
      <c r="C28" s="1041">
        <v>113</v>
      </c>
      <c r="D28" s="1041">
        <v>723</v>
      </c>
      <c r="E28" s="1041">
        <v>2</v>
      </c>
      <c r="F28" s="1041">
        <v>5</v>
      </c>
      <c r="G28" s="1041">
        <v>850</v>
      </c>
      <c r="H28" s="1042">
        <v>39116399.999999993</v>
      </c>
      <c r="I28" s="1042">
        <v>137610000</v>
      </c>
      <c r="J28" s="1042">
        <v>139760800</v>
      </c>
      <c r="K28" s="1042">
        <v>80000</v>
      </c>
      <c r="L28" s="834">
        <v>94000</v>
      </c>
      <c r="M28" s="1042">
        <v>316661199.99999994</v>
      </c>
      <c r="N28" s="1042">
        <v>23490000</v>
      </c>
      <c r="O28" s="993">
        <v>2018</v>
      </c>
    </row>
    <row r="29" spans="1:15" ht="12.95" customHeight="1">
      <c r="A29" s="6" t="s">
        <v>1453</v>
      </c>
      <c r="B29" s="1043"/>
      <c r="E29" s="1043"/>
      <c r="H29" s="251"/>
      <c r="I29" s="2321" t="s">
        <v>1454</v>
      </c>
      <c r="J29" s="2321"/>
      <c r="K29" s="2321"/>
      <c r="L29" s="2321"/>
      <c r="M29" s="2321"/>
      <c r="N29" s="2321"/>
    </row>
    <row r="30" spans="1:15" ht="12.95" customHeight="1">
      <c r="A30" s="6" t="s">
        <v>1455</v>
      </c>
      <c r="B30" s="1043"/>
      <c r="E30" s="1043"/>
      <c r="H30" s="251"/>
      <c r="I30" s="2321" t="s">
        <v>1456</v>
      </c>
      <c r="J30" s="2321"/>
      <c r="K30" s="2321"/>
      <c r="L30" s="2321"/>
      <c r="M30" s="2321"/>
      <c r="N30" s="2321"/>
    </row>
    <row r="31" spans="1:15" ht="5.25" customHeight="1">
      <c r="B31" s="1043"/>
      <c r="E31" s="1043"/>
      <c r="H31" s="251"/>
      <c r="I31" s="1044"/>
      <c r="J31" s="1044"/>
      <c r="K31" s="1044"/>
      <c r="L31" s="1044"/>
      <c r="M31" s="1044"/>
      <c r="N31" s="1045"/>
    </row>
    <row r="32" spans="1:15" ht="12.75" customHeight="1">
      <c r="A32" s="142">
        <v>100</v>
      </c>
      <c r="B32" s="1043"/>
      <c r="E32" s="1043"/>
      <c r="H32" s="251"/>
      <c r="I32" s="1046"/>
      <c r="J32" s="1046"/>
      <c r="K32" s="1046"/>
      <c r="L32" s="1047"/>
      <c r="M32" s="1047"/>
      <c r="N32" s="938"/>
      <c r="O32" s="146">
        <v>101</v>
      </c>
    </row>
    <row r="33" spans="2:14">
      <c r="B33" s="1043"/>
      <c r="E33" s="1043"/>
      <c r="H33" s="1047"/>
      <c r="I33" s="1047"/>
      <c r="J33" s="1047"/>
      <c r="K33" s="1047"/>
      <c r="L33" s="1047"/>
      <c r="M33" s="1047"/>
      <c r="N33" s="938"/>
    </row>
    <row r="34" spans="2:14">
      <c r="B34" s="1043"/>
      <c r="E34" s="1043"/>
      <c r="H34" s="1047"/>
      <c r="I34" s="1047"/>
      <c r="J34" s="1047"/>
      <c r="K34" s="1047"/>
      <c r="L34" s="1047"/>
      <c r="M34" s="1047"/>
      <c r="N34" s="938"/>
    </row>
    <row r="35" spans="2:14">
      <c r="B35" s="1043"/>
      <c r="E35" s="1043"/>
    </row>
    <row r="36" spans="2:14">
      <c r="B36" s="1043"/>
      <c r="E36" s="1043"/>
    </row>
    <row r="37" spans="2:14">
      <c r="B37" s="1043"/>
      <c r="E37" s="1043"/>
    </row>
    <row r="38" spans="2:14">
      <c r="B38" s="1043"/>
      <c r="E38" s="1043"/>
    </row>
    <row r="39" spans="2:14">
      <c r="B39" s="1043"/>
      <c r="E39" s="1043"/>
    </row>
    <row r="40" spans="2:14">
      <c r="B40" s="1043"/>
      <c r="E40" s="1043"/>
    </row>
    <row r="41" spans="2:14">
      <c r="B41" s="1043"/>
      <c r="E41" s="1043"/>
    </row>
    <row r="42" spans="2:14">
      <c r="B42" s="1043"/>
      <c r="E42" s="635"/>
    </row>
    <row r="43" spans="2:14">
      <c r="B43" s="1043"/>
      <c r="E43" s="635"/>
    </row>
    <row r="44" spans="2:14">
      <c r="B44" s="1043"/>
      <c r="E44" s="635"/>
    </row>
    <row r="45" spans="2:14">
      <c r="B45" s="1043"/>
      <c r="E45" s="635"/>
    </row>
    <row r="46" spans="2:14">
      <c r="B46" s="1043"/>
      <c r="E46" s="635"/>
    </row>
    <row r="47" spans="2:14">
      <c r="B47" s="1043"/>
      <c r="E47" s="635"/>
    </row>
    <row r="48" spans="2:14">
      <c r="B48" s="1043"/>
      <c r="E48" s="635"/>
    </row>
    <row r="49" spans="2:5">
      <c r="B49" s="1043"/>
      <c r="E49" s="635"/>
    </row>
    <row r="50" spans="2:5">
      <c r="B50" s="1043"/>
      <c r="E50" s="635"/>
    </row>
    <row r="51" spans="2:5">
      <c r="B51" s="1043"/>
      <c r="E51" s="635"/>
    </row>
    <row r="52" spans="2:5">
      <c r="B52" s="1043"/>
      <c r="E52" s="635"/>
    </row>
    <row r="53" spans="2:5">
      <c r="B53" s="1043"/>
      <c r="E53" s="635"/>
    </row>
    <row r="54" spans="2:5">
      <c r="B54" s="1043"/>
      <c r="E54" s="635"/>
    </row>
    <row r="55" spans="2:5">
      <c r="B55" s="1043"/>
      <c r="E55" s="635"/>
    </row>
    <row r="56" spans="2:5">
      <c r="B56" s="1043"/>
      <c r="E56" s="635"/>
    </row>
    <row r="57" spans="2:5">
      <c r="B57" s="1043"/>
      <c r="E57" s="635"/>
    </row>
    <row r="58" spans="2:5">
      <c r="B58" s="1043"/>
      <c r="E58" s="635"/>
    </row>
    <row r="59" spans="2:5">
      <c r="B59" s="1043"/>
      <c r="E59" s="635"/>
    </row>
  </sheetData>
  <mergeCells count="7">
    <mergeCell ref="O3:O4"/>
    <mergeCell ref="I29:N29"/>
    <mergeCell ref="I30:N30"/>
    <mergeCell ref="A3:A4"/>
    <mergeCell ref="B3:G3"/>
    <mergeCell ref="H3:M3"/>
    <mergeCell ref="N3:N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79998168889431442"/>
  </sheetPr>
  <dimension ref="A1:W23"/>
  <sheetViews>
    <sheetView view="pageBreakPreview" topLeftCell="A7" zoomScaleNormal="100" zoomScaleSheetLayoutView="100" workbookViewId="0">
      <selection sqref="A1:XFD1048576"/>
    </sheetView>
  </sheetViews>
  <sheetFormatPr defaultRowHeight="11.25"/>
  <cols>
    <col min="1" max="1" width="7.75" style="6" customWidth="1"/>
    <col min="2" max="2" width="4.25" style="875" customWidth="1"/>
    <col min="3" max="4" width="4.25" style="253" customWidth="1"/>
    <col min="5" max="5" width="4.25" style="689" customWidth="1"/>
    <col min="6" max="7" width="4.25" style="253" customWidth="1"/>
    <col min="8" max="13" width="8.25" style="253" customWidth="1"/>
    <col min="14" max="20" width="6.5" style="253" customWidth="1"/>
    <col min="21" max="22" width="9.875" style="253" customWidth="1"/>
    <col min="23" max="23" width="15.625" style="6" customWidth="1"/>
    <col min="24" max="16384" width="9" style="6"/>
  </cols>
  <sheetData>
    <row r="1" spans="1:23" ht="31.5" customHeight="1">
      <c r="A1" s="147" t="s">
        <v>1457</v>
      </c>
      <c r="B1" s="1048"/>
      <c r="C1" s="1049"/>
      <c r="D1" s="1049"/>
      <c r="E1" s="1050"/>
      <c r="F1" s="1049"/>
      <c r="G1" s="1049"/>
      <c r="H1" s="1049"/>
      <c r="I1" s="1049"/>
      <c r="J1" s="1049"/>
      <c r="K1" s="1049"/>
      <c r="L1" s="1049"/>
      <c r="M1" s="1049"/>
      <c r="N1" s="1049"/>
      <c r="O1" s="1049"/>
      <c r="P1" s="1049"/>
      <c r="Q1" s="1049"/>
      <c r="R1" s="1049"/>
      <c r="S1" s="1051"/>
      <c r="T1" s="1051"/>
      <c r="U1" s="839"/>
      <c r="V1" s="839"/>
      <c r="W1" s="1052"/>
    </row>
    <row r="2" spans="1:23" ht="25.5" customHeight="1">
      <c r="A2" s="2328" t="s">
        <v>1458</v>
      </c>
      <c r="B2" s="2328"/>
      <c r="C2" s="2328"/>
      <c r="D2" s="2328"/>
      <c r="E2" s="2328"/>
      <c r="F2" s="2328"/>
      <c r="G2" s="2328"/>
      <c r="H2" s="2328"/>
      <c r="I2" s="2328"/>
      <c r="J2" s="1053"/>
      <c r="K2" s="1053"/>
      <c r="L2" s="1053"/>
      <c r="M2" s="1053"/>
      <c r="N2" s="1053"/>
      <c r="O2" s="1053"/>
      <c r="P2" s="1053"/>
      <c r="Q2" s="1053"/>
      <c r="R2" s="1053"/>
      <c r="S2" s="1054"/>
      <c r="T2" s="1055"/>
      <c r="U2" s="1056"/>
      <c r="V2" s="2329" t="s">
        <v>1459</v>
      </c>
      <c r="W2" s="2330"/>
    </row>
    <row r="3" spans="1:23" ht="34.5" customHeight="1">
      <c r="A3" s="2331" t="s">
        <v>1460</v>
      </c>
      <c r="B3" s="2333" t="s">
        <v>1461</v>
      </c>
      <c r="C3" s="2334"/>
      <c r="D3" s="2334"/>
      <c r="E3" s="2334"/>
      <c r="F3" s="2334"/>
      <c r="G3" s="2335"/>
      <c r="H3" s="2333" t="s">
        <v>1462</v>
      </c>
      <c r="I3" s="2334"/>
      <c r="J3" s="2334"/>
      <c r="K3" s="2334"/>
      <c r="L3" s="2334"/>
      <c r="M3" s="2335"/>
      <c r="N3" s="2333" t="s">
        <v>1463</v>
      </c>
      <c r="O3" s="2334"/>
      <c r="P3" s="2334"/>
      <c r="Q3" s="2334"/>
      <c r="R3" s="2334"/>
      <c r="S3" s="2334"/>
      <c r="T3" s="2335"/>
      <c r="U3" s="2336" t="s">
        <v>1464</v>
      </c>
      <c r="V3" s="2336" t="s">
        <v>1465</v>
      </c>
      <c r="W3" s="2338" t="s">
        <v>1466</v>
      </c>
    </row>
    <row r="4" spans="1:23" ht="35.25" customHeight="1">
      <c r="A4" s="2332"/>
      <c r="B4" s="1057" t="s">
        <v>1467</v>
      </c>
      <c r="C4" s="1057" t="s">
        <v>1468</v>
      </c>
      <c r="D4" s="1057" t="s">
        <v>1469</v>
      </c>
      <c r="E4" s="1057" t="s">
        <v>1470</v>
      </c>
      <c r="F4" s="1057" t="s">
        <v>1471</v>
      </c>
      <c r="G4" s="1058" t="s">
        <v>90</v>
      </c>
      <c r="H4" s="1057" t="s">
        <v>1467</v>
      </c>
      <c r="I4" s="1057" t="s">
        <v>1468</v>
      </c>
      <c r="J4" s="1057" t="s">
        <v>1469</v>
      </c>
      <c r="K4" s="1057" t="s">
        <v>1470</v>
      </c>
      <c r="L4" s="1057" t="s">
        <v>1471</v>
      </c>
      <c r="M4" s="1058" t="s">
        <v>90</v>
      </c>
      <c r="N4" s="1057" t="s">
        <v>1467</v>
      </c>
      <c r="O4" s="1057" t="s">
        <v>1468</v>
      </c>
      <c r="P4" s="1057" t="s">
        <v>1469</v>
      </c>
      <c r="Q4" s="1057" t="s">
        <v>1470</v>
      </c>
      <c r="R4" s="1057" t="s">
        <v>1472</v>
      </c>
      <c r="S4" s="1057" t="s">
        <v>1473</v>
      </c>
      <c r="T4" s="1058" t="s">
        <v>90</v>
      </c>
      <c r="U4" s="2337"/>
      <c r="V4" s="2337"/>
      <c r="W4" s="2339"/>
    </row>
    <row r="5" spans="1:23" s="875" customFormat="1" ht="33" customHeight="1">
      <c r="A5" s="1059" t="s">
        <v>1305</v>
      </c>
      <c r="B5" s="1060">
        <v>0</v>
      </c>
      <c r="C5" s="1061">
        <v>2</v>
      </c>
      <c r="D5" s="1061">
        <v>47</v>
      </c>
      <c r="E5" s="1061">
        <v>0</v>
      </c>
      <c r="F5" s="1061">
        <v>0</v>
      </c>
      <c r="G5" s="1061">
        <v>49</v>
      </c>
      <c r="H5" s="1062" t="s">
        <v>99</v>
      </c>
      <c r="I5" s="1062">
        <v>3500.7</v>
      </c>
      <c r="J5" s="1062">
        <v>8976</v>
      </c>
      <c r="K5" s="1062" t="s">
        <v>99</v>
      </c>
      <c r="L5" s="1062" t="s">
        <v>99</v>
      </c>
      <c r="M5" s="1061">
        <v>12476.7</v>
      </c>
      <c r="N5" s="1061" t="s">
        <v>99</v>
      </c>
      <c r="O5" s="1061">
        <v>29</v>
      </c>
      <c r="P5" s="1061">
        <v>489</v>
      </c>
      <c r="Q5" s="1060" t="s">
        <v>99</v>
      </c>
      <c r="R5" s="1061">
        <v>1558</v>
      </c>
      <c r="S5" s="1061">
        <v>10</v>
      </c>
      <c r="T5" s="1061">
        <v>2086</v>
      </c>
      <c r="U5" s="1061">
        <v>310</v>
      </c>
      <c r="V5" s="1061">
        <v>800</v>
      </c>
      <c r="W5" s="1063" t="s">
        <v>1474</v>
      </c>
    </row>
    <row r="6" spans="1:23" s="875" customFormat="1" ht="33" customHeight="1">
      <c r="A6" s="1059" t="s">
        <v>1475</v>
      </c>
      <c r="B6" s="1062">
        <v>0</v>
      </c>
      <c r="C6" s="204">
        <v>4</v>
      </c>
      <c r="D6" s="204">
        <v>56</v>
      </c>
      <c r="E6" s="204">
        <v>0</v>
      </c>
      <c r="F6" s="204">
        <v>0</v>
      </c>
      <c r="G6" s="204">
        <v>60</v>
      </c>
      <c r="H6" s="1062" t="s">
        <v>99</v>
      </c>
      <c r="I6" s="1062">
        <v>7241.4</v>
      </c>
      <c r="J6" s="1062">
        <v>11580</v>
      </c>
      <c r="K6" s="1062" t="s">
        <v>99</v>
      </c>
      <c r="L6" s="1062" t="s">
        <v>99</v>
      </c>
      <c r="M6" s="204">
        <v>18821.400000000001</v>
      </c>
      <c r="N6" s="204">
        <v>0</v>
      </c>
      <c r="O6" s="204">
        <v>56</v>
      </c>
      <c r="P6" s="204">
        <v>643</v>
      </c>
      <c r="Q6" s="1062">
        <v>0</v>
      </c>
      <c r="R6" s="204">
        <v>1961</v>
      </c>
      <c r="S6" s="204">
        <v>3</v>
      </c>
      <c r="T6" s="204">
        <v>2663</v>
      </c>
      <c r="U6" s="204">
        <v>950</v>
      </c>
      <c r="V6" s="204">
        <v>1870</v>
      </c>
      <c r="W6" s="1064" t="s">
        <v>1476</v>
      </c>
    </row>
    <row r="7" spans="1:23" s="875" customFormat="1" ht="33" customHeight="1">
      <c r="A7" s="1059" t="s">
        <v>1156</v>
      </c>
      <c r="B7" s="1062">
        <v>0</v>
      </c>
      <c r="C7" s="204">
        <v>13</v>
      </c>
      <c r="D7" s="204">
        <v>50</v>
      </c>
      <c r="E7" s="204">
        <v>1</v>
      </c>
      <c r="F7" s="204">
        <v>0</v>
      </c>
      <c r="G7" s="204">
        <v>64</v>
      </c>
      <c r="H7" s="1062">
        <v>0</v>
      </c>
      <c r="I7" s="1062">
        <v>12762.1</v>
      </c>
      <c r="J7" s="1062">
        <v>11300</v>
      </c>
      <c r="K7" s="1062">
        <v>80</v>
      </c>
      <c r="L7" s="1062">
        <v>0</v>
      </c>
      <c r="M7" s="204">
        <v>24142.1</v>
      </c>
      <c r="N7" s="204">
        <v>0</v>
      </c>
      <c r="O7" s="204">
        <v>214</v>
      </c>
      <c r="P7" s="204">
        <v>640</v>
      </c>
      <c r="Q7" s="1062">
        <v>0</v>
      </c>
      <c r="R7" s="204">
        <v>1738</v>
      </c>
      <c r="S7" s="204">
        <v>0</v>
      </c>
      <c r="T7" s="204">
        <v>2592</v>
      </c>
      <c r="U7" s="204">
        <v>665</v>
      </c>
      <c r="V7" s="204">
        <v>3110</v>
      </c>
      <c r="W7" s="1064" t="s">
        <v>1477</v>
      </c>
    </row>
    <row r="8" spans="1:23" s="875" customFormat="1" ht="33" customHeight="1">
      <c r="A8" s="1059" t="s">
        <v>1478</v>
      </c>
      <c r="B8" s="1062">
        <v>1</v>
      </c>
      <c r="C8" s="204">
        <v>10</v>
      </c>
      <c r="D8" s="204">
        <v>43</v>
      </c>
      <c r="E8" s="204">
        <v>0</v>
      </c>
      <c r="F8" s="204">
        <v>1</v>
      </c>
      <c r="G8" s="204">
        <v>55</v>
      </c>
      <c r="H8" s="1062">
        <v>7000.2</v>
      </c>
      <c r="I8" s="1062">
        <v>12047.2</v>
      </c>
      <c r="J8" s="1062">
        <v>7820</v>
      </c>
      <c r="K8" s="1062" t="s">
        <v>99</v>
      </c>
      <c r="L8" s="1062">
        <v>30</v>
      </c>
      <c r="M8" s="204">
        <v>26897.4</v>
      </c>
      <c r="N8" s="204">
        <v>11</v>
      </c>
      <c r="O8" s="204">
        <v>210</v>
      </c>
      <c r="P8" s="204">
        <v>540</v>
      </c>
      <c r="Q8" s="1062">
        <v>0</v>
      </c>
      <c r="R8" s="204">
        <v>1293</v>
      </c>
      <c r="S8" s="204">
        <v>7</v>
      </c>
      <c r="T8" s="204">
        <v>2061</v>
      </c>
      <c r="U8" s="204">
        <v>1450</v>
      </c>
      <c r="V8" s="204">
        <v>2680</v>
      </c>
      <c r="W8" s="1064" t="s">
        <v>1479</v>
      </c>
    </row>
    <row r="9" spans="1:23" s="875" customFormat="1" ht="33" customHeight="1">
      <c r="A9" s="1059" t="s">
        <v>1061</v>
      </c>
      <c r="B9" s="1062">
        <v>1</v>
      </c>
      <c r="C9" s="204">
        <v>11</v>
      </c>
      <c r="D9" s="204">
        <v>83</v>
      </c>
      <c r="E9" s="204">
        <v>0</v>
      </c>
      <c r="F9" s="204">
        <v>0</v>
      </c>
      <c r="G9" s="204">
        <v>95</v>
      </c>
      <c r="H9" s="1062">
        <v>8001.6</v>
      </c>
      <c r="I9" s="1062">
        <v>19023.099999999999</v>
      </c>
      <c r="J9" s="1062">
        <v>16980</v>
      </c>
      <c r="K9" s="1062" t="s">
        <v>99</v>
      </c>
      <c r="L9" s="1062" t="s">
        <v>99</v>
      </c>
      <c r="M9" s="204">
        <v>44004.7</v>
      </c>
      <c r="N9" s="204">
        <v>11</v>
      </c>
      <c r="O9" s="204">
        <v>203</v>
      </c>
      <c r="P9" s="204">
        <v>1153</v>
      </c>
      <c r="Q9" s="1062">
        <v>0</v>
      </c>
      <c r="R9" s="204">
        <v>2642</v>
      </c>
      <c r="S9" s="204">
        <v>0</v>
      </c>
      <c r="T9" s="204">
        <v>4009</v>
      </c>
      <c r="U9" s="204">
        <v>3805</v>
      </c>
      <c r="V9" s="204">
        <v>1350</v>
      </c>
      <c r="W9" s="1064" t="s">
        <v>1480</v>
      </c>
    </row>
    <row r="10" spans="1:23" s="875" customFormat="1" ht="33" customHeight="1">
      <c r="A10" s="1059" t="s">
        <v>1059</v>
      </c>
      <c r="B10" s="1062">
        <v>1</v>
      </c>
      <c r="C10" s="204">
        <v>5</v>
      </c>
      <c r="D10" s="204">
        <v>45</v>
      </c>
      <c r="E10" s="204">
        <v>0</v>
      </c>
      <c r="F10" s="204">
        <v>1</v>
      </c>
      <c r="G10" s="204">
        <v>52</v>
      </c>
      <c r="H10" s="1062">
        <v>6001.2</v>
      </c>
      <c r="I10" s="1062">
        <v>4500.8999999999996</v>
      </c>
      <c r="J10" s="1062">
        <v>6880</v>
      </c>
      <c r="K10" s="1062">
        <v>40</v>
      </c>
      <c r="L10" s="1062" t="s">
        <v>99</v>
      </c>
      <c r="M10" s="204">
        <v>17422.099999999999</v>
      </c>
      <c r="N10" s="204">
        <v>11</v>
      </c>
      <c r="O10" s="204">
        <v>73</v>
      </c>
      <c r="P10" s="204">
        <v>469</v>
      </c>
      <c r="Q10" s="1062">
        <v>17</v>
      </c>
      <c r="R10" s="204">
        <v>948</v>
      </c>
      <c r="S10" s="204">
        <v>0</v>
      </c>
      <c r="T10" s="204">
        <v>1518</v>
      </c>
      <c r="U10" s="204">
        <v>1125</v>
      </c>
      <c r="V10" s="204">
        <v>670</v>
      </c>
      <c r="W10" s="1064" t="s">
        <v>1481</v>
      </c>
    </row>
    <row r="11" spans="1:23" s="875" customFormat="1" ht="33" customHeight="1">
      <c r="A11" s="1059" t="s">
        <v>1065</v>
      </c>
      <c r="B11" s="1062">
        <v>0</v>
      </c>
      <c r="C11" s="204">
        <v>5</v>
      </c>
      <c r="D11" s="204">
        <v>31</v>
      </c>
      <c r="E11" s="204">
        <v>0</v>
      </c>
      <c r="F11" s="204">
        <v>1</v>
      </c>
      <c r="G11" s="204">
        <v>37</v>
      </c>
      <c r="H11" s="1062" t="s">
        <v>99</v>
      </c>
      <c r="I11" s="1062">
        <v>8501.7000000000007</v>
      </c>
      <c r="J11" s="1062">
        <v>6420</v>
      </c>
      <c r="K11" s="1062">
        <v>20</v>
      </c>
      <c r="L11" s="1062" t="s">
        <v>99</v>
      </c>
      <c r="M11" s="204">
        <v>14941.7</v>
      </c>
      <c r="N11" s="204">
        <v>0</v>
      </c>
      <c r="O11" s="204">
        <v>81</v>
      </c>
      <c r="P11" s="204">
        <v>452</v>
      </c>
      <c r="Q11" s="1062">
        <v>0</v>
      </c>
      <c r="R11" s="204">
        <v>907</v>
      </c>
      <c r="S11" s="204">
        <v>0</v>
      </c>
      <c r="T11" s="204">
        <v>1440</v>
      </c>
      <c r="U11" s="204">
        <v>2570</v>
      </c>
      <c r="V11" s="204">
        <v>330</v>
      </c>
      <c r="W11" s="1064" t="s">
        <v>1482</v>
      </c>
    </row>
    <row r="12" spans="1:23" s="875" customFormat="1" ht="33" customHeight="1">
      <c r="A12" s="1065" t="s">
        <v>1483</v>
      </c>
      <c r="B12" s="1062">
        <v>2</v>
      </c>
      <c r="C12" s="204">
        <v>11</v>
      </c>
      <c r="D12" s="204">
        <v>60</v>
      </c>
      <c r="E12" s="204">
        <v>0</v>
      </c>
      <c r="F12" s="204">
        <v>0</v>
      </c>
      <c r="G12" s="204">
        <v>73</v>
      </c>
      <c r="H12" s="1062">
        <v>5110.8</v>
      </c>
      <c r="I12" s="1062">
        <v>11502.3</v>
      </c>
      <c r="J12" s="1062">
        <v>12640</v>
      </c>
      <c r="K12" s="1062" t="s">
        <v>99</v>
      </c>
      <c r="L12" s="1062" t="s">
        <v>99</v>
      </c>
      <c r="M12" s="204">
        <v>29253.1</v>
      </c>
      <c r="N12" s="204">
        <v>29</v>
      </c>
      <c r="O12" s="204">
        <v>224</v>
      </c>
      <c r="P12" s="204">
        <v>873</v>
      </c>
      <c r="Q12" s="1062">
        <v>0</v>
      </c>
      <c r="R12" s="204">
        <v>1953</v>
      </c>
      <c r="S12" s="204">
        <v>0</v>
      </c>
      <c r="T12" s="204">
        <v>3079</v>
      </c>
      <c r="U12" s="204">
        <v>2920</v>
      </c>
      <c r="V12" s="204">
        <v>1020</v>
      </c>
      <c r="W12" s="1066" t="s">
        <v>1484</v>
      </c>
    </row>
    <row r="13" spans="1:23" s="875" customFormat="1" ht="33" customHeight="1">
      <c r="A13" s="1059" t="s">
        <v>1062</v>
      </c>
      <c r="B13" s="1062">
        <v>0</v>
      </c>
      <c r="C13" s="204">
        <v>5</v>
      </c>
      <c r="D13" s="204">
        <v>32</v>
      </c>
      <c r="E13" s="204">
        <v>0</v>
      </c>
      <c r="F13" s="204">
        <v>1</v>
      </c>
      <c r="G13" s="204">
        <v>38</v>
      </c>
      <c r="H13" s="1062">
        <v>0</v>
      </c>
      <c r="I13" s="1062">
        <v>5501.1</v>
      </c>
      <c r="J13" s="1062">
        <v>6460</v>
      </c>
      <c r="K13" s="1062">
        <v>0</v>
      </c>
      <c r="L13" s="1062">
        <v>40</v>
      </c>
      <c r="M13" s="204">
        <v>12001.1</v>
      </c>
      <c r="N13" s="204">
        <v>0</v>
      </c>
      <c r="O13" s="204">
        <v>69</v>
      </c>
      <c r="P13" s="204">
        <v>415</v>
      </c>
      <c r="Q13" s="1062">
        <v>0</v>
      </c>
      <c r="R13" s="204">
        <v>893</v>
      </c>
      <c r="S13" s="204">
        <v>0</v>
      </c>
      <c r="T13" s="204">
        <v>1377</v>
      </c>
      <c r="U13" s="204">
        <v>1220</v>
      </c>
      <c r="V13" s="204">
        <v>290</v>
      </c>
      <c r="W13" s="1064" t="s">
        <v>1485</v>
      </c>
    </row>
    <row r="14" spans="1:23" s="875" customFormat="1" ht="33" customHeight="1">
      <c r="A14" s="1059" t="s">
        <v>1486</v>
      </c>
      <c r="B14" s="1062">
        <v>0</v>
      </c>
      <c r="C14" s="204">
        <v>11</v>
      </c>
      <c r="D14" s="204">
        <v>58</v>
      </c>
      <c r="E14" s="204">
        <v>1</v>
      </c>
      <c r="F14" s="204">
        <v>0</v>
      </c>
      <c r="G14" s="204">
        <v>70</v>
      </c>
      <c r="H14" s="1062">
        <v>0</v>
      </c>
      <c r="I14" s="1062">
        <v>8001.6</v>
      </c>
      <c r="J14" s="1062">
        <v>11502.4</v>
      </c>
      <c r="K14" s="1062" t="s">
        <v>99</v>
      </c>
      <c r="L14" s="1062" t="s">
        <v>99</v>
      </c>
      <c r="M14" s="204">
        <v>19504</v>
      </c>
      <c r="N14" s="204">
        <v>0</v>
      </c>
      <c r="O14" s="204">
        <v>139</v>
      </c>
      <c r="P14" s="204">
        <v>818</v>
      </c>
      <c r="Q14" s="1062">
        <v>0</v>
      </c>
      <c r="R14" s="204">
        <v>1568</v>
      </c>
      <c r="S14" s="204">
        <v>0</v>
      </c>
      <c r="T14" s="204">
        <v>2525</v>
      </c>
      <c r="U14" s="204">
        <v>1580</v>
      </c>
      <c r="V14" s="204">
        <v>780</v>
      </c>
      <c r="W14" s="1067" t="s">
        <v>1487</v>
      </c>
    </row>
    <row r="15" spans="1:23" s="875" customFormat="1" ht="33" customHeight="1">
      <c r="A15" s="1059" t="s">
        <v>1488</v>
      </c>
      <c r="B15" s="1062">
        <v>0</v>
      </c>
      <c r="C15" s="204">
        <v>10</v>
      </c>
      <c r="D15" s="204">
        <v>67</v>
      </c>
      <c r="E15" s="204">
        <v>0</v>
      </c>
      <c r="F15" s="204">
        <v>1</v>
      </c>
      <c r="G15" s="204">
        <v>78</v>
      </c>
      <c r="H15" s="1062">
        <v>0</v>
      </c>
      <c r="I15" s="1062">
        <v>11502.3</v>
      </c>
      <c r="J15" s="1062">
        <v>12880</v>
      </c>
      <c r="K15" s="1062">
        <v>0</v>
      </c>
      <c r="L15" s="1062">
        <v>24</v>
      </c>
      <c r="M15" s="204">
        <v>24406.3</v>
      </c>
      <c r="N15" s="204">
        <v>0</v>
      </c>
      <c r="O15" s="204">
        <v>103</v>
      </c>
      <c r="P15" s="204">
        <v>686</v>
      </c>
      <c r="Q15" s="1062">
        <v>0</v>
      </c>
      <c r="R15" s="204">
        <v>1857</v>
      </c>
      <c r="S15" s="204">
        <v>0</v>
      </c>
      <c r="T15" s="204">
        <v>2646</v>
      </c>
      <c r="U15" s="204">
        <v>2540</v>
      </c>
      <c r="V15" s="204">
        <v>920</v>
      </c>
      <c r="W15" s="1064" t="s">
        <v>1489</v>
      </c>
    </row>
    <row r="16" spans="1:23" s="875" customFormat="1" ht="33" customHeight="1">
      <c r="A16" s="1059" t="s">
        <v>1490</v>
      </c>
      <c r="B16" s="1062">
        <v>0</v>
      </c>
      <c r="C16" s="204">
        <v>7</v>
      </c>
      <c r="D16" s="204">
        <v>23</v>
      </c>
      <c r="E16" s="204">
        <v>0</v>
      </c>
      <c r="F16" s="204">
        <v>0</v>
      </c>
      <c r="G16" s="204">
        <v>30</v>
      </c>
      <c r="H16" s="1062" t="s">
        <v>99</v>
      </c>
      <c r="I16" s="1062">
        <v>4500.8999999999996</v>
      </c>
      <c r="J16" s="1062">
        <v>4300</v>
      </c>
      <c r="K16" s="1062" t="s">
        <v>99</v>
      </c>
      <c r="L16" s="1062" t="s">
        <v>99</v>
      </c>
      <c r="M16" s="204">
        <v>8800.9</v>
      </c>
      <c r="N16" s="204" t="s">
        <v>99</v>
      </c>
      <c r="O16" s="204">
        <v>96</v>
      </c>
      <c r="P16" s="204">
        <v>274</v>
      </c>
      <c r="Q16" s="1062" t="s">
        <v>99</v>
      </c>
      <c r="R16" s="204">
        <v>538</v>
      </c>
      <c r="S16" s="204" t="s">
        <v>99</v>
      </c>
      <c r="T16" s="204">
        <v>908</v>
      </c>
      <c r="U16" s="204">
        <v>1070</v>
      </c>
      <c r="V16" s="204">
        <v>60</v>
      </c>
      <c r="W16" s="1064" t="s">
        <v>1491</v>
      </c>
    </row>
    <row r="17" spans="1:23" s="875" customFormat="1" ht="33" customHeight="1">
      <c r="A17" s="1059" t="s">
        <v>1492</v>
      </c>
      <c r="B17" s="1062">
        <v>1</v>
      </c>
      <c r="C17" s="204">
        <v>11</v>
      </c>
      <c r="D17" s="204">
        <v>67</v>
      </c>
      <c r="E17" s="204">
        <v>0</v>
      </c>
      <c r="F17" s="204">
        <v>0</v>
      </c>
      <c r="G17" s="204">
        <v>79</v>
      </c>
      <c r="H17" s="1062">
        <v>6001.2</v>
      </c>
      <c r="I17" s="1062">
        <v>17163.3</v>
      </c>
      <c r="J17" s="1062">
        <v>12600</v>
      </c>
      <c r="K17" s="1062">
        <v>0</v>
      </c>
      <c r="L17" s="1062">
        <v>0</v>
      </c>
      <c r="M17" s="204">
        <v>35764.5</v>
      </c>
      <c r="N17" s="204">
        <v>17</v>
      </c>
      <c r="O17" s="204">
        <v>202</v>
      </c>
      <c r="P17" s="204">
        <v>834</v>
      </c>
      <c r="Q17" s="1062">
        <v>0</v>
      </c>
      <c r="R17" s="204">
        <v>1908</v>
      </c>
      <c r="S17" s="204">
        <v>0</v>
      </c>
      <c r="T17" s="204">
        <v>2961</v>
      </c>
      <c r="U17" s="204">
        <v>1695</v>
      </c>
      <c r="V17" s="204">
        <v>2135</v>
      </c>
      <c r="W17" s="1064" t="s">
        <v>1493</v>
      </c>
    </row>
    <row r="18" spans="1:23" s="875" customFormat="1" ht="33" customHeight="1">
      <c r="A18" s="1059" t="s">
        <v>1070</v>
      </c>
      <c r="B18" s="1062">
        <v>1</v>
      </c>
      <c r="C18" s="204">
        <v>8</v>
      </c>
      <c r="D18" s="204">
        <v>46</v>
      </c>
      <c r="E18" s="204">
        <v>0</v>
      </c>
      <c r="F18" s="204">
        <v>0</v>
      </c>
      <c r="G18" s="204">
        <v>55</v>
      </c>
      <c r="H18" s="1062">
        <v>6001.2</v>
      </c>
      <c r="I18" s="1062">
        <v>9501.7000000000007</v>
      </c>
      <c r="J18" s="1062">
        <v>9480</v>
      </c>
      <c r="K18" s="1062">
        <v>20</v>
      </c>
      <c r="L18" s="1062">
        <v>0</v>
      </c>
      <c r="M18" s="204">
        <v>25002.9</v>
      </c>
      <c r="N18" s="204">
        <v>9</v>
      </c>
      <c r="O18" s="204">
        <v>141</v>
      </c>
      <c r="P18" s="204">
        <v>535</v>
      </c>
      <c r="Q18" s="1062">
        <v>0</v>
      </c>
      <c r="R18" s="204">
        <v>1282</v>
      </c>
      <c r="S18" s="204">
        <v>0</v>
      </c>
      <c r="T18" s="204">
        <v>1967</v>
      </c>
      <c r="U18" s="204">
        <v>1450</v>
      </c>
      <c r="V18" s="204">
        <v>1140</v>
      </c>
      <c r="W18" s="1064" t="s">
        <v>1494</v>
      </c>
    </row>
    <row r="19" spans="1:23" s="875" customFormat="1" ht="33" customHeight="1">
      <c r="A19" s="1068" t="s">
        <v>1030</v>
      </c>
      <c r="B19" s="1069">
        <v>0</v>
      </c>
      <c r="C19" s="1070">
        <v>0</v>
      </c>
      <c r="D19" s="1070">
        <v>15</v>
      </c>
      <c r="E19" s="1070">
        <v>0</v>
      </c>
      <c r="F19" s="1070">
        <v>0</v>
      </c>
      <c r="G19" s="1070">
        <v>15</v>
      </c>
      <c r="H19" s="1069">
        <v>0</v>
      </c>
      <c r="I19" s="1069">
        <v>0</v>
      </c>
      <c r="J19" s="1069">
        <v>3222.4</v>
      </c>
      <c r="K19" s="1069">
        <v>0</v>
      </c>
      <c r="L19" s="1069">
        <v>0</v>
      </c>
      <c r="M19" s="1070">
        <v>3222.4</v>
      </c>
      <c r="N19" s="1070">
        <v>0</v>
      </c>
      <c r="O19" s="1070">
        <v>0</v>
      </c>
      <c r="P19" s="1070">
        <v>158</v>
      </c>
      <c r="Q19" s="1069">
        <v>0</v>
      </c>
      <c r="R19" s="1070">
        <v>292</v>
      </c>
      <c r="S19" s="1070">
        <v>0</v>
      </c>
      <c r="T19" s="1070">
        <v>450</v>
      </c>
      <c r="U19" s="1070">
        <v>140</v>
      </c>
      <c r="V19" s="1070">
        <v>115</v>
      </c>
      <c r="W19" s="1071" t="s">
        <v>1495</v>
      </c>
    </row>
    <row r="20" spans="1:23" s="875" customFormat="1" ht="33" customHeight="1">
      <c r="A20" s="1072" t="s">
        <v>1496</v>
      </c>
      <c r="B20" s="1073">
        <v>7</v>
      </c>
      <c r="C20" s="1074">
        <v>113</v>
      </c>
      <c r="D20" s="1074">
        <v>723</v>
      </c>
      <c r="E20" s="1074">
        <v>2</v>
      </c>
      <c r="F20" s="1074">
        <v>5</v>
      </c>
      <c r="G20" s="1074">
        <v>850</v>
      </c>
      <c r="H20" s="1075">
        <v>38116.199999999997</v>
      </c>
      <c r="I20" s="1075">
        <v>135250.30000000002</v>
      </c>
      <c r="J20" s="1075">
        <v>143040.79999999999</v>
      </c>
      <c r="K20" s="1075">
        <v>160</v>
      </c>
      <c r="L20" s="1075">
        <v>94</v>
      </c>
      <c r="M20" s="1074">
        <v>316661.30000000005</v>
      </c>
      <c r="N20" s="1076">
        <v>88</v>
      </c>
      <c r="O20" s="1076">
        <v>1840</v>
      </c>
      <c r="P20" s="1076">
        <v>8979</v>
      </c>
      <c r="Q20" s="1076">
        <v>17</v>
      </c>
      <c r="R20" s="1076">
        <v>21338</v>
      </c>
      <c r="S20" s="1076">
        <v>20</v>
      </c>
      <c r="T20" s="1076">
        <v>32282</v>
      </c>
      <c r="U20" s="1076">
        <v>23490</v>
      </c>
      <c r="V20" s="1076">
        <v>17270</v>
      </c>
      <c r="W20" s="1077" t="s">
        <v>1497</v>
      </c>
    </row>
    <row r="21" spans="1:23" ht="18" customHeight="1">
      <c r="A21" s="6" t="s">
        <v>1498</v>
      </c>
      <c r="E21" s="875"/>
      <c r="N21" s="2327" t="s">
        <v>1499</v>
      </c>
      <c r="O21" s="2327"/>
      <c r="P21" s="2327"/>
      <c r="Q21" s="2327"/>
      <c r="R21" s="2327"/>
      <c r="S21" s="2327"/>
      <c r="T21" s="2327"/>
      <c r="U21" s="2327"/>
      <c r="V21" s="2327"/>
    </row>
    <row r="22" spans="1:23" ht="18" customHeight="1">
      <c r="E22" s="875"/>
      <c r="N22" s="138"/>
      <c r="O22" s="138"/>
      <c r="P22" s="138"/>
      <c r="Q22" s="138"/>
      <c r="R22" s="138"/>
      <c r="S22" s="138"/>
      <c r="T22" s="138"/>
      <c r="U22" s="138"/>
      <c r="V22" s="138"/>
    </row>
    <row r="23" spans="1:23" ht="12">
      <c r="A23" s="142">
        <v>102</v>
      </c>
      <c r="W23" s="146">
        <v>103</v>
      </c>
    </row>
  </sheetData>
  <mergeCells count="10">
    <mergeCell ref="N21:V21"/>
    <mergeCell ref="A2:I2"/>
    <mergeCell ref="V2:W2"/>
    <mergeCell ref="A3:A4"/>
    <mergeCell ref="B3:G3"/>
    <mergeCell ref="H3:M3"/>
    <mergeCell ref="N3:T3"/>
    <mergeCell ref="U3:U4"/>
    <mergeCell ref="V3:V4"/>
    <mergeCell ref="W3:W4"/>
  </mergeCells>
  <phoneticPr fontId="4" type="noConversion"/>
  <printOptions horizontalCentered="1"/>
  <pageMargins left="0.78740157480314965" right="0.78740157480314965" top="0.98425196850393704" bottom="1.1811023622047245" header="0.51181102362204722" footer="0.74803149606299213"/>
  <pageSetup paperSize="9" scale="95" orientation="portrait" horizontalDpi="300" verticalDpi="300" r:id="rId1"/>
  <headerFooter alignWithMargins="0"/>
  <colBreaks count="1" manualBreakCount="1">
    <brk id="13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AW40"/>
  <sheetViews>
    <sheetView view="pageBreakPreview" zoomScale="85" zoomScaleNormal="100" zoomScaleSheetLayoutView="85" workbookViewId="0">
      <pane xSplit="1" ySplit="5" topLeftCell="AA6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1.25"/>
  <cols>
    <col min="1" max="1" width="9.25" style="251" customWidth="1"/>
    <col min="2" max="5" width="8.5" style="6" customWidth="1"/>
    <col min="6" max="9" width="9.875" style="6" customWidth="1"/>
    <col min="10" max="10" width="11.25" style="6" customWidth="1"/>
    <col min="11" max="13" width="10.5" style="6" customWidth="1"/>
    <col min="14" max="15" width="9.875" style="6" customWidth="1"/>
    <col min="16" max="16" width="11" style="6" customWidth="1"/>
    <col min="17" max="17" width="9" style="6" customWidth="1"/>
    <col min="18" max="18" width="9" style="251" customWidth="1"/>
    <col min="19" max="21" width="9.875" style="6" customWidth="1"/>
    <col min="22" max="25" width="11" style="6" customWidth="1"/>
    <col min="26" max="26" width="11.625" style="6" customWidth="1"/>
    <col min="27" max="30" width="9.875" style="6" customWidth="1"/>
    <col min="31" max="32" width="11" style="6" customWidth="1"/>
    <col min="33" max="33" width="9.375" style="6" customWidth="1"/>
    <col min="34" max="34" width="8.625" style="6" customWidth="1"/>
    <col min="35" max="37" width="9.875" style="6" customWidth="1"/>
    <col min="38" max="41" width="11" style="6" customWidth="1"/>
    <col min="42" max="42" width="10.5" style="6" customWidth="1"/>
    <col min="43" max="43" width="11.625" style="6" customWidth="1"/>
    <col min="44" max="46" width="9.875" style="6" customWidth="1"/>
    <col min="47" max="48" width="11" style="6" customWidth="1"/>
    <col min="49" max="49" width="9.125" style="6" customWidth="1"/>
    <col min="50" max="16384" width="9" style="6"/>
  </cols>
  <sheetData>
    <row r="1" spans="1:49" s="149" customFormat="1" ht="35.1" customHeight="1">
      <c r="A1" s="147" t="s">
        <v>2429</v>
      </c>
      <c r="B1" s="148"/>
      <c r="C1" s="148"/>
      <c r="D1" s="148"/>
      <c r="R1" s="150" t="s">
        <v>2430</v>
      </c>
      <c r="S1" s="148"/>
      <c r="AH1" s="150" t="s">
        <v>2431</v>
      </c>
      <c r="AI1" s="148"/>
    </row>
    <row r="2" spans="1:49" s="153" customFormat="1" ht="22.5" customHeight="1">
      <c r="A2" s="151" t="s">
        <v>2432</v>
      </c>
      <c r="B2" s="152" t="s">
        <v>2433</v>
      </c>
      <c r="C2" s="152"/>
      <c r="D2" s="152"/>
      <c r="K2" s="154"/>
      <c r="L2" s="154"/>
      <c r="M2" s="154"/>
      <c r="N2" s="154"/>
      <c r="P2" s="1833"/>
      <c r="Q2" s="1833" t="s">
        <v>2434</v>
      </c>
      <c r="R2" s="151" t="s">
        <v>2432</v>
      </c>
      <c r="S2" s="152" t="s">
        <v>2433</v>
      </c>
      <c r="Z2" s="154"/>
      <c r="AG2" s="155" t="s">
        <v>72</v>
      </c>
      <c r="AH2" s="156" t="s">
        <v>73</v>
      </c>
      <c r="AI2" s="152" t="s">
        <v>2433</v>
      </c>
      <c r="AJ2" s="157"/>
      <c r="AK2" s="157"/>
      <c r="AQ2" s="154"/>
      <c r="AR2" s="158"/>
      <c r="AT2" s="154"/>
      <c r="AU2" s="159"/>
      <c r="AV2" s="2097" t="s">
        <v>2435</v>
      </c>
      <c r="AW2" s="2097"/>
    </row>
    <row r="3" spans="1:49" ht="25.5" customHeight="1">
      <c r="A3" s="2098" t="s">
        <v>2436</v>
      </c>
      <c r="B3" s="2101" t="s">
        <v>2437</v>
      </c>
      <c r="C3" s="2102"/>
      <c r="D3" s="2102"/>
      <c r="E3" s="2102"/>
      <c r="F3" s="2102"/>
      <c r="G3" s="2102"/>
      <c r="H3" s="2102"/>
      <c r="I3" s="2102"/>
      <c r="J3" s="2102" t="s">
        <v>2438</v>
      </c>
      <c r="K3" s="2102"/>
      <c r="L3" s="2102"/>
      <c r="M3" s="2102"/>
      <c r="N3" s="2102"/>
      <c r="O3" s="2102"/>
      <c r="P3" s="2103"/>
      <c r="Q3" s="2104" t="s">
        <v>2439</v>
      </c>
      <c r="R3" s="2107" t="s">
        <v>2440</v>
      </c>
      <c r="S3" s="2101" t="s">
        <v>74</v>
      </c>
      <c r="T3" s="2102"/>
      <c r="U3" s="2102"/>
      <c r="V3" s="2102"/>
      <c r="W3" s="2102"/>
      <c r="X3" s="2102"/>
      <c r="Y3" s="2102"/>
      <c r="Z3" s="2103"/>
      <c r="AA3" s="2103" t="s">
        <v>2441</v>
      </c>
      <c r="AB3" s="2109"/>
      <c r="AC3" s="2109"/>
      <c r="AD3" s="2109"/>
      <c r="AE3" s="2109"/>
      <c r="AF3" s="2109"/>
      <c r="AG3" s="2104" t="s">
        <v>2439</v>
      </c>
      <c r="AH3" s="2098" t="s">
        <v>2440</v>
      </c>
      <c r="AI3" s="2101" t="s">
        <v>2442</v>
      </c>
      <c r="AJ3" s="2102"/>
      <c r="AK3" s="2102"/>
      <c r="AL3" s="2102"/>
      <c r="AM3" s="2102"/>
      <c r="AN3" s="2102"/>
      <c r="AO3" s="2102"/>
      <c r="AP3" s="2102" t="s">
        <v>2443</v>
      </c>
      <c r="AQ3" s="2103"/>
      <c r="AR3" s="2118" t="s">
        <v>2444</v>
      </c>
      <c r="AS3" s="2109"/>
      <c r="AT3" s="2109"/>
      <c r="AU3" s="2109" t="s">
        <v>2445</v>
      </c>
      <c r="AV3" s="2109"/>
      <c r="AW3" s="2110" t="s">
        <v>2446</v>
      </c>
    </row>
    <row r="4" spans="1:49" ht="18" customHeight="1">
      <c r="A4" s="2099"/>
      <c r="B4" s="2113" t="s">
        <v>2447</v>
      </c>
      <c r="C4" s="2113"/>
      <c r="D4" s="2113"/>
      <c r="E4" s="2113"/>
      <c r="F4" s="2113" t="s">
        <v>75</v>
      </c>
      <c r="G4" s="2113"/>
      <c r="H4" s="2113"/>
      <c r="I4" s="2113"/>
      <c r="J4" s="2113"/>
      <c r="K4" s="2114" t="s">
        <v>2448</v>
      </c>
      <c r="L4" s="1831" t="s">
        <v>76</v>
      </c>
      <c r="M4" s="160" t="s">
        <v>2449</v>
      </c>
      <c r="N4" s="160" t="s">
        <v>2450</v>
      </c>
      <c r="O4" s="1831" t="s">
        <v>78</v>
      </c>
      <c r="P4" s="1831" t="s">
        <v>79</v>
      </c>
      <c r="Q4" s="2105"/>
      <c r="R4" s="2108"/>
      <c r="S4" s="2113" t="s">
        <v>80</v>
      </c>
      <c r="T4" s="2113"/>
      <c r="U4" s="2113"/>
      <c r="V4" s="160" t="s">
        <v>2451</v>
      </c>
      <c r="W4" s="2114" t="s">
        <v>2448</v>
      </c>
      <c r="X4" s="160" t="s">
        <v>2449</v>
      </c>
      <c r="Y4" s="160" t="s">
        <v>2450</v>
      </c>
      <c r="Z4" s="160" t="s">
        <v>79</v>
      </c>
      <c r="AA4" s="2119" t="s">
        <v>81</v>
      </c>
      <c r="AB4" s="2113"/>
      <c r="AC4" s="2113"/>
      <c r="AD4" s="2113"/>
      <c r="AE4" s="2113" t="s">
        <v>82</v>
      </c>
      <c r="AF4" s="2113"/>
      <c r="AG4" s="2105"/>
      <c r="AH4" s="2099"/>
      <c r="AI4" s="2113" t="s">
        <v>83</v>
      </c>
      <c r="AJ4" s="2113"/>
      <c r="AK4" s="2113"/>
      <c r="AL4" s="2114" t="s">
        <v>2452</v>
      </c>
      <c r="AM4" s="160" t="s">
        <v>76</v>
      </c>
      <c r="AN4" s="160" t="s">
        <v>84</v>
      </c>
      <c r="AO4" s="160" t="s">
        <v>2453</v>
      </c>
      <c r="AP4" s="160" t="s">
        <v>78</v>
      </c>
      <c r="AQ4" s="160" t="s">
        <v>2454</v>
      </c>
      <c r="AR4" s="160" t="s">
        <v>2455</v>
      </c>
      <c r="AS4" s="160" t="s">
        <v>2456</v>
      </c>
      <c r="AT4" s="160" t="s">
        <v>86</v>
      </c>
      <c r="AU4" s="2116" t="s">
        <v>2457</v>
      </c>
      <c r="AV4" s="2116" t="s">
        <v>2458</v>
      </c>
      <c r="AW4" s="2111"/>
    </row>
    <row r="5" spans="1:49" ht="36" customHeight="1">
      <c r="A5" s="2100"/>
      <c r="B5" s="161" t="s">
        <v>87</v>
      </c>
      <c r="C5" s="161" t="s">
        <v>88</v>
      </c>
      <c r="D5" s="161" t="s">
        <v>2459</v>
      </c>
      <c r="E5" s="161" t="s">
        <v>90</v>
      </c>
      <c r="F5" s="161" t="s">
        <v>91</v>
      </c>
      <c r="G5" s="161" t="s">
        <v>92</v>
      </c>
      <c r="H5" s="161" t="s">
        <v>2460</v>
      </c>
      <c r="I5" s="161" t="s">
        <v>2461</v>
      </c>
      <c r="J5" s="161" t="s">
        <v>90</v>
      </c>
      <c r="K5" s="2115"/>
      <c r="L5" s="162" t="s">
        <v>2462</v>
      </c>
      <c r="M5" s="163" t="s">
        <v>2463</v>
      </c>
      <c r="N5" s="164" t="s">
        <v>2464</v>
      </c>
      <c r="O5" s="165" t="s">
        <v>2465</v>
      </c>
      <c r="P5" s="166" t="s">
        <v>2466</v>
      </c>
      <c r="Q5" s="2106"/>
      <c r="R5" s="2100"/>
      <c r="S5" s="161" t="s">
        <v>87</v>
      </c>
      <c r="T5" s="161" t="s">
        <v>95</v>
      </c>
      <c r="U5" s="161" t="s">
        <v>90</v>
      </c>
      <c r="V5" s="161" t="s">
        <v>92</v>
      </c>
      <c r="W5" s="2115"/>
      <c r="X5" s="163" t="s">
        <v>2463</v>
      </c>
      <c r="Y5" s="164" t="s">
        <v>2464</v>
      </c>
      <c r="Z5" s="1832" t="s">
        <v>2466</v>
      </c>
      <c r="AA5" s="161" t="s">
        <v>87</v>
      </c>
      <c r="AB5" s="161" t="s">
        <v>2467</v>
      </c>
      <c r="AC5" s="161" t="s">
        <v>95</v>
      </c>
      <c r="AD5" s="161" t="s">
        <v>90</v>
      </c>
      <c r="AE5" s="161" t="s">
        <v>2468</v>
      </c>
      <c r="AF5" s="161" t="s">
        <v>92</v>
      </c>
      <c r="AG5" s="2106"/>
      <c r="AH5" s="2100"/>
      <c r="AI5" s="161" t="s">
        <v>96</v>
      </c>
      <c r="AJ5" s="161" t="s">
        <v>2469</v>
      </c>
      <c r="AK5" s="161" t="s">
        <v>90</v>
      </c>
      <c r="AL5" s="2115"/>
      <c r="AM5" s="1832" t="s">
        <v>2462</v>
      </c>
      <c r="AN5" s="162" t="s">
        <v>2470</v>
      </c>
      <c r="AO5" s="165" t="s">
        <v>2471</v>
      </c>
      <c r="AP5" s="164" t="s">
        <v>98</v>
      </c>
      <c r="AQ5" s="1832" t="s">
        <v>2466</v>
      </c>
      <c r="AR5" s="164" t="s">
        <v>2472</v>
      </c>
      <c r="AS5" s="164" t="s">
        <v>2473</v>
      </c>
      <c r="AT5" s="1832" t="s">
        <v>2466</v>
      </c>
      <c r="AU5" s="2117"/>
      <c r="AV5" s="2117"/>
      <c r="AW5" s="2112"/>
    </row>
    <row r="6" spans="1:49" s="185" customFormat="1" ht="17.100000000000001" customHeight="1">
      <c r="A6" s="167">
        <v>1961</v>
      </c>
      <c r="B6" s="168">
        <v>652611</v>
      </c>
      <c r="C6" s="169">
        <v>0</v>
      </c>
      <c r="D6" s="168"/>
      <c r="E6" s="168">
        <v>652611</v>
      </c>
      <c r="F6" s="168">
        <v>1118279</v>
      </c>
      <c r="G6" s="169">
        <v>0</v>
      </c>
      <c r="H6" s="169">
        <v>0</v>
      </c>
      <c r="I6" s="169">
        <v>0</v>
      </c>
      <c r="J6" s="168">
        <v>1118279</v>
      </c>
      <c r="K6" s="169">
        <v>0</v>
      </c>
      <c r="L6" s="169">
        <v>0</v>
      </c>
      <c r="M6" s="168"/>
      <c r="N6" s="170" t="s">
        <v>2474</v>
      </c>
      <c r="O6" s="168">
        <v>2031</v>
      </c>
      <c r="P6" s="171">
        <v>1772921</v>
      </c>
      <c r="Q6" s="172">
        <v>1961</v>
      </c>
      <c r="R6" s="173">
        <v>1961</v>
      </c>
      <c r="S6" s="88">
        <v>0</v>
      </c>
      <c r="T6" s="88">
        <v>0</v>
      </c>
      <c r="U6" s="88">
        <v>0</v>
      </c>
      <c r="V6" s="88"/>
      <c r="W6" s="88">
        <v>0</v>
      </c>
      <c r="X6" s="88"/>
      <c r="Y6" s="88"/>
      <c r="Z6" s="174">
        <v>0</v>
      </c>
      <c r="AA6" s="168">
        <v>652611</v>
      </c>
      <c r="AB6" s="175">
        <v>0</v>
      </c>
      <c r="AC6" s="175">
        <v>0</v>
      </c>
      <c r="AD6" s="168">
        <v>652611</v>
      </c>
      <c r="AE6" s="168">
        <v>1118279</v>
      </c>
      <c r="AF6" s="175">
        <v>0</v>
      </c>
      <c r="AG6" s="176">
        <v>1961</v>
      </c>
      <c r="AH6" s="177">
        <v>1961</v>
      </c>
      <c r="AI6" s="178">
        <v>0</v>
      </c>
      <c r="AJ6" s="178">
        <v>0</v>
      </c>
      <c r="AK6" s="179">
        <v>1118279</v>
      </c>
      <c r="AL6" s="178">
        <v>0</v>
      </c>
      <c r="AM6" s="178">
        <v>0</v>
      </c>
      <c r="AN6" s="180"/>
      <c r="AO6" s="180"/>
      <c r="AP6" s="180">
        <v>2031</v>
      </c>
      <c r="AQ6" s="181">
        <v>1772921</v>
      </c>
      <c r="AR6" s="181" t="s">
        <v>99</v>
      </c>
      <c r="AS6" s="181">
        <v>163497</v>
      </c>
      <c r="AT6" s="182">
        <v>163497</v>
      </c>
      <c r="AU6" s="183">
        <v>1772921</v>
      </c>
      <c r="AV6" s="182">
        <v>1936418</v>
      </c>
      <c r="AW6" s="184">
        <v>1961</v>
      </c>
    </row>
    <row r="7" spans="1:49" s="185" customFormat="1" ht="17.100000000000001" customHeight="1">
      <c r="A7" s="186">
        <v>2001</v>
      </c>
      <c r="B7" s="187">
        <v>1094114.382</v>
      </c>
      <c r="C7" s="187">
        <v>1820814.2089999998</v>
      </c>
      <c r="D7" s="187"/>
      <c r="E7" s="187">
        <v>2914928.591</v>
      </c>
      <c r="F7" s="187">
        <v>7007384.9680000003</v>
      </c>
      <c r="G7" s="187">
        <v>105250086.90000001</v>
      </c>
      <c r="H7" s="187">
        <v>21622339.307000004</v>
      </c>
      <c r="I7" s="187">
        <v>1556930</v>
      </c>
      <c r="J7" s="187">
        <v>135436741.17500001</v>
      </c>
      <c r="K7" s="187">
        <v>23588815</v>
      </c>
      <c r="L7" s="187">
        <v>112133032.63000001</v>
      </c>
      <c r="M7" s="187"/>
      <c r="N7" s="36" t="s">
        <v>2474</v>
      </c>
      <c r="O7" s="187">
        <v>324938.81699999998</v>
      </c>
      <c r="P7" s="188">
        <v>274398456.213</v>
      </c>
      <c r="Q7" s="189">
        <v>2001</v>
      </c>
      <c r="R7" s="190">
        <v>2001</v>
      </c>
      <c r="S7" s="187">
        <v>1163470.3289999999</v>
      </c>
      <c r="T7" s="187">
        <v>72354.052000000011</v>
      </c>
      <c r="U7" s="21">
        <v>1235824.3809999998</v>
      </c>
      <c r="V7" s="21"/>
      <c r="W7" s="88">
        <v>5444155.5240000002</v>
      </c>
      <c r="X7" s="88"/>
      <c r="Y7" s="88"/>
      <c r="Z7" s="191">
        <v>6679979.9050000003</v>
      </c>
      <c r="AA7" s="187">
        <v>2257584.7110000001</v>
      </c>
      <c r="AB7" s="187">
        <v>1820814.2089999998</v>
      </c>
      <c r="AC7" s="187">
        <v>72354.052000000011</v>
      </c>
      <c r="AD7" s="187">
        <v>4150752.9720000001</v>
      </c>
      <c r="AE7" s="187">
        <v>7007384.9680000003</v>
      </c>
      <c r="AF7" s="187">
        <v>105250086.90000001</v>
      </c>
      <c r="AG7" s="192">
        <v>2001</v>
      </c>
      <c r="AH7" s="193">
        <v>2001</v>
      </c>
      <c r="AI7" s="182">
        <v>21622339.307000004</v>
      </c>
      <c r="AJ7" s="182">
        <v>1556930</v>
      </c>
      <c r="AK7" s="182">
        <v>135436741.17500001</v>
      </c>
      <c r="AL7" s="182">
        <v>29032970.524</v>
      </c>
      <c r="AM7" s="182">
        <v>112133032.63000001</v>
      </c>
      <c r="AN7" s="182"/>
      <c r="AO7" s="182"/>
      <c r="AP7" s="182">
        <v>324938.81699999998</v>
      </c>
      <c r="AQ7" s="194">
        <v>281078436.11800003</v>
      </c>
      <c r="AR7" s="187">
        <v>4145320.7949999999</v>
      </c>
      <c r="AS7" s="182">
        <v>24662195</v>
      </c>
      <c r="AT7" s="182">
        <v>28807516</v>
      </c>
      <c r="AU7" s="182">
        <v>285223756.91300005</v>
      </c>
      <c r="AV7" s="182">
        <v>309885952</v>
      </c>
      <c r="AW7" s="195">
        <v>2001</v>
      </c>
    </row>
    <row r="8" spans="1:49" s="185" customFormat="1" ht="17.100000000000001" customHeight="1">
      <c r="A8" s="186">
        <v>2002</v>
      </c>
      <c r="B8" s="187">
        <v>1183989.78</v>
      </c>
      <c r="C8" s="187">
        <v>2078269.2</v>
      </c>
      <c r="D8" s="187"/>
      <c r="E8" s="187">
        <v>3262258.98</v>
      </c>
      <c r="F8" s="187">
        <v>6674541.659</v>
      </c>
      <c r="G8" s="187">
        <v>112990671.2</v>
      </c>
      <c r="H8" s="187">
        <v>17493063.934</v>
      </c>
      <c r="I8" s="187">
        <v>1771207</v>
      </c>
      <c r="J8" s="187">
        <v>138929483.79300001</v>
      </c>
      <c r="K8" s="187">
        <v>30535106</v>
      </c>
      <c r="L8" s="187">
        <v>119102904.74000001</v>
      </c>
      <c r="M8" s="187"/>
      <c r="N8" s="36">
        <v>0</v>
      </c>
      <c r="O8" s="187">
        <v>353022.50099999999</v>
      </c>
      <c r="P8" s="188">
        <v>292182776.014</v>
      </c>
      <c r="Q8" s="189">
        <v>2002</v>
      </c>
      <c r="R8" s="190">
        <v>2002</v>
      </c>
      <c r="S8" s="187">
        <v>1952684.193</v>
      </c>
      <c r="T8" s="187">
        <v>96103.335000000006</v>
      </c>
      <c r="U8" s="21">
        <v>2048787.5279999999</v>
      </c>
      <c r="V8" s="21"/>
      <c r="W8" s="88">
        <v>7801844.9313000003</v>
      </c>
      <c r="X8" s="88"/>
      <c r="Y8" s="88"/>
      <c r="Z8" s="191">
        <v>9850632.4593000002</v>
      </c>
      <c r="AA8" s="187">
        <v>3136673.9730000007</v>
      </c>
      <c r="AB8" s="187">
        <v>2078269.2</v>
      </c>
      <c r="AC8" s="187">
        <v>96103.335000000006</v>
      </c>
      <c r="AD8" s="187">
        <v>5311046.5080000004</v>
      </c>
      <c r="AE8" s="187">
        <v>6674541.659</v>
      </c>
      <c r="AF8" s="187">
        <v>112990671.2</v>
      </c>
      <c r="AG8" s="192">
        <v>2002</v>
      </c>
      <c r="AH8" s="193">
        <v>2002</v>
      </c>
      <c r="AI8" s="182">
        <v>17493063.934</v>
      </c>
      <c r="AJ8" s="182">
        <v>1771207</v>
      </c>
      <c r="AK8" s="182">
        <v>138929483.79300001</v>
      </c>
      <c r="AL8" s="182">
        <v>38336950.931299999</v>
      </c>
      <c r="AM8" s="182">
        <v>119102904.74000001</v>
      </c>
      <c r="AN8" s="182"/>
      <c r="AO8" s="182"/>
      <c r="AP8" s="182">
        <v>353022.50099999999</v>
      </c>
      <c r="AQ8" s="194">
        <v>302033408.47329998</v>
      </c>
      <c r="AR8" s="187">
        <v>4440656</v>
      </c>
      <c r="AS8" s="182">
        <v>25546883</v>
      </c>
      <c r="AT8" s="182">
        <v>29987539</v>
      </c>
      <c r="AU8" s="182">
        <v>306474064.47329998</v>
      </c>
      <c r="AV8" s="182">
        <v>332020947.47329998</v>
      </c>
      <c r="AW8" s="195">
        <v>2002</v>
      </c>
    </row>
    <row r="9" spans="1:49" s="185" customFormat="1" ht="17.100000000000001" customHeight="1">
      <c r="A9" s="186">
        <v>2003</v>
      </c>
      <c r="B9" s="187">
        <v>1478059.9819999998</v>
      </c>
      <c r="C9" s="187">
        <v>2001406.486</v>
      </c>
      <c r="D9" s="187"/>
      <c r="E9" s="187">
        <v>3479466.4679999999</v>
      </c>
      <c r="F9" s="187">
        <v>6959936.6799999997</v>
      </c>
      <c r="G9" s="187">
        <v>114971489.8</v>
      </c>
      <c r="H9" s="187">
        <v>16663865.210000001</v>
      </c>
      <c r="I9" s="187">
        <v>1674183</v>
      </c>
      <c r="J9" s="187">
        <v>140269474.69</v>
      </c>
      <c r="K9" s="187">
        <v>33075253.511</v>
      </c>
      <c r="L9" s="187">
        <v>129671762.759</v>
      </c>
      <c r="M9" s="187"/>
      <c r="N9" s="36">
        <v>0</v>
      </c>
      <c r="O9" s="187">
        <v>370124.78399999987</v>
      </c>
      <c r="P9" s="188">
        <v>306866082.21200001</v>
      </c>
      <c r="Q9" s="189">
        <v>2003</v>
      </c>
      <c r="R9" s="190">
        <v>2003</v>
      </c>
      <c r="S9" s="187">
        <v>3278881.378</v>
      </c>
      <c r="T9" s="187">
        <v>128635.63</v>
      </c>
      <c r="U9" s="21">
        <v>3407517.0079999999</v>
      </c>
      <c r="V9" s="21"/>
      <c r="W9" s="88">
        <v>7299392.2190000005</v>
      </c>
      <c r="X9" s="88"/>
      <c r="Y9" s="88"/>
      <c r="Z9" s="191">
        <v>10706909.227</v>
      </c>
      <c r="AA9" s="187">
        <v>4756941.3600000003</v>
      </c>
      <c r="AB9" s="187">
        <v>2001406.486</v>
      </c>
      <c r="AC9" s="187">
        <v>128635.63</v>
      </c>
      <c r="AD9" s="187">
        <v>6886983.4760000007</v>
      </c>
      <c r="AE9" s="187">
        <v>6959936.6799999997</v>
      </c>
      <c r="AF9" s="187">
        <v>114971489.8</v>
      </c>
      <c r="AG9" s="192">
        <v>2003</v>
      </c>
      <c r="AH9" s="193">
        <v>2003</v>
      </c>
      <c r="AI9" s="182">
        <v>16663865.210000001</v>
      </c>
      <c r="AJ9" s="182">
        <v>1674183</v>
      </c>
      <c r="AK9" s="182">
        <v>140269474.69</v>
      </c>
      <c r="AL9" s="182">
        <v>40374645.730000004</v>
      </c>
      <c r="AM9" s="182">
        <v>129671762.759</v>
      </c>
      <c r="AN9" s="182"/>
      <c r="AO9" s="182"/>
      <c r="AP9" s="182">
        <v>370124.78399999987</v>
      </c>
      <c r="AQ9" s="194">
        <v>317572991.43900001</v>
      </c>
      <c r="AR9" s="187">
        <v>4878705.6049999995</v>
      </c>
      <c r="AS9" s="182">
        <v>25304512</v>
      </c>
      <c r="AT9" s="182">
        <v>30183217.605</v>
      </c>
      <c r="AU9" s="182">
        <v>322451697.04400003</v>
      </c>
      <c r="AV9" s="182">
        <v>347756209.04400003</v>
      </c>
      <c r="AW9" s="195">
        <v>2003</v>
      </c>
    </row>
    <row r="10" spans="1:49" s="185" customFormat="1" ht="17.100000000000001" customHeight="1">
      <c r="A10" s="186">
        <v>2004</v>
      </c>
      <c r="B10" s="187">
        <v>1491142.0630000003</v>
      </c>
      <c r="C10" s="187">
        <v>1550354.8</v>
      </c>
      <c r="D10" s="187"/>
      <c r="E10" s="187">
        <v>3041496.8629999999</v>
      </c>
      <c r="F10" s="187">
        <v>5787070.3200000012</v>
      </c>
      <c r="G10" s="187">
        <v>122760315.61999999</v>
      </c>
      <c r="H10" s="187">
        <v>16084006.175999999</v>
      </c>
      <c r="I10" s="187">
        <v>733317.83</v>
      </c>
      <c r="J10" s="187">
        <v>145364709.94600001</v>
      </c>
      <c r="K10" s="187">
        <v>47652451</v>
      </c>
      <c r="L10" s="187">
        <v>130714815.623</v>
      </c>
      <c r="M10" s="187">
        <v>10822</v>
      </c>
      <c r="N10" s="36">
        <v>0</v>
      </c>
      <c r="O10" s="187">
        <v>406895.32700000005</v>
      </c>
      <c r="P10" s="188">
        <v>327191186.759</v>
      </c>
      <c r="Q10" s="189">
        <v>2004</v>
      </c>
      <c r="R10" s="190">
        <v>2004</v>
      </c>
      <c r="S10" s="187">
        <v>2707206</v>
      </c>
      <c r="T10" s="187">
        <v>112731.63520499998</v>
      </c>
      <c r="U10" s="187">
        <v>2819937.6352049997</v>
      </c>
      <c r="V10" s="187"/>
      <c r="W10" s="191">
        <v>7799490.0880000005</v>
      </c>
      <c r="X10" s="191">
        <v>339361.21833099984</v>
      </c>
      <c r="Y10" s="191">
        <v>3552538.2779810005</v>
      </c>
      <c r="Z10" s="196">
        <v>14511327</v>
      </c>
      <c r="AA10" s="187">
        <v>4198348.0630000001</v>
      </c>
      <c r="AB10" s="187">
        <v>1550354.8</v>
      </c>
      <c r="AC10" s="187">
        <v>112731.63520499998</v>
      </c>
      <c r="AD10" s="187">
        <v>5861434.4982049996</v>
      </c>
      <c r="AE10" s="187">
        <v>5787070.3200000012</v>
      </c>
      <c r="AF10" s="187">
        <v>122760315.61999999</v>
      </c>
      <c r="AG10" s="192">
        <v>2004</v>
      </c>
      <c r="AH10" s="193">
        <v>2004</v>
      </c>
      <c r="AI10" s="182">
        <v>16084006.175999999</v>
      </c>
      <c r="AJ10" s="182">
        <v>733317.83</v>
      </c>
      <c r="AK10" s="182">
        <v>145364709.94599998</v>
      </c>
      <c r="AL10" s="182">
        <v>55451941.088000007</v>
      </c>
      <c r="AM10" s="182">
        <v>130714815.623</v>
      </c>
      <c r="AN10" s="182">
        <v>350183.21833099995</v>
      </c>
      <c r="AO10" s="182">
        <v>3552538.2779810005</v>
      </c>
      <c r="AP10" s="182">
        <v>406895.32700000005</v>
      </c>
      <c r="AQ10" s="194">
        <v>341702513.978517</v>
      </c>
      <c r="AR10" s="187">
        <v>445452.61236399994</v>
      </c>
      <c r="AS10" s="197">
        <v>25885585</v>
      </c>
      <c r="AT10" s="182">
        <v>26331037.612364002</v>
      </c>
      <c r="AU10" s="182">
        <v>342147966.59088099</v>
      </c>
      <c r="AV10" s="182">
        <v>368033551.59088099</v>
      </c>
      <c r="AW10" s="195">
        <v>2004</v>
      </c>
    </row>
    <row r="11" spans="1:49" s="185" customFormat="1" ht="17.100000000000001" customHeight="1">
      <c r="A11" s="186">
        <v>2005</v>
      </c>
      <c r="B11" s="187">
        <v>1351427.4379999998</v>
      </c>
      <c r="C11" s="187">
        <v>1515588.405</v>
      </c>
      <c r="D11" s="187"/>
      <c r="E11" s="187">
        <v>2867015.8429999999</v>
      </c>
      <c r="F11" s="187">
        <v>5789778.0720000006</v>
      </c>
      <c r="G11" s="187">
        <v>129101944.145</v>
      </c>
      <c r="H11" s="187">
        <v>15529107.124999998</v>
      </c>
      <c r="I11" s="187">
        <v>786366</v>
      </c>
      <c r="J11" s="187">
        <v>151207195.34200001</v>
      </c>
      <c r="K11" s="187">
        <v>48310944.939999998</v>
      </c>
      <c r="L11" s="187">
        <v>146779022.87</v>
      </c>
      <c r="M11" s="187">
        <v>18862.948</v>
      </c>
      <c r="N11" s="36">
        <v>0</v>
      </c>
      <c r="O11" s="187">
        <v>575339.46700000006</v>
      </c>
      <c r="P11" s="188">
        <v>349758383.41000003</v>
      </c>
      <c r="Q11" s="189">
        <v>2005</v>
      </c>
      <c r="R11" s="190">
        <v>2005</v>
      </c>
      <c r="S11" s="187">
        <v>2184144</v>
      </c>
      <c r="T11" s="187">
        <v>137728.54387699999</v>
      </c>
      <c r="U11" s="187">
        <v>2321872.543877</v>
      </c>
      <c r="V11" s="187"/>
      <c r="W11" s="191">
        <v>9145952.7106657848</v>
      </c>
      <c r="X11" s="191">
        <v>385237.78095400007</v>
      </c>
      <c r="Y11" s="191">
        <v>2758544.3747449997</v>
      </c>
      <c r="Z11" s="196">
        <v>14611607.410241785</v>
      </c>
      <c r="AA11" s="187">
        <v>3535571.4380000001</v>
      </c>
      <c r="AB11" s="187">
        <v>1515588.405</v>
      </c>
      <c r="AC11" s="187">
        <v>137728.54387699999</v>
      </c>
      <c r="AD11" s="187">
        <v>5188888.3868770003</v>
      </c>
      <c r="AE11" s="187">
        <v>5789778.0720000006</v>
      </c>
      <c r="AF11" s="187">
        <v>129101944.145</v>
      </c>
      <c r="AG11" s="192">
        <v>2005</v>
      </c>
      <c r="AH11" s="193">
        <v>2005</v>
      </c>
      <c r="AI11" s="182">
        <v>15529107.124999998</v>
      </c>
      <c r="AJ11" s="182">
        <v>786366</v>
      </c>
      <c r="AK11" s="182">
        <v>151207195.34200001</v>
      </c>
      <c r="AL11" s="182">
        <v>57456897.65066579</v>
      </c>
      <c r="AM11" s="182">
        <v>146779022.87</v>
      </c>
      <c r="AN11" s="182">
        <v>404100.72895399999</v>
      </c>
      <c r="AO11" s="182">
        <v>2758544.3747449997</v>
      </c>
      <c r="AP11" s="182">
        <v>575339.46700000006</v>
      </c>
      <c r="AQ11" s="194">
        <v>364369989.82024187</v>
      </c>
      <c r="AR11" s="187">
        <v>269340.69582399999</v>
      </c>
      <c r="AS11" s="197">
        <v>24840181</v>
      </c>
      <c r="AT11" s="182">
        <v>25109521.695824001</v>
      </c>
      <c r="AU11" s="182">
        <v>364639330.51606584</v>
      </c>
      <c r="AV11" s="182">
        <v>389479511.5160659</v>
      </c>
      <c r="AW11" s="195">
        <v>2005</v>
      </c>
    </row>
    <row r="12" spans="1:49" s="185" customFormat="1" ht="17.100000000000001" customHeight="1">
      <c r="A12" s="186">
        <v>2006</v>
      </c>
      <c r="B12" s="187">
        <v>1162850.3536080001</v>
      </c>
      <c r="C12" s="187">
        <v>1751083.2548049998</v>
      </c>
      <c r="D12" s="187"/>
      <c r="E12" s="187">
        <v>2913933.6084129997</v>
      </c>
      <c r="F12" s="187">
        <v>5709387.8769999994</v>
      </c>
      <c r="G12" s="187">
        <v>134636585.10999998</v>
      </c>
      <c r="H12" s="187">
        <v>14306787.499999998</v>
      </c>
      <c r="I12" s="187">
        <v>1258155</v>
      </c>
      <c r="J12" s="187">
        <v>155910915.48699999</v>
      </c>
      <c r="K12" s="187">
        <v>54173773.399000004</v>
      </c>
      <c r="L12" s="187">
        <v>148748887.38800001</v>
      </c>
      <c r="M12" s="187">
        <v>21857.133952</v>
      </c>
      <c r="N12" s="36">
        <v>0</v>
      </c>
      <c r="O12" s="187">
        <v>677295.85300000012</v>
      </c>
      <c r="P12" s="188">
        <v>362446662.86936504</v>
      </c>
      <c r="Q12" s="189">
        <v>2006</v>
      </c>
      <c r="R12" s="190">
        <v>2006</v>
      </c>
      <c r="S12" s="187">
        <v>2163431.0138400001</v>
      </c>
      <c r="T12" s="187">
        <v>141256.45999500001</v>
      </c>
      <c r="U12" s="187">
        <v>2304687.4738349998</v>
      </c>
      <c r="V12" s="187"/>
      <c r="W12" s="191">
        <v>12964568.294</v>
      </c>
      <c r="X12" s="191">
        <v>489366.05500000063</v>
      </c>
      <c r="Y12" s="191">
        <v>2596730.8899999997</v>
      </c>
      <c r="Z12" s="196">
        <v>18355352.712834999</v>
      </c>
      <c r="AA12" s="187">
        <v>3326281.3674480002</v>
      </c>
      <c r="AB12" s="187">
        <v>1751083.2548049998</v>
      </c>
      <c r="AC12" s="187">
        <v>141256.45999500001</v>
      </c>
      <c r="AD12" s="187">
        <v>5218621.0822479995</v>
      </c>
      <c r="AE12" s="187">
        <v>5709387.8769999994</v>
      </c>
      <c r="AF12" s="187">
        <v>134636585.10999998</v>
      </c>
      <c r="AG12" s="192">
        <v>2006</v>
      </c>
      <c r="AH12" s="193">
        <v>2006</v>
      </c>
      <c r="AI12" s="182">
        <v>14306787.499999998</v>
      </c>
      <c r="AJ12" s="182">
        <v>1258155</v>
      </c>
      <c r="AK12" s="182">
        <v>155910915.48699999</v>
      </c>
      <c r="AL12" s="182">
        <v>67138341.693000004</v>
      </c>
      <c r="AM12" s="182">
        <v>148748887.38800001</v>
      </c>
      <c r="AN12" s="182">
        <v>511223.188952</v>
      </c>
      <c r="AO12" s="182">
        <v>2596730.8899999997</v>
      </c>
      <c r="AP12" s="182">
        <v>677295.85300000012</v>
      </c>
      <c r="AQ12" s="194">
        <v>380802015.58219999</v>
      </c>
      <c r="AR12" s="187">
        <v>378693</v>
      </c>
      <c r="AS12" s="197">
        <v>21808234</v>
      </c>
      <c r="AT12" s="182">
        <v>22186927</v>
      </c>
      <c r="AU12" s="182">
        <v>381180709.44799304</v>
      </c>
      <c r="AV12" s="182">
        <v>402988942.58219999</v>
      </c>
      <c r="AW12" s="195">
        <v>2006</v>
      </c>
    </row>
    <row r="13" spans="1:49" s="185" customFormat="1" ht="17.100000000000001" customHeight="1">
      <c r="A13" s="186">
        <v>2007</v>
      </c>
      <c r="B13" s="187">
        <v>1368477.6458139999</v>
      </c>
      <c r="C13" s="187">
        <v>1410812.7859999998</v>
      </c>
      <c r="D13" s="187"/>
      <c r="E13" s="187">
        <v>2779290.431814</v>
      </c>
      <c r="F13" s="187">
        <v>6061544.7680000011</v>
      </c>
      <c r="G13" s="187">
        <v>149623092.03500003</v>
      </c>
      <c r="H13" s="187">
        <v>15702736.331000002</v>
      </c>
      <c r="I13" s="187">
        <v>2027701</v>
      </c>
      <c r="J13" s="187">
        <v>173415074.134</v>
      </c>
      <c r="K13" s="187">
        <v>60464207.328000002</v>
      </c>
      <c r="L13" s="187">
        <v>142937163.654966</v>
      </c>
      <c r="M13" s="187">
        <v>26955.113936999995</v>
      </c>
      <c r="N13" s="36">
        <v>0</v>
      </c>
      <c r="O13" s="187">
        <v>578356.30197999999</v>
      </c>
      <c r="P13" s="188">
        <v>380201046.964697</v>
      </c>
      <c r="Q13" s="189">
        <v>2007</v>
      </c>
      <c r="R13" s="190">
        <v>2007</v>
      </c>
      <c r="S13" s="187">
        <v>2106791.0075299996</v>
      </c>
      <c r="T13" s="187">
        <v>156380.55398</v>
      </c>
      <c r="U13" s="187">
        <v>2263171.5615100004</v>
      </c>
      <c r="V13" s="187"/>
      <c r="W13" s="191">
        <v>15941210.614430003</v>
      </c>
      <c r="X13" s="191">
        <v>803869.13033300033</v>
      </c>
      <c r="Y13" s="191">
        <v>3085139.65026</v>
      </c>
      <c r="Z13" s="196">
        <v>22093390.956533004</v>
      </c>
      <c r="AA13" s="187">
        <v>3475268.6533439998</v>
      </c>
      <c r="AB13" s="187">
        <v>1410812.7859999998</v>
      </c>
      <c r="AC13" s="187">
        <v>156380.55398</v>
      </c>
      <c r="AD13" s="187">
        <v>5042461.9933240004</v>
      </c>
      <c r="AE13" s="187">
        <v>6061544.7680000011</v>
      </c>
      <c r="AF13" s="187">
        <v>149623092.03500003</v>
      </c>
      <c r="AG13" s="192">
        <v>2007</v>
      </c>
      <c r="AH13" s="193">
        <v>2007</v>
      </c>
      <c r="AI13" s="182">
        <v>15702736.331000002</v>
      </c>
      <c r="AJ13" s="182">
        <v>2027701</v>
      </c>
      <c r="AK13" s="182">
        <v>173415074.13400003</v>
      </c>
      <c r="AL13" s="182">
        <v>76405417.942430004</v>
      </c>
      <c r="AM13" s="182">
        <v>142937163.654966</v>
      </c>
      <c r="AN13" s="182">
        <v>830824.24427000002</v>
      </c>
      <c r="AO13" s="182">
        <v>3085139.65026</v>
      </c>
      <c r="AP13" s="182">
        <v>578356.30197999999</v>
      </c>
      <c r="AQ13" s="194">
        <v>402294437.92123002</v>
      </c>
      <c r="AR13" s="187">
        <v>830063</v>
      </c>
      <c r="AS13" s="197">
        <v>22282788</v>
      </c>
      <c r="AT13" s="198">
        <v>23112851</v>
      </c>
      <c r="AU13" s="182">
        <v>403124501.47451001</v>
      </c>
      <c r="AV13" s="198">
        <v>425407288.92123002</v>
      </c>
      <c r="AW13" s="195">
        <v>2007</v>
      </c>
    </row>
    <row r="14" spans="1:49" s="185" customFormat="1" ht="17.100000000000001" customHeight="1">
      <c r="A14" s="186">
        <v>2008</v>
      </c>
      <c r="B14" s="187">
        <v>1271034.3</v>
      </c>
      <c r="C14" s="187">
        <v>2492539.199</v>
      </c>
      <c r="D14" s="187">
        <v>72426.677767999994</v>
      </c>
      <c r="E14" s="187">
        <v>3836000.1767680002</v>
      </c>
      <c r="F14" s="187">
        <v>6928993.3169999998</v>
      </c>
      <c r="G14" s="187">
        <v>167227036.60677201</v>
      </c>
      <c r="H14" s="187">
        <v>7981563.4290399998</v>
      </c>
      <c r="I14" s="187">
        <v>1517763</v>
      </c>
      <c r="J14" s="187">
        <v>183655356.35281199</v>
      </c>
      <c r="K14" s="187">
        <v>55909252.481579997</v>
      </c>
      <c r="L14" s="187">
        <v>150957935.64399999</v>
      </c>
      <c r="M14" s="187">
        <v>68618.727996999995</v>
      </c>
      <c r="N14" s="36">
        <v>0</v>
      </c>
      <c r="O14" s="187">
        <v>502707.65572999994</v>
      </c>
      <c r="P14" s="187">
        <v>394929871.03888702</v>
      </c>
      <c r="Q14" s="189">
        <v>2008</v>
      </c>
      <c r="R14" s="190">
        <v>2008</v>
      </c>
      <c r="S14" s="187">
        <v>1581092.5619999999</v>
      </c>
      <c r="T14" s="187">
        <v>145557.80686899999</v>
      </c>
      <c r="U14" s="187">
        <v>1726650.3688690001</v>
      </c>
      <c r="V14" s="187"/>
      <c r="W14" s="187">
        <v>18610099.234666001</v>
      </c>
      <c r="X14" s="187">
        <v>1304806.0974440007</v>
      </c>
      <c r="Y14" s="187">
        <v>5054422.4103330011</v>
      </c>
      <c r="Z14" s="187">
        <v>26695978.111312002</v>
      </c>
      <c r="AA14" s="187">
        <v>2852126.8620000002</v>
      </c>
      <c r="AB14" s="187">
        <v>2492539.199</v>
      </c>
      <c r="AC14" s="187">
        <v>217984.48463699999</v>
      </c>
      <c r="AD14" s="187">
        <v>5562650.5456370004</v>
      </c>
      <c r="AE14" s="187">
        <v>6928993.3169999998</v>
      </c>
      <c r="AF14" s="187">
        <v>167227036.60677201</v>
      </c>
      <c r="AG14" s="192">
        <v>2008</v>
      </c>
      <c r="AH14" s="193">
        <v>2008</v>
      </c>
      <c r="AI14" s="182">
        <v>7981563.4290399998</v>
      </c>
      <c r="AJ14" s="182">
        <v>1517763</v>
      </c>
      <c r="AK14" s="182">
        <v>183655356.35281199</v>
      </c>
      <c r="AL14" s="182">
        <v>74519351.716245994</v>
      </c>
      <c r="AM14" s="182">
        <v>150957935.64399999</v>
      </c>
      <c r="AN14" s="182">
        <v>1373424.8254410001</v>
      </c>
      <c r="AO14" s="182">
        <v>5054422.4103330011</v>
      </c>
      <c r="AP14" s="182">
        <v>502707.65572999994</v>
      </c>
      <c r="AQ14" s="194">
        <v>421625849.15019894</v>
      </c>
      <c r="AR14" s="187">
        <v>729276.54271000007</v>
      </c>
      <c r="AS14" s="180">
        <v>20255832</v>
      </c>
      <c r="AT14" s="198">
        <v>20985108.542709999</v>
      </c>
      <c r="AU14" s="182">
        <v>422355125.692909</v>
      </c>
      <c r="AV14" s="198">
        <v>442610957.69290894</v>
      </c>
      <c r="AW14" s="195">
        <v>2008</v>
      </c>
    </row>
    <row r="15" spans="1:49" s="185" customFormat="1" ht="17.100000000000001" customHeight="1">
      <c r="A15" s="186">
        <v>2009</v>
      </c>
      <c r="B15" s="187">
        <v>1170991.2999999998</v>
      </c>
      <c r="C15" s="187">
        <v>2827990.8265160001</v>
      </c>
      <c r="D15" s="187">
        <v>91728.441794999992</v>
      </c>
      <c r="E15" s="187">
        <v>4090710.5683110007</v>
      </c>
      <c r="F15" s="187">
        <v>7977657.8580000019</v>
      </c>
      <c r="G15" s="187">
        <v>185825633.102</v>
      </c>
      <c r="H15" s="187">
        <v>11970099.886999998</v>
      </c>
      <c r="I15" s="187">
        <v>761682</v>
      </c>
      <c r="J15" s="187">
        <v>206535072.847</v>
      </c>
      <c r="K15" s="187">
        <v>47579908.7491</v>
      </c>
      <c r="L15" s="187">
        <v>147770806.921</v>
      </c>
      <c r="M15" s="187">
        <v>106104.17239594398</v>
      </c>
      <c r="N15" s="36">
        <v>0</v>
      </c>
      <c r="O15" s="187">
        <v>696952.56016000011</v>
      </c>
      <c r="P15" s="187">
        <v>406779555.81796688</v>
      </c>
      <c r="Q15" s="189">
        <v>2009</v>
      </c>
      <c r="R15" s="190">
        <v>2009</v>
      </c>
      <c r="S15" s="187">
        <v>1425108.6680000001</v>
      </c>
      <c r="T15" s="187">
        <v>125342.83566500002</v>
      </c>
      <c r="U15" s="187">
        <v>1550451.5036649997</v>
      </c>
      <c r="V15" s="187"/>
      <c r="W15" s="187">
        <v>16906100.211658001</v>
      </c>
      <c r="X15" s="187">
        <v>1684504.3350549992</v>
      </c>
      <c r="Y15" s="187">
        <v>5826997.6354809999</v>
      </c>
      <c r="Z15" s="187">
        <v>25968053.685858998</v>
      </c>
      <c r="AA15" s="187">
        <v>2596099.9680000003</v>
      </c>
      <c r="AB15" s="187">
        <v>2827990.8265160001</v>
      </c>
      <c r="AC15" s="187">
        <v>217071.27746000001</v>
      </c>
      <c r="AD15" s="187">
        <v>5641162.0719760004</v>
      </c>
      <c r="AE15" s="187">
        <v>7977657.8580000019</v>
      </c>
      <c r="AF15" s="187">
        <v>185825633.102</v>
      </c>
      <c r="AG15" s="192">
        <v>2009</v>
      </c>
      <c r="AH15" s="193">
        <v>2009</v>
      </c>
      <c r="AI15" s="182">
        <v>11970099.886999998</v>
      </c>
      <c r="AJ15" s="182">
        <v>761682</v>
      </c>
      <c r="AK15" s="182">
        <v>206535072.847</v>
      </c>
      <c r="AL15" s="182">
        <v>64486008.960758001</v>
      </c>
      <c r="AM15" s="182">
        <v>147770806.921</v>
      </c>
      <c r="AN15" s="182">
        <v>1790608.5074509445</v>
      </c>
      <c r="AO15" s="182">
        <v>5826997.6354809999</v>
      </c>
      <c r="AP15" s="182">
        <v>696952.56016000011</v>
      </c>
      <c r="AQ15" s="194">
        <v>432747609.5038259</v>
      </c>
      <c r="AR15" s="187">
        <v>856135.41659399995</v>
      </c>
      <c r="AS15" s="180">
        <v>18843716</v>
      </c>
      <c r="AT15" s="198">
        <v>19699851.416593999</v>
      </c>
      <c r="AU15" s="182">
        <v>433603744.92041999</v>
      </c>
      <c r="AV15" s="198">
        <v>452447460.92041993</v>
      </c>
      <c r="AW15" s="195">
        <v>2009</v>
      </c>
    </row>
    <row r="16" spans="1:49" s="185" customFormat="1" ht="17.100000000000001" customHeight="1">
      <c r="A16" s="186">
        <v>2010</v>
      </c>
      <c r="B16" s="187">
        <v>1458368.2999999998</v>
      </c>
      <c r="C16" s="187">
        <v>2789933.7511349996</v>
      </c>
      <c r="D16" s="187">
        <v>144239.76888700004</v>
      </c>
      <c r="E16" s="187">
        <v>4392541.820022</v>
      </c>
      <c r="F16" s="187">
        <v>8359872.7409999995</v>
      </c>
      <c r="G16" s="187">
        <v>189927487.07370001</v>
      </c>
      <c r="H16" s="187">
        <v>10874370.521183997</v>
      </c>
      <c r="I16" s="187">
        <v>2287541</v>
      </c>
      <c r="J16" s="187">
        <v>211449271.335884</v>
      </c>
      <c r="K16" s="187">
        <v>70081454.571720004</v>
      </c>
      <c r="L16" s="187">
        <v>148595711.644003</v>
      </c>
      <c r="M16" s="187">
        <v>134491.11827075001</v>
      </c>
      <c r="N16" s="36">
        <v>0</v>
      </c>
      <c r="O16" s="187">
        <v>730695.24206399987</v>
      </c>
      <c r="P16" s="187">
        <v>435384165.73196375</v>
      </c>
      <c r="Q16" s="199">
        <v>2010</v>
      </c>
      <c r="R16" s="200">
        <v>2010</v>
      </c>
      <c r="S16" s="187">
        <v>1881191.9697389998</v>
      </c>
      <c r="T16" s="187">
        <v>198168.74428704398</v>
      </c>
      <c r="U16" s="187">
        <v>2079360.7140260439</v>
      </c>
      <c r="V16" s="187"/>
      <c r="W16" s="88">
        <v>23930683</v>
      </c>
      <c r="X16" s="88">
        <v>4343566.5211820379</v>
      </c>
      <c r="Y16" s="88">
        <v>8080232.9320600014</v>
      </c>
      <c r="Z16" s="1842">
        <v>38433844</v>
      </c>
      <c r="AA16" s="187">
        <v>3339560.2697390001</v>
      </c>
      <c r="AB16" s="187">
        <v>2789933.7511349996</v>
      </c>
      <c r="AC16" s="187">
        <v>342408.51317404403</v>
      </c>
      <c r="AD16" s="187">
        <v>6471902.5340480432</v>
      </c>
      <c r="AE16" s="187">
        <v>8359872.7409999995</v>
      </c>
      <c r="AF16" s="187">
        <v>189927487.07370001</v>
      </c>
      <c r="AG16" s="192">
        <v>2010</v>
      </c>
      <c r="AH16" s="193">
        <v>2010</v>
      </c>
      <c r="AI16" s="182">
        <v>10874370.521183997</v>
      </c>
      <c r="AJ16" s="182">
        <v>2287541</v>
      </c>
      <c r="AK16" s="182">
        <v>211449271.335884</v>
      </c>
      <c r="AL16" s="182">
        <v>94012137.571720004</v>
      </c>
      <c r="AM16" s="182">
        <v>148595711.644003</v>
      </c>
      <c r="AN16" s="182">
        <v>4478057.639452789</v>
      </c>
      <c r="AO16" s="182">
        <v>8080232.9320600014</v>
      </c>
      <c r="AP16" s="182">
        <v>730695.24206399987</v>
      </c>
      <c r="AQ16" s="201">
        <v>473818009.13647687</v>
      </c>
      <c r="AR16" s="187">
        <v>842195.90547799994</v>
      </c>
      <c r="AS16" s="180">
        <v>20368158</v>
      </c>
      <c r="AT16" s="198">
        <v>21210353.905478001</v>
      </c>
      <c r="AU16" s="182">
        <v>474660205.04195482</v>
      </c>
      <c r="AV16" s="198">
        <v>495028363.04195487</v>
      </c>
      <c r="AW16" s="195">
        <v>2010</v>
      </c>
    </row>
    <row r="17" spans="1:49" s="185" customFormat="1" ht="17.100000000000001" customHeight="1">
      <c r="A17" s="186">
        <v>2011</v>
      </c>
      <c r="B17" s="187">
        <v>1438933.2239999999</v>
      </c>
      <c r="C17" s="187">
        <v>3232984.5726039996</v>
      </c>
      <c r="D17" s="187">
        <v>143036.06439000001</v>
      </c>
      <c r="E17" s="187">
        <v>4814953.8609940009</v>
      </c>
      <c r="F17" s="187">
        <v>8503982.8189999983</v>
      </c>
      <c r="G17" s="187">
        <v>191011864.22041997</v>
      </c>
      <c r="H17" s="187">
        <v>9456338.3800000008</v>
      </c>
      <c r="I17" s="187">
        <v>2232618</v>
      </c>
      <c r="J17" s="187">
        <v>211204803.41941997</v>
      </c>
      <c r="K17" s="187">
        <v>71668084.724660009</v>
      </c>
      <c r="L17" s="187">
        <v>154723106.78100002</v>
      </c>
      <c r="M17" s="187">
        <v>177741.66862240003</v>
      </c>
      <c r="N17" s="36">
        <v>0</v>
      </c>
      <c r="O17" s="187">
        <v>820532.99905000022</v>
      </c>
      <c r="P17" s="187">
        <v>443409223.45374632</v>
      </c>
      <c r="Q17" s="189">
        <v>2011</v>
      </c>
      <c r="R17" s="190">
        <v>2011</v>
      </c>
      <c r="S17" s="187">
        <v>2739934.4760070001</v>
      </c>
      <c r="T17" s="187">
        <v>275763.25197799999</v>
      </c>
      <c r="U17" s="187">
        <v>3015697.7279849998</v>
      </c>
      <c r="V17" s="187"/>
      <c r="W17" s="187">
        <v>29811298.837472998</v>
      </c>
      <c r="X17" s="187">
        <v>7414645.3839829974</v>
      </c>
      <c r="Y17" s="187">
        <v>12429066.774436999</v>
      </c>
      <c r="Z17" s="187">
        <v>52670708.723878004</v>
      </c>
      <c r="AA17" s="187">
        <v>4178867.7000070005</v>
      </c>
      <c r="AB17" s="187">
        <v>3232984.5726039996</v>
      </c>
      <c r="AC17" s="187">
        <v>418799.316368</v>
      </c>
      <c r="AD17" s="187">
        <v>7830651.5889789993</v>
      </c>
      <c r="AE17" s="187">
        <v>8503982.8189999983</v>
      </c>
      <c r="AF17" s="187">
        <v>191011864.22041997</v>
      </c>
      <c r="AG17" s="192">
        <v>2011</v>
      </c>
      <c r="AH17" s="193">
        <v>2011</v>
      </c>
      <c r="AI17" s="187">
        <v>9456338.3800000008</v>
      </c>
      <c r="AJ17" s="187">
        <v>2232618</v>
      </c>
      <c r="AK17" s="187">
        <v>211204803.41941997</v>
      </c>
      <c r="AL17" s="187">
        <v>101479383.56213298</v>
      </c>
      <c r="AM17" s="187">
        <v>154723106.78100002</v>
      </c>
      <c r="AN17" s="187">
        <v>7592387.0526053999</v>
      </c>
      <c r="AO17" s="187">
        <v>12429066.774436999</v>
      </c>
      <c r="AP17" s="187">
        <v>820532.99905000022</v>
      </c>
      <c r="AQ17" s="194">
        <v>496079932.1776244</v>
      </c>
      <c r="AR17" s="187">
        <v>813433.58068589994</v>
      </c>
      <c r="AS17" s="180">
        <v>21274450</v>
      </c>
      <c r="AT17" s="198">
        <v>22087883.580685899</v>
      </c>
      <c r="AU17" s="182">
        <v>496893365.75831026</v>
      </c>
      <c r="AV17" s="198">
        <v>518167815.75831032</v>
      </c>
      <c r="AW17" s="195">
        <v>2011</v>
      </c>
    </row>
    <row r="18" spans="1:49" s="185" customFormat="1" ht="17.100000000000001" customHeight="1">
      <c r="A18" s="186">
        <v>2012</v>
      </c>
      <c r="B18" s="187">
        <v>1303282.251866</v>
      </c>
      <c r="C18" s="187">
        <v>3683261.6697049998</v>
      </c>
      <c r="D18" s="187">
        <v>153079.92378799996</v>
      </c>
      <c r="E18" s="187">
        <v>5139623.8453590004</v>
      </c>
      <c r="F18" s="187">
        <v>8767761.6720000003</v>
      </c>
      <c r="G18" s="187">
        <v>190561956.76082802</v>
      </c>
      <c r="H18" s="187">
        <v>13553419.549000002</v>
      </c>
      <c r="I18" s="187">
        <v>3452866.0032300004</v>
      </c>
      <c r="J18" s="187">
        <v>216336003.98505801</v>
      </c>
      <c r="K18" s="187">
        <v>75751137.305473015</v>
      </c>
      <c r="L18" s="187">
        <v>150327293.34187302</v>
      </c>
      <c r="M18" s="187">
        <v>210050.95000143998</v>
      </c>
      <c r="N18" s="36">
        <v>0</v>
      </c>
      <c r="O18" s="187">
        <v>752070.31723199994</v>
      </c>
      <c r="P18" s="187">
        <v>448516179.74499655</v>
      </c>
      <c r="Q18" s="189">
        <v>2012</v>
      </c>
      <c r="R18" s="190">
        <v>2012</v>
      </c>
      <c r="S18" s="187">
        <v>2136735.3876160001</v>
      </c>
      <c r="T18" s="187">
        <v>375941</v>
      </c>
      <c r="U18" s="187">
        <v>2512676.3876160001</v>
      </c>
      <c r="V18" s="187"/>
      <c r="W18" s="187">
        <v>35130796.071994998</v>
      </c>
      <c r="X18" s="187">
        <v>8407817.9157299977</v>
      </c>
      <c r="Y18" s="187">
        <v>12912737.090829002</v>
      </c>
      <c r="Z18" s="187">
        <v>58964027.889580004</v>
      </c>
      <c r="AA18" s="187">
        <v>3440017.6394819994</v>
      </c>
      <c r="AB18" s="187">
        <v>3683261.6697049998</v>
      </c>
      <c r="AC18" s="201">
        <v>529020.9237879999</v>
      </c>
      <c r="AD18" s="187">
        <v>7652300.2329749987</v>
      </c>
      <c r="AE18" s="187">
        <v>8767761.6720000003</v>
      </c>
      <c r="AF18" s="187">
        <v>190561956.76082802</v>
      </c>
      <c r="AG18" s="192">
        <v>2012</v>
      </c>
      <c r="AH18" s="193">
        <v>2012</v>
      </c>
      <c r="AI18" s="187">
        <v>13553419.549000002</v>
      </c>
      <c r="AJ18" s="187">
        <v>3452866.0032300004</v>
      </c>
      <c r="AK18" s="187">
        <v>216336003.98505801</v>
      </c>
      <c r="AL18" s="187">
        <v>110881933.37746798</v>
      </c>
      <c r="AM18" s="187">
        <v>150327293.34187302</v>
      </c>
      <c r="AN18" s="187">
        <v>8617868.8657314405</v>
      </c>
      <c r="AO18" s="187">
        <v>12912737.090829002</v>
      </c>
      <c r="AP18" s="187">
        <v>752070.31723199994</v>
      </c>
      <c r="AQ18" s="194">
        <v>507480207.63457638</v>
      </c>
      <c r="AR18" s="187">
        <v>2094121.3020290001</v>
      </c>
      <c r="AS18" s="180">
        <v>21627537</v>
      </c>
      <c r="AT18" s="198">
        <v>23721658.302028999</v>
      </c>
      <c r="AU18" s="182">
        <v>509574328.93660539</v>
      </c>
      <c r="AV18" s="198">
        <v>531201865.93660539</v>
      </c>
      <c r="AW18" s="195">
        <v>2012</v>
      </c>
    </row>
    <row r="19" spans="1:49" s="217" customFormat="1" ht="17.100000000000001" customHeight="1">
      <c r="A19" s="202">
        <v>2013</v>
      </c>
      <c r="B19" s="203">
        <v>1415626.3210000002</v>
      </c>
      <c r="C19" s="203">
        <v>4104660.7390800002</v>
      </c>
      <c r="D19" s="203">
        <v>159041.45439</v>
      </c>
      <c r="E19" s="203">
        <v>5679328.5144699998</v>
      </c>
      <c r="F19" s="203">
        <v>8054488.0410000021</v>
      </c>
      <c r="G19" s="203">
        <v>193064344.854</v>
      </c>
      <c r="H19" s="203">
        <v>13940534.390000001</v>
      </c>
      <c r="I19" s="203">
        <v>3525889.24</v>
      </c>
      <c r="J19" s="203">
        <v>218585256.52500004</v>
      </c>
      <c r="K19" s="203">
        <v>84560766.998999998</v>
      </c>
      <c r="L19" s="203">
        <v>138783972.76700002</v>
      </c>
      <c r="M19" s="203">
        <v>406403.33899999998</v>
      </c>
      <c r="N19" s="204">
        <v>0</v>
      </c>
      <c r="O19" s="203">
        <v>740935.35599999991</v>
      </c>
      <c r="P19" s="203">
        <v>448756663.49899995</v>
      </c>
      <c r="Q19" s="205">
        <v>2013</v>
      </c>
      <c r="R19" s="206">
        <v>2013</v>
      </c>
      <c r="S19" s="203">
        <v>2223571.9184099999</v>
      </c>
      <c r="T19" s="203">
        <v>491028</v>
      </c>
      <c r="U19" s="203">
        <v>2714599.9184099999</v>
      </c>
      <c r="V19" s="203"/>
      <c r="W19" s="203">
        <v>39839243.718999997</v>
      </c>
      <c r="X19" s="203">
        <v>9753255</v>
      </c>
      <c r="Y19" s="203">
        <v>14403169</v>
      </c>
      <c r="Z19" s="207">
        <v>66710267.309</v>
      </c>
      <c r="AA19" s="207">
        <v>3639198.2394099999</v>
      </c>
      <c r="AB19" s="208">
        <v>4104660.7390800002</v>
      </c>
      <c r="AC19" s="207">
        <v>650069.45438999997</v>
      </c>
      <c r="AD19" s="209">
        <v>8393928.4328800011</v>
      </c>
      <c r="AE19" s="207">
        <v>8054488.0410000021</v>
      </c>
      <c r="AF19" s="207">
        <v>193064344.854</v>
      </c>
      <c r="AG19" s="210">
        <v>2013</v>
      </c>
      <c r="AH19" s="211">
        <v>2013</v>
      </c>
      <c r="AI19" s="209">
        <v>13940534.390000001</v>
      </c>
      <c r="AJ19" s="207">
        <v>3525889.24</v>
      </c>
      <c r="AK19" s="207">
        <v>218585256.52500001</v>
      </c>
      <c r="AL19" s="207">
        <v>124400010.71799999</v>
      </c>
      <c r="AM19" s="207">
        <v>138783972.76700002</v>
      </c>
      <c r="AN19" s="207">
        <v>10159658</v>
      </c>
      <c r="AO19" s="207">
        <v>14403169</v>
      </c>
      <c r="AP19" s="207">
        <v>740935.35599999991</v>
      </c>
      <c r="AQ19" s="212">
        <v>515466930.80799997</v>
      </c>
      <c r="AR19" s="203">
        <v>1680942.1529999999</v>
      </c>
      <c r="AS19" s="213">
        <v>20021403</v>
      </c>
      <c r="AT19" s="214">
        <v>21702345.153000001</v>
      </c>
      <c r="AU19" s="215">
        <v>517147872.96099997</v>
      </c>
      <c r="AV19" s="214">
        <v>537169275.96099997</v>
      </c>
      <c r="AW19" s="216">
        <v>2013</v>
      </c>
    </row>
    <row r="20" spans="1:49" s="185" customFormat="1" ht="17.100000000000001" customHeight="1">
      <c r="A20" s="202">
        <v>2014</v>
      </c>
      <c r="B20" s="203">
        <v>781041.36441300006</v>
      </c>
      <c r="C20" s="203">
        <v>5068129.2220400004</v>
      </c>
      <c r="D20" s="203">
        <v>126456.26799999992</v>
      </c>
      <c r="E20" s="203">
        <v>5975626.8544529993</v>
      </c>
      <c r="F20" s="203">
        <v>8506059.7400000002</v>
      </c>
      <c r="G20" s="203">
        <v>195259331.450241</v>
      </c>
      <c r="H20" s="203">
        <v>6838456.9970000004</v>
      </c>
      <c r="I20" s="203">
        <v>568123.00016200007</v>
      </c>
      <c r="J20" s="203">
        <v>211171971.18740299</v>
      </c>
      <c r="K20" s="203">
        <v>65391033.522059992</v>
      </c>
      <c r="L20" s="203">
        <v>156406510.85528201</v>
      </c>
      <c r="M20" s="203">
        <v>570296.22715799999</v>
      </c>
      <c r="N20" s="203">
        <v>2743208.9410999995</v>
      </c>
      <c r="O20" s="203">
        <v>655810.24367200001</v>
      </c>
      <c r="P20" s="203">
        <v>442914457.831128</v>
      </c>
      <c r="Q20" s="205">
        <v>2014</v>
      </c>
      <c r="R20" s="206">
        <v>2014</v>
      </c>
      <c r="S20" s="203">
        <v>1354640.027976</v>
      </c>
      <c r="T20" s="203">
        <v>489280.95708900003</v>
      </c>
      <c r="U20" s="203">
        <v>1843920.9850649999</v>
      </c>
      <c r="V20" s="203"/>
      <c r="W20" s="203">
        <v>46320431.036867999</v>
      </c>
      <c r="X20" s="203">
        <v>14125394.134436997</v>
      </c>
      <c r="Y20" s="203">
        <v>16204885.982624</v>
      </c>
      <c r="Z20" s="203">
        <v>78494632.138994008</v>
      </c>
      <c r="AA20" s="203">
        <v>2135681.3923889999</v>
      </c>
      <c r="AB20" s="203">
        <v>5068129.2220400004</v>
      </c>
      <c r="AC20" s="203">
        <v>615737.22508899996</v>
      </c>
      <c r="AD20" s="203">
        <v>7819547.8395179994</v>
      </c>
      <c r="AE20" s="203">
        <v>8506059.7400000002</v>
      </c>
      <c r="AF20" s="203">
        <v>195259331.450241</v>
      </c>
      <c r="AG20" s="210">
        <v>2014</v>
      </c>
      <c r="AH20" s="211">
        <v>2014</v>
      </c>
      <c r="AI20" s="203">
        <v>6838456.9970000004</v>
      </c>
      <c r="AJ20" s="203">
        <v>568123.00016200007</v>
      </c>
      <c r="AK20" s="203">
        <v>211171971.18740302</v>
      </c>
      <c r="AL20" s="203">
        <v>111711464.55892801</v>
      </c>
      <c r="AM20" s="203">
        <v>156406510.85528201</v>
      </c>
      <c r="AN20" s="203">
        <v>14695690.361594999</v>
      </c>
      <c r="AO20" s="203">
        <v>18948094.923723999</v>
      </c>
      <c r="AP20" s="203">
        <v>655810.24367200001</v>
      </c>
      <c r="AQ20" s="218">
        <v>521409089.97012198</v>
      </c>
      <c r="AR20" s="203">
        <v>561812.7471429999</v>
      </c>
      <c r="AS20" s="213">
        <v>18407896</v>
      </c>
      <c r="AT20" s="214">
        <v>18969708.747143</v>
      </c>
      <c r="AU20" s="219">
        <v>521970902.71726501</v>
      </c>
      <c r="AV20" s="214">
        <v>540378798.71726489</v>
      </c>
      <c r="AW20" s="216">
        <v>2014</v>
      </c>
    </row>
    <row r="21" spans="1:49" s="185" customFormat="1" ht="17.100000000000001" customHeight="1">
      <c r="A21" s="202">
        <v>2015</v>
      </c>
      <c r="B21" s="203">
        <v>608281.32513500005</v>
      </c>
      <c r="C21" s="203">
        <v>3650320.3457340002</v>
      </c>
      <c r="D21" s="203">
        <v>168446.99999999988</v>
      </c>
      <c r="E21" s="203">
        <v>4427048.6708690003</v>
      </c>
      <c r="F21" s="203">
        <v>7438270.9309999999</v>
      </c>
      <c r="G21" s="203">
        <v>199895424.44660002</v>
      </c>
      <c r="H21" s="203">
        <v>8822005.9602600001</v>
      </c>
      <c r="I21" s="203">
        <v>222471.54800000001</v>
      </c>
      <c r="J21" s="203">
        <v>216378172.88586</v>
      </c>
      <c r="K21" s="203">
        <v>43084104.467467993</v>
      </c>
      <c r="L21" s="203">
        <v>164762415.917</v>
      </c>
      <c r="M21" s="203">
        <v>624514.55400499993</v>
      </c>
      <c r="N21" s="203">
        <v>2838762.7399999993</v>
      </c>
      <c r="O21" s="203">
        <v>643163.93666400015</v>
      </c>
      <c r="P21" s="203">
        <v>432758183.17186606</v>
      </c>
      <c r="Q21" s="205">
        <v>2015</v>
      </c>
      <c r="R21" s="206">
        <v>2015</v>
      </c>
      <c r="S21" s="203">
        <v>931016.35984799988</v>
      </c>
      <c r="T21" s="203">
        <v>437974.62159200001</v>
      </c>
      <c r="U21" s="203">
        <v>1368990.98144</v>
      </c>
      <c r="V21" s="203"/>
      <c r="W21" s="203">
        <v>57514280.689263999</v>
      </c>
      <c r="X21" s="203">
        <v>16693434.050280999</v>
      </c>
      <c r="Y21" s="203">
        <v>19179948.461309005</v>
      </c>
      <c r="Z21" s="203">
        <v>94756654.182294026</v>
      </c>
      <c r="AA21" s="203">
        <v>1539297.6849829997</v>
      </c>
      <c r="AB21" s="203">
        <v>3650320.3457340002</v>
      </c>
      <c r="AC21" s="203">
        <v>606421.62159199989</v>
      </c>
      <c r="AD21" s="203">
        <v>5796039.6523090005</v>
      </c>
      <c r="AE21" s="203">
        <v>7438270.9309999999</v>
      </c>
      <c r="AF21" s="203">
        <v>199895424.44660002</v>
      </c>
      <c r="AG21" s="210">
        <v>2015</v>
      </c>
      <c r="AH21" s="211">
        <v>2015</v>
      </c>
      <c r="AI21" s="203">
        <v>8822005.9602600001</v>
      </c>
      <c r="AJ21" s="203">
        <v>222471.54800000001</v>
      </c>
      <c r="AK21" s="203">
        <v>216378172.88586</v>
      </c>
      <c r="AL21" s="203">
        <v>100598385.15673201</v>
      </c>
      <c r="AM21" s="203">
        <v>164762415.917</v>
      </c>
      <c r="AN21" s="203">
        <v>17317948.604286</v>
      </c>
      <c r="AO21" s="203">
        <v>22018711.201309003</v>
      </c>
      <c r="AP21" s="203">
        <v>643163.93666400015</v>
      </c>
      <c r="AQ21" s="218">
        <v>527514837.35416001</v>
      </c>
      <c r="AR21" s="203">
        <v>576355.31900000002</v>
      </c>
      <c r="AS21" s="213">
        <v>19710610</v>
      </c>
      <c r="AT21" s="214">
        <v>20286965.318999998</v>
      </c>
      <c r="AU21" s="219">
        <v>528091192.67316002</v>
      </c>
      <c r="AV21" s="214">
        <v>547801802.67316008</v>
      </c>
      <c r="AW21" s="216">
        <v>2015</v>
      </c>
    </row>
    <row r="22" spans="1:49" s="185" customFormat="1" ht="17.100000000000001" customHeight="1">
      <c r="A22" s="202">
        <v>2016</v>
      </c>
      <c r="B22" s="203">
        <v>869712.02842099988</v>
      </c>
      <c r="C22" s="203">
        <v>3787310.3730859999</v>
      </c>
      <c r="D22" s="203">
        <v>177795.53308600001</v>
      </c>
      <c r="E22" s="203">
        <v>4834817.9345929995</v>
      </c>
      <c r="F22" s="203">
        <v>7760681.7637599995</v>
      </c>
      <c r="G22" s="203">
        <v>200151489.20649302</v>
      </c>
      <c r="H22" s="203">
        <v>13054769.948999999</v>
      </c>
      <c r="I22" s="203">
        <v>368541</v>
      </c>
      <c r="J22" s="203">
        <v>221335481.91925305</v>
      </c>
      <c r="K22" s="203">
        <v>43688294.307815</v>
      </c>
      <c r="L22" s="203">
        <v>161995104.19815198</v>
      </c>
      <c r="M22" s="203">
        <v>1098063.838948</v>
      </c>
      <c r="N22" s="203">
        <v>2789084.4934200002</v>
      </c>
      <c r="O22" s="203">
        <v>573195.73269200011</v>
      </c>
      <c r="P22" s="203">
        <v>436314042.42487299</v>
      </c>
      <c r="Q22" s="205">
        <v>2016</v>
      </c>
      <c r="R22" s="206">
        <v>2016</v>
      </c>
      <c r="S22" s="203">
        <v>1289436.630506</v>
      </c>
      <c r="T22" s="203">
        <v>509330.64871999994</v>
      </c>
      <c r="U22" s="203">
        <v>1798767.279226</v>
      </c>
      <c r="V22" s="203">
        <v>1287994.6115999999</v>
      </c>
      <c r="W22" s="203">
        <v>53233975.437941998</v>
      </c>
      <c r="X22" s="203">
        <v>17837596.032515999</v>
      </c>
      <c r="Y22" s="203">
        <v>29748059.762147002</v>
      </c>
      <c r="Z22" s="203">
        <v>103906393.12343101</v>
      </c>
      <c r="AA22" s="203">
        <v>2159148.6589270001</v>
      </c>
      <c r="AB22" s="203">
        <v>3787310.3730859999</v>
      </c>
      <c r="AC22" s="203">
        <v>687126.18180600007</v>
      </c>
      <c r="AD22" s="203">
        <v>6633585.2138189999</v>
      </c>
      <c r="AE22" s="203">
        <v>7760681.7637599995</v>
      </c>
      <c r="AF22" s="203">
        <v>201439483.818093</v>
      </c>
      <c r="AG22" s="210">
        <v>2016</v>
      </c>
      <c r="AH22" s="211">
        <v>2016</v>
      </c>
      <c r="AI22" s="203">
        <v>13054769.948999999</v>
      </c>
      <c r="AJ22" s="203">
        <v>368541</v>
      </c>
      <c r="AK22" s="203">
        <v>222623476.53085294</v>
      </c>
      <c r="AL22" s="203">
        <v>96922269.745756999</v>
      </c>
      <c r="AM22" s="203">
        <v>161995104.19815198</v>
      </c>
      <c r="AN22" s="203">
        <v>18935659.871464003</v>
      </c>
      <c r="AO22" s="203">
        <v>32537144.255567003</v>
      </c>
      <c r="AP22" s="203">
        <v>573195.73269200011</v>
      </c>
      <c r="AQ22" s="218">
        <v>540220435.54830396</v>
      </c>
      <c r="AR22" s="203">
        <v>220418.54296099994</v>
      </c>
      <c r="AS22" s="213">
        <v>20543736</v>
      </c>
      <c r="AT22" s="214">
        <v>20764154.542961001</v>
      </c>
      <c r="AU22" s="219">
        <v>540440854.09126496</v>
      </c>
      <c r="AV22" s="214">
        <v>560984590.09126496</v>
      </c>
      <c r="AW22" s="216">
        <v>2016</v>
      </c>
    </row>
    <row r="23" spans="1:49" s="185" customFormat="1" ht="17.100000000000001" customHeight="1">
      <c r="A23" s="202">
        <v>2017</v>
      </c>
      <c r="B23" s="203">
        <v>917299.97899999993</v>
      </c>
      <c r="C23" s="203">
        <v>4186352.5429999991</v>
      </c>
      <c r="D23" s="203">
        <v>158854.81900000002</v>
      </c>
      <c r="E23" s="203">
        <v>5262507.3409999991</v>
      </c>
      <c r="F23" s="203">
        <v>4426611.0989999995</v>
      </c>
      <c r="G23" s="203">
        <v>222759888.39699998</v>
      </c>
      <c r="H23" s="203">
        <v>5224767.9020000007</v>
      </c>
      <c r="I23" s="203">
        <v>220183</v>
      </c>
      <c r="J23" s="203">
        <v>232631450.398</v>
      </c>
      <c r="K23" s="203">
        <v>33955124.814999998</v>
      </c>
      <c r="L23" s="203">
        <v>148426724.82299998</v>
      </c>
      <c r="M23" s="203">
        <v>2693481.08</v>
      </c>
      <c r="N23" s="203">
        <v>3001432.9199999995</v>
      </c>
      <c r="O23" s="203">
        <v>513346.87399999995</v>
      </c>
      <c r="P23" s="203">
        <v>426484068.25099999</v>
      </c>
      <c r="Q23" s="205">
        <v>2017</v>
      </c>
      <c r="R23" s="206">
        <v>2017</v>
      </c>
      <c r="S23" s="203">
        <v>1346205.317</v>
      </c>
      <c r="T23" s="203">
        <v>386460.82299999997</v>
      </c>
      <c r="U23" s="203">
        <v>1732666.14</v>
      </c>
      <c r="V23" s="203">
        <v>4700090.3990000002</v>
      </c>
      <c r="W23" s="203">
        <v>65663865.359999992</v>
      </c>
      <c r="X23" s="203">
        <v>21451880.5</v>
      </c>
      <c r="Y23" s="203">
        <v>33193031.145000003</v>
      </c>
      <c r="Z23" s="203">
        <v>126741533.54399998</v>
      </c>
      <c r="AA23" s="203">
        <v>2263505.2960000006</v>
      </c>
      <c r="AB23" s="203">
        <v>4186352.5429999991</v>
      </c>
      <c r="AC23" s="203">
        <v>545315.64199999999</v>
      </c>
      <c r="AD23" s="203">
        <v>6995173.4810000006</v>
      </c>
      <c r="AE23" s="203">
        <v>4426611.0989999995</v>
      </c>
      <c r="AF23" s="203">
        <v>227459978.79599997</v>
      </c>
      <c r="AG23" s="210">
        <v>2017</v>
      </c>
      <c r="AH23" s="211">
        <v>2017</v>
      </c>
      <c r="AI23" s="203">
        <v>5224767.9020000007</v>
      </c>
      <c r="AJ23" s="203">
        <v>220183</v>
      </c>
      <c r="AK23" s="203">
        <v>237331540.79700002</v>
      </c>
      <c r="AL23" s="203">
        <v>99618990.174999982</v>
      </c>
      <c r="AM23" s="203">
        <v>148426724.82299998</v>
      </c>
      <c r="AN23" s="203">
        <v>24145361.579999998</v>
      </c>
      <c r="AO23" s="203">
        <v>36194464.065000005</v>
      </c>
      <c r="AP23" s="203">
        <v>513346.87399999995</v>
      </c>
      <c r="AQ23" s="218">
        <v>553225601.79499996</v>
      </c>
      <c r="AR23" s="203">
        <v>304505.58799999999</v>
      </c>
      <c r="AS23" s="213">
        <v>22882019.316942997</v>
      </c>
      <c r="AT23" s="214">
        <v>23186524.904942997</v>
      </c>
      <c r="AU23" s="219">
        <v>553530107.3829999</v>
      </c>
      <c r="AV23" s="214">
        <v>576412126.69994295</v>
      </c>
      <c r="AW23" s="216">
        <v>2017</v>
      </c>
    </row>
    <row r="24" spans="1:49" s="185" customFormat="1" ht="17.100000000000001" customHeight="1">
      <c r="A24" s="220">
        <v>2018</v>
      </c>
      <c r="B24" s="221">
        <v>1101827.3095460001</v>
      </c>
      <c r="C24" s="221">
        <v>3911034.7799400003</v>
      </c>
      <c r="D24" s="221">
        <v>174371.804539</v>
      </c>
      <c r="E24" s="221">
        <v>5187233.8940249998</v>
      </c>
      <c r="F24" s="221">
        <v>2677039.9279999998</v>
      </c>
      <c r="G24" s="221">
        <v>220140570.39244199</v>
      </c>
      <c r="H24" s="221">
        <v>5845246.9249999998</v>
      </c>
      <c r="I24" s="221">
        <v>0</v>
      </c>
      <c r="J24" s="221">
        <v>228662857.24544197</v>
      </c>
      <c r="K24" s="221">
        <v>43133971.511052005</v>
      </c>
      <c r="L24" s="221">
        <v>133505261.383</v>
      </c>
      <c r="M24" s="221">
        <v>3663801.5812309999</v>
      </c>
      <c r="N24" s="221">
        <v>3645871.57</v>
      </c>
      <c r="O24" s="221">
        <v>528453.48300000001</v>
      </c>
      <c r="P24" s="221">
        <v>418327450.66775</v>
      </c>
      <c r="Q24" s="222">
        <v>2018</v>
      </c>
      <c r="R24" s="223">
        <v>2018</v>
      </c>
      <c r="S24" s="221">
        <v>1646574.098</v>
      </c>
      <c r="T24" s="221">
        <v>436644.84570200002</v>
      </c>
      <c r="U24" s="221">
        <v>2083218.943702</v>
      </c>
      <c r="V24" s="221">
        <v>8835428.4887999985</v>
      </c>
      <c r="W24" s="221">
        <v>73701635.268737003</v>
      </c>
      <c r="X24" s="221">
        <v>23512872.475560002</v>
      </c>
      <c r="Y24" s="221">
        <v>43387050.620857999</v>
      </c>
      <c r="Z24" s="221">
        <v>151520205.79765701</v>
      </c>
      <c r="AA24" s="221">
        <v>2748401.4075460001</v>
      </c>
      <c r="AB24" s="221">
        <v>3911034.7799400003</v>
      </c>
      <c r="AC24" s="221">
        <v>611016.650241</v>
      </c>
      <c r="AD24" s="221">
        <v>7270452.837727</v>
      </c>
      <c r="AE24" s="221">
        <v>2677039.9279999998</v>
      </c>
      <c r="AF24" s="221">
        <v>228975998.88124198</v>
      </c>
      <c r="AG24" s="224">
        <v>2018</v>
      </c>
      <c r="AH24" s="225">
        <v>2018</v>
      </c>
      <c r="AI24" s="221">
        <v>5845246.9249999998</v>
      </c>
      <c r="AJ24" s="221">
        <v>0</v>
      </c>
      <c r="AK24" s="221">
        <v>237498285.73424199</v>
      </c>
      <c r="AL24" s="221">
        <v>116835606.779789</v>
      </c>
      <c r="AM24" s="221">
        <v>133505261.383</v>
      </c>
      <c r="AN24" s="221">
        <v>27176674.056791</v>
      </c>
      <c r="AO24" s="221">
        <v>47032922.190857999</v>
      </c>
      <c r="AP24" s="221">
        <v>528453.48300000001</v>
      </c>
      <c r="AQ24" s="226">
        <v>569847656.46540701</v>
      </c>
      <c r="AR24" s="221">
        <v>798850.13833299989</v>
      </c>
      <c r="AS24" s="1843" t="s">
        <v>2475</v>
      </c>
      <c r="AT24" s="227" t="s">
        <v>2476</v>
      </c>
      <c r="AU24" s="228">
        <v>570646506.60373998</v>
      </c>
      <c r="AV24" s="227" t="s">
        <v>2477</v>
      </c>
      <c r="AW24" s="229">
        <v>2018</v>
      </c>
    </row>
    <row r="25" spans="1:49" s="185" customFormat="1" ht="17.100000000000001" customHeight="1">
      <c r="A25" s="230">
        <v>1</v>
      </c>
      <c r="B25" s="203">
        <v>60236</v>
      </c>
      <c r="C25" s="203">
        <v>303237.35358999996</v>
      </c>
      <c r="D25" s="203">
        <v>14454.717542999999</v>
      </c>
      <c r="E25" s="203">
        <v>377928.07113299996</v>
      </c>
      <c r="F25" s="203">
        <v>138528.73199999999</v>
      </c>
      <c r="G25" s="203">
        <v>21702041.785799999</v>
      </c>
      <c r="H25" s="203">
        <v>1242528.1429999999</v>
      </c>
      <c r="I25" s="203">
        <v>0</v>
      </c>
      <c r="J25" s="203">
        <v>23083098.660799999</v>
      </c>
      <c r="K25" s="231">
        <v>4837296.5951759992</v>
      </c>
      <c r="L25" s="231">
        <v>9825819.1239999998</v>
      </c>
      <c r="M25" s="231">
        <v>385275.55236600002</v>
      </c>
      <c r="N25" s="231">
        <v>383757.64</v>
      </c>
      <c r="O25" s="231">
        <v>50503.758000000002</v>
      </c>
      <c r="P25" s="231">
        <v>38943679.40147499</v>
      </c>
      <c r="Q25" s="232">
        <v>1</v>
      </c>
      <c r="R25" s="230">
        <v>1</v>
      </c>
      <c r="S25" s="233">
        <v>88016.54</v>
      </c>
      <c r="T25" s="233">
        <v>17883.253588</v>
      </c>
      <c r="U25" s="233">
        <v>105899.793588</v>
      </c>
      <c r="V25" s="233">
        <v>800963.90879999998</v>
      </c>
      <c r="W25" s="233">
        <v>7271178.3526400002</v>
      </c>
      <c r="X25" s="233">
        <v>1832380.5830060001</v>
      </c>
      <c r="Y25" s="233">
        <v>4337106.1833479991</v>
      </c>
      <c r="Z25" s="233">
        <v>14347528.821381999</v>
      </c>
      <c r="AA25" s="233">
        <v>148252.53999999998</v>
      </c>
      <c r="AB25" s="208">
        <v>303237.35358999996</v>
      </c>
      <c r="AC25" s="233">
        <v>32337.971130999998</v>
      </c>
      <c r="AD25" s="234">
        <v>483827.86472099996</v>
      </c>
      <c r="AE25" s="233">
        <v>138528.73199999999</v>
      </c>
      <c r="AF25" s="233">
        <v>22503005.694599997</v>
      </c>
      <c r="AG25" s="232">
        <v>1</v>
      </c>
      <c r="AH25" s="230">
        <v>1</v>
      </c>
      <c r="AI25" s="234">
        <v>1242528.1429999999</v>
      </c>
      <c r="AJ25" s="233">
        <v>0</v>
      </c>
      <c r="AK25" s="233">
        <v>23884062.569599997</v>
      </c>
      <c r="AL25" s="233">
        <v>12108474.947815999</v>
      </c>
      <c r="AM25" s="233">
        <v>9825819.1239999998</v>
      </c>
      <c r="AN25" s="233">
        <v>2217656.1353720003</v>
      </c>
      <c r="AO25" s="233">
        <v>4720863.8233479988</v>
      </c>
      <c r="AP25" s="233">
        <v>50503.758000000002</v>
      </c>
      <c r="AQ25" s="233">
        <v>53291208.222856998</v>
      </c>
      <c r="AR25" s="235">
        <v>103006.29615099999</v>
      </c>
      <c r="AS25" s="236" t="s">
        <v>2478</v>
      </c>
      <c r="AT25" s="236" t="s">
        <v>2478</v>
      </c>
      <c r="AU25" s="1731">
        <v>53394214.519007996</v>
      </c>
      <c r="AV25" s="236" t="s">
        <v>2478</v>
      </c>
      <c r="AW25" s="237">
        <v>1</v>
      </c>
    </row>
    <row r="26" spans="1:49" s="185" customFormat="1" ht="17.100000000000001" customHeight="1">
      <c r="A26" s="230">
        <v>2</v>
      </c>
      <c r="B26" s="203">
        <v>56076</v>
      </c>
      <c r="C26" s="203">
        <v>269444.42294000002</v>
      </c>
      <c r="D26" s="203">
        <v>11876.586617000001</v>
      </c>
      <c r="E26" s="203">
        <v>337397.00955699995</v>
      </c>
      <c r="F26" s="203">
        <v>124208.595</v>
      </c>
      <c r="G26" s="203">
        <v>19613590.588300001</v>
      </c>
      <c r="H26" s="203">
        <v>728849.55</v>
      </c>
      <c r="I26" s="203">
        <v>0</v>
      </c>
      <c r="J26" s="203">
        <v>20466648.7333</v>
      </c>
      <c r="K26" s="203">
        <v>3842928.287</v>
      </c>
      <c r="L26" s="203">
        <v>8791257.9710000008</v>
      </c>
      <c r="M26" s="203">
        <v>293671.06285699998</v>
      </c>
      <c r="N26" s="203">
        <v>320116.76</v>
      </c>
      <c r="O26" s="203">
        <v>46824.453999999998</v>
      </c>
      <c r="P26" s="203">
        <v>34098844.277713999</v>
      </c>
      <c r="Q26" s="232">
        <v>2</v>
      </c>
      <c r="R26" s="230">
        <v>2</v>
      </c>
      <c r="S26" s="233">
        <v>86518.365999999995</v>
      </c>
      <c r="T26" s="233">
        <v>16015.239958</v>
      </c>
      <c r="U26" s="233">
        <v>102533.605958</v>
      </c>
      <c r="V26" s="233">
        <v>696013.83479999995</v>
      </c>
      <c r="W26" s="233">
        <v>6080264.1116300002</v>
      </c>
      <c r="X26" s="233">
        <v>1716808.8842149999</v>
      </c>
      <c r="Y26" s="233">
        <v>3688874.3724559997</v>
      </c>
      <c r="Z26" s="233">
        <v>12284494.809059</v>
      </c>
      <c r="AA26" s="233">
        <v>142594.36599999998</v>
      </c>
      <c r="AB26" s="208">
        <v>269444.42294000002</v>
      </c>
      <c r="AC26" s="233">
        <v>27891.826574999999</v>
      </c>
      <c r="AD26" s="234">
        <v>439930.61551500001</v>
      </c>
      <c r="AE26" s="233">
        <v>124208.595</v>
      </c>
      <c r="AF26" s="233">
        <v>20309604.423100002</v>
      </c>
      <c r="AG26" s="232">
        <v>2</v>
      </c>
      <c r="AH26" s="230">
        <v>2</v>
      </c>
      <c r="AI26" s="235">
        <v>728849.55</v>
      </c>
      <c r="AJ26" s="233">
        <v>0</v>
      </c>
      <c r="AK26" s="233">
        <v>21162662.568100002</v>
      </c>
      <c r="AL26" s="233">
        <v>9923192.3986300007</v>
      </c>
      <c r="AM26" s="233">
        <v>8791257.9710000008</v>
      </c>
      <c r="AN26" s="233">
        <v>2010479.9470719998</v>
      </c>
      <c r="AO26" s="233">
        <v>4008991.132456</v>
      </c>
      <c r="AP26" s="233">
        <v>46824.453999999998</v>
      </c>
      <c r="AQ26" s="233">
        <v>46383339.086773008</v>
      </c>
      <c r="AR26" s="235">
        <v>88961.834305000011</v>
      </c>
      <c r="AS26" s="236" t="s">
        <v>101</v>
      </c>
      <c r="AT26" s="236" t="s">
        <v>101</v>
      </c>
      <c r="AU26" s="234">
        <v>46472300.921078011</v>
      </c>
      <c r="AV26" s="236" t="s">
        <v>101</v>
      </c>
      <c r="AW26" s="237">
        <v>2</v>
      </c>
    </row>
    <row r="27" spans="1:49" s="185" customFormat="1" ht="17.100000000000001" customHeight="1">
      <c r="A27" s="230">
        <v>3</v>
      </c>
      <c r="B27" s="203">
        <v>43225.5</v>
      </c>
      <c r="C27" s="203">
        <v>299354.89009</v>
      </c>
      <c r="D27" s="203">
        <v>14929.050539999998</v>
      </c>
      <c r="E27" s="203">
        <v>357509.44062999997</v>
      </c>
      <c r="F27" s="203">
        <v>91052.591</v>
      </c>
      <c r="G27" s="203">
        <v>18502443.816599999</v>
      </c>
      <c r="H27" s="203">
        <v>778897.348</v>
      </c>
      <c r="I27" s="203">
        <v>0</v>
      </c>
      <c r="J27" s="203">
        <v>19372393.755599998</v>
      </c>
      <c r="K27" s="203">
        <v>4130468.41</v>
      </c>
      <c r="L27" s="203">
        <v>9243305.8509999998</v>
      </c>
      <c r="M27" s="203">
        <v>326909.59087199997</v>
      </c>
      <c r="N27" s="203">
        <v>291919</v>
      </c>
      <c r="O27" s="203">
        <v>39893.646999999997</v>
      </c>
      <c r="P27" s="203">
        <v>33762399.695101999</v>
      </c>
      <c r="Q27" s="232">
        <v>3</v>
      </c>
      <c r="R27" s="230">
        <v>3</v>
      </c>
      <c r="S27" s="233">
        <v>79652.994999999995</v>
      </c>
      <c r="T27" s="233">
        <v>26012.515359999998</v>
      </c>
      <c r="U27" s="233">
        <v>105665.51036</v>
      </c>
      <c r="V27" s="233">
        <v>692648.39159999997</v>
      </c>
      <c r="W27" s="233">
        <v>7106247.6303999992</v>
      </c>
      <c r="X27" s="233">
        <v>1959141.6286510001</v>
      </c>
      <c r="Y27" s="233">
        <v>3560500.9951999998</v>
      </c>
      <c r="Z27" s="233">
        <v>13424204.156211</v>
      </c>
      <c r="AA27" s="233">
        <v>122878.495</v>
      </c>
      <c r="AB27" s="208">
        <v>299354.89009</v>
      </c>
      <c r="AC27" s="233">
        <v>40941.565899999994</v>
      </c>
      <c r="AD27" s="238">
        <v>463174.95098999998</v>
      </c>
      <c r="AE27" s="233">
        <v>91052.591</v>
      </c>
      <c r="AF27" s="233">
        <v>19195092.2082</v>
      </c>
      <c r="AG27" s="232">
        <v>3</v>
      </c>
      <c r="AH27" s="230">
        <v>3</v>
      </c>
      <c r="AI27" s="235">
        <v>778897.348</v>
      </c>
      <c r="AJ27" s="233">
        <v>0</v>
      </c>
      <c r="AK27" s="233">
        <v>20065042.1472</v>
      </c>
      <c r="AL27" s="233">
        <v>11236716.040399998</v>
      </c>
      <c r="AM27" s="233">
        <v>9243305.8509999998</v>
      </c>
      <c r="AN27" s="233">
        <v>2286051.2195230001</v>
      </c>
      <c r="AO27" s="233">
        <v>3852419.9951999998</v>
      </c>
      <c r="AP27" s="233">
        <v>39893.646999999997</v>
      </c>
      <c r="AQ27" s="233">
        <v>47186603.851312995</v>
      </c>
      <c r="AR27" s="235">
        <v>62175.741983</v>
      </c>
      <c r="AS27" s="236" t="s">
        <v>101</v>
      </c>
      <c r="AT27" s="236" t="s">
        <v>101</v>
      </c>
      <c r="AU27" s="238">
        <v>47248779.593295991</v>
      </c>
      <c r="AV27" s="236" t="s">
        <v>101</v>
      </c>
      <c r="AW27" s="237">
        <v>3</v>
      </c>
    </row>
    <row r="28" spans="1:49" s="185" customFormat="1" ht="17.100000000000001" customHeight="1">
      <c r="A28" s="230">
        <v>4</v>
      </c>
      <c r="B28" s="203">
        <v>71903.8</v>
      </c>
      <c r="C28" s="203">
        <v>279208.59275000001</v>
      </c>
      <c r="D28" s="203">
        <v>13317.514238</v>
      </c>
      <c r="E28" s="203">
        <v>364429.90698799997</v>
      </c>
      <c r="F28" s="203">
        <v>125856.414</v>
      </c>
      <c r="G28" s="203">
        <v>15640044.997</v>
      </c>
      <c r="H28" s="203">
        <v>179361.571</v>
      </c>
      <c r="I28" s="203">
        <v>0</v>
      </c>
      <c r="J28" s="203">
        <v>15945262.982000001</v>
      </c>
      <c r="K28" s="203">
        <v>3851500.0350000001</v>
      </c>
      <c r="L28" s="203">
        <v>9422492.1720000003</v>
      </c>
      <c r="M28" s="203">
        <v>373563.33495400002</v>
      </c>
      <c r="N28" s="203">
        <v>333398.3</v>
      </c>
      <c r="O28" s="203">
        <v>42686.889000000003</v>
      </c>
      <c r="P28" s="203">
        <v>30333333.619941998</v>
      </c>
      <c r="Q28" s="232">
        <v>4</v>
      </c>
      <c r="R28" s="230">
        <v>4</v>
      </c>
      <c r="S28" s="233">
        <v>90973.53</v>
      </c>
      <c r="T28" s="233">
        <v>43122.061697999998</v>
      </c>
      <c r="U28" s="233">
        <v>134095.591698</v>
      </c>
      <c r="V28" s="233">
        <v>720991.88399999996</v>
      </c>
      <c r="W28" s="233">
        <v>6446255.0890899999</v>
      </c>
      <c r="X28" s="233">
        <v>2014389.9683059999</v>
      </c>
      <c r="Y28" s="233">
        <v>3462146.6869489998</v>
      </c>
      <c r="Z28" s="233">
        <v>12777879.220043</v>
      </c>
      <c r="AA28" s="233">
        <v>162877.33000000002</v>
      </c>
      <c r="AB28" s="208">
        <v>279208.59275000001</v>
      </c>
      <c r="AC28" s="233">
        <v>56439.575935999994</v>
      </c>
      <c r="AD28" s="238">
        <v>498525.49868600001</v>
      </c>
      <c r="AE28" s="233">
        <v>125856.414</v>
      </c>
      <c r="AF28" s="233">
        <v>16361036.880999999</v>
      </c>
      <c r="AG28" s="232">
        <v>4</v>
      </c>
      <c r="AH28" s="230">
        <v>4</v>
      </c>
      <c r="AI28" s="235">
        <v>179361.571</v>
      </c>
      <c r="AJ28" s="233">
        <v>0</v>
      </c>
      <c r="AK28" s="233">
        <v>16666254.866</v>
      </c>
      <c r="AL28" s="233">
        <v>10297755.124090001</v>
      </c>
      <c r="AM28" s="233">
        <v>9422492.1720000003</v>
      </c>
      <c r="AN28" s="233">
        <v>2387953.30326</v>
      </c>
      <c r="AO28" s="233">
        <v>3795544.9869489996</v>
      </c>
      <c r="AP28" s="233">
        <v>42686.889000000003</v>
      </c>
      <c r="AQ28" s="233">
        <v>43111212.839984998</v>
      </c>
      <c r="AR28" s="235">
        <v>44227.698946000004</v>
      </c>
      <c r="AS28" s="236" t="s">
        <v>101</v>
      </c>
      <c r="AT28" s="236" t="s">
        <v>101</v>
      </c>
      <c r="AU28" s="238">
        <v>43155440.538930997</v>
      </c>
      <c r="AV28" s="236" t="s">
        <v>101</v>
      </c>
      <c r="AW28" s="237">
        <v>4</v>
      </c>
    </row>
    <row r="29" spans="1:49" s="185" customFormat="1" ht="17.100000000000001" customHeight="1">
      <c r="A29" s="230">
        <v>5</v>
      </c>
      <c r="B29" s="203">
        <v>178319.6</v>
      </c>
      <c r="C29" s="203">
        <v>317243.43419999996</v>
      </c>
      <c r="D29" s="203">
        <v>12308.010229</v>
      </c>
      <c r="E29" s="203">
        <v>507871.04442899994</v>
      </c>
      <c r="F29" s="203">
        <v>136673.641</v>
      </c>
      <c r="G29" s="203">
        <v>15803952.367000001</v>
      </c>
      <c r="H29" s="203">
        <v>273734.875</v>
      </c>
      <c r="I29" s="203">
        <v>0</v>
      </c>
      <c r="J29" s="203">
        <v>16214360.882999999</v>
      </c>
      <c r="K29" s="203">
        <v>3338705.679</v>
      </c>
      <c r="L29" s="203">
        <v>11368422.859999999</v>
      </c>
      <c r="M29" s="203">
        <v>182182.887674</v>
      </c>
      <c r="N29" s="203">
        <v>288826.5</v>
      </c>
      <c r="O29" s="203">
        <v>53744.396000000001</v>
      </c>
      <c r="P29" s="203">
        <v>31954114.250103001</v>
      </c>
      <c r="Q29" s="232">
        <v>5</v>
      </c>
      <c r="R29" s="230">
        <v>5</v>
      </c>
      <c r="S29" s="233">
        <v>232342.39999999999</v>
      </c>
      <c r="T29" s="233">
        <v>51071.703613999998</v>
      </c>
      <c r="U29" s="233">
        <v>283414.10361400002</v>
      </c>
      <c r="V29" s="233">
        <v>752607.25320000004</v>
      </c>
      <c r="W29" s="233">
        <v>6012311.765687</v>
      </c>
      <c r="X29" s="233">
        <v>1948605.8819519999</v>
      </c>
      <c r="Y29" s="233">
        <v>3300193.9459349997</v>
      </c>
      <c r="Z29" s="233">
        <v>12297132.950388001</v>
      </c>
      <c r="AA29" s="233">
        <v>410662</v>
      </c>
      <c r="AB29" s="208">
        <v>317243.43419999996</v>
      </c>
      <c r="AC29" s="233">
        <v>63379.713842999998</v>
      </c>
      <c r="AD29" s="238">
        <v>791285.14804300002</v>
      </c>
      <c r="AE29" s="233">
        <v>136673.641</v>
      </c>
      <c r="AF29" s="233">
        <v>16556559.620200001</v>
      </c>
      <c r="AG29" s="232">
        <v>5</v>
      </c>
      <c r="AH29" s="230">
        <v>5</v>
      </c>
      <c r="AI29" s="235">
        <v>273734.875</v>
      </c>
      <c r="AJ29" s="233">
        <v>0</v>
      </c>
      <c r="AK29" s="233">
        <v>16966968.136200003</v>
      </c>
      <c r="AL29" s="233">
        <v>9351017.4446869995</v>
      </c>
      <c r="AM29" s="233">
        <v>11368422.859999999</v>
      </c>
      <c r="AN29" s="233">
        <v>2130788.769626</v>
      </c>
      <c r="AO29" s="233">
        <v>3589020.4459349997</v>
      </c>
      <c r="AP29" s="233">
        <v>53744.396000000001</v>
      </c>
      <c r="AQ29" s="233">
        <v>44251247.200491004</v>
      </c>
      <c r="AR29" s="235">
        <v>46682.568861</v>
      </c>
      <c r="AS29" s="236" t="s">
        <v>101</v>
      </c>
      <c r="AT29" s="236" t="s">
        <v>101</v>
      </c>
      <c r="AU29" s="238">
        <v>44297929.769352004</v>
      </c>
      <c r="AV29" s="236" t="s">
        <v>101</v>
      </c>
      <c r="AW29" s="237">
        <v>5</v>
      </c>
    </row>
    <row r="30" spans="1:49" s="185" customFormat="1" ht="17.100000000000001" customHeight="1">
      <c r="A30" s="230">
        <v>6</v>
      </c>
      <c r="B30" s="203">
        <v>159354</v>
      </c>
      <c r="C30" s="208">
        <v>320730.69167000003</v>
      </c>
      <c r="D30" s="208">
        <v>9426.2922490000001</v>
      </c>
      <c r="E30" s="203">
        <v>489510.98391900002</v>
      </c>
      <c r="F30" s="203">
        <v>203982.554</v>
      </c>
      <c r="G30" s="208">
        <v>16042218.212746</v>
      </c>
      <c r="H30" s="203">
        <v>247068.86300000001</v>
      </c>
      <c r="I30" s="203">
        <v>0</v>
      </c>
      <c r="J30" s="203">
        <v>16493269.629746001</v>
      </c>
      <c r="K30" s="203">
        <v>3203859.4959999998</v>
      </c>
      <c r="L30" s="203">
        <v>11303420.557</v>
      </c>
      <c r="M30" s="203">
        <v>169287.320783</v>
      </c>
      <c r="N30" s="203">
        <v>292272.8</v>
      </c>
      <c r="O30" s="203">
        <v>55789.58</v>
      </c>
      <c r="P30" s="203">
        <v>32007410.367448002</v>
      </c>
      <c r="Q30" s="232">
        <v>6</v>
      </c>
      <c r="R30" s="230">
        <v>6</v>
      </c>
      <c r="S30" s="233">
        <v>199400.58499999999</v>
      </c>
      <c r="T30" s="233">
        <v>43229.775443999999</v>
      </c>
      <c r="U30" s="233">
        <v>242630.36044400002</v>
      </c>
      <c r="V30" s="233">
        <v>672400.4807999999</v>
      </c>
      <c r="W30" s="233">
        <v>6406566.5321899997</v>
      </c>
      <c r="X30" s="233">
        <v>1954107.933001</v>
      </c>
      <c r="Y30" s="233">
        <v>3150139.006782</v>
      </c>
      <c r="Z30" s="233">
        <v>12425844.313216999</v>
      </c>
      <c r="AA30" s="233">
        <v>358754.58499999996</v>
      </c>
      <c r="AB30" s="208">
        <v>320730.69167000003</v>
      </c>
      <c r="AC30" s="233">
        <v>52656.067692999997</v>
      </c>
      <c r="AD30" s="238">
        <v>732141.34436300001</v>
      </c>
      <c r="AE30" s="233">
        <v>203982.554</v>
      </c>
      <c r="AF30" s="233">
        <v>16714618.693545999</v>
      </c>
      <c r="AG30" s="232">
        <v>6</v>
      </c>
      <c r="AH30" s="230">
        <v>6</v>
      </c>
      <c r="AI30" s="235">
        <v>247068.86300000001</v>
      </c>
      <c r="AJ30" s="233">
        <v>0</v>
      </c>
      <c r="AK30" s="233">
        <v>17165670.110546</v>
      </c>
      <c r="AL30" s="233">
        <v>9610426.02819</v>
      </c>
      <c r="AM30" s="233">
        <v>11303420.557</v>
      </c>
      <c r="AN30" s="233">
        <v>2123395.2537839999</v>
      </c>
      <c r="AO30" s="233">
        <v>3442411.8067819998</v>
      </c>
      <c r="AP30" s="233">
        <v>55789.58</v>
      </c>
      <c r="AQ30" s="233">
        <v>44433254.680665001</v>
      </c>
      <c r="AR30" s="235">
        <v>60898.222902000001</v>
      </c>
      <c r="AS30" s="236" t="s">
        <v>101</v>
      </c>
      <c r="AT30" s="236" t="s">
        <v>101</v>
      </c>
      <c r="AU30" s="238">
        <v>44494152.903567001</v>
      </c>
      <c r="AV30" s="236" t="s">
        <v>101</v>
      </c>
      <c r="AW30" s="237">
        <v>6</v>
      </c>
    </row>
    <row r="31" spans="1:49" s="185" customFormat="1" ht="17.100000000000001" customHeight="1">
      <c r="A31" s="230">
        <v>7</v>
      </c>
      <c r="B31" s="203">
        <v>178247.1</v>
      </c>
      <c r="C31" s="203">
        <v>397161.60629999998</v>
      </c>
      <c r="D31" s="203">
        <v>16580.665789000002</v>
      </c>
      <c r="E31" s="203">
        <v>591989.37208899995</v>
      </c>
      <c r="F31" s="203">
        <v>391382.15</v>
      </c>
      <c r="G31" s="203">
        <v>20400154.420599997</v>
      </c>
      <c r="H31" s="203">
        <v>577565.87399999995</v>
      </c>
      <c r="I31" s="203">
        <v>0</v>
      </c>
      <c r="J31" s="203">
        <v>21369102.444599997</v>
      </c>
      <c r="K31" s="203">
        <v>3617082.4589999998</v>
      </c>
      <c r="L31" s="203">
        <v>13052205.842</v>
      </c>
      <c r="M31" s="203">
        <v>171356.564866</v>
      </c>
      <c r="N31" s="203">
        <v>280828</v>
      </c>
      <c r="O31" s="203">
        <v>55120.928</v>
      </c>
      <c r="P31" s="203">
        <v>39137685.610554993</v>
      </c>
      <c r="Q31" s="232">
        <v>7</v>
      </c>
      <c r="R31" s="230">
        <v>7</v>
      </c>
      <c r="S31" s="233">
        <v>168811.799</v>
      </c>
      <c r="T31" s="233">
        <v>48016.414957999994</v>
      </c>
      <c r="U31" s="233">
        <v>216828.21395800001</v>
      </c>
      <c r="V31" s="233">
        <v>754058.88360000006</v>
      </c>
      <c r="W31" s="233">
        <v>6377037.0091089988</v>
      </c>
      <c r="X31" s="233">
        <v>2093399.2335980001</v>
      </c>
      <c r="Y31" s="233">
        <v>3402622.0799400001</v>
      </c>
      <c r="Z31" s="233">
        <v>12843945.420205001</v>
      </c>
      <c r="AA31" s="233">
        <v>347058.89899999998</v>
      </c>
      <c r="AB31" s="208">
        <v>397161.60629999998</v>
      </c>
      <c r="AC31" s="233">
        <v>64597.080747</v>
      </c>
      <c r="AD31" s="238">
        <v>808817.58604700002</v>
      </c>
      <c r="AE31" s="233">
        <v>391382.15</v>
      </c>
      <c r="AF31" s="233">
        <v>21154213.304199997</v>
      </c>
      <c r="AG31" s="232">
        <v>7</v>
      </c>
      <c r="AH31" s="230">
        <v>7</v>
      </c>
      <c r="AI31" s="235">
        <v>577565.87399999995</v>
      </c>
      <c r="AJ31" s="233">
        <v>0</v>
      </c>
      <c r="AK31" s="233">
        <v>22123161.328199998</v>
      </c>
      <c r="AL31" s="233">
        <v>9994119.4681089986</v>
      </c>
      <c r="AM31" s="233">
        <v>13052205.842</v>
      </c>
      <c r="AN31" s="233">
        <v>2264755.7984640002</v>
      </c>
      <c r="AO31" s="233">
        <v>3683450.0799400001</v>
      </c>
      <c r="AP31" s="233">
        <v>55120.928</v>
      </c>
      <c r="AQ31" s="233">
        <v>51981631.03075999</v>
      </c>
      <c r="AR31" s="235">
        <v>38407.131950999996</v>
      </c>
      <c r="AS31" s="236" t="s">
        <v>101</v>
      </c>
      <c r="AT31" s="236" t="s">
        <v>101</v>
      </c>
      <c r="AU31" s="238">
        <v>52020038.162710987</v>
      </c>
      <c r="AV31" s="236" t="s">
        <v>101</v>
      </c>
      <c r="AW31" s="237">
        <v>7</v>
      </c>
    </row>
    <row r="32" spans="1:49" s="185" customFormat="1" ht="17.100000000000001" customHeight="1">
      <c r="A32" s="230">
        <v>8</v>
      </c>
      <c r="B32" s="203">
        <v>77215.3</v>
      </c>
      <c r="C32" s="203">
        <v>428818.40338999999</v>
      </c>
      <c r="D32" s="203">
        <v>17108.161412999998</v>
      </c>
      <c r="E32" s="203">
        <v>523141.86480299995</v>
      </c>
      <c r="F32" s="203">
        <v>411522.924</v>
      </c>
      <c r="G32" s="203">
        <v>21647283.219099998</v>
      </c>
      <c r="H32" s="203">
        <v>635700.49899999995</v>
      </c>
      <c r="I32" s="203">
        <v>0</v>
      </c>
      <c r="J32" s="203">
        <v>22694506.642099999</v>
      </c>
      <c r="K32" s="203">
        <v>4023503.014</v>
      </c>
      <c r="L32" s="203">
        <v>12752549.882999999</v>
      </c>
      <c r="M32" s="203">
        <v>391432.75825199997</v>
      </c>
      <c r="N32" s="203">
        <v>293894.90000000002</v>
      </c>
      <c r="O32" s="203">
        <v>45651.13</v>
      </c>
      <c r="P32" s="203">
        <v>40724680.192154996</v>
      </c>
      <c r="Q32" s="232">
        <v>8</v>
      </c>
      <c r="R32" s="230">
        <v>8</v>
      </c>
      <c r="S32" s="233">
        <v>137142.48800000001</v>
      </c>
      <c r="T32" s="233">
        <v>39925.730899999995</v>
      </c>
      <c r="U32" s="233">
        <v>177068.21890000001</v>
      </c>
      <c r="V32" s="233">
        <v>807074.80560000008</v>
      </c>
      <c r="W32" s="233">
        <v>6117016.9160200004</v>
      </c>
      <c r="X32" s="233">
        <v>2017572.4529820001</v>
      </c>
      <c r="Y32" s="233">
        <v>3362289.5902340002</v>
      </c>
      <c r="Z32" s="233">
        <v>12481021.983736003</v>
      </c>
      <c r="AA32" s="233">
        <v>214357.788</v>
      </c>
      <c r="AB32" s="208">
        <v>428818.40338999999</v>
      </c>
      <c r="AC32" s="233">
        <v>57033.892312999989</v>
      </c>
      <c r="AD32" s="238">
        <v>700210.0837030001</v>
      </c>
      <c r="AE32" s="233">
        <v>411522.924</v>
      </c>
      <c r="AF32" s="233">
        <v>22454358.024699997</v>
      </c>
      <c r="AG32" s="232">
        <v>8</v>
      </c>
      <c r="AH32" s="230">
        <v>8</v>
      </c>
      <c r="AI32" s="235">
        <v>635700.49899999995</v>
      </c>
      <c r="AJ32" s="233">
        <v>0</v>
      </c>
      <c r="AK32" s="233">
        <v>23501581.447699998</v>
      </c>
      <c r="AL32" s="233">
        <v>10140519.930020001</v>
      </c>
      <c r="AM32" s="233">
        <v>12752549.882999999</v>
      </c>
      <c r="AN32" s="233">
        <v>2409005.211234</v>
      </c>
      <c r="AO32" s="233">
        <v>3656184.4902340001</v>
      </c>
      <c r="AP32" s="233">
        <v>45651.13</v>
      </c>
      <c r="AQ32" s="233">
        <v>53205702.175890997</v>
      </c>
      <c r="AR32" s="235">
        <v>29282.157594</v>
      </c>
      <c r="AS32" s="236" t="s">
        <v>101</v>
      </c>
      <c r="AT32" s="236" t="s">
        <v>101</v>
      </c>
      <c r="AU32" s="238">
        <v>53234984.333485</v>
      </c>
      <c r="AV32" s="236" t="s">
        <v>101</v>
      </c>
      <c r="AW32" s="237">
        <v>8</v>
      </c>
    </row>
    <row r="33" spans="1:49" s="185" customFormat="1" ht="17.100000000000001" customHeight="1">
      <c r="A33" s="230">
        <v>9</v>
      </c>
      <c r="B33" s="203">
        <v>76222.5</v>
      </c>
      <c r="C33" s="203">
        <v>373797.43283000001</v>
      </c>
      <c r="D33" s="203">
        <v>18596.988694</v>
      </c>
      <c r="E33" s="203">
        <v>468616.921524</v>
      </c>
      <c r="F33" s="203">
        <v>341557.93699999998</v>
      </c>
      <c r="G33" s="203">
        <v>18271641.923776001</v>
      </c>
      <c r="H33" s="203">
        <v>180028.3</v>
      </c>
      <c r="I33" s="203">
        <v>0</v>
      </c>
      <c r="J33" s="203">
        <v>18793228.160776</v>
      </c>
      <c r="K33" s="203">
        <v>2385984.6030000001</v>
      </c>
      <c r="L33" s="203">
        <v>11074114.022</v>
      </c>
      <c r="M33" s="203">
        <v>381246.44142799999</v>
      </c>
      <c r="N33" s="203">
        <v>231828.9</v>
      </c>
      <c r="O33" s="203">
        <v>38791.097000000002</v>
      </c>
      <c r="P33" s="203">
        <v>33373810.145728</v>
      </c>
      <c r="Q33" s="232">
        <v>9</v>
      </c>
      <c r="R33" s="230">
        <v>9</v>
      </c>
      <c r="S33" s="233">
        <v>194990.68900000001</v>
      </c>
      <c r="T33" s="233">
        <v>49304.091582999994</v>
      </c>
      <c r="U33" s="233">
        <v>244294.78058300001</v>
      </c>
      <c r="V33" s="233">
        <v>773035.57799999998</v>
      </c>
      <c r="W33" s="233">
        <v>4671613.2260880005</v>
      </c>
      <c r="X33" s="233">
        <v>1984136.041341</v>
      </c>
      <c r="Y33" s="233">
        <v>2429839.3280159999</v>
      </c>
      <c r="Z33" s="233">
        <v>10102918.954027999</v>
      </c>
      <c r="AA33" s="233">
        <v>271213.18900000001</v>
      </c>
      <c r="AB33" s="208">
        <v>373797.43283000001</v>
      </c>
      <c r="AC33" s="233">
        <v>67901.080277000001</v>
      </c>
      <c r="AD33" s="238">
        <v>712911.70210700005</v>
      </c>
      <c r="AE33" s="233">
        <v>341557.93699999998</v>
      </c>
      <c r="AF33" s="233">
        <v>19044677.501776002</v>
      </c>
      <c r="AG33" s="232">
        <v>9</v>
      </c>
      <c r="AH33" s="230">
        <v>9</v>
      </c>
      <c r="AI33" s="235">
        <v>180028.3</v>
      </c>
      <c r="AJ33" s="233">
        <v>0</v>
      </c>
      <c r="AK33" s="233">
        <v>19566263.738776002</v>
      </c>
      <c r="AL33" s="233">
        <v>7057597.8290880006</v>
      </c>
      <c r="AM33" s="233">
        <v>11074114.022</v>
      </c>
      <c r="AN33" s="233">
        <v>2365382.4827689999</v>
      </c>
      <c r="AO33" s="233">
        <v>2661668.2280159998</v>
      </c>
      <c r="AP33" s="233">
        <v>38791.097000000002</v>
      </c>
      <c r="AQ33" s="233">
        <v>43476729.099756002</v>
      </c>
      <c r="AR33" s="235">
        <v>50561.153016999997</v>
      </c>
      <c r="AS33" s="236" t="s">
        <v>101</v>
      </c>
      <c r="AT33" s="236" t="s">
        <v>101</v>
      </c>
      <c r="AU33" s="238">
        <v>43527290.252773002</v>
      </c>
      <c r="AV33" s="236" t="s">
        <v>101</v>
      </c>
      <c r="AW33" s="237">
        <v>9</v>
      </c>
    </row>
    <row r="34" spans="1:49" s="185" customFormat="1" ht="17.100000000000001" customHeight="1">
      <c r="A34" s="230">
        <v>10</v>
      </c>
      <c r="B34" s="203">
        <v>48175.403687999999</v>
      </c>
      <c r="C34" s="203">
        <v>287746.64788</v>
      </c>
      <c r="D34" s="203">
        <v>15613.976981</v>
      </c>
      <c r="E34" s="203">
        <v>351536.02854900004</v>
      </c>
      <c r="F34" s="203">
        <v>281785.2</v>
      </c>
      <c r="G34" s="203">
        <v>16011207.543399999</v>
      </c>
      <c r="H34" s="203">
        <v>431252.50799999997</v>
      </c>
      <c r="I34" s="203">
        <v>0</v>
      </c>
      <c r="J34" s="203">
        <v>16724245.251399999</v>
      </c>
      <c r="K34" s="203">
        <v>2984812.7648760001</v>
      </c>
      <c r="L34" s="203">
        <v>12082870.979</v>
      </c>
      <c r="M34" s="203">
        <v>282093.42077100003</v>
      </c>
      <c r="N34" s="203">
        <v>290893.95</v>
      </c>
      <c r="O34" s="203">
        <v>28677.796999999999</v>
      </c>
      <c r="P34" s="203">
        <v>32745130.191596001</v>
      </c>
      <c r="Q34" s="232">
        <v>10</v>
      </c>
      <c r="R34" s="230">
        <v>10</v>
      </c>
      <c r="S34" s="233">
        <v>116389.215</v>
      </c>
      <c r="T34" s="233">
        <v>41051.505455999999</v>
      </c>
      <c r="U34" s="233">
        <v>157440.72045600001</v>
      </c>
      <c r="V34" s="233">
        <v>632043.82559999998</v>
      </c>
      <c r="W34" s="233">
        <v>5876353.3441499993</v>
      </c>
      <c r="X34" s="233">
        <v>2114384.9642479997</v>
      </c>
      <c r="Y34" s="233">
        <v>3341725.1440149997</v>
      </c>
      <c r="Z34" s="233">
        <v>12121947.998469001</v>
      </c>
      <c r="AA34" s="233">
        <v>164564.61868799999</v>
      </c>
      <c r="AB34" s="208">
        <v>287746.64788</v>
      </c>
      <c r="AC34" s="233">
        <v>56665.482436999999</v>
      </c>
      <c r="AD34" s="238">
        <v>508976.74900499999</v>
      </c>
      <c r="AE34" s="233">
        <v>281785.2</v>
      </c>
      <c r="AF34" s="233">
        <v>16643251.368999999</v>
      </c>
      <c r="AG34" s="232">
        <v>10</v>
      </c>
      <c r="AH34" s="230">
        <v>10</v>
      </c>
      <c r="AI34" s="235">
        <v>431252.50799999997</v>
      </c>
      <c r="AJ34" s="233">
        <v>0</v>
      </c>
      <c r="AK34" s="233">
        <v>17356289.077</v>
      </c>
      <c r="AL34" s="233">
        <v>8861166.1090259999</v>
      </c>
      <c r="AM34" s="233">
        <v>12082870.979</v>
      </c>
      <c r="AN34" s="233">
        <v>2396478.3850189997</v>
      </c>
      <c r="AO34" s="233">
        <v>3632619.0940149999</v>
      </c>
      <c r="AP34" s="233">
        <v>28677.796999999999</v>
      </c>
      <c r="AQ34" s="233">
        <v>44867078.190064996</v>
      </c>
      <c r="AR34" s="235">
        <v>60363.260064999995</v>
      </c>
      <c r="AS34" s="236" t="s">
        <v>101</v>
      </c>
      <c r="AT34" s="236" t="s">
        <v>101</v>
      </c>
      <c r="AU34" s="238">
        <v>44927441.450129993</v>
      </c>
      <c r="AV34" s="236" t="s">
        <v>101</v>
      </c>
      <c r="AW34" s="237">
        <v>10</v>
      </c>
    </row>
    <row r="35" spans="1:49" s="185" customFormat="1" ht="17.100000000000001" customHeight="1">
      <c r="A35" s="230">
        <v>11</v>
      </c>
      <c r="B35" s="203">
        <v>70321.805857999992</v>
      </c>
      <c r="C35" s="203">
        <v>298330.20231999998</v>
      </c>
      <c r="D35" s="203">
        <v>14662.751186000001</v>
      </c>
      <c r="E35" s="203">
        <v>383314.75936399994</v>
      </c>
      <c r="F35" s="203">
        <v>236031.17</v>
      </c>
      <c r="G35" s="203">
        <v>16829420.630619999</v>
      </c>
      <c r="H35" s="203">
        <v>189514.84899999999</v>
      </c>
      <c r="I35" s="203">
        <v>0</v>
      </c>
      <c r="J35" s="203">
        <v>17254966.649620004</v>
      </c>
      <c r="K35" s="203">
        <v>3056948.3909999998</v>
      </c>
      <c r="L35" s="203">
        <v>12158328.466</v>
      </c>
      <c r="M35" s="203">
        <v>406631.81906200002</v>
      </c>
      <c r="N35" s="203">
        <v>322672.46999999997</v>
      </c>
      <c r="O35" s="203">
        <v>34680.453999999998</v>
      </c>
      <c r="P35" s="203">
        <v>33617543.009046003</v>
      </c>
      <c r="Q35" s="232">
        <v>11</v>
      </c>
      <c r="R35" s="230">
        <v>11</v>
      </c>
      <c r="S35" s="233">
        <v>116657.60400000001</v>
      </c>
      <c r="T35" s="233">
        <v>31228.674094999998</v>
      </c>
      <c r="U35" s="233">
        <v>147886.27809499999</v>
      </c>
      <c r="V35" s="233">
        <v>753426.46679999994</v>
      </c>
      <c r="W35" s="233">
        <v>5250385.6112329997</v>
      </c>
      <c r="X35" s="233">
        <v>1857001.2401059999</v>
      </c>
      <c r="Y35" s="233">
        <v>4312906.1703199996</v>
      </c>
      <c r="Z35" s="233">
        <v>12321605.766554</v>
      </c>
      <c r="AA35" s="233">
        <v>186979.409858</v>
      </c>
      <c r="AB35" s="208">
        <v>298330.20231999998</v>
      </c>
      <c r="AC35" s="233">
        <v>45891.425281000003</v>
      </c>
      <c r="AD35" s="238">
        <v>531201.03745900001</v>
      </c>
      <c r="AE35" s="233">
        <v>236031.17</v>
      </c>
      <c r="AF35" s="233">
        <v>17582847.09742</v>
      </c>
      <c r="AG35" s="232">
        <v>11</v>
      </c>
      <c r="AH35" s="230">
        <v>11</v>
      </c>
      <c r="AI35" s="235">
        <v>189514.84899999999</v>
      </c>
      <c r="AJ35" s="233">
        <v>0</v>
      </c>
      <c r="AK35" s="233">
        <v>18008393.116420001</v>
      </c>
      <c r="AL35" s="233">
        <v>8307334.0022329995</v>
      </c>
      <c r="AM35" s="233">
        <v>12158328.466</v>
      </c>
      <c r="AN35" s="233">
        <v>2263633.0591679998</v>
      </c>
      <c r="AO35" s="233">
        <v>4635578.6403199993</v>
      </c>
      <c r="AP35" s="233">
        <v>34680.453999999998</v>
      </c>
      <c r="AQ35" s="233">
        <v>45939148.775600001</v>
      </c>
      <c r="AR35" s="235">
        <v>97674.541238000005</v>
      </c>
      <c r="AS35" s="236" t="s">
        <v>101</v>
      </c>
      <c r="AT35" s="236" t="s">
        <v>101</v>
      </c>
      <c r="AU35" s="238">
        <v>46036823.316838004</v>
      </c>
      <c r="AV35" s="236" t="s">
        <v>101</v>
      </c>
      <c r="AW35" s="237">
        <v>11</v>
      </c>
    </row>
    <row r="36" spans="1:49" s="185" customFormat="1" ht="17.100000000000001" customHeight="1">
      <c r="A36" s="239">
        <v>12</v>
      </c>
      <c r="B36" s="240">
        <v>82530.3</v>
      </c>
      <c r="C36" s="240">
        <v>335961.10198000004</v>
      </c>
      <c r="D36" s="240">
        <v>15497.08906</v>
      </c>
      <c r="E36" s="240">
        <v>433988.49103999999</v>
      </c>
      <c r="F36" s="240">
        <v>194458.02</v>
      </c>
      <c r="G36" s="240">
        <v>19676570.887499999</v>
      </c>
      <c r="H36" s="240">
        <v>380744.54499999998</v>
      </c>
      <c r="I36" s="240">
        <v>0</v>
      </c>
      <c r="J36" s="240">
        <v>20251773.452500001</v>
      </c>
      <c r="K36" s="240">
        <v>3860881.7769999998</v>
      </c>
      <c r="L36" s="240">
        <v>12430473.655999999</v>
      </c>
      <c r="M36" s="240">
        <v>300150.82734600001</v>
      </c>
      <c r="N36" s="240">
        <v>315462.34999999998</v>
      </c>
      <c r="O36" s="240">
        <v>36089.353000000003</v>
      </c>
      <c r="P36" s="240">
        <v>37628819.906886004</v>
      </c>
      <c r="Q36" s="241">
        <v>12</v>
      </c>
      <c r="R36" s="239">
        <v>12</v>
      </c>
      <c r="S36" s="242">
        <v>135677.88699999999</v>
      </c>
      <c r="T36" s="242">
        <v>29783.879047999999</v>
      </c>
      <c r="U36" s="242">
        <v>165461.76604800002</v>
      </c>
      <c r="V36" s="242">
        <v>780163.17599999998</v>
      </c>
      <c r="W36" s="242">
        <v>6086405.6804999998</v>
      </c>
      <c r="X36" s="242">
        <v>2020943.6641540001</v>
      </c>
      <c r="Y36" s="242">
        <v>5038707.1176629998</v>
      </c>
      <c r="Z36" s="242">
        <v>14091681.404365001</v>
      </c>
      <c r="AA36" s="242">
        <v>218208.18699999998</v>
      </c>
      <c r="AB36" s="243">
        <v>335961.10198000004</v>
      </c>
      <c r="AC36" s="242">
        <v>45280.968108000001</v>
      </c>
      <c r="AD36" s="244">
        <v>599450.25708799995</v>
      </c>
      <c r="AE36" s="242">
        <v>194458.02</v>
      </c>
      <c r="AF36" s="242">
        <v>20456734.063499998</v>
      </c>
      <c r="AG36" s="241">
        <v>12</v>
      </c>
      <c r="AH36" s="239">
        <v>12</v>
      </c>
      <c r="AI36" s="244">
        <v>380744.54499999998</v>
      </c>
      <c r="AJ36" s="242">
        <v>0</v>
      </c>
      <c r="AK36" s="242">
        <v>21031936.6285</v>
      </c>
      <c r="AL36" s="242">
        <v>9947287.4574999996</v>
      </c>
      <c r="AM36" s="242">
        <v>12430473.655999999</v>
      </c>
      <c r="AN36" s="242">
        <v>2321094.4915</v>
      </c>
      <c r="AO36" s="242">
        <v>5354169.4676629994</v>
      </c>
      <c r="AP36" s="242">
        <v>36089.353000000003</v>
      </c>
      <c r="AQ36" s="242">
        <v>51720501.311251</v>
      </c>
      <c r="AR36" s="244">
        <v>116609.53131999999</v>
      </c>
      <c r="AS36" s="245" t="s">
        <v>101</v>
      </c>
      <c r="AT36" s="245" t="s">
        <v>101</v>
      </c>
      <c r="AU36" s="244">
        <v>51837110.842570998</v>
      </c>
      <c r="AV36" s="245" t="s">
        <v>101</v>
      </c>
      <c r="AW36" s="246">
        <v>12</v>
      </c>
    </row>
    <row r="37" spans="1:49" s="11" customFormat="1" ht="2.25" customHeight="1">
      <c r="A37" s="247"/>
      <c r="B37" s="248"/>
      <c r="C37" s="248"/>
      <c r="D37" s="248"/>
      <c r="R37" s="247"/>
      <c r="T37" s="249"/>
      <c r="Y37" s="250"/>
    </row>
    <row r="38" spans="1:49" s="11" customFormat="1" ht="12" customHeight="1">
      <c r="A38" s="5" t="s">
        <v>2479</v>
      </c>
      <c r="J38" s="5" t="s">
        <v>2480</v>
      </c>
      <c r="R38" s="5" t="s">
        <v>2481</v>
      </c>
      <c r="Z38" s="5" t="s">
        <v>2482</v>
      </c>
      <c r="AH38" s="6"/>
      <c r="AP38" s="6"/>
    </row>
    <row r="39" spans="1:49" ht="6.75" customHeight="1">
      <c r="A39" s="5"/>
      <c r="P39" s="11"/>
      <c r="AB39" s="252"/>
      <c r="AC39" s="253"/>
    </row>
    <row r="40" spans="1:49" s="252" customFormat="1" ht="15.75" customHeight="1">
      <c r="A40" s="142">
        <v>20</v>
      </c>
      <c r="I40" s="254" t="s">
        <v>2483</v>
      </c>
      <c r="J40" s="254" t="s">
        <v>2483</v>
      </c>
      <c r="P40" s="255"/>
      <c r="Q40" s="256">
        <v>21</v>
      </c>
      <c r="R40" s="142">
        <v>22</v>
      </c>
      <c r="AC40" s="253"/>
      <c r="AG40" s="256">
        <v>23</v>
      </c>
      <c r="AH40" s="142">
        <v>24</v>
      </c>
      <c r="AM40" s="142"/>
      <c r="AN40" s="142"/>
      <c r="AO40" s="142"/>
      <c r="AP40" s="142"/>
      <c r="AQ40" s="255"/>
      <c r="AW40" s="256">
        <v>25</v>
      </c>
    </row>
  </sheetData>
  <mergeCells count="26">
    <mergeCell ref="AA4:AD4"/>
    <mergeCell ref="AE4:AF4"/>
    <mergeCell ref="AI4:AK4"/>
    <mergeCell ref="AL4:AL5"/>
    <mergeCell ref="AU4:AU5"/>
    <mergeCell ref="AV4:AV5"/>
    <mergeCell ref="AI3:AO3"/>
    <mergeCell ref="AP3:AQ3"/>
    <mergeCell ref="AR3:AT3"/>
    <mergeCell ref="AU3:AV3"/>
    <mergeCell ref="AV2:AW2"/>
    <mergeCell ref="A3:A5"/>
    <mergeCell ref="B3:I3"/>
    <mergeCell ref="J3:P3"/>
    <mergeCell ref="Q3:Q5"/>
    <mergeCell ref="R3:R5"/>
    <mergeCell ref="S3:Z3"/>
    <mergeCell ref="AA3:AF3"/>
    <mergeCell ref="AG3:AG5"/>
    <mergeCell ref="AH3:AH5"/>
    <mergeCell ref="AW3:AW5"/>
    <mergeCell ref="B4:E4"/>
    <mergeCell ref="F4:J4"/>
    <mergeCell ref="K4:K5"/>
    <mergeCell ref="S4:U4"/>
    <mergeCell ref="W4:W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  <colBreaks count="4" manualBreakCount="4">
    <brk id="9" max="40" man="1"/>
    <brk id="17" max="1048575" man="1"/>
    <brk id="25" max="40" man="1"/>
    <brk id="33" max="40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79998168889431442"/>
  </sheetPr>
  <dimension ref="A1:Q44"/>
  <sheetViews>
    <sheetView view="pageBreakPreview" zoomScaleNormal="100" zoomScaleSheetLayoutView="100" workbookViewId="0">
      <pane xSplit="1" ySplit="4" topLeftCell="B11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1.25"/>
  <cols>
    <col min="1" max="1" width="9.875" style="6" customWidth="1"/>
    <col min="2" max="2" width="12.125" style="633" customWidth="1"/>
    <col min="3" max="3" width="12.125" style="6" customWidth="1"/>
    <col min="4" max="4" width="12.125" style="595" customWidth="1"/>
    <col min="5" max="7" width="12.125" style="6" customWidth="1"/>
    <col min="8" max="12" width="8.25" style="6" customWidth="1"/>
    <col min="13" max="13" width="5.375" style="6" customWidth="1"/>
    <col min="14" max="14" width="8.25" style="6" customWidth="1"/>
    <col min="15" max="15" width="8.375" style="6" customWidth="1"/>
    <col min="16" max="16" width="10.375" style="875" bestFit="1" customWidth="1"/>
    <col min="17" max="17" width="8.875" style="6" customWidth="1"/>
    <col min="18" max="16384" width="9" style="6"/>
  </cols>
  <sheetData>
    <row r="1" spans="1:17" ht="31.5" customHeight="1">
      <c r="A1" s="147" t="s">
        <v>1500</v>
      </c>
      <c r="B1" s="1078"/>
      <c r="C1" s="841"/>
      <c r="D1" s="1079"/>
      <c r="E1" s="841"/>
      <c r="F1" s="841"/>
      <c r="G1" s="841"/>
      <c r="H1" s="841"/>
      <c r="I1" s="841"/>
      <c r="J1" s="841"/>
      <c r="K1" s="841"/>
      <c r="L1" s="841"/>
      <c r="M1" s="841"/>
      <c r="N1" s="841"/>
      <c r="O1" s="841"/>
      <c r="P1" s="912"/>
      <c r="Q1" s="839"/>
    </row>
    <row r="2" spans="1:17" ht="25.5" customHeight="1">
      <c r="A2" s="833"/>
      <c r="B2" s="1080" t="s">
        <v>1501</v>
      </c>
      <c r="C2" s="1081"/>
      <c r="D2" s="1082"/>
      <c r="E2" s="1081"/>
      <c r="F2" s="1081"/>
      <c r="G2" s="1081"/>
      <c r="H2" s="1081"/>
      <c r="I2" s="1081"/>
      <c r="J2" s="1081"/>
      <c r="K2" s="1081"/>
      <c r="L2" s="1081"/>
      <c r="M2" s="1081"/>
      <c r="N2" s="1081"/>
      <c r="O2" s="1081"/>
      <c r="P2" s="1083"/>
      <c r="Q2" s="1027"/>
    </row>
    <row r="3" spans="1:17" ht="31.5" customHeight="1">
      <c r="A3" s="2342" t="s">
        <v>1502</v>
      </c>
      <c r="B3" s="2344" t="s">
        <v>1503</v>
      </c>
      <c r="C3" s="2344"/>
      <c r="D3" s="2344"/>
      <c r="E3" s="2344" t="s">
        <v>1504</v>
      </c>
      <c r="F3" s="2344"/>
      <c r="G3" s="2344"/>
      <c r="H3" s="2345" t="s">
        <v>1505</v>
      </c>
      <c r="I3" s="2346"/>
      <c r="J3" s="2346"/>
      <c r="K3" s="2346"/>
      <c r="L3" s="2346"/>
      <c r="M3" s="2346"/>
      <c r="N3" s="2347"/>
      <c r="O3" s="2348" t="s">
        <v>1506</v>
      </c>
      <c r="P3" s="2349"/>
      <c r="Q3" s="2340" t="s">
        <v>1507</v>
      </c>
    </row>
    <row r="4" spans="1:17" ht="40.5" customHeight="1">
      <c r="A4" s="2343"/>
      <c r="B4" s="1084" t="s">
        <v>1508</v>
      </c>
      <c r="C4" s="1084" t="s">
        <v>1509</v>
      </c>
      <c r="D4" s="1084" t="s">
        <v>115</v>
      </c>
      <c r="E4" s="1084" t="s">
        <v>1508</v>
      </c>
      <c r="F4" s="1084" t="s">
        <v>1509</v>
      </c>
      <c r="G4" s="1084" t="s">
        <v>115</v>
      </c>
      <c r="H4" s="1085" t="s">
        <v>1510</v>
      </c>
      <c r="I4" s="1085" t="s">
        <v>1511</v>
      </c>
      <c r="J4" s="1085" t="s">
        <v>1512</v>
      </c>
      <c r="K4" s="1085" t="s">
        <v>1513</v>
      </c>
      <c r="L4" s="1085" t="s">
        <v>1514</v>
      </c>
      <c r="M4" s="1085" t="s">
        <v>1515</v>
      </c>
      <c r="N4" s="1085" t="s">
        <v>701</v>
      </c>
      <c r="O4" s="1085" t="s">
        <v>1516</v>
      </c>
      <c r="P4" s="1086" t="s">
        <v>1517</v>
      </c>
      <c r="Q4" s="2341"/>
    </row>
    <row r="5" spans="1:17" ht="21.95" customHeight="1">
      <c r="A5" s="1087">
        <v>1961</v>
      </c>
      <c r="B5" s="1088">
        <v>5477695</v>
      </c>
      <c r="C5" s="1088">
        <v>3693705</v>
      </c>
      <c r="D5" s="1088">
        <v>9171400</v>
      </c>
      <c r="E5" s="1088">
        <v>25104692</v>
      </c>
      <c r="F5" s="1088">
        <v>11862898</v>
      </c>
      <c r="G5" s="1089">
        <v>36967590</v>
      </c>
      <c r="H5" s="1089">
        <v>54</v>
      </c>
      <c r="I5" s="1089">
        <v>413</v>
      </c>
      <c r="J5" s="1089">
        <v>72</v>
      </c>
      <c r="K5" s="1089">
        <v>181659</v>
      </c>
      <c r="L5" s="1089" t="s">
        <v>99</v>
      </c>
      <c r="M5" s="1089">
        <v>0</v>
      </c>
      <c r="N5" s="1089">
        <v>182198</v>
      </c>
      <c r="O5" s="1089">
        <v>52967</v>
      </c>
      <c r="P5" s="1089">
        <v>649491</v>
      </c>
      <c r="Q5" s="1090">
        <v>1961</v>
      </c>
    </row>
    <row r="6" spans="1:17" ht="21.95" customHeight="1">
      <c r="A6" s="202">
        <v>1996</v>
      </c>
      <c r="B6" s="1091">
        <v>151454809</v>
      </c>
      <c r="C6" s="1091">
        <v>163276972</v>
      </c>
      <c r="D6" s="1091">
        <v>314731781</v>
      </c>
      <c r="E6" s="1091">
        <v>482525164</v>
      </c>
      <c r="F6" s="1091">
        <v>349618709</v>
      </c>
      <c r="G6" s="1091">
        <v>832143873</v>
      </c>
      <c r="H6" s="1092">
        <v>1382</v>
      </c>
      <c r="I6" s="1092">
        <v>2022</v>
      </c>
      <c r="J6" s="1092">
        <v>5529411</v>
      </c>
      <c r="K6" s="1092">
        <v>2290</v>
      </c>
      <c r="L6" s="1092">
        <v>47244</v>
      </c>
      <c r="M6" s="1092">
        <v>0</v>
      </c>
      <c r="N6" s="1092">
        <v>5582349</v>
      </c>
      <c r="O6" s="1092">
        <v>996435</v>
      </c>
      <c r="P6" s="1092">
        <v>35528654</v>
      </c>
      <c r="Q6" s="210">
        <v>1996</v>
      </c>
    </row>
    <row r="7" spans="1:17" ht="21.95" customHeight="1">
      <c r="A7" s="202">
        <v>1997</v>
      </c>
      <c r="B7" s="1091">
        <v>159170356</v>
      </c>
      <c r="C7" s="1091">
        <v>167336365</v>
      </c>
      <c r="D7" s="1091">
        <v>326506721</v>
      </c>
      <c r="E7" s="1091">
        <v>509473022</v>
      </c>
      <c r="F7" s="1091">
        <v>359544480</v>
      </c>
      <c r="G7" s="1091">
        <v>869017502</v>
      </c>
      <c r="H7" s="1092">
        <v>1343</v>
      </c>
      <c r="I7" s="1092">
        <v>2108</v>
      </c>
      <c r="J7" s="1092">
        <v>5767283</v>
      </c>
      <c r="K7" s="1092">
        <v>2127</v>
      </c>
      <c r="L7" s="1092">
        <v>54572</v>
      </c>
      <c r="M7" s="1092">
        <v>0</v>
      </c>
      <c r="N7" s="1092">
        <v>5827433</v>
      </c>
      <c r="O7" s="1092">
        <v>1064334</v>
      </c>
      <c r="P7" s="1092">
        <v>39596721</v>
      </c>
      <c r="Q7" s="210">
        <v>1997</v>
      </c>
    </row>
    <row r="8" spans="1:17" ht="21.95" customHeight="1">
      <c r="A8" s="202">
        <v>1998</v>
      </c>
      <c r="B8" s="1091">
        <v>163631824</v>
      </c>
      <c r="C8" s="1091">
        <v>173069789</v>
      </c>
      <c r="D8" s="1091">
        <v>336701613</v>
      </c>
      <c r="E8" s="1091">
        <v>522211090</v>
      </c>
      <c r="F8" s="1091">
        <v>373039085</v>
      </c>
      <c r="G8" s="1091">
        <v>895250175</v>
      </c>
      <c r="H8" s="1092">
        <v>1358</v>
      </c>
      <c r="I8" s="1092">
        <v>1822</v>
      </c>
      <c r="J8" s="1092">
        <v>5968221</v>
      </c>
      <c r="K8" s="1092">
        <v>1803</v>
      </c>
      <c r="L8" s="1092">
        <v>57876</v>
      </c>
      <c r="M8" s="1092">
        <v>0</v>
      </c>
      <c r="N8" s="1092">
        <v>6031080</v>
      </c>
      <c r="O8" s="1092">
        <v>1100642</v>
      </c>
      <c r="P8" s="1092">
        <v>41549836</v>
      </c>
      <c r="Q8" s="210">
        <v>1998</v>
      </c>
    </row>
    <row r="9" spans="1:17" ht="21.95" customHeight="1">
      <c r="A9" s="202">
        <v>1999</v>
      </c>
      <c r="B9" s="1091">
        <v>167138259</v>
      </c>
      <c r="C9" s="1091">
        <v>177707090</v>
      </c>
      <c r="D9" s="1091">
        <v>344845349</v>
      </c>
      <c r="E9" s="1091">
        <v>534703474</v>
      </c>
      <c r="F9" s="1091">
        <v>382691239</v>
      </c>
      <c r="G9" s="1091">
        <v>917394713</v>
      </c>
      <c r="H9" s="1092">
        <v>1346</v>
      </c>
      <c r="I9" s="1092">
        <v>1853</v>
      </c>
      <c r="J9" s="1092">
        <v>6154646</v>
      </c>
      <c r="K9" s="1092">
        <v>1505</v>
      </c>
      <c r="L9" s="1092">
        <v>65088</v>
      </c>
      <c r="M9" s="1092">
        <v>0</v>
      </c>
      <c r="N9" s="1092">
        <v>6224438</v>
      </c>
      <c r="O9" s="1092">
        <v>1187263</v>
      </c>
      <c r="P9" s="1092">
        <v>47875809</v>
      </c>
      <c r="Q9" s="210">
        <v>1999</v>
      </c>
    </row>
    <row r="10" spans="1:17" ht="21.95" customHeight="1">
      <c r="A10" s="202">
        <v>2000</v>
      </c>
      <c r="B10" s="1091">
        <v>170691038</v>
      </c>
      <c r="C10" s="1091">
        <v>180573197</v>
      </c>
      <c r="D10" s="1091">
        <v>351264235</v>
      </c>
      <c r="E10" s="1091">
        <v>545167333</v>
      </c>
      <c r="F10" s="1091">
        <v>390679674</v>
      </c>
      <c r="G10" s="1091">
        <v>935847007</v>
      </c>
      <c r="H10" s="1092">
        <v>1392</v>
      </c>
      <c r="I10" s="1092">
        <v>1919</v>
      </c>
      <c r="J10" s="1092">
        <v>6363176</v>
      </c>
      <c r="K10" s="1092">
        <v>966</v>
      </c>
      <c r="L10" s="1092">
        <v>71776</v>
      </c>
      <c r="M10" s="1092">
        <v>0</v>
      </c>
      <c r="N10" s="1092">
        <v>6439229</v>
      </c>
      <c r="O10" s="1092">
        <v>1308947</v>
      </c>
      <c r="P10" s="1092">
        <v>57178373</v>
      </c>
      <c r="Q10" s="210">
        <v>2000</v>
      </c>
    </row>
    <row r="11" spans="1:17" ht="21.95" customHeight="1">
      <c r="A11" s="1093">
        <v>2001</v>
      </c>
      <c r="B11" s="1094">
        <v>174014701</v>
      </c>
      <c r="C11" s="1094">
        <v>184312749</v>
      </c>
      <c r="D11" s="1094">
        <v>358327450</v>
      </c>
      <c r="E11" s="1094">
        <v>568293628</v>
      </c>
      <c r="F11" s="1094">
        <v>400869857</v>
      </c>
      <c r="G11" s="1094">
        <v>969163485</v>
      </c>
      <c r="H11" s="1095">
        <v>1359</v>
      </c>
      <c r="I11" s="1095">
        <v>1614</v>
      </c>
      <c r="J11" s="1095">
        <v>6608173</v>
      </c>
      <c r="K11" s="1095">
        <v>931</v>
      </c>
      <c r="L11" s="1095">
        <v>82822</v>
      </c>
      <c r="M11" s="1095">
        <v>0</v>
      </c>
      <c r="N11" s="1095">
        <v>6694899</v>
      </c>
      <c r="O11" s="1095">
        <v>1428510</v>
      </c>
      <c r="P11" s="1095">
        <v>65035173</v>
      </c>
      <c r="Q11" s="1096">
        <v>2001</v>
      </c>
    </row>
    <row r="12" spans="1:17" ht="21.95" customHeight="1">
      <c r="A12" s="202">
        <v>2002</v>
      </c>
      <c r="B12" s="1091">
        <v>177639356</v>
      </c>
      <c r="C12" s="1091">
        <v>189343785</v>
      </c>
      <c r="D12" s="1091">
        <v>366983141</v>
      </c>
      <c r="E12" s="1091">
        <v>578792921</v>
      </c>
      <c r="F12" s="1091">
        <v>413490966</v>
      </c>
      <c r="G12" s="1091">
        <v>992283887</v>
      </c>
      <c r="H12" s="1092">
        <v>1323</v>
      </c>
      <c r="I12" s="1092">
        <v>608</v>
      </c>
      <c r="J12" s="1092">
        <v>6777258</v>
      </c>
      <c r="K12" s="1092">
        <v>424</v>
      </c>
      <c r="L12" s="1092">
        <v>95835</v>
      </c>
      <c r="M12" s="1092">
        <v>0</v>
      </c>
      <c r="N12" s="1092">
        <v>6875448</v>
      </c>
      <c r="O12" s="1092">
        <v>1546088</v>
      </c>
      <c r="P12" s="1097">
        <v>71977545</v>
      </c>
      <c r="Q12" s="210">
        <v>2002</v>
      </c>
    </row>
    <row r="13" spans="1:17" s="875" customFormat="1" ht="21.95" customHeight="1">
      <c r="A13" s="202">
        <v>2003</v>
      </c>
      <c r="B13" s="1092">
        <v>184285116</v>
      </c>
      <c r="C13" s="1092">
        <v>192169056</v>
      </c>
      <c r="D13" s="1092">
        <v>376454172</v>
      </c>
      <c r="E13" s="1092">
        <v>603160164</v>
      </c>
      <c r="F13" s="1092">
        <v>420615949</v>
      </c>
      <c r="G13" s="1092">
        <v>1023776113</v>
      </c>
      <c r="H13" s="1092">
        <v>1386</v>
      </c>
      <c r="I13" s="1092">
        <v>507</v>
      </c>
      <c r="J13" s="1092">
        <v>7064665</v>
      </c>
      <c r="K13" s="1092">
        <v>417</v>
      </c>
      <c r="L13" s="1092">
        <v>103982</v>
      </c>
      <c r="M13" s="1092">
        <v>0</v>
      </c>
      <c r="N13" s="1092">
        <v>7170957</v>
      </c>
      <c r="O13" s="1092">
        <v>1618889</v>
      </c>
      <c r="P13" s="1097">
        <v>76355515</v>
      </c>
      <c r="Q13" s="210">
        <v>2003</v>
      </c>
    </row>
    <row r="14" spans="1:17" s="875" customFormat="1" ht="21.95" customHeight="1">
      <c r="A14" s="202">
        <v>2004</v>
      </c>
      <c r="B14" s="1092">
        <v>186501995</v>
      </c>
      <c r="C14" s="1092">
        <v>193861872</v>
      </c>
      <c r="D14" s="1092">
        <v>380363867</v>
      </c>
      <c r="E14" s="1092">
        <v>611006502</v>
      </c>
      <c r="F14" s="1092">
        <v>425863049</v>
      </c>
      <c r="G14" s="1092">
        <v>1036869551</v>
      </c>
      <c r="H14" s="1092">
        <v>1360</v>
      </c>
      <c r="I14" s="1092">
        <v>508</v>
      </c>
      <c r="J14" s="1092">
        <v>7152161</v>
      </c>
      <c r="K14" s="1092">
        <v>529</v>
      </c>
      <c r="L14" s="1092">
        <v>106223</v>
      </c>
      <c r="M14" s="1092">
        <v>0</v>
      </c>
      <c r="N14" s="1092">
        <v>7260781</v>
      </c>
      <c r="O14" s="1092">
        <v>1651605</v>
      </c>
      <c r="P14" s="1097">
        <v>78559025</v>
      </c>
      <c r="Q14" s="210">
        <v>2004</v>
      </c>
    </row>
    <row r="15" spans="1:17" s="875" customFormat="1" ht="21.95" customHeight="1">
      <c r="A15" s="202">
        <v>2005</v>
      </c>
      <c r="B15" s="1092">
        <v>187923314</v>
      </c>
      <c r="C15" s="1092">
        <v>197586528</v>
      </c>
      <c r="D15" s="1092">
        <v>385509842</v>
      </c>
      <c r="E15" s="1092">
        <v>627166669</v>
      </c>
      <c r="F15" s="1092">
        <v>437466321</v>
      </c>
      <c r="G15" s="1092">
        <v>1064632990</v>
      </c>
      <c r="H15" s="1092">
        <v>1327</v>
      </c>
      <c r="I15" s="1092">
        <v>445</v>
      </c>
      <c r="J15" s="1092">
        <v>7275193</v>
      </c>
      <c r="K15" s="1092">
        <v>452</v>
      </c>
      <c r="L15" s="1092">
        <v>134913</v>
      </c>
      <c r="M15" s="1092">
        <v>0</v>
      </c>
      <c r="N15" s="1092">
        <v>7412330</v>
      </c>
      <c r="O15" s="1092">
        <v>1715164</v>
      </c>
      <c r="P15" s="1097">
        <v>83352474</v>
      </c>
      <c r="Q15" s="210">
        <v>2005</v>
      </c>
    </row>
    <row r="16" spans="1:17" s="875" customFormat="1" ht="21.95" customHeight="1">
      <c r="A16" s="202">
        <v>2006</v>
      </c>
      <c r="B16" s="1092">
        <v>192157443</v>
      </c>
      <c r="C16" s="1092">
        <v>201147528</v>
      </c>
      <c r="D16" s="1092">
        <v>393304971</v>
      </c>
      <c r="E16" s="1092">
        <v>640751661</v>
      </c>
      <c r="F16" s="1092">
        <v>444962242</v>
      </c>
      <c r="G16" s="1092">
        <v>1085713903</v>
      </c>
      <c r="H16" s="1092">
        <v>1310</v>
      </c>
      <c r="I16" s="1092">
        <v>374</v>
      </c>
      <c r="J16" s="1092">
        <v>7460698</v>
      </c>
      <c r="K16" s="1092">
        <v>418</v>
      </c>
      <c r="L16" s="1092">
        <v>145442</v>
      </c>
      <c r="M16" s="1092">
        <v>0</v>
      </c>
      <c r="N16" s="1092">
        <v>7608242</v>
      </c>
      <c r="O16" s="1092">
        <v>1787785</v>
      </c>
      <c r="P16" s="1097">
        <v>88265564</v>
      </c>
      <c r="Q16" s="210">
        <v>2006</v>
      </c>
    </row>
    <row r="17" spans="1:17" s="875" customFormat="1" ht="21.95" customHeight="1">
      <c r="A17" s="202">
        <v>2007</v>
      </c>
      <c r="B17" s="1092">
        <v>196035036</v>
      </c>
      <c r="C17" s="1092">
        <v>205449649</v>
      </c>
      <c r="D17" s="1092">
        <v>401484685</v>
      </c>
      <c r="E17" s="1092">
        <v>655507537</v>
      </c>
      <c r="F17" s="1092">
        <v>460633268</v>
      </c>
      <c r="G17" s="1092">
        <v>1116140805</v>
      </c>
      <c r="H17" s="1092">
        <v>1293</v>
      </c>
      <c r="I17" s="1092">
        <v>373</v>
      </c>
      <c r="J17" s="1092">
        <v>7638546</v>
      </c>
      <c r="K17" s="1092">
        <v>382</v>
      </c>
      <c r="L17" s="1092">
        <v>253983</v>
      </c>
      <c r="M17" s="1092">
        <v>0</v>
      </c>
      <c r="N17" s="1092">
        <v>7894577</v>
      </c>
      <c r="O17" s="1092">
        <v>1859245</v>
      </c>
      <c r="P17" s="1097">
        <v>92963765</v>
      </c>
      <c r="Q17" s="210">
        <v>2007</v>
      </c>
    </row>
    <row r="18" spans="1:17" s="875" customFormat="1" ht="21.95" customHeight="1">
      <c r="A18" s="202">
        <v>2008</v>
      </c>
      <c r="B18" s="1098">
        <v>200165500</v>
      </c>
      <c r="C18" s="1098">
        <v>209849145</v>
      </c>
      <c r="D18" s="1092">
        <v>410014645</v>
      </c>
      <c r="E18" s="1092">
        <v>671777372</v>
      </c>
      <c r="F18" s="1092">
        <v>473764437</v>
      </c>
      <c r="G18" s="1092">
        <v>1145541809</v>
      </c>
      <c r="H18" s="1092">
        <v>1283</v>
      </c>
      <c r="I18" s="1092">
        <v>359</v>
      </c>
      <c r="J18" s="1092">
        <v>7777110</v>
      </c>
      <c r="K18" s="1092">
        <v>362</v>
      </c>
      <c r="L18" s="1092">
        <v>273815</v>
      </c>
      <c r="M18" s="1092">
        <v>0</v>
      </c>
      <c r="N18" s="1092">
        <v>8052929</v>
      </c>
      <c r="O18" s="1092">
        <v>1917237</v>
      </c>
      <c r="P18" s="1097">
        <v>96865950</v>
      </c>
      <c r="Q18" s="210">
        <v>2008</v>
      </c>
    </row>
    <row r="19" spans="1:17" s="875" customFormat="1" ht="21.95" customHeight="1">
      <c r="A19" s="202">
        <v>2009</v>
      </c>
      <c r="B19" s="1092">
        <v>204077564.99999997</v>
      </c>
      <c r="C19" s="1092">
        <v>216180666</v>
      </c>
      <c r="D19" s="1092">
        <v>420258231</v>
      </c>
      <c r="E19" s="1092">
        <v>687891649</v>
      </c>
      <c r="F19" s="1092">
        <v>490609569</v>
      </c>
      <c r="G19" s="1092">
        <v>1178501218</v>
      </c>
      <c r="H19" s="1092">
        <v>1275</v>
      </c>
      <c r="I19" s="1092">
        <v>353</v>
      </c>
      <c r="J19" s="1092">
        <v>7924738</v>
      </c>
      <c r="K19" s="1092">
        <v>328</v>
      </c>
      <c r="L19" s="1092">
        <v>292064</v>
      </c>
      <c r="M19" s="1092">
        <v>0</v>
      </c>
      <c r="N19" s="1092">
        <v>8218758</v>
      </c>
      <c r="O19" s="1092">
        <v>1961059</v>
      </c>
      <c r="P19" s="1097">
        <v>99630090</v>
      </c>
      <c r="Q19" s="210">
        <v>2009</v>
      </c>
    </row>
    <row r="20" spans="1:17" s="875" customFormat="1" ht="21.95" customHeight="1">
      <c r="A20" s="220">
        <v>2010</v>
      </c>
      <c r="B20" s="1099">
        <v>207028385.99999997</v>
      </c>
      <c r="C20" s="1099">
        <v>221231069.00000003</v>
      </c>
      <c r="D20" s="1100">
        <v>428259455</v>
      </c>
      <c r="E20" s="1100">
        <v>700476298</v>
      </c>
      <c r="F20" s="1100">
        <v>504456667</v>
      </c>
      <c r="G20" s="1100">
        <v>1204932965</v>
      </c>
      <c r="H20" s="1100">
        <v>1245</v>
      </c>
      <c r="I20" s="1100">
        <v>318</v>
      </c>
      <c r="J20" s="1100">
        <v>8035471</v>
      </c>
      <c r="K20" s="1100">
        <v>319</v>
      </c>
      <c r="L20" s="1100">
        <v>305723</v>
      </c>
      <c r="M20" s="1100">
        <v>0</v>
      </c>
      <c r="N20" s="1100">
        <v>8343076</v>
      </c>
      <c r="O20" s="1100">
        <v>1989925</v>
      </c>
      <c r="P20" s="1101">
        <v>101691730</v>
      </c>
      <c r="Q20" s="224">
        <v>2010</v>
      </c>
    </row>
    <row r="21" spans="1:17" s="875" customFormat="1" ht="21.95" customHeight="1">
      <c r="A21" s="1093">
        <v>2011</v>
      </c>
      <c r="B21" s="1102">
        <v>209603956</v>
      </c>
      <c r="C21" s="1102">
        <v>225945059</v>
      </c>
      <c r="D21" s="1102">
        <v>435549015</v>
      </c>
      <c r="E21" s="1102">
        <v>711230101</v>
      </c>
      <c r="F21" s="1102">
        <v>517351469</v>
      </c>
      <c r="G21" s="1102">
        <v>1228581570</v>
      </c>
      <c r="H21" s="1102">
        <v>1245</v>
      </c>
      <c r="I21" s="1102">
        <v>290</v>
      </c>
      <c r="J21" s="1102">
        <v>8144023</v>
      </c>
      <c r="K21" s="1102">
        <v>305</v>
      </c>
      <c r="L21" s="1102">
        <v>317893</v>
      </c>
      <c r="M21" s="1102">
        <v>0</v>
      </c>
      <c r="N21" s="1102">
        <v>8463756</v>
      </c>
      <c r="O21" s="1103">
        <v>2005113</v>
      </c>
      <c r="P21" s="1104">
        <v>102582045</v>
      </c>
      <c r="Q21" s="1096">
        <v>2011</v>
      </c>
    </row>
    <row r="22" spans="1:17" s="875" customFormat="1" ht="21.95" customHeight="1">
      <c r="A22" s="202">
        <v>2012</v>
      </c>
      <c r="B22" s="1035">
        <v>211923637</v>
      </c>
      <c r="C22" s="1035">
        <v>230717608</v>
      </c>
      <c r="D22" s="1035">
        <v>442641245</v>
      </c>
      <c r="E22" s="1035">
        <v>721005989</v>
      </c>
      <c r="F22" s="1035">
        <v>530301284</v>
      </c>
      <c r="G22" s="1035">
        <v>1251307273</v>
      </c>
      <c r="H22" s="1035">
        <v>1232</v>
      </c>
      <c r="I22" s="1035">
        <v>282</v>
      </c>
      <c r="J22" s="1035">
        <v>8253238</v>
      </c>
      <c r="K22" s="1035">
        <v>304</v>
      </c>
      <c r="L22" s="1035">
        <v>328367</v>
      </c>
      <c r="M22" s="1035">
        <v>0</v>
      </c>
      <c r="N22" s="1035">
        <v>8583423</v>
      </c>
      <c r="O22" s="1105">
        <v>2027727</v>
      </c>
      <c r="P22" s="1106">
        <v>104081900</v>
      </c>
      <c r="Q22" s="210">
        <v>2012</v>
      </c>
    </row>
    <row r="23" spans="1:17" s="875" customFormat="1" ht="21.95" customHeight="1">
      <c r="A23" s="202">
        <v>2013</v>
      </c>
      <c r="B23" s="1035">
        <v>214478638</v>
      </c>
      <c r="C23" s="1035">
        <v>235205367</v>
      </c>
      <c r="D23" s="1035">
        <v>449684005</v>
      </c>
      <c r="E23" s="1035">
        <v>731276246</v>
      </c>
      <c r="F23" s="1035">
        <v>542800602</v>
      </c>
      <c r="G23" s="1035">
        <v>1274076848</v>
      </c>
      <c r="H23" s="1035">
        <v>1226</v>
      </c>
      <c r="I23" s="1035">
        <v>269</v>
      </c>
      <c r="J23" s="1035">
        <v>8360209</v>
      </c>
      <c r="K23" s="1035">
        <v>284</v>
      </c>
      <c r="L23" s="1035">
        <v>336788</v>
      </c>
      <c r="M23" s="1035">
        <v>0</v>
      </c>
      <c r="N23" s="1035">
        <v>8698776</v>
      </c>
      <c r="O23" s="1105">
        <v>2054022</v>
      </c>
      <c r="P23" s="1106">
        <v>105740500</v>
      </c>
      <c r="Q23" s="210">
        <v>2013</v>
      </c>
    </row>
    <row r="24" spans="1:17" s="875" customFormat="1" ht="21.95" customHeight="1">
      <c r="A24" s="202">
        <v>2014</v>
      </c>
      <c r="B24" s="1035">
        <v>217421838</v>
      </c>
      <c r="C24" s="1035">
        <v>239825171</v>
      </c>
      <c r="D24" s="1035">
        <v>457247009</v>
      </c>
      <c r="E24" s="1035">
        <v>743298297</v>
      </c>
      <c r="F24" s="1035">
        <v>555402271</v>
      </c>
      <c r="G24" s="1035">
        <v>1298700568</v>
      </c>
      <c r="H24" s="1035">
        <v>1210</v>
      </c>
      <c r="I24" s="1035">
        <v>259</v>
      </c>
      <c r="J24" s="1035">
        <v>8481304</v>
      </c>
      <c r="K24" s="1035">
        <v>268</v>
      </c>
      <c r="L24" s="1035">
        <v>349207</v>
      </c>
      <c r="M24" s="1035">
        <v>161</v>
      </c>
      <c r="N24" s="1035">
        <v>8832409</v>
      </c>
      <c r="O24" s="1105">
        <v>2086448</v>
      </c>
      <c r="P24" s="1106">
        <v>107805206</v>
      </c>
      <c r="Q24" s="210">
        <v>2014</v>
      </c>
    </row>
    <row r="25" spans="1:17" s="875" customFormat="1" ht="21.95" customHeight="1">
      <c r="A25" s="202">
        <v>2015</v>
      </c>
      <c r="B25" s="1035">
        <v>220910123.00000003</v>
      </c>
      <c r="C25" s="1035">
        <v>244368149.99999997</v>
      </c>
      <c r="D25" s="1035">
        <v>465278273</v>
      </c>
      <c r="E25" s="1035">
        <v>756599603</v>
      </c>
      <c r="F25" s="1035">
        <v>567652713.99999988</v>
      </c>
      <c r="G25" s="1035">
        <v>1324252317</v>
      </c>
      <c r="H25" s="1035">
        <v>1198</v>
      </c>
      <c r="I25" s="1035">
        <v>238</v>
      </c>
      <c r="J25" s="1035">
        <v>8599819</v>
      </c>
      <c r="K25" s="1035">
        <v>260</v>
      </c>
      <c r="L25" s="1035">
        <v>359143</v>
      </c>
      <c r="M25" s="1035">
        <v>160</v>
      </c>
      <c r="N25" s="1035">
        <v>8960818</v>
      </c>
      <c r="O25" s="1105">
        <v>2118289</v>
      </c>
      <c r="P25" s="1106">
        <v>110082628.99999999</v>
      </c>
      <c r="Q25" s="210">
        <v>2015</v>
      </c>
    </row>
    <row r="26" spans="1:17" s="875" customFormat="1" ht="21.95" customHeight="1">
      <c r="A26" s="202">
        <v>2016</v>
      </c>
      <c r="B26" s="1035">
        <v>224186247</v>
      </c>
      <c r="C26" s="1035">
        <v>249913013.00000003</v>
      </c>
      <c r="D26" s="1035">
        <v>474099260</v>
      </c>
      <c r="E26" s="1035">
        <v>769694796</v>
      </c>
      <c r="F26" s="1035">
        <v>582439047</v>
      </c>
      <c r="G26" s="1035">
        <v>1352133843</v>
      </c>
      <c r="H26" s="1035">
        <v>1166</v>
      </c>
      <c r="I26" s="1035">
        <v>232</v>
      </c>
      <c r="J26" s="1035">
        <v>8749836</v>
      </c>
      <c r="K26" s="1035">
        <v>250</v>
      </c>
      <c r="L26" s="1035">
        <v>370698</v>
      </c>
      <c r="M26" s="1035">
        <v>162</v>
      </c>
      <c r="N26" s="1035">
        <v>9122344</v>
      </c>
      <c r="O26" s="1105">
        <v>2158896</v>
      </c>
      <c r="P26" s="1106">
        <v>112751316</v>
      </c>
      <c r="Q26" s="210">
        <v>2016</v>
      </c>
    </row>
    <row r="27" spans="1:17" s="875" customFormat="1" ht="21.95" customHeight="1">
      <c r="A27" s="202">
        <v>2017</v>
      </c>
      <c r="B27" s="1035">
        <v>228116380.20589998</v>
      </c>
      <c r="C27" s="1035">
        <v>253248445.68340003</v>
      </c>
      <c r="D27" s="1035">
        <v>481364825.88929999</v>
      </c>
      <c r="E27" s="1035">
        <v>783968914.59140003</v>
      </c>
      <c r="F27" s="1035">
        <v>591744409.39759994</v>
      </c>
      <c r="G27" s="1035">
        <v>1375713323.9889998</v>
      </c>
      <c r="H27" s="1035">
        <v>1134</v>
      </c>
      <c r="I27" s="1035">
        <v>232</v>
      </c>
      <c r="J27" s="1035">
        <v>8812470</v>
      </c>
      <c r="K27" s="1035">
        <v>231</v>
      </c>
      <c r="L27" s="1035">
        <v>367970</v>
      </c>
      <c r="M27" s="1035">
        <v>162</v>
      </c>
      <c r="N27" s="1035">
        <v>9182199</v>
      </c>
      <c r="O27" s="1105">
        <v>2168825</v>
      </c>
      <c r="P27" s="1106">
        <v>114236800.99999999</v>
      </c>
      <c r="Q27" s="210">
        <v>2017</v>
      </c>
    </row>
    <row r="28" spans="1:17" s="875" customFormat="1" ht="21.95" customHeight="1">
      <c r="A28" s="987">
        <v>2018</v>
      </c>
      <c r="B28" s="1042">
        <v>232221087</v>
      </c>
      <c r="C28" s="1042">
        <v>261109888</v>
      </c>
      <c r="D28" s="1042">
        <v>493330975</v>
      </c>
      <c r="E28" s="1042">
        <v>800176874</v>
      </c>
      <c r="F28" s="1042">
        <v>612094707</v>
      </c>
      <c r="G28" s="1042">
        <v>1412271581</v>
      </c>
      <c r="H28" s="1042">
        <v>1104</v>
      </c>
      <c r="I28" s="1042">
        <v>212</v>
      </c>
      <c r="J28" s="1042">
        <v>9071579</v>
      </c>
      <c r="K28" s="1042">
        <v>227</v>
      </c>
      <c r="L28" s="1042">
        <v>391435</v>
      </c>
      <c r="M28" s="1042">
        <v>191</v>
      </c>
      <c r="N28" s="1042">
        <v>9464748</v>
      </c>
      <c r="O28" s="1107">
        <v>2259950</v>
      </c>
      <c r="P28" s="1108">
        <v>120057832</v>
      </c>
      <c r="Q28" s="993">
        <v>2018</v>
      </c>
    </row>
    <row r="29" spans="1:17" ht="3" customHeight="1">
      <c r="D29" s="633"/>
      <c r="G29" s="875"/>
      <c r="H29" s="875"/>
      <c r="I29" s="875"/>
      <c r="J29" s="875"/>
      <c r="K29" s="875"/>
      <c r="L29" s="875"/>
      <c r="M29" s="875"/>
      <c r="N29" s="875"/>
      <c r="O29" s="875"/>
      <c r="Q29" s="251"/>
    </row>
    <row r="30" spans="1:17" s="5" customFormat="1" ht="11.25" customHeight="1">
      <c r="A30" s="5" t="s">
        <v>1518</v>
      </c>
      <c r="B30" s="595"/>
      <c r="D30" s="595"/>
      <c r="G30" s="689"/>
      <c r="H30" s="689" t="s">
        <v>1519</v>
      </c>
      <c r="I30" s="689"/>
      <c r="J30" s="689"/>
      <c r="K30" s="689"/>
      <c r="L30" s="689"/>
      <c r="M30" s="689"/>
      <c r="N30" s="689"/>
      <c r="O30" s="689"/>
      <c r="P30" s="689"/>
    </row>
    <row r="31" spans="1:17" ht="5.25" customHeight="1">
      <c r="A31" s="791"/>
      <c r="D31" s="633"/>
      <c r="E31" s="633"/>
      <c r="G31" s="875"/>
      <c r="H31" s="875"/>
      <c r="I31" s="875"/>
      <c r="J31" s="875"/>
      <c r="K31" s="875"/>
      <c r="L31" s="875"/>
      <c r="M31" s="875"/>
      <c r="N31" s="875"/>
      <c r="O31" s="875"/>
      <c r="Q31" s="405"/>
    </row>
    <row r="32" spans="1:17" s="360" customFormat="1" ht="23.25" customHeight="1">
      <c r="A32" s="142">
        <v>104</v>
      </c>
      <c r="B32" s="1109"/>
      <c r="D32" s="1109"/>
      <c r="G32" s="1110"/>
      <c r="H32" s="1110"/>
      <c r="I32" s="1110"/>
      <c r="J32" s="1110"/>
      <c r="K32" s="1110"/>
      <c r="L32" s="1110"/>
      <c r="M32" s="1110"/>
      <c r="N32" s="1110"/>
      <c r="O32" s="1110"/>
      <c r="P32" s="1110"/>
      <c r="Q32" s="146">
        <v>105</v>
      </c>
    </row>
    <row r="33" spans="4:15" ht="12" customHeight="1">
      <c r="D33" s="633"/>
      <c r="G33" s="875"/>
      <c r="H33" s="875"/>
      <c r="I33" s="875"/>
      <c r="J33" s="875"/>
      <c r="K33" s="875"/>
      <c r="L33" s="875"/>
      <c r="M33" s="875"/>
      <c r="N33" s="875"/>
      <c r="O33" s="875"/>
    </row>
    <row r="34" spans="4:15" ht="12" customHeight="1">
      <c r="D34" s="633"/>
      <c r="G34" s="875"/>
      <c r="H34" s="875"/>
      <c r="I34" s="875"/>
      <c r="J34" s="875"/>
      <c r="K34" s="875"/>
      <c r="L34" s="875"/>
      <c r="M34" s="875"/>
      <c r="N34" s="875"/>
      <c r="O34" s="875"/>
    </row>
    <row r="35" spans="4:15" ht="12" customHeight="1">
      <c r="D35" s="633"/>
      <c r="G35" s="875"/>
      <c r="H35" s="875"/>
      <c r="I35" s="875"/>
      <c r="J35" s="875"/>
      <c r="K35" s="875"/>
      <c r="L35" s="875"/>
      <c r="M35" s="875"/>
      <c r="N35" s="875"/>
      <c r="O35" s="875"/>
    </row>
    <row r="36" spans="4:15">
      <c r="D36" s="633"/>
      <c r="G36" s="875"/>
      <c r="H36" s="875"/>
      <c r="I36" s="875"/>
      <c r="J36" s="875"/>
      <c r="K36" s="875"/>
      <c r="L36" s="875"/>
      <c r="M36" s="875"/>
      <c r="N36" s="875"/>
      <c r="O36" s="875"/>
    </row>
    <row r="37" spans="4:15">
      <c r="D37" s="633"/>
      <c r="G37" s="875"/>
      <c r="H37" s="875"/>
      <c r="I37" s="875"/>
      <c r="J37" s="875"/>
      <c r="K37" s="875"/>
      <c r="L37" s="875"/>
      <c r="M37" s="875"/>
      <c r="N37" s="875"/>
      <c r="O37" s="875"/>
    </row>
    <row r="38" spans="4:15">
      <c r="D38" s="633"/>
    </row>
    <row r="39" spans="4:15">
      <c r="D39" s="633"/>
    </row>
    <row r="40" spans="4:15">
      <c r="D40" s="633"/>
    </row>
    <row r="41" spans="4:15">
      <c r="D41" s="633"/>
    </row>
    <row r="42" spans="4:15">
      <c r="D42" s="633"/>
    </row>
    <row r="43" spans="4:15">
      <c r="D43" s="633"/>
    </row>
    <row r="44" spans="4:15">
      <c r="D44" s="633"/>
    </row>
  </sheetData>
  <mergeCells count="6">
    <mergeCell ref="Q3:Q4"/>
    <mergeCell ref="A3:A4"/>
    <mergeCell ref="B3:D3"/>
    <mergeCell ref="E3:G3"/>
    <mergeCell ref="H3:N3"/>
    <mergeCell ref="O3:P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  <colBreaks count="1" manualBreakCount="1">
    <brk id="7" max="31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79998168889431442"/>
  </sheetPr>
  <dimension ref="A1:AF50"/>
  <sheetViews>
    <sheetView view="pageBreakPreview" zoomScale="85" zoomScaleNormal="100" zoomScaleSheetLayoutView="85" workbookViewId="0">
      <pane xSplit="3" ySplit="3" topLeftCell="J4" activePane="bottomRight" state="frozen"/>
      <selection activeCell="P7" sqref="P7"/>
      <selection pane="topRight" activeCell="P7" sqref="P7"/>
      <selection pane="bottomLeft" activeCell="P7" sqref="P7"/>
      <selection pane="bottomRight" sqref="A1:XFD1048576"/>
    </sheetView>
  </sheetViews>
  <sheetFormatPr defaultRowHeight="13.5"/>
  <cols>
    <col min="1" max="1" width="10" style="4" customWidth="1"/>
    <col min="2" max="2" width="6.75" style="4" customWidth="1"/>
    <col min="3" max="3" width="10.75" style="4" customWidth="1"/>
    <col min="4" max="12" width="11" style="1134" customWidth="1"/>
    <col min="13" max="13" width="22.375" style="4" customWidth="1"/>
    <col min="14" max="14" width="9" style="4" customWidth="1"/>
    <col min="15" max="15" width="7" style="4" customWidth="1"/>
    <col min="16" max="16" width="8.875" style="4" customWidth="1"/>
    <col min="17" max="17" width="5.25" style="4" customWidth="1"/>
    <col min="18" max="18" width="10.125" style="4" customWidth="1"/>
    <col min="19" max="27" width="11.625" style="4" customWidth="1"/>
    <col min="28" max="28" width="21.25" style="4" customWidth="1"/>
    <col min="29" max="29" width="6.875" style="4" customWidth="1"/>
    <col min="30" max="30" width="7" style="4" customWidth="1"/>
    <col min="31" max="31" width="8.75" style="4" customWidth="1"/>
    <col min="32" max="32" width="7.375" style="4" customWidth="1"/>
    <col min="33" max="16384" width="9" style="4"/>
  </cols>
  <sheetData>
    <row r="1" spans="1:32" s="6" customFormat="1" ht="31.5" customHeight="1">
      <c r="A1" s="147" t="s">
        <v>1520</v>
      </c>
      <c r="B1" s="1078"/>
      <c r="C1" s="1079"/>
      <c r="D1" s="1111"/>
      <c r="E1" s="1112"/>
      <c r="F1" s="1113"/>
      <c r="G1" s="1113"/>
      <c r="H1" s="1113"/>
      <c r="I1" s="1113"/>
      <c r="J1" s="1113"/>
      <c r="K1" s="1113"/>
      <c r="L1" s="1113"/>
      <c r="M1" s="841"/>
      <c r="N1" s="841"/>
      <c r="O1" s="841"/>
      <c r="P1" s="147" t="s">
        <v>1521</v>
      </c>
      <c r="Q1" s="1078"/>
      <c r="R1" s="1079"/>
      <c r="S1" s="1078"/>
      <c r="T1" s="1079"/>
      <c r="U1" s="841"/>
      <c r="V1" s="841"/>
      <c r="W1" s="841"/>
      <c r="X1" s="841"/>
      <c r="Y1" s="841"/>
      <c r="Z1" s="841"/>
      <c r="AA1" s="841"/>
      <c r="AB1" s="841"/>
      <c r="AC1" s="841"/>
      <c r="AD1" s="841"/>
      <c r="AE1" s="138"/>
      <c r="AF1" s="138"/>
    </row>
    <row r="2" spans="1:32" s="6" customFormat="1" ht="26.25" customHeight="1">
      <c r="A2" s="2328" t="s">
        <v>1522</v>
      </c>
      <c r="B2" s="2350"/>
      <c r="C2" s="2350"/>
      <c r="D2" s="2350"/>
      <c r="E2" s="2350"/>
      <c r="F2" s="1114"/>
      <c r="G2" s="1115"/>
      <c r="H2" s="1115"/>
      <c r="I2" s="1116"/>
      <c r="J2" s="1116"/>
      <c r="K2" s="1116"/>
      <c r="L2" s="1116"/>
      <c r="M2" s="2329" t="s">
        <v>1523</v>
      </c>
      <c r="N2" s="2329"/>
      <c r="O2" s="2329"/>
      <c r="P2" s="2328" t="s">
        <v>1522</v>
      </c>
      <c r="Q2" s="2350"/>
      <c r="R2" s="2350"/>
      <c r="S2" s="2350"/>
      <c r="T2" s="2350"/>
      <c r="U2" s="1117"/>
      <c r="V2" s="1117"/>
      <c r="W2" s="833"/>
      <c r="X2" s="839"/>
      <c r="Y2" s="1081"/>
      <c r="Z2" s="1081"/>
      <c r="AA2" s="1053"/>
      <c r="AB2" s="2329" t="s">
        <v>1523</v>
      </c>
      <c r="AC2" s="2329"/>
      <c r="AD2" s="2329"/>
      <c r="AE2" s="257"/>
      <c r="AF2" s="257"/>
    </row>
    <row r="3" spans="1:32" ht="33" customHeight="1">
      <c r="A3" s="2351" t="s">
        <v>1524</v>
      </c>
      <c r="B3" s="2352"/>
      <c r="C3" s="2352"/>
      <c r="D3" s="1118" t="s">
        <v>1525</v>
      </c>
      <c r="E3" s="1118" t="s">
        <v>1526</v>
      </c>
      <c r="F3" s="1118" t="s">
        <v>1527</v>
      </c>
      <c r="G3" s="1118" t="s">
        <v>1528</v>
      </c>
      <c r="H3" s="1118" t="s">
        <v>1529</v>
      </c>
      <c r="I3" s="1118" t="s">
        <v>1530</v>
      </c>
      <c r="J3" s="1118" t="s">
        <v>1531</v>
      </c>
      <c r="K3" s="1118" t="s">
        <v>1532</v>
      </c>
      <c r="L3" s="1118" t="s">
        <v>1533</v>
      </c>
      <c r="M3" s="2353" t="s">
        <v>1534</v>
      </c>
      <c r="N3" s="2353"/>
      <c r="O3" s="2354"/>
      <c r="P3" s="2351" t="s">
        <v>1535</v>
      </c>
      <c r="Q3" s="2352"/>
      <c r="R3" s="2352"/>
      <c r="S3" s="1119" t="s">
        <v>1536</v>
      </c>
      <c r="T3" s="1119" t="s">
        <v>1537</v>
      </c>
      <c r="U3" s="1119" t="s">
        <v>1538</v>
      </c>
      <c r="V3" s="1119" t="s">
        <v>1539</v>
      </c>
      <c r="W3" s="1119" t="s">
        <v>1540</v>
      </c>
      <c r="X3" s="1119" t="s">
        <v>1541</v>
      </c>
      <c r="Y3" s="1119" t="s">
        <v>1542</v>
      </c>
      <c r="Z3" s="1119" t="s">
        <v>1543</v>
      </c>
      <c r="AA3" s="1119" t="s">
        <v>115</v>
      </c>
      <c r="AB3" s="2353" t="s">
        <v>1534</v>
      </c>
      <c r="AC3" s="2353"/>
      <c r="AD3" s="2354"/>
    </row>
    <row r="4" spans="1:32" ht="15.6" customHeight="1">
      <c r="A4" s="2316" t="s">
        <v>1544</v>
      </c>
      <c r="B4" s="2355" t="s">
        <v>1545</v>
      </c>
      <c r="C4" s="1120" t="s">
        <v>1546</v>
      </c>
      <c r="D4" s="1121">
        <v>4310</v>
      </c>
      <c r="E4" s="1121">
        <v>3204</v>
      </c>
      <c r="F4" s="1121">
        <v>3148</v>
      </c>
      <c r="G4" s="1121">
        <v>4071</v>
      </c>
      <c r="H4" s="1121">
        <v>2008</v>
      </c>
      <c r="I4" s="1121">
        <v>1489</v>
      </c>
      <c r="J4" s="1121">
        <v>2490</v>
      </c>
      <c r="K4" s="1121">
        <v>31710</v>
      </c>
      <c r="L4" s="1121">
        <v>16414</v>
      </c>
      <c r="M4" s="1122" t="s">
        <v>1402</v>
      </c>
      <c r="N4" s="2357" t="s">
        <v>1547</v>
      </c>
      <c r="O4" s="2359" t="s">
        <v>1548</v>
      </c>
      <c r="P4" s="2316" t="s">
        <v>1549</v>
      </c>
      <c r="Q4" s="2355" t="s">
        <v>1545</v>
      </c>
      <c r="R4" s="1120" t="s">
        <v>1546</v>
      </c>
      <c r="S4" s="1121">
        <v>11817</v>
      </c>
      <c r="T4" s="1121">
        <v>20111</v>
      </c>
      <c r="U4" s="1121">
        <v>15244</v>
      </c>
      <c r="V4" s="1121">
        <v>23316</v>
      </c>
      <c r="W4" s="1121">
        <v>26788</v>
      </c>
      <c r="X4" s="1121">
        <v>18910</v>
      </c>
      <c r="Y4" s="1121">
        <v>3493</v>
      </c>
      <c r="Z4" s="1121">
        <v>1054</v>
      </c>
      <c r="AA4" s="1121">
        <v>189577</v>
      </c>
      <c r="AB4" s="1122" t="s">
        <v>1402</v>
      </c>
      <c r="AC4" s="2357" t="s">
        <v>1547</v>
      </c>
      <c r="AD4" s="2359" t="s">
        <v>1548</v>
      </c>
    </row>
    <row r="5" spans="1:32" ht="15.6" customHeight="1">
      <c r="A5" s="2307"/>
      <c r="B5" s="2356"/>
      <c r="C5" s="1123" t="s">
        <v>1550</v>
      </c>
      <c r="D5" s="204">
        <v>6260</v>
      </c>
      <c r="E5" s="204">
        <v>2230</v>
      </c>
      <c r="F5" s="204">
        <v>1458</v>
      </c>
      <c r="G5" s="204">
        <v>2634</v>
      </c>
      <c r="H5" s="204">
        <v>1117</v>
      </c>
      <c r="I5" s="204">
        <v>1821</v>
      </c>
      <c r="J5" s="204">
        <v>837</v>
      </c>
      <c r="K5" s="204">
        <v>11575</v>
      </c>
      <c r="L5" s="204">
        <v>1595</v>
      </c>
      <c r="M5" s="1124" t="s">
        <v>1405</v>
      </c>
      <c r="N5" s="2358"/>
      <c r="O5" s="2360"/>
      <c r="P5" s="2307"/>
      <c r="Q5" s="2356"/>
      <c r="R5" s="1123" t="s">
        <v>1550</v>
      </c>
      <c r="S5" s="204">
        <v>1328</v>
      </c>
      <c r="T5" s="204">
        <v>2284</v>
      </c>
      <c r="U5" s="204">
        <v>1771</v>
      </c>
      <c r="V5" s="204">
        <v>1997</v>
      </c>
      <c r="W5" s="204">
        <v>1866</v>
      </c>
      <c r="X5" s="204">
        <v>2326</v>
      </c>
      <c r="Y5" s="204">
        <v>795</v>
      </c>
      <c r="Z5" s="204">
        <v>553</v>
      </c>
      <c r="AA5" s="204">
        <v>42445</v>
      </c>
      <c r="AB5" s="1124" t="s">
        <v>1405</v>
      </c>
      <c r="AC5" s="2358"/>
      <c r="AD5" s="2360"/>
    </row>
    <row r="6" spans="1:32" ht="15.6" customHeight="1">
      <c r="A6" s="2307"/>
      <c r="B6" s="2356"/>
      <c r="C6" s="1123" t="s">
        <v>1551</v>
      </c>
      <c r="D6" s="204">
        <v>0</v>
      </c>
      <c r="E6" s="204">
        <v>0</v>
      </c>
      <c r="F6" s="204">
        <v>0</v>
      </c>
      <c r="G6" s="204">
        <v>5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1125" t="s">
        <v>1407</v>
      </c>
      <c r="N6" s="2358"/>
      <c r="O6" s="2360"/>
      <c r="P6" s="2307"/>
      <c r="Q6" s="2356"/>
      <c r="R6" s="1123" t="s">
        <v>1551</v>
      </c>
      <c r="S6" s="204">
        <v>0</v>
      </c>
      <c r="T6" s="204">
        <v>4</v>
      </c>
      <c r="U6" s="204">
        <v>6</v>
      </c>
      <c r="V6" s="204">
        <v>84</v>
      </c>
      <c r="W6" s="204">
        <v>0</v>
      </c>
      <c r="X6" s="204">
        <v>43</v>
      </c>
      <c r="Y6" s="204">
        <v>6</v>
      </c>
      <c r="Z6" s="204">
        <v>0</v>
      </c>
      <c r="AA6" s="204">
        <v>148</v>
      </c>
      <c r="AB6" s="1125" t="s">
        <v>1407</v>
      </c>
      <c r="AC6" s="2358"/>
      <c r="AD6" s="2360"/>
    </row>
    <row r="7" spans="1:32" ht="15.6" customHeight="1">
      <c r="A7" s="2307"/>
      <c r="B7" s="2356"/>
      <c r="C7" s="1126" t="s">
        <v>1408</v>
      </c>
      <c r="D7" s="204">
        <v>10570</v>
      </c>
      <c r="E7" s="204">
        <v>5434</v>
      </c>
      <c r="F7" s="204">
        <v>4606</v>
      </c>
      <c r="G7" s="204">
        <v>6710</v>
      </c>
      <c r="H7" s="204">
        <v>3125</v>
      </c>
      <c r="I7" s="204">
        <v>3310</v>
      </c>
      <c r="J7" s="204">
        <v>3327</v>
      </c>
      <c r="K7" s="204">
        <v>43285</v>
      </c>
      <c r="L7" s="204">
        <v>18009</v>
      </c>
      <c r="M7" s="1123" t="s">
        <v>563</v>
      </c>
      <c r="N7" s="2358"/>
      <c r="O7" s="2360"/>
      <c r="P7" s="2307"/>
      <c r="Q7" s="2356"/>
      <c r="R7" s="1126" t="s">
        <v>1408</v>
      </c>
      <c r="S7" s="1070">
        <v>13145</v>
      </c>
      <c r="T7" s="1070">
        <v>22399</v>
      </c>
      <c r="U7" s="1070">
        <v>17020</v>
      </c>
      <c r="V7" s="1070">
        <v>25397</v>
      </c>
      <c r="W7" s="1070">
        <v>28655</v>
      </c>
      <c r="X7" s="1070">
        <v>21279</v>
      </c>
      <c r="Y7" s="1070">
        <v>4294</v>
      </c>
      <c r="Z7" s="1070">
        <v>1607</v>
      </c>
      <c r="AA7" s="1070">
        <v>232170</v>
      </c>
      <c r="AB7" s="1126" t="s">
        <v>563</v>
      </c>
      <c r="AC7" s="2358"/>
      <c r="AD7" s="2360"/>
    </row>
    <row r="8" spans="1:32" ht="15.6" customHeight="1">
      <c r="A8" s="2307"/>
      <c r="B8" s="2361" t="s">
        <v>1552</v>
      </c>
      <c r="C8" s="1127" t="s">
        <v>1546</v>
      </c>
      <c r="D8" s="1121">
        <v>2917</v>
      </c>
      <c r="E8" s="1121">
        <v>2758</v>
      </c>
      <c r="F8" s="1121">
        <v>3138</v>
      </c>
      <c r="G8" s="1121">
        <v>4026</v>
      </c>
      <c r="H8" s="1121">
        <v>2309</v>
      </c>
      <c r="I8" s="1121">
        <v>1807</v>
      </c>
      <c r="J8" s="1121">
        <v>2475</v>
      </c>
      <c r="K8" s="1121">
        <v>34401</v>
      </c>
      <c r="L8" s="1121">
        <v>18133</v>
      </c>
      <c r="M8" s="1128" t="s">
        <v>1402</v>
      </c>
      <c r="N8" s="2363" t="s">
        <v>1553</v>
      </c>
      <c r="O8" s="2360"/>
      <c r="P8" s="2307"/>
      <c r="Q8" s="2361" t="s">
        <v>1552</v>
      </c>
      <c r="R8" s="1127" t="s">
        <v>1546</v>
      </c>
      <c r="S8" s="1121">
        <v>17678</v>
      </c>
      <c r="T8" s="1121">
        <v>30181</v>
      </c>
      <c r="U8" s="1121">
        <v>25150</v>
      </c>
      <c r="V8" s="1121">
        <v>37300</v>
      </c>
      <c r="W8" s="1121">
        <v>38904</v>
      </c>
      <c r="X8" s="1121">
        <v>23307</v>
      </c>
      <c r="Y8" s="1121">
        <v>4892</v>
      </c>
      <c r="Z8" s="1121">
        <v>1588</v>
      </c>
      <c r="AA8" s="1121">
        <v>250962</v>
      </c>
      <c r="AB8" s="1125" t="s">
        <v>1402</v>
      </c>
      <c r="AC8" s="2363" t="s">
        <v>1553</v>
      </c>
      <c r="AD8" s="2360"/>
    </row>
    <row r="9" spans="1:32" ht="15.6" customHeight="1">
      <c r="A9" s="2307"/>
      <c r="B9" s="2356"/>
      <c r="C9" s="1123" t="s">
        <v>1550</v>
      </c>
      <c r="D9" s="204">
        <v>955</v>
      </c>
      <c r="E9" s="204">
        <v>356</v>
      </c>
      <c r="F9" s="204">
        <v>327</v>
      </c>
      <c r="G9" s="204">
        <v>521</v>
      </c>
      <c r="H9" s="204">
        <v>443</v>
      </c>
      <c r="I9" s="204">
        <v>767</v>
      </c>
      <c r="J9" s="204">
        <v>134</v>
      </c>
      <c r="K9" s="204">
        <v>2392</v>
      </c>
      <c r="L9" s="204">
        <v>731</v>
      </c>
      <c r="M9" s="1125" t="s">
        <v>1405</v>
      </c>
      <c r="N9" s="2364"/>
      <c r="O9" s="2360"/>
      <c r="P9" s="2307"/>
      <c r="Q9" s="2356"/>
      <c r="R9" s="1123" t="s">
        <v>1550</v>
      </c>
      <c r="S9" s="204">
        <v>567</v>
      </c>
      <c r="T9" s="204">
        <v>702</v>
      </c>
      <c r="U9" s="204">
        <v>587</v>
      </c>
      <c r="V9" s="204">
        <v>466</v>
      </c>
      <c r="W9" s="204">
        <v>375</v>
      </c>
      <c r="X9" s="204">
        <v>329</v>
      </c>
      <c r="Y9" s="204">
        <v>384</v>
      </c>
      <c r="Z9" s="204">
        <v>112</v>
      </c>
      <c r="AA9" s="204">
        <v>10149</v>
      </c>
      <c r="AB9" s="1125" t="s">
        <v>1405</v>
      </c>
      <c r="AC9" s="2364"/>
      <c r="AD9" s="2360"/>
    </row>
    <row r="10" spans="1:32" ht="15.6" customHeight="1">
      <c r="A10" s="2307"/>
      <c r="B10" s="2362"/>
      <c r="C10" s="1126" t="s">
        <v>1408</v>
      </c>
      <c r="D10" s="1070">
        <v>3872</v>
      </c>
      <c r="E10" s="1070">
        <v>3114</v>
      </c>
      <c r="F10" s="1070">
        <v>3465</v>
      </c>
      <c r="G10" s="1070">
        <v>4547</v>
      </c>
      <c r="H10" s="1070">
        <v>2752</v>
      </c>
      <c r="I10" s="1070">
        <v>2574</v>
      </c>
      <c r="J10" s="1070">
        <v>2610</v>
      </c>
      <c r="K10" s="1070">
        <v>36793</v>
      </c>
      <c r="L10" s="1070">
        <v>18864</v>
      </c>
      <c r="M10" s="1126" t="s">
        <v>563</v>
      </c>
      <c r="N10" s="2365"/>
      <c r="O10" s="2360"/>
      <c r="P10" s="2307"/>
      <c r="Q10" s="2362"/>
      <c r="R10" s="1126" t="s">
        <v>1408</v>
      </c>
      <c r="S10" s="1070">
        <v>18245</v>
      </c>
      <c r="T10" s="1070">
        <v>30883</v>
      </c>
      <c r="U10" s="1070">
        <v>25737</v>
      </c>
      <c r="V10" s="1070">
        <v>37765</v>
      </c>
      <c r="W10" s="1070">
        <v>39279</v>
      </c>
      <c r="X10" s="1070">
        <v>23636</v>
      </c>
      <c r="Y10" s="1070">
        <v>5276</v>
      </c>
      <c r="Z10" s="1070">
        <v>1700</v>
      </c>
      <c r="AA10" s="1070">
        <v>261111</v>
      </c>
      <c r="AB10" s="1126" t="s">
        <v>563</v>
      </c>
      <c r="AC10" s="2365"/>
      <c r="AD10" s="2360"/>
    </row>
    <row r="11" spans="1:32" ht="15.6" customHeight="1">
      <c r="A11" s="2307"/>
      <c r="B11" s="2361" t="s">
        <v>1408</v>
      </c>
      <c r="C11" s="1127" t="s">
        <v>1546</v>
      </c>
      <c r="D11" s="1121">
        <v>7227</v>
      </c>
      <c r="E11" s="1121">
        <v>5962</v>
      </c>
      <c r="F11" s="1121">
        <v>6285</v>
      </c>
      <c r="G11" s="1121">
        <v>8096</v>
      </c>
      <c r="H11" s="1121">
        <v>4317</v>
      </c>
      <c r="I11" s="1121">
        <v>3295</v>
      </c>
      <c r="J11" s="1121">
        <v>4965</v>
      </c>
      <c r="K11" s="1121">
        <v>66111</v>
      </c>
      <c r="L11" s="1121">
        <v>34547</v>
      </c>
      <c r="M11" s="1125" t="s">
        <v>1402</v>
      </c>
      <c r="N11" s="2364" t="s">
        <v>1554</v>
      </c>
      <c r="O11" s="2360"/>
      <c r="P11" s="2307"/>
      <c r="Q11" s="2361" t="s">
        <v>1408</v>
      </c>
      <c r="R11" s="1127" t="s">
        <v>1546</v>
      </c>
      <c r="S11" s="1121">
        <v>29495</v>
      </c>
      <c r="T11" s="1121">
        <v>50292</v>
      </c>
      <c r="U11" s="1121">
        <v>40393</v>
      </c>
      <c r="V11" s="1121">
        <v>60616</v>
      </c>
      <c r="W11" s="1121">
        <v>65692</v>
      </c>
      <c r="X11" s="1121">
        <v>42217</v>
      </c>
      <c r="Y11" s="1121">
        <v>8385</v>
      </c>
      <c r="Z11" s="1121">
        <v>2643</v>
      </c>
      <c r="AA11" s="1121">
        <v>440539</v>
      </c>
      <c r="AB11" s="1125" t="s">
        <v>1402</v>
      </c>
      <c r="AC11" s="2364" t="s">
        <v>1554</v>
      </c>
      <c r="AD11" s="2360"/>
    </row>
    <row r="12" spans="1:32" ht="15.6" customHeight="1">
      <c r="A12" s="2307"/>
      <c r="B12" s="2356"/>
      <c r="C12" s="1123" t="s">
        <v>1550</v>
      </c>
      <c r="D12" s="204">
        <v>7214</v>
      </c>
      <c r="E12" s="204">
        <v>2586</v>
      </c>
      <c r="F12" s="204">
        <v>1785</v>
      </c>
      <c r="G12" s="204">
        <v>3155</v>
      </c>
      <c r="H12" s="204">
        <v>1560</v>
      </c>
      <c r="I12" s="204">
        <v>2589</v>
      </c>
      <c r="J12" s="204">
        <v>972</v>
      </c>
      <c r="K12" s="204">
        <v>13966</v>
      </c>
      <c r="L12" s="204">
        <v>2326</v>
      </c>
      <c r="M12" s="1125" t="s">
        <v>1405</v>
      </c>
      <c r="N12" s="2364"/>
      <c r="O12" s="2360"/>
      <c r="P12" s="2307"/>
      <c r="Q12" s="2356"/>
      <c r="R12" s="1123" t="s">
        <v>1550</v>
      </c>
      <c r="S12" s="204">
        <v>1895</v>
      </c>
      <c r="T12" s="204">
        <v>2986</v>
      </c>
      <c r="U12" s="204">
        <v>2358</v>
      </c>
      <c r="V12" s="204">
        <v>2462</v>
      </c>
      <c r="W12" s="204">
        <v>2242</v>
      </c>
      <c r="X12" s="204">
        <v>2655</v>
      </c>
      <c r="Y12" s="204">
        <v>1179</v>
      </c>
      <c r="Z12" s="204">
        <v>664</v>
      </c>
      <c r="AA12" s="204">
        <v>52594</v>
      </c>
      <c r="AB12" s="1125" t="s">
        <v>1405</v>
      </c>
      <c r="AC12" s="2364"/>
      <c r="AD12" s="2360"/>
    </row>
    <row r="13" spans="1:32" ht="15.6" customHeight="1">
      <c r="A13" s="2307"/>
      <c r="B13" s="2356"/>
      <c r="C13" s="1123" t="s">
        <v>1551</v>
      </c>
      <c r="D13" s="204">
        <v>0</v>
      </c>
      <c r="E13" s="204">
        <v>0</v>
      </c>
      <c r="F13" s="204">
        <v>0</v>
      </c>
      <c r="G13" s="204">
        <v>5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1125" t="s">
        <v>1407</v>
      </c>
      <c r="N13" s="2364"/>
      <c r="O13" s="2360"/>
      <c r="P13" s="2307"/>
      <c r="Q13" s="2356"/>
      <c r="R13" s="1123" t="s">
        <v>1551</v>
      </c>
      <c r="S13" s="1091">
        <v>0</v>
      </c>
      <c r="T13" s="1091">
        <v>4</v>
      </c>
      <c r="U13" s="1091">
        <v>6</v>
      </c>
      <c r="V13" s="1091">
        <v>84</v>
      </c>
      <c r="W13" s="1091">
        <v>0</v>
      </c>
      <c r="X13" s="1091">
        <v>43</v>
      </c>
      <c r="Y13" s="1091">
        <v>6</v>
      </c>
      <c r="Z13" s="1091">
        <v>0</v>
      </c>
      <c r="AA13" s="204">
        <v>148</v>
      </c>
      <c r="AB13" s="1125" t="s">
        <v>1407</v>
      </c>
      <c r="AC13" s="2364"/>
      <c r="AD13" s="2360"/>
    </row>
    <row r="14" spans="1:32" ht="15.6" customHeight="1">
      <c r="A14" s="2307"/>
      <c r="B14" s="2362"/>
      <c r="C14" s="1126" t="s">
        <v>1408</v>
      </c>
      <c r="D14" s="204">
        <v>14442</v>
      </c>
      <c r="E14" s="204">
        <v>8548</v>
      </c>
      <c r="F14" s="204">
        <v>8070</v>
      </c>
      <c r="G14" s="204">
        <v>11256</v>
      </c>
      <c r="H14" s="204">
        <v>5877</v>
      </c>
      <c r="I14" s="204">
        <v>5884</v>
      </c>
      <c r="J14" s="204">
        <v>5936</v>
      </c>
      <c r="K14" s="204">
        <v>80078</v>
      </c>
      <c r="L14" s="204">
        <v>36873</v>
      </c>
      <c r="M14" s="1123" t="s">
        <v>1555</v>
      </c>
      <c r="N14" s="2364"/>
      <c r="O14" s="2360"/>
      <c r="P14" s="2307"/>
      <c r="Q14" s="2362"/>
      <c r="R14" s="1123" t="s">
        <v>1408</v>
      </c>
      <c r="S14" s="204">
        <v>31390</v>
      </c>
      <c r="T14" s="204">
        <v>53282</v>
      </c>
      <c r="U14" s="204">
        <v>42757</v>
      </c>
      <c r="V14" s="204">
        <v>63162</v>
      </c>
      <c r="W14" s="204">
        <v>67934</v>
      </c>
      <c r="X14" s="204">
        <v>44915</v>
      </c>
      <c r="Y14" s="204">
        <v>9569</v>
      </c>
      <c r="Z14" s="204">
        <v>3307</v>
      </c>
      <c r="AA14" s="204">
        <v>493281</v>
      </c>
      <c r="AB14" s="1123" t="s">
        <v>1555</v>
      </c>
      <c r="AC14" s="2364"/>
      <c r="AD14" s="2360"/>
    </row>
    <row r="15" spans="1:32" ht="15.6" customHeight="1">
      <c r="A15" s="2306" t="s">
        <v>1556</v>
      </c>
      <c r="B15" s="2356" t="s">
        <v>1545</v>
      </c>
      <c r="C15" s="1123" t="s">
        <v>1546</v>
      </c>
      <c r="D15" s="1121">
        <v>15928</v>
      </c>
      <c r="E15" s="1121">
        <v>11753</v>
      </c>
      <c r="F15" s="1121">
        <v>11717</v>
      </c>
      <c r="G15" s="1121">
        <v>14754</v>
      </c>
      <c r="H15" s="1121">
        <v>7389</v>
      </c>
      <c r="I15" s="1121">
        <v>5411</v>
      </c>
      <c r="J15" s="1121">
        <v>8975</v>
      </c>
      <c r="K15" s="1121">
        <v>115531</v>
      </c>
      <c r="L15" s="1121">
        <v>55484</v>
      </c>
      <c r="M15" s="1129" t="s">
        <v>1402</v>
      </c>
      <c r="N15" s="2363" t="s">
        <v>1547</v>
      </c>
      <c r="O15" s="2366" t="s">
        <v>1557</v>
      </c>
      <c r="P15" s="2306" t="s">
        <v>1558</v>
      </c>
      <c r="Q15" s="2356" t="s">
        <v>1545</v>
      </c>
      <c r="R15" s="1127" t="s">
        <v>1546</v>
      </c>
      <c r="S15" s="1121">
        <v>41073</v>
      </c>
      <c r="T15" s="1121">
        <v>69525</v>
      </c>
      <c r="U15" s="1121">
        <v>54445</v>
      </c>
      <c r="V15" s="1121">
        <v>83242</v>
      </c>
      <c r="W15" s="1121">
        <v>92742</v>
      </c>
      <c r="X15" s="1121">
        <v>67629</v>
      </c>
      <c r="Y15" s="1121">
        <v>13578</v>
      </c>
      <c r="Z15" s="1121">
        <v>3696</v>
      </c>
      <c r="AA15" s="1121">
        <v>672870</v>
      </c>
      <c r="AB15" s="1129" t="s">
        <v>1402</v>
      </c>
      <c r="AC15" s="2363" t="s">
        <v>1547</v>
      </c>
      <c r="AD15" s="2366" t="s">
        <v>1557</v>
      </c>
    </row>
    <row r="16" spans="1:32" ht="15.6" customHeight="1">
      <c r="A16" s="2307"/>
      <c r="B16" s="2356"/>
      <c r="C16" s="1123" t="s">
        <v>1550</v>
      </c>
      <c r="D16" s="204">
        <v>18716</v>
      </c>
      <c r="E16" s="204">
        <v>6669</v>
      </c>
      <c r="F16" s="204">
        <v>4368</v>
      </c>
      <c r="G16" s="204">
        <v>7881</v>
      </c>
      <c r="H16" s="204">
        <v>3347</v>
      </c>
      <c r="I16" s="204">
        <v>5442</v>
      </c>
      <c r="J16" s="204">
        <v>2494</v>
      </c>
      <c r="K16" s="204">
        <v>34580</v>
      </c>
      <c r="L16" s="204">
        <v>4739</v>
      </c>
      <c r="M16" s="1124" t="s">
        <v>1559</v>
      </c>
      <c r="N16" s="2358"/>
      <c r="O16" s="2360"/>
      <c r="P16" s="2307"/>
      <c r="Q16" s="2356"/>
      <c r="R16" s="1123" t="s">
        <v>1550</v>
      </c>
      <c r="S16" s="204">
        <v>3941</v>
      </c>
      <c r="T16" s="204">
        <v>6808</v>
      </c>
      <c r="U16" s="204">
        <v>5274</v>
      </c>
      <c r="V16" s="204">
        <v>5933</v>
      </c>
      <c r="W16" s="204">
        <v>5538</v>
      </c>
      <c r="X16" s="204">
        <v>6944</v>
      </c>
      <c r="Y16" s="204">
        <v>2383</v>
      </c>
      <c r="Z16" s="204">
        <v>1653</v>
      </c>
      <c r="AA16" s="204">
        <v>126709</v>
      </c>
      <c r="AB16" s="1124" t="s">
        <v>1405</v>
      </c>
      <c r="AC16" s="2358"/>
      <c r="AD16" s="2360"/>
    </row>
    <row r="17" spans="1:30" ht="15.6" customHeight="1">
      <c r="A17" s="2307"/>
      <c r="B17" s="2356"/>
      <c r="C17" s="1123" t="s">
        <v>1551</v>
      </c>
      <c r="D17" s="204">
        <v>0</v>
      </c>
      <c r="E17" s="204">
        <v>0</v>
      </c>
      <c r="F17" s="204">
        <v>0</v>
      </c>
      <c r="G17" s="204">
        <v>14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1124" t="s">
        <v>1407</v>
      </c>
      <c r="N17" s="2358"/>
      <c r="O17" s="2360"/>
      <c r="P17" s="2307"/>
      <c r="Q17" s="2356"/>
      <c r="R17" s="1123" t="s">
        <v>1551</v>
      </c>
      <c r="S17" s="204">
        <v>0</v>
      </c>
      <c r="T17" s="204">
        <v>13</v>
      </c>
      <c r="U17" s="204">
        <v>17</v>
      </c>
      <c r="V17" s="204">
        <v>253</v>
      </c>
      <c r="W17" s="204">
        <v>0</v>
      </c>
      <c r="X17" s="204">
        <v>129</v>
      </c>
      <c r="Y17" s="204">
        <v>18</v>
      </c>
      <c r="Z17" s="204">
        <v>0</v>
      </c>
      <c r="AA17" s="204">
        <v>445</v>
      </c>
      <c r="AB17" s="1124" t="s">
        <v>1407</v>
      </c>
      <c r="AC17" s="2358"/>
      <c r="AD17" s="2360"/>
    </row>
    <row r="18" spans="1:30" ht="15.6" customHeight="1">
      <c r="A18" s="2307"/>
      <c r="B18" s="2356"/>
      <c r="C18" s="1126" t="s">
        <v>1408</v>
      </c>
      <c r="D18" s="204">
        <v>34643</v>
      </c>
      <c r="E18" s="204">
        <v>18422</v>
      </c>
      <c r="F18" s="204">
        <v>16085</v>
      </c>
      <c r="G18" s="204">
        <v>22650</v>
      </c>
      <c r="H18" s="204">
        <v>10736</v>
      </c>
      <c r="I18" s="204">
        <v>10853</v>
      </c>
      <c r="J18" s="204">
        <v>11469</v>
      </c>
      <c r="K18" s="204">
        <v>150111</v>
      </c>
      <c r="L18" s="204">
        <v>60223</v>
      </c>
      <c r="M18" s="1123" t="s">
        <v>1560</v>
      </c>
      <c r="N18" s="2358"/>
      <c r="O18" s="2360"/>
      <c r="P18" s="2307"/>
      <c r="Q18" s="2356"/>
      <c r="R18" s="1126" t="s">
        <v>1408</v>
      </c>
      <c r="S18" s="1070">
        <v>45014</v>
      </c>
      <c r="T18" s="1070">
        <v>76345</v>
      </c>
      <c r="U18" s="1070">
        <v>59736</v>
      </c>
      <c r="V18" s="1070">
        <v>89427</v>
      </c>
      <c r="W18" s="1070">
        <v>98280</v>
      </c>
      <c r="X18" s="1070">
        <v>74702</v>
      </c>
      <c r="Y18" s="1070">
        <v>15979</v>
      </c>
      <c r="Z18" s="1070">
        <v>5349</v>
      </c>
      <c r="AA18" s="1070">
        <v>800025</v>
      </c>
      <c r="AB18" s="1123" t="s">
        <v>1560</v>
      </c>
      <c r="AC18" s="2358"/>
      <c r="AD18" s="2360"/>
    </row>
    <row r="19" spans="1:30" ht="15.6" customHeight="1">
      <c r="A19" s="2307"/>
      <c r="B19" s="2361" t="s">
        <v>1552</v>
      </c>
      <c r="C19" s="1127" t="s">
        <v>1546</v>
      </c>
      <c r="D19" s="1121">
        <v>6515</v>
      </c>
      <c r="E19" s="1121">
        <v>6101</v>
      </c>
      <c r="F19" s="1121">
        <v>8422</v>
      </c>
      <c r="G19" s="1121">
        <v>9442</v>
      </c>
      <c r="H19" s="1121">
        <v>5218</v>
      </c>
      <c r="I19" s="1121">
        <v>3723</v>
      </c>
      <c r="J19" s="1121">
        <v>5451</v>
      </c>
      <c r="K19" s="1121">
        <v>83381</v>
      </c>
      <c r="L19" s="1121">
        <v>38563</v>
      </c>
      <c r="M19" s="1127" t="s">
        <v>1402</v>
      </c>
      <c r="N19" s="2363" t="s">
        <v>1553</v>
      </c>
      <c r="O19" s="2360"/>
      <c r="P19" s="2307"/>
      <c r="Q19" s="2361" t="s">
        <v>1552</v>
      </c>
      <c r="R19" s="1127" t="s">
        <v>1546</v>
      </c>
      <c r="S19" s="1121">
        <v>38462</v>
      </c>
      <c r="T19" s="1121">
        <v>63875</v>
      </c>
      <c r="U19" s="1121">
        <v>54838</v>
      </c>
      <c r="V19" s="1121">
        <v>85188</v>
      </c>
      <c r="W19" s="1121">
        <v>93434</v>
      </c>
      <c r="X19" s="1121">
        <v>54439</v>
      </c>
      <c r="Y19" s="1121">
        <v>14205</v>
      </c>
      <c r="Z19" s="1121">
        <v>3519</v>
      </c>
      <c r="AA19" s="1121">
        <v>574774</v>
      </c>
      <c r="AB19" s="1127" t="s">
        <v>1402</v>
      </c>
      <c r="AC19" s="2363" t="s">
        <v>1553</v>
      </c>
      <c r="AD19" s="2360"/>
    </row>
    <row r="20" spans="1:30" ht="15.6" customHeight="1">
      <c r="A20" s="2307"/>
      <c r="B20" s="2356"/>
      <c r="C20" s="1123" t="s">
        <v>1550</v>
      </c>
      <c r="D20" s="204">
        <v>3552</v>
      </c>
      <c r="E20" s="204">
        <v>1365</v>
      </c>
      <c r="F20" s="204">
        <v>1235</v>
      </c>
      <c r="G20" s="204">
        <v>1868</v>
      </c>
      <c r="H20" s="204">
        <v>1604</v>
      </c>
      <c r="I20" s="204">
        <v>2880</v>
      </c>
      <c r="J20" s="204">
        <v>486</v>
      </c>
      <c r="K20" s="204">
        <v>8917</v>
      </c>
      <c r="L20" s="204">
        <v>2746</v>
      </c>
      <c r="M20" s="1123" t="s">
        <v>1405</v>
      </c>
      <c r="N20" s="2364"/>
      <c r="O20" s="2360"/>
      <c r="P20" s="2307"/>
      <c r="Q20" s="2356"/>
      <c r="R20" s="1123" t="s">
        <v>1550</v>
      </c>
      <c r="S20" s="204">
        <v>2061</v>
      </c>
      <c r="T20" s="204">
        <v>2542</v>
      </c>
      <c r="U20" s="204">
        <v>2065</v>
      </c>
      <c r="V20" s="204">
        <v>1681</v>
      </c>
      <c r="W20" s="204">
        <v>1309</v>
      </c>
      <c r="X20" s="204">
        <v>1175</v>
      </c>
      <c r="Y20" s="204">
        <v>1434</v>
      </c>
      <c r="Z20" s="204">
        <v>391</v>
      </c>
      <c r="AA20" s="204">
        <v>37311</v>
      </c>
      <c r="AB20" s="1123" t="s">
        <v>1405</v>
      </c>
      <c r="AC20" s="2364"/>
      <c r="AD20" s="2360"/>
    </row>
    <row r="21" spans="1:30" ht="15.6" customHeight="1">
      <c r="A21" s="2307"/>
      <c r="B21" s="2362"/>
      <c r="C21" s="1123" t="s">
        <v>1408</v>
      </c>
      <c r="D21" s="1070">
        <v>10066</v>
      </c>
      <c r="E21" s="1070">
        <v>7465</v>
      </c>
      <c r="F21" s="1070">
        <v>9658</v>
      </c>
      <c r="G21" s="1070">
        <v>11310</v>
      </c>
      <c r="H21" s="1070">
        <v>6822</v>
      </c>
      <c r="I21" s="1070">
        <v>6603</v>
      </c>
      <c r="J21" s="1070">
        <v>5936</v>
      </c>
      <c r="K21" s="1070">
        <v>92298</v>
      </c>
      <c r="L21" s="1070">
        <v>41309</v>
      </c>
      <c r="M21" s="1126" t="s">
        <v>563</v>
      </c>
      <c r="N21" s="2365"/>
      <c r="O21" s="2360"/>
      <c r="P21" s="2307"/>
      <c r="Q21" s="2362"/>
      <c r="R21" s="1123" t="s">
        <v>1408</v>
      </c>
      <c r="S21" s="1070">
        <v>40523</v>
      </c>
      <c r="T21" s="1070">
        <v>66417</v>
      </c>
      <c r="U21" s="1070">
        <v>56903</v>
      </c>
      <c r="V21" s="1070">
        <v>86869</v>
      </c>
      <c r="W21" s="1070">
        <v>94743</v>
      </c>
      <c r="X21" s="1070">
        <v>55614</v>
      </c>
      <c r="Y21" s="1070">
        <v>15640</v>
      </c>
      <c r="Z21" s="1070">
        <v>3910</v>
      </c>
      <c r="AA21" s="1070">
        <v>612085</v>
      </c>
      <c r="AB21" s="1126" t="s">
        <v>563</v>
      </c>
      <c r="AC21" s="2365"/>
      <c r="AD21" s="2360"/>
    </row>
    <row r="22" spans="1:30" ht="15.6" customHeight="1">
      <c r="A22" s="2307"/>
      <c r="B22" s="2356" t="s">
        <v>1408</v>
      </c>
      <c r="C22" s="1127" t="s">
        <v>1546</v>
      </c>
      <c r="D22" s="204">
        <v>22442</v>
      </c>
      <c r="E22" s="204">
        <v>17854</v>
      </c>
      <c r="F22" s="204">
        <v>20139</v>
      </c>
      <c r="G22" s="204">
        <v>24196</v>
      </c>
      <c r="H22" s="204">
        <v>12608</v>
      </c>
      <c r="I22" s="204">
        <v>9134</v>
      </c>
      <c r="J22" s="204">
        <v>14425</v>
      </c>
      <c r="K22" s="204">
        <v>198912</v>
      </c>
      <c r="L22" s="204">
        <v>94047</v>
      </c>
      <c r="M22" s="1124" t="s">
        <v>1402</v>
      </c>
      <c r="N22" s="2363" t="s">
        <v>1554</v>
      </c>
      <c r="O22" s="2360"/>
      <c r="P22" s="2307"/>
      <c r="Q22" s="2356" t="s">
        <v>1408</v>
      </c>
      <c r="R22" s="1127" t="s">
        <v>1546</v>
      </c>
      <c r="S22" s="1121">
        <v>79535</v>
      </c>
      <c r="T22" s="1121">
        <v>133400</v>
      </c>
      <c r="U22" s="1121">
        <v>109282</v>
      </c>
      <c r="V22" s="1121">
        <v>168429</v>
      </c>
      <c r="W22" s="1121">
        <v>186176</v>
      </c>
      <c r="X22" s="1121">
        <v>122068</v>
      </c>
      <c r="Y22" s="1121">
        <v>27783</v>
      </c>
      <c r="Z22" s="1121">
        <v>7214</v>
      </c>
      <c r="AA22" s="1121">
        <v>1247645</v>
      </c>
      <c r="AB22" s="1124" t="s">
        <v>1402</v>
      </c>
      <c r="AC22" s="2363" t="s">
        <v>1554</v>
      </c>
      <c r="AD22" s="2360"/>
    </row>
    <row r="23" spans="1:30" ht="15.6" customHeight="1">
      <c r="A23" s="2307"/>
      <c r="B23" s="2356"/>
      <c r="C23" s="1123" t="s">
        <v>1550</v>
      </c>
      <c r="D23" s="204">
        <v>22267</v>
      </c>
      <c r="E23" s="204">
        <v>8034</v>
      </c>
      <c r="F23" s="204">
        <v>5603</v>
      </c>
      <c r="G23" s="204">
        <v>9749</v>
      </c>
      <c r="H23" s="204">
        <v>4951</v>
      </c>
      <c r="I23" s="204">
        <v>8322</v>
      </c>
      <c r="J23" s="204">
        <v>2980</v>
      </c>
      <c r="K23" s="204">
        <v>43497</v>
      </c>
      <c r="L23" s="204">
        <v>7485</v>
      </c>
      <c r="M23" s="1124" t="s">
        <v>1405</v>
      </c>
      <c r="N23" s="2358"/>
      <c r="O23" s="2360"/>
      <c r="P23" s="2307"/>
      <c r="Q23" s="2356"/>
      <c r="R23" s="1123" t="s">
        <v>1550</v>
      </c>
      <c r="S23" s="204">
        <v>6002</v>
      </c>
      <c r="T23" s="204">
        <v>9349</v>
      </c>
      <c r="U23" s="204">
        <v>7338</v>
      </c>
      <c r="V23" s="204">
        <v>7614</v>
      </c>
      <c r="W23" s="204">
        <v>6847</v>
      </c>
      <c r="X23" s="204">
        <v>8119</v>
      </c>
      <c r="Y23" s="204">
        <v>3817</v>
      </c>
      <c r="Z23" s="204">
        <v>2044</v>
      </c>
      <c r="AA23" s="204">
        <v>164020</v>
      </c>
      <c r="AB23" s="1124" t="s">
        <v>1405</v>
      </c>
      <c r="AC23" s="2358"/>
      <c r="AD23" s="2360"/>
    </row>
    <row r="24" spans="1:30" ht="15.6" customHeight="1">
      <c r="A24" s="2307"/>
      <c r="B24" s="2356"/>
      <c r="C24" s="1123" t="s">
        <v>1551</v>
      </c>
      <c r="D24" s="204">
        <v>0</v>
      </c>
      <c r="E24" s="204">
        <v>0</v>
      </c>
      <c r="F24" s="204">
        <v>0</v>
      </c>
      <c r="G24" s="204">
        <v>14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1124" t="s">
        <v>1407</v>
      </c>
      <c r="N24" s="2358"/>
      <c r="O24" s="2360"/>
      <c r="P24" s="2307"/>
      <c r="Q24" s="2356"/>
      <c r="R24" s="1123" t="s">
        <v>1551</v>
      </c>
      <c r="S24" s="1091">
        <v>0</v>
      </c>
      <c r="T24" s="1091">
        <v>13</v>
      </c>
      <c r="U24" s="1091">
        <v>17</v>
      </c>
      <c r="V24" s="1091">
        <v>253</v>
      </c>
      <c r="W24" s="1091">
        <v>0</v>
      </c>
      <c r="X24" s="1091">
        <v>129</v>
      </c>
      <c r="Y24" s="1091">
        <v>18</v>
      </c>
      <c r="Z24" s="1091">
        <v>0</v>
      </c>
      <c r="AA24" s="204">
        <v>445</v>
      </c>
      <c r="AB24" s="1124" t="s">
        <v>1407</v>
      </c>
      <c r="AC24" s="2358"/>
      <c r="AD24" s="2360"/>
    </row>
    <row r="25" spans="1:30" ht="15.6" customHeight="1">
      <c r="A25" s="2308"/>
      <c r="B25" s="2356"/>
      <c r="C25" s="1123" t="s">
        <v>1408</v>
      </c>
      <c r="D25" s="204">
        <v>44710</v>
      </c>
      <c r="E25" s="204">
        <v>25888</v>
      </c>
      <c r="F25" s="204">
        <v>25742</v>
      </c>
      <c r="G25" s="204">
        <v>33960</v>
      </c>
      <c r="H25" s="204">
        <v>17559</v>
      </c>
      <c r="I25" s="204">
        <v>17456</v>
      </c>
      <c r="J25" s="204">
        <v>17405</v>
      </c>
      <c r="K25" s="204">
        <v>242409</v>
      </c>
      <c r="L25" s="204">
        <v>101532</v>
      </c>
      <c r="M25" s="1130" t="s">
        <v>1561</v>
      </c>
      <c r="N25" s="2368"/>
      <c r="O25" s="2367"/>
      <c r="P25" s="2308"/>
      <c r="Q25" s="2356"/>
      <c r="R25" s="1123" t="s">
        <v>1408</v>
      </c>
      <c r="S25" s="1070">
        <v>85537</v>
      </c>
      <c r="T25" s="1070">
        <v>142763</v>
      </c>
      <c r="U25" s="1070">
        <v>116638</v>
      </c>
      <c r="V25" s="1070">
        <v>176296</v>
      </c>
      <c r="W25" s="1070">
        <v>193023</v>
      </c>
      <c r="X25" s="1070">
        <v>130316</v>
      </c>
      <c r="Y25" s="1070">
        <v>31619</v>
      </c>
      <c r="Z25" s="1070">
        <v>9259</v>
      </c>
      <c r="AA25" s="1070">
        <v>1412110</v>
      </c>
      <c r="AB25" s="1130" t="s">
        <v>1561</v>
      </c>
      <c r="AC25" s="2368"/>
      <c r="AD25" s="2367"/>
    </row>
    <row r="26" spans="1:30" ht="15.6" customHeight="1">
      <c r="A26" s="2307" t="s">
        <v>1562</v>
      </c>
      <c r="B26" s="2361" t="s">
        <v>1563</v>
      </c>
      <c r="C26" s="2361"/>
      <c r="D26" s="1121">
        <v>165782</v>
      </c>
      <c r="E26" s="1121">
        <v>125649</v>
      </c>
      <c r="F26" s="1121">
        <v>139940</v>
      </c>
      <c r="G26" s="1121">
        <v>177976</v>
      </c>
      <c r="H26" s="1121">
        <v>98337</v>
      </c>
      <c r="I26" s="1121">
        <v>70421</v>
      </c>
      <c r="J26" s="1121">
        <v>104526</v>
      </c>
      <c r="K26" s="1121">
        <v>1377236</v>
      </c>
      <c r="L26" s="1121">
        <v>646664</v>
      </c>
      <c r="M26" s="1124" t="s">
        <v>1424</v>
      </c>
      <c r="N26" s="2369" t="s">
        <v>1564</v>
      </c>
      <c r="O26" s="2370"/>
      <c r="P26" s="2307" t="s">
        <v>1562</v>
      </c>
      <c r="Q26" s="2361" t="s">
        <v>1563</v>
      </c>
      <c r="R26" s="2361"/>
      <c r="S26" s="1121">
        <v>565166</v>
      </c>
      <c r="T26" s="1121">
        <v>1043323</v>
      </c>
      <c r="U26" s="1121">
        <v>854390</v>
      </c>
      <c r="V26" s="1121">
        <v>1293192</v>
      </c>
      <c r="W26" s="1121">
        <v>1339630</v>
      </c>
      <c r="X26" s="1121">
        <v>839600</v>
      </c>
      <c r="Y26" s="1121">
        <v>176429</v>
      </c>
      <c r="Z26" s="1121">
        <v>53318</v>
      </c>
      <c r="AA26" s="1121">
        <v>9071579</v>
      </c>
      <c r="AB26" s="1124" t="s">
        <v>1424</v>
      </c>
      <c r="AC26" s="2369" t="s">
        <v>1564</v>
      </c>
      <c r="AD26" s="2370"/>
    </row>
    <row r="27" spans="1:30" ht="15.6" customHeight="1">
      <c r="A27" s="2307"/>
      <c r="B27" s="2356" t="s">
        <v>1565</v>
      </c>
      <c r="C27" s="2356" t="s">
        <v>99</v>
      </c>
      <c r="D27" s="204">
        <v>18651</v>
      </c>
      <c r="E27" s="204">
        <v>19841</v>
      </c>
      <c r="F27" s="204">
        <v>8663</v>
      </c>
      <c r="G27" s="204">
        <v>10302</v>
      </c>
      <c r="H27" s="204">
        <v>7650</v>
      </c>
      <c r="I27" s="204">
        <v>7915</v>
      </c>
      <c r="J27" s="204">
        <v>5273</v>
      </c>
      <c r="K27" s="204">
        <v>19293</v>
      </c>
      <c r="L27" s="204">
        <v>29219</v>
      </c>
      <c r="M27" s="1124" t="s">
        <v>1566</v>
      </c>
      <c r="N27" s="2369"/>
      <c r="O27" s="2370"/>
      <c r="P27" s="2307"/>
      <c r="Q27" s="2356" t="s">
        <v>1565</v>
      </c>
      <c r="R27" s="2356" t="s">
        <v>99</v>
      </c>
      <c r="S27" s="204">
        <v>9207</v>
      </c>
      <c r="T27" s="204">
        <v>19796</v>
      </c>
      <c r="U27" s="204">
        <v>24444</v>
      </c>
      <c r="V27" s="204">
        <v>53797</v>
      </c>
      <c r="W27" s="204">
        <v>59744</v>
      </c>
      <c r="X27" s="204">
        <v>90892</v>
      </c>
      <c r="Y27" s="204">
        <v>4945</v>
      </c>
      <c r="Z27" s="204">
        <v>1803</v>
      </c>
      <c r="AA27" s="204">
        <v>391435</v>
      </c>
      <c r="AB27" s="1124" t="s">
        <v>1566</v>
      </c>
      <c r="AC27" s="2369"/>
      <c r="AD27" s="2370"/>
    </row>
    <row r="28" spans="1:30" ht="15.6" customHeight="1">
      <c r="A28" s="2307"/>
      <c r="B28" s="2356" t="s">
        <v>1567</v>
      </c>
      <c r="C28" s="2356" t="s">
        <v>99</v>
      </c>
      <c r="D28" s="204">
        <v>42</v>
      </c>
      <c r="E28" s="204">
        <v>32</v>
      </c>
      <c r="F28" s="204">
        <v>37</v>
      </c>
      <c r="G28" s="204">
        <v>4</v>
      </c>
      <c r="H28" s="204">
        <v>3</v>
      </c>
      <c r="I28" s="204">
        <v>6</v>
      </c>
      <c r="J28" s="204">
        <v>4</v>
      </c>
      <c r="K28" s="204">
        <v>16</v>
      </c>
      <c r="L28" s="204">
        <v>13</v>
      </c>
      <c r="M28" s="1124" t="s">
        <v>1568</v>
      </c>
      <c r="N28" s="2369"/>
      <c r="O28" s="2370"/>
      <c r="P28" s="2307"/>
      <c r="Q28" s="2356" t="s">
        <v>1567</v>
      </c>
      <c r="R28" s="2356" t="s">
        <v>99</v>
      </c>
      <c r="S28" s="204">
        <v>12</v>
      </c>
      <c r="T28" s="204">
        <v>2</v>
      </c>
      <c r="U28" s="204">
        <v>5</v>
      </c>
      <c r="V28" s="204">
        <v>1</v>
      </c>
      <c r="W28" s="204">
        <v>15</v>
      </c>
      <c r="X28" s="204">
        <v>33</v>
      </c>
      <c r="Y28" s="204">
        <v>2</v>
      </c>
      <c r="Z28" s="204">
        <v>0</v>
      </c>
      <c r="AA28" s="204">
        <v>227</v>
      </c>
      <c r="AB28" s="1124" t="s">
        <v>1568</v>
      </c>
      <c r="AC28" s="2369"/>
      <c r="AD28" s="2370"/>
    </row>
    <row r="29" spans="1:30" ht="15.6" customHeight="1">
      <c r="A29" s="2307"/>
      <c r="B29" s="2356" t="s">
        <v>1569</v>
      </c>
      <c r="C29" s="2356" t="s">
        <v>99</v>
      </c>
      <c r="D29" s="204">
        <v>29</v>
      </c>
      <c r="E29" s="204">
        <v>20</v>
      </c>
      <c r="F29" s="204">
        <v>3</v>
      </c>
      <c r="G29" s="204">
        <v>3</v>
      </c>
      <c r="H29" s="204">
        <v>1</v>
      </c>
      <c r="I29" s="204">
        <v>0</v>
      </c>
      <c r="J29" s="204">
        <v>0</v>
      </c>
      <c r="K29" s="204">
        <v>90</v>
      </c>
      <c r="L29" s="204">
        <v>20</v>
      </c>
      <c r="M29" s="1124" t="s">
        <v>1570</v>
      </c>
      <c r="N29" s="2369"/>
      <c r="O29" s="2370"/>
      <c r="P29" s="2307"/>
      <c r="Q29" s="2356" t="s">
        <v>1569</v>
      </c>
      <c r="R29" s="2356" t="s">
        <v>99</v>
      </c>
      <c r="S29" s="204">
        <v>1</v>
      </c>
      <c r="T29" s="204">
        <v>2</v>
      </c>
      <c r="U29" s="204">
        <v>11</v>
      </c>
      <c r="V29" s="204">
        <v>10</v>
      </c>
      <c r="W29" s="204">
        <v>10</v>
      </c>
      <c r="X29" s="204">
        <v>12</v>
      </c>
      <c r="Y29" s="204">
        <v>0</v>
      </c>
      <c r="Z29" s="204">
        <v>0</v>
      </c>
      <c r="AA29" s="204">
        <v>212</v>
      </c>
      <c r="AB29" s="1124" t="s">
        <v>1570</v>
      </c>
      <c r="AC29" s="2369"/>
      <c r="AD29" s="2370"/>
    </row>
    <row r="30" spans="1:30" ht="15.6" customHeight="1">
      <c r="A30" s="2307"/>
      <c r="B30" s="2356" t="s">
        <v>1571</v>
      </c>
      <c r="C30" s="2356">
        <v>290</v>
      </c>
      <c r="D30" s="204">
        <v>1</v>
      </c>
      <c r="E30" s="204">
        <v>0</v>
      </c>
      <c r="F30" s="204">
        <v>5</v>
      </c>
      <c r="G30" s="204">
        <v>72</v>
      </c>
      <c r="H30" s="204">
        <v>17</v>
      </c>
      <c r="I30" s="204">
        <v>1</v>
      </c>
      <c r="J30" s="204">
        <v>0</v>
      </c>
      <c r="K30" s="204">
        <v>32</v>
      </c>
      <c r="L30" s="204">
        <v>99</v>
      </c>
      <c r="M30" s="1124" t="s">
        <v>1572</v>
      </c>
      <c r="N30" s="2369"/>
      <c r="O30" s="2370"/>
      <c r="P30" s="2307"/>
      <c r="Q30" s="2356" t="s">
        <v>1571</v>
      </c>
      <c r="R30" s="2356">
        <v>290</v>
      </c>
      <c r="S30" s="204">
        <v>47</v>
      </c>
      <c r="T30" s="204">
        <v>49</v>
      </c>
      <c r="U30" s="204">
        <v>25</v>
      </c>
      <c r="V30" s="204">
        <v>559</v>
      </c>
      <c r="W30" s="204">
        <v>58</v>
      </c>
      <c r="X30" s="204">
        <v>134</v>
      </c>
      <c r="Y30" s="204">
        <v>0</v>
      </c>
      <c r="Z30" s="204">
        <v>5</v>
      </c>
      <c r="AA30" s="204">
        <v>1104</v>
      </c>
      <c r="AB30" s="1124" t="s">
        <v>1572</v>
      </c>
      <c r="AC30" s="2369"/>
      <c r="AD30" s="2370"/>
    </row>
    <row r="31" spans="1:30" ht="15.6" customHeight="1">
      <c r="A31" s="2307"/>
      <c r="B31" s="2356" t="s">
        <v>1428</v>
      </c>
      <c r="C31" s="2356">
        <v>290</v>
      </c>
      <c r="D31" s="204">
        <v>184505</v>
      </c>
      <c r="E31" s="204">
        <v>145542</v>
      </c>
      <c r="F31" s="204">
        <v>148648</v>
      </c>
      <c r="G31" s="204">
        <v>188357</v>
      </c>
      <c r="H31" s="204">
        <v>106008</v>
      </c>
      <c r="I31" s="204">
        <v>78343</v>
      </c>
      <c r="J31" s="204">
        <v>109803</v>
      </c>
      <c r="K31" s="204">
        <v>1396667</v>
      </c>
      <c r="L31" s="204">
        <v>676015</v>
      </c>
      <c r="M31" s="1124" t="s">
        <v>1561</v>
      </c>
      <c r="N31" s="2369"/>
      <c r="O31" s="2370"/>
      <c r="P31" s="2307"/>
      <c r="Q31" s="2356" t="s">
        <v>1428</v>
      </c>
      <c r="R31" s="2356">
        <v>290</v>
      </c>
      <c r="S31" s="204">
        <v>574433</v>
      </c>
      <c r="T31" s="204">
        <v>1063172</v>
      </c>
      <c r="U31" s="204">
        <v>878875</v>
      </c>
      <c r="V31" s="204">
        <v>1347559</v>
      </c>
      <c r="W31" s="204">
        <v>1399457</v>
      </c>
      <c r="X31" s="204">
        <v>930671</v>
      </c>
      <c r="Y31" s="204">
        <v>181376</v>
      </c>
      <c r="Z31" s="204">
        <v>55126</v>
      </c>
      <c r="AA31" s="204">
        <v>9464557</v>
      </c>
      <c r="AB31" s="1124" t="s">
        <v>1561</v>
      </c>
      <c r="AC31" s="2369"/>
      <c r="AD31" s="2370"/>
    </row>
    <row r="32" spans="1:30" ht="15.6" customHeight="1">
      <c r="A32" s="2306" t="s">
        <v>1573</v>
      </c>
      <c r="B32" s="2376" t="s">
        <v>1574</v>
      </c>
      <c r="C32" s="1127" t="s">
        <v>1546</v>
      </c>
      <c r="D32" s="1121">
        <v>155662</v>
      </c>
      <c r="E32" s="1121">
        <v>74602</v>
      </c>
      <c r="F32" s="1121">
        <v>55879</v>
      </c>
      <c r="G32" s="1121">
        <v>76311</v>
      </c>
      <c r="H32" s="1121">
        <v>35069</v>
      </c>
      <c r="I32" s="1121">
        <v>27577</v>
      </c>
      <c r="J32" s="1121">
        <v>35622</v>
      </c>
      <c r="K32" s="1121">
        <v>446141</v>
      </c>
      <c r="L32" s="1121">
        <v>135108</v>
      </c>
      <c r="M32" s="1129" t="s">
        <v>1402</v>
      </c>
      <c r="N32" s="2363" t="s">
        <v>1575</v>
      </c>
      <c r="O32" s="2366" t="s">
        <v>1576</v>
      </c>
      <c r="P32" s="2306" t="s">
        <v>1573</v>
      </c>
      <c r="Q32" s="2376" t="s">
        <v>1574</v>
      </c>
      <c r="R32" s="1127" t="s">
        <v>1546</v>
      </c>
      <c r="S32" s="1121">
        <v>107333</v>
      </c>
      <c r="T32" s="1121">
        <v>191396</v>
      </c>
      <c r="U32" s="1121">
        <v>155356</v>
      </c>
      <c r="V32" s="1121">
        <v>208923</v>
      </c>
      <c r="W32" s="1121">
        <v>242174</v>
      </c>
      <c r="X32" s="1121">
        <v>215248</v>
      </c>
      <c r="Y32" s="1121">
        <v>36061</v>
      </c>
      <c r="Z32" s="1121">
        <v>9709</v>
      </c>
      <c r="AA32" s="1121">
        <v>2208171</v>
      </c>
      <c r="AB32" s="1129" t="s">
        <v>1402</v>
      </c>
      <c r="AC32" s="2363" t="s">
        <v>1575</v>
      </c>
      <c r="AD32" s="2366" t="s">
        <v>1576</v>
      </c>
    </row>
    <row r="33" spans="1:32" ht="15.6" customHeight="1">
      <c r="A33" s="2307"/>
      <c r="B33" s="2356"/>
      <c r="C33" s="1123" t="s">
        <v>1550</v>
      </c>
      <c r="D33" s="204">
        <v>7791</v>
      </c>
      <c r="E33" s="204">
        <v>2816</v>
      </c>
      <c r="F33" s="204">
        <v>1705</v>
      </c>
      <c r="G33" s="204">
        <v>3689</v>
      </c>
      <c r="H33" s="204">
        <v>2194</v>
      </c>
      <c r="I33" s="204">
        <v>2709</v>
      </c>
      <c r="J33" s="204">
        <v>917</v>
      </c>
      <c r="K33" s="204">
        <v>13645</v>
      </c>
      <c r="L33" s="204">
        <v>2045</v>
      </c>
      <c r="M33" s="1124" t="s">
        <v>1405</v>
      </c>
      <c r="N33" s="2358"/>
      <c r="O33" s="2360"/>
      <c r="P33" s="2307"/>
      <c r="Q33" s="2356"/>
      <c r="R33" s="1123" t="s">
        <v>1550</v>
      </c>
      <c r="S33" s="204">
        <v>1711</v>
      </c>
      <c r="T33" s="204">
        <v>2652</v>
      </c>
      <c r="U33" s="204">
        <v>2660</v>
      </c>
      <c r="V33" s="204">
        <v>2090</v>
      </c>
      <c r="W33" s="204">
        <v>1421</v>
      </c>
      <c r="X33" s="204">
        <v>1772</v>
      </c>
      <c r="Y33" s="204">
        <v>1477</v>
      </c>
      <c r="Z33" s="204">
        <v>352</v>
      </c>
      <c r="AA33" s="204">
        <v>51646</v>
      </c>
      <c r="AB33" s="1124" t="s">
        <v>1405</v>
      </c>
      <c r="AC33" s="2358"/>
      <c r="AD33" s="2360"/>
    </row>
    <row r="34" spans="1:32" ht="15.6" customHeight="1">
      <c r="A34" s="2307"/>
      <c r="B34" s="2362"/>
      <c r="C34" s="1123" t="s">
        <v>1408</v>
      </c>
      <c r="D34" s="1070">
        <v>163453</v>
      </c>
      <c r="E34" s="1070">
        <v>77418</v>
      </c>
      <c r="F34" s="1070">
        <v>57584</v>
      </c>
      <c r="G34" s="1070">
        <v>80000</v>
      </c>
      <c r="H34" s="1070">
        <v>37263</v>
      </c>
      <c r="I34" s="1070">
        <v>30286</v>
      </c>
      <c r="J34" s="1070">
        <v>36539</v>
      </c>
      <c r="K34" s="1070">
        <v>459786</v>
      </c>
      <c r="L34" s="1070">
        <v>137153</v>
      </c>
      <c r="M34" s="1130" t="s">
        <v>1561</v>
      </c>
      <c r="N34" s="2368"/>
      <c r="O34" s="2360"/>
      <c r="P34" s="2307"/>
      <c r="Q34" s="2362"/>
      <c r="R34" s="1123" t="s">
        <v>1408</v>
      </c>
      <c r="S34" s="1131">
        <v>109044</v>
      </c>
      <c r="T34" s="1131">
        <v>194048</v>
      </c>
      <c r="U34" s="1131">
        <v>158016</v>
      </c>
      <c r="V34" s="1131">
        <v>211013</v>
      </c>
      <c r="W34" s="1131">
        <v>243595</v>
      </c>
      <c r="X34" s="1131">
        <v>217020</v>
      </c>
      <c r="Y34" s="1131">
        <v>37538</v>
      </c>
      <c r="Z34" s="1131">
        <v>10061</v>
      </c>
      <c r="AA34" s="1070">
        <v>2259817</v>
      </c>
      <c r="AB34" s="1130" t="s">
        <v>1561</v>
      </c>
      <c r="AC34" s="2368"/>
      <c r="AD34" s="2360"/>
    </row>
    <row r="35" spans="1:32" ht="15.6" customHeight="1">
      <c r="A35" s="2307"/>
      <c r="B35" s="2375" t="s">
        <v>1577</v>
      </c>
      <c r="C35" s="1127" t="s">
        <v>1546</v>
      </c>
      <c r="D35" s="1121">
        <v>10574</v>
      </c>
      <c r="E35" s="1121">
        <v>4513</v>
      </c>
      <c r="F35" s="1121">
        <v>3426</v>
      </c>
      <c r="G35" s="1121">
        <v>3918</v>
      </c>
      <c r="H35" s="1121">
        <v>1914</v>
      </c>
      <c r="I35" s="1121">
        <v>1603</v>
      </c>
      <c r="J35" s="1121">
        <v>1858</v>
      </c>
      <c r="K35" s="1121">
        <v>22593</v>
      </c>
      <c r="L35" s="1121">
        <v>6827</v>
      </c>
      <c r="M35" s="1124" t="s">
        <v>1402</v>
      </c>
      <c r="N35" s="2358" t="s">
        <v>1578</v>
      </c>
      <c r="O35" s="2360"/>
      <c r="P35" s="2307"/>
      <c r="Q35" s="2375" t="s">
        <v>1577</v>
      </c>
      <c r="R35" s="1127" t="s">
        <v>1546</v>
      </c>
      <c r="S35" s="1121">
        <v>5317</v>
      </c>
      <c r="T35" s="1121">
        <v>8192</v>
      </c>
      <c r="U35" s="1121">
        <v>6696</v>
      </c>
      <c r="V35" s="1121">
        <v>7415</v>
      </c>
      <c r="W35" s="1121">
        <v>9858</v>
      </c>
      <c r="X35" s="1121">
        <v>10136</v>
      </c>
      <c r="Y35" s="1121">
        <v>1683</v>
      </c>
      <c r="Z35" s="1121">
        <v>446</v>
      </c>
      <c r="AA35" s="1121">
        <v>106968</v>
      </c>
      <c r="AB35" s="1124" t="s">
        <v>1402</v>
      </c>
      <c r="AC35" s="2358" t="s">
        <v>1578</v>
      </c>
      <c r="AD35" s="2360"/>
    </row>
    <row r="36" spans="1:32" ht="15.6" customHeight="1">
      <c r="A36" s="2307"/>
      <c r="B36" s="2356"/>
      <c r="C36" s="1123" t="s">
        <v>1550</v>
      </c>
      <c r="D36" s="204">
        <v>2185</v>
      </c>
      <c r="E36" s="204">
        <v>752</v>
      </c>
      <c r="F36" s="204">
        <v>450</v>
      </c>
      <c r="G36" s="204">
        <v>767</v>
      </c>
      <c r="H36" s="204">
        <v>540</v>
      </c>
      <c r="I36" s="204">
        <v>646</v>
      </c>
      <c r="J36" s="204">
        <v>231</v>
      </c>
      <c r="K36" s="204">
        <v>3001</v>
      </c>
      <c r="L36" s="204">
        <v>640</v>
      </c>
      <c r="M36" s="1124" t="s">
        <v>1405</v>
      </c>
      <c r="N36" s="2358"/>
      <c r="O36" s="2360"/>
      <c r="P36" s="2307"/>
      <c r="Q36" s="2356"/>
      <c r="R36" s="1123" t="s">
        <v>1550</v>
      </c>
      <c r="S36" s="204">
        <v>487</v>
      </c>
      <c r="T36" s="204">
        <v>751</v>
      </c>
      <c r="U36" s="204">
        <v>742</v>
      </c>
      <c r="V36" s="204">
        <v>592</v>
      </c>
      <c r="W36" s="204">
        <v>376</v>
      </c>
      <c r="X36" s="204">
        <v>418</v>
      </c>
      <c r="Y36" s="204">
        <v>434</v>
      </c>
      <c r="Z36" s="204">
        <v>74</v>
      </c>
      <c r="AA36" s="204">
        <v>13087</v>
      </c>
      <c r="AB36" s="1124" t="s">
        <v>1405</v>
      </c>
      <c r="AC36" s="2358"/>
      <c r="AD36" s="2360"/>
    </row>
    <row r="37" spans="1:32" ht="15.6" customHeight="1">
      <c r="A37" s="2308"/>
      <c r="B37" s="2362"/>
      <c r="C37" s="1123" t="s">
        <v>1408</v>
      </c>
      <c r="D37" s="1070">
        <v>12758</v>
      </c>
      <c r="E37" s="1070">
        <v>5265</v>
      </c>
      <c r="F37" s="1070">
        <v>3876</v>
      </c>
      <c r="G37" s="1070">
        <v>4685</v>
      </c>
      <c r="H37" s="1070">
        <v>2455</v>
      </c>
      <c r="I37" s="1070">
        <v>2250</v>
      </c>
      <c r="J37" s="1070">
        <v>2089</v>
      </c>
      <c r="K37" s="1070">
        <v>25595</v>
      </c>
      <c r="L37" s="1070">
        <v>7467</v>
      </c>
      <c r="M37" s="1130" t="s">
        <v>1561</v>
      </c>
      <c r="N37" s="2368"/>
      <c r="O37" s="2367"/>
      <c r="P37" s="2308"/>
      <c r="Q37" s="2362"/>
      <c r="R37" s="1123" t="s">
        <v>1408</v>
      </c>
      <c r="S37" s="1070">
        <v>5805</v>
      </c>
      <c r="T37" s="1070">
        <v>8943</v>
      </c>
      <c r="U37" s="1070">
        <v>7438</v>
      </c>
      <c r="V37" s="1070">
        <v>8007</v>
      </c>
      <c r="W37" s="1070">
        <v>10233</v>
      </c>
      <c r="X37" s="1070">
        <v>10554</v>
      </c>
      <c r="Y37" s="1070">
        <v>2117</v>
      </c>
      <c r="Z37" s="1070">
        <v>519</v>
      </c>
      <c r="AA37" s="1070">
        <v>120055</v>
      </c>
      <c r="AB37" s="1130" t="s">
        <v>1561</v>
      </c>
      <c r="AC37" s="2368"/>
      <c r="AD37" s="2367"/>
    </row>
    <row r="38" spans="1:32" ht="15.6" customHeight="1">
      <c r="A38" s="2307" t="s">
        <v>1579</v>
      </c>
      <c r="B38" s="2371"/>
      <c r="C38" s="1127" t="s">
        <v>1546</v>
      </c>
      <c r="D38" s="1121">
        <v>6553</v>
      </c>
      <c r="E38" s="1121">
        <v>2763</v>
      </c>
      <c r="F38" s="1121">
        <v>3765</v>
      </c>
      <c r="G38" s="1121">
        <v>2195</v>
      </c>
      <c r="H38" s="1121">
        <v>1534</v>
      </c>
      <c r="I38" s="1121">
        <v>1286</v>
      </c>
      <c r="J38" s="1121">
        <v>1476</v>
      </c>
      <c r="K38" s="1121">
        <v>11162</v>
      </c>
      <c r="L38" s="1121">
        <v>3150</v>
      </c>
      <c r="M38" s="1129" t="s">
        <v>1402</v>
      </c>
      <c r="N38" s="2358" t="s">
        <v>1580</v>
      </c>
      <c r="O38" s="2360"/>
      <c r="P38" s="2307" t="s">
        <v>1579</v>
      </c>
      <c r="Q38" s="2371"/>
      <c r="R38" s="1127" t="s">
        <v>1546</v>
      </c>
      <c r="S38" s="1121">
        <v>3128</v>
      </c>
      <c r="T38" s="1121">
        <v>3881</v>
      </c>
      <c r="U38" s="1121">
        <v>4431</v>
      </c>
      <c r="V38" s="1121">
        <v>4808</v>
      </c>
      <c r="W38" s="1121">
        <v>6855</v>
      </c>
      <c r="X38" s="1121">
        <v>6576</v>
      </c>
      <c r="Y38" s="1121">
        <v>1174</v>
      </c>
      <c r="Z38" s="1121">
        <v>414</v>
      </c>
      <c r="AA38" s="1121">
        <v>65151</v>
      </c>
      <c r="AB38" s="1124" t="s">
        <v>1402</v>
      </c>
      <c r="AC38" s="2358" t="s">
        <v>1580</v>
      </c>
      <c r="AD38" s="2360"/>
    </row>
    <row r="39" spans="1:32" ht="15.6" customHeight="1">
      <c r="A39" s="2307"/>
      <c r="B39" s="2371"/>
      <c r="C39" s="1123" t="s">
        <v>1550</v>
      </c>
      <c r="D39" s="204">
        <v>12864</v>
      </c>
      <c r="E39" s="204">
        <v>4725</v>
      </c>
      <c r="F39" s="204">
        <v>2485</v>
      </c>
      <c r="G39" s="204">
        <v>4630</v>
      </c>
      <c r="H39" s="204">
        <v>2695</v>
      </c>
      <c r="I39" s="204">
        <v>4337</v>
      </c>
      <c r="J39" s="204">
        <v>1330</v>
      </c>
      <c r="K39" s="204">
        <v>18661</v>
      </c>
      <c r="L39" s="204">
        <v>2044</v>
      </c>
      <c r="M39" s="1124" t="s">
        <v>1405</v>
      </c>
      <c r="N39" s="2358"/>
      <c r="O39" s="2360"/>
      <c r="P39" s="2307"/>
      <c r="Q39" s="2371"/>
      <c r="R39" s="1123" t="s">
        <v>1550</v>
      </c>
      <c r="S39" s="204">
        <v>1859</v>
      </c>
      <c r="T39" s="204">
        <v>3097</v>
      </c>
      <c r="U39" s="204">
        <v>2380</v>
      </c>
      <c r="V39" s="204">
        <v>2391</v>
      </c>
      <c r="W39" s="204">
        <v>1186</v>
      </c>
      <c r="X39" s="204">
        <v>2854</v>
      </c>
      <c r="Y39" s="204">
        <v>1252</v>
      </c>
      <c r="Z39" s="204">
        <v>589</v>
      </c>
      <c r="AA39" s="204">
        <v>69379</v>
      </c>
      <c r="AB39" s="1124" t="s">
        <v>1405</v>
      </c>
      <c r="AC39" s="2358"/>
      <c r="AD39" s="2360"/>
    </row>
    <row r="40" spans="1:32" ht="15.6" customHeight="1">
      <c r="A40" s="2319"/>
      <c r="B40" s="2372"/>
      <c r="C40" s="1132" t="s">
        <v>1408</v>
      </c>
      <c r="D40" s="1074">
        <v>19417</v>
      </c>
      <c r="E40" s="1074">
        <v>7488</v>
      </c>
      <c r="F40" s="1074">
        <v>6250</v>
      </c>
      <c r="G40" s="1074">
        <v>6825</v>
      </c>
      <c r="H40" s="1074">
        <v>4229</v>
      </c>
      <c r="I40" s="1074">
        <v>5623</v>
      </c>
      <c r="J40" s="1074">
        <v>2806</v>
      </c>
      <c r="K40" s="1074">
        <v>29823</v>
      </c>
      <c r="L40" s="1074">
        <v>5194</v>
      </c>
      <c r="M40" s="1133" t="s">
        <v>1561</v>
      </c>
      <c r="N40" s="2373"/>
      <c r="O40" s="2374"/>
      <c r="P40" s="2319"/>
      <c r="Q40" s="2372"/>
      <c r="R40" s="1132" t="s">
        <v>1408</v>
      </c>
      <c r="S40" s="1074">
        <v>4987</v>
      </c>
      <c r="T40" s="1074">
        <v>6978</v>
      </c>
      <c r="U40" s="1074">
        <v>6811</v>
      </c>
      <c r="V40" s="1074">
        <v>7199</v>
      </c>
      <c r="W40" s="1074">
        <v>8041</v>
      </c>
      <c r="X40" s="1074">
        <v>9430</v>
      </c>
      <c r="Y40" s="1074">
        <v>2426</v>
      </c>
      <c r="Z40" s="1074">
        <v>1003</v>
      </c>
      <c r="AA40" s="1074">
        <v>134530</v>
      </c>
      <c r="AB40" s="1133" t="s">
        <v>1561</v>
      </c>
      <c r="AC40" s="2373"/>
      <c r="AD40" s="2374"/>
    </row>
    <row r="41" spans="1:32" ht="15" customHeight="1">
      <c r="O41" s="653"/>
      <c r="S41" s="682"/>
      <c r="T41" s="682"/>
      <c r="U41" s="682"/>
      <c r="V41" s="682"/>
      <c r="W41" s="682"/>
      <c r="X41" s="682"/>
      <c r="Y41" s="682"/>
      <c r="Z41" s="682"/>
      <c r="AA41" s="682"/>
      <c r="AD41" s="653"/>
      <c r="AE41" s="653"/>
      <c r="AF41" s="653"/>
    </row>
    <row r="42" spans="1:32" ht="19.5" customHeight="1">
      <c r="A42" s="142">
        <v>106</v>
      </c>
      <c r="H42" s="1135"/>
      <c r="O42" s="256">
        <v>107</v>
      </c>
      <c r="P42" s="142">
        <v>108</v>
      </c>
      <c r="AD42" s="805">
        <v>109</v>
      </c>
      <c r="AE42" s="653"/>
      <c r="AF42" s="653"/>
    </row>
    <row r="43" spans="1:32" ht="12.95" customHeight="1">
      <c r="O43" s="653"/>
      <c r="AD43" s="653"/>
      <c r="AE43" s="653"/>
      <c r="AF43" s="653"/>
    </row>
    <row r="44" spans="1:32" ht="12.95" customHeight="1">
      <c r="O44" s="653"/>
      <c r="AD44" s="653"/>
      <c r="AE44" s="653"/>
      <c r="AF44" s="653"/>
    </row>
    <row r="45" spans="1:32" ht="12.95" customHeight="1">
      <c r="O45" s="653"/>
      <c r="AD45" s="653"/>
      <c r="AE45" s="653"/>
      <c r="AF45" s="653"/>
    </row>
    <row r="46" spans="1:32" ht="12.95" customHeight="1">
      <c r="O46" s="653"/>
      <c r="AD46" s="653"/>
      <c r="AE46" s="653"/>
      <c r="AF46" s="653"/>
    </row>
    <row r="47" spans="1:32" ht="12.95" customHeight="1">
      <c r="O47" s="653"/>
      <c r="AD47" s="653"/>
      <c r="AE47" s="653"/>
      <c r="AF47" s="653"/>
    </row>
    <row r="48" spans="1:32" ht="12.95" customHeight="1">
      <c r="O48" s="653"/>
      <c r="AD48" s="653"/>
      <c r="AE48" s="653"/>
      <c r="AF48" s="653"/>
    </row>
    <row r="49" spans="15:32">
      <c r="O49" s="653"/>
      <c r="AD49" s="653"/>
      <c r="AE49" s="653"/>
      <c r="AF49" s="653"/>
    </row>
    <row r="50" spans="15:32">
      <c r="O50" s="653"/>
      <c r="AD50" s="653"/>
      <c r="AE50" s="653"/>
      <c r="AF50" s="653"/>
    </row>
  </sheetData>
  <mergeCells count="72">
    <mergeCell ref="A38:B40"/>
    <mergeCell ref="N38:O40"/>
    <mergeCell ref="P38:Q40"/>
    <mergeCell ref="AC38:AD40"/>
    <mergeCell ref="AC32:AC34"/>
    <mergeCell ref="AD32:AD37"/>
    <mergeCell ref="B35:B37"/>
    <mergeCell ref="N35:N37"/>
    <mergeCell ref="Q35:Q37"/>
    <mergeCell ref="AC35:AC37"/>
    <mergeCell ref="A32:A37"/>
    <mergeCell ref="B32:B34"/>
    <mergeCell ref="N32:N34"/>
    <mergeCell ref="O32:O37"/>
    <mergeCell ref="P32:P37"/>
    <mergeCell ref="Q32:Q34"/>
    <mergeCell ref="A26:A31"/>
    <mergeCell ref="B26:C26"/>
    <mergeCell ref="N26:O31"/>
    <mergeCell ref="P26:P31"/>
    <mergeCell ref="Q26:R26"/>
    <mergeCell ref="B29:C29"/>
    <mergeCell ref="Q29:R29"/>
    <mergeCell ref="B30:C30"/>
    <mergeCell ref="Q30:R30"/>
    <mergeCell ref="B31:C31"/>
    <mergeCell ref="Q31:R31"/>
    <mergeCell ref="AC26:AD31"/>
    <mergeCell ref="B27:C27"/>
    <mergeCell ref="Q27:R27"/>
    <mergeCell ref="B28:C28"/>
    <mergeCell ref="Q28:R28"/>
    <mergeCell ref="AC15:AC18"/>
    <mergeCell ref="AD15:AD25"/>
    <mergeCell ref="B19:B21"/>
    <mergeCell ref="N19:N21"/>
    <mergeCell ref="Q19:Q21"/>
    <mergeCell ref="AC19:AC21"/>
    <mergeCell ref="B22:B25"/>
    <mergeCell ref="N22:N25"/>
    <mergeCell ref="Q22:Q25"/>
    <mergeCell ref="AC22:AC25"/>
    <mergeCell ref="Q15:Q18"/>
    <mergeCell ref="A15:A25"/>
    <mergeCell ref="B15:B18"/>
    <mergeCell ref="N15:N18"/>
    <mergeCell ref="O15:O25"/>
    <mergeCell ref="P15:P25"/>
    <mergeCell ref="AC4:AC7"/>
    <mergeCell ref="AD4:AD14"/>
    <mergeCell ref="B8:B10"/>
    <mergeCell ref="N8:N10"/>
    <mergeCell ref="Q8:Q10"/>
    <mergeCell ref="AC8:AC10"/>
    <mergeCell ref="B11:B14"/>
    <mergeCell ref="N11:N14"/>
    <mergeCell ref="Q11:Q14"/>
    <mergeCell ref="AC11:AC14"/>
    <mergeCell ref="Q4:Q7"/>
    <mergeCell ref="A4:A14"/>
    <mergeCell ref="B4:B7"/>
    <mergeCell ref="N4:N7"/>
    <mergeCell ref="O4:O14"/>
    <mergeCell ref="P4:P14"/>
    <mergeCell ref="A2:E2"/>
    <mergeCell ref="M2:O2"/>
    <mergeCell ref="P2:T2"/>
    <mergeCell ref="AB2:AD2"/>
    <mergeCell ref="A3:C3"/>
    <mergeCell ref="M3:O3"/>
    <mergeCell ref="P3:R3"/>
    <mergeCell ref="AB3:AD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  <colBreaks count="3" manualBreakCount="3">
    <brk id="8" max="1048575" man="1"/>
    <brk id="15" max="41" man="1"/>
    <brk id="23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79998168889431442"/>
  </sheetPr>
  <dimension ref="A1:R43"/>
  <sheetViews>
    <sheetView view="pageBreakPreview" zoomScaleNormal="100" zoomScaleSheetLayoutView="100" workbookViewId="0">
      <pane ySplit="4" topLeftCell="A11" activePane="bottomLeft" state="frozen"/>
      <selection activeCell="P7" sqref="P7"/>
      <selection pane="bottomLeft" activeCell="P7" sqref="P7"/>
    </sheetView>
  </sheetViews>
  <sheetFormatPr defaultRowHeight="11.25"/>
  <cols>
    <col min="1" max="1" width="8" style="6" customWidth="1"/>
    <col min="2" max="2" width="8.25" style="6" customWidth="1"/>
    <col min="3" max="3" width="8.25" style="1136" customWidth="1"/>
    <col min="4" max="10" width="8.25" style="6" customWidth="1"/>
    <col min="11" max="11" width="8.25" style="1198" customWidth="1"/>
    <col min="12" max="12" width="8.25" style="6" customWidth="1"/>
    <col min="13" max="13" width="8.25" style="1136" customWidth="1"/>
    <col min="14" max="17" width="11.625" style="6" customWidth="1"/>
    <col min="18" max="18" width="9" style="6" customWidth="1"/>
    <col min="19" max="16384" width="9" style="6"/>
  </cols>
  <sheetData>
    <row r="1" spans="1:18" ht="31.5">
      <c r="A1" s="147" t="s">
        <v>1581</v>
      </c>
      <c r="B1" s="138"/>
      <c r="D1" s="138"/>
      <c r="E1" s="138"/>
      <c r="F1" s="138"/>
      <c r="G1" s="138"/>
      <c r="H1" s="138"/>
      <c r="I1" s="138"/>
      <c r="J1" s="138"/>
      <c r="K1" s="1137"/>
      <c r="L1" s="138"/>
      <c r="N1" s="138"/>
      <c r="O1" s="138"/>
      <c r="P1" s="138"/>
      <c r="Q1" s="138"/>
      <c r="R1" s="148"/>
    </row>
    <row r="2" spans="1:18" ht="25.15" customHeight="1">
      <c r="A2" s="1138" t="s">
        <v>1582</v>
      </c>
      <c r="B2" s="138"/>
      <c r="C2" s="1139"/>
      <c r="D2" s="138"/>
      <c r="E2" s="138"/>
      <c r="F2" s="138"/>
      <c r="G2" s="138"/>
      <c r="H2" s="138"/>
      <c r="I2" s="138"/>
      <c r="J2" s="961"/>
      <c r="K2" s="1140"/>
      <c r="L2" s="138"/>
      <c r="M2" s="1139"/>
      <c r="N2" s="138"/>
      <c r="O2" s="138"/>
      <c r="P2" s="138"/>
      <c r="Q2" s="138"/>
      <c r="R2" s="959"/>
    </row>
    <row r="3" spans="1:18" ht="26.45" customHeight="1">
      <c r="A3" s="1141" t="s">
        <v>1583</v>
      </c>
      <c r="B3" s="2377" t="s">
        <v>1584</v>
      </c>
      <c r="C3" s="2378"/>
      <c r="D3" s="2378"/>
      <c r="E3" s="2379"/>
      <c r="F3" s="2380" t="s">
        <v>1585</v>
      </c>
      <c r="G3" s="2380"/>
      <c r="H3" s="2380"/>
      <c r="I3" s="2380"/>
      <c r="J3" s="2380"/>
      <c r="K3" s="2380" t="s">
        <v>1586</v>
      </c>
      <c r="L3" s="2380"/>
      <c r="M3" s="2380"/>
      <c r="N3" s="2380" t="s">
        <v>1587</v>
      </c>
      <c r="O3" s="2380"/>
      <c r="P3" s="2380"/>
      <c r="Q3" s="2377"/>
      <c r="R3" s="1142" t="s">
        <v>4</v>
      </c>
    </row>
    <row r="4" spans="1:18" ht="86.45" customHeight="1">
      <c r="A4" s="1143" t="s">
        <v>1588</v>
      </c>
      <c r="B4" s="1144" t="s">
        <v>1589</v>
      </c>
      <c r="C4" s="1144" t="s">
        <v>1590</v>
      </c>
      <c r="D4" s="1144" t="s">
        <v>1591</v>
      </c>
      <c r="E4" s="1144" t="s">
        <v>1592</v>
      </c>
      <c r="F4" s="1145" t="s">
        <v>1593</v>
      </c>
      <c r="G4" s="1144" t="s">
        <v>1594</v>
      </c>
      <c r="H4" s="1144" t="s">
        <v>1595</v>
      </c>
      <c r="I4" s="641" t="s">
        <v>1596</v>
      </c>
      <c r="J4" s="641" t="s">
        <v>1597</v>
      </c>
      <c r="K4" s="1144" t="s">
        <v>1598</v>
      </c>
      <c r="L4" s="1144" t="s">
        <v>1599</v>
      </c>
      <c r="M4" s="1144" t="s">
        <v>1600</v>
      </c>
      <c r="N4" s="1144" t="s">
        <v>1601</v>
      </c>
      <c r="O4" s="1144" t="s">
        <v>1602</v>
      </c>
      <c r="P4" s="1144" t="s">
        <v>1603</v>
      </c>
      <c r="Q4" s="1146" t="s">
        <v>1604</v>
      </c>
      <c r="R4" s="1147" t="s">
        <v>1605</v>
      </c>
    </row>
    <row r="5" spans="1:18" ht="20.100000000000001" customHeight="1">
      <c r="A5" s="167">
        <v>1961</v>
      </c>
      <c r="B5" s="1148" t="s">
        <v>99</v>
      </c>
      <c r="C5" s="1148" t="s">
        <v>99</v>
      </c>
      <c r="D5" s="1148" t="s">
        <v>99</v>
      </c>
      <c r="E5" s="1148" t="s">
        <v>99</v>
      </c>
      <c r="F5" s="1148" t="s">
        <v>1606</v>
      </c>
      <c r="G5" s="1148" t="s">
        <v>1607</v>
      </c>
      <c r="H5" s="1148">
        <v>46</v>
      </c>
      <c r="I5" s="1149" t="s">
        <v>1606</v>
      </c>
      <c r="J5" s="1148" t="s">
        <v>1606</v>
      </c>
      <c r="K5" s="1149" t="s">
        <v>1606</v>
      </c>
      <c r="L5" s="1149" t="s">
        <v>1606</v>
      </c>
      <c r="M5" s="1149" t="s">
        <v>1608</v>
      </c>
      <c r="N5" s="1150" t="s">
        <v>11</v>
      </c>
      <c r="O5" s="1150" t="s">
        <v>11</v>
      </c>
      <c r="P5" s="1149" t="s">
        <v>1606</v>
      </c>
      <c r="Q5" s="1149" t="s">
        <v>1609</v>
      </c>
      <c r="R5" s="176">
        <v>1961</v>
      </c>
    </row>
    <row r="6" spans="1:18" ht="20.100000000000001" customHeight="1">
      <c r="A6" s="186">
        <v>1996</v>
      </c>
      <c r="B6" s="1148">
        <v>858</v>
      </c>
      <c r="C6" s="1148" t="s">
        <v>99</v>
      </c>
      <c r="D6" s="1148">
        <v>326</v>
      </c>
      <c r="E6" s="1148">
        <v>1216</v>
      </c>
      <c r="F6" s="1151">
        <v>843</v>
      </c>
      <c r="G6" s="1148">
        <v>53</v>
      </c>
      <c r="H6" s="1148">
        <v>4358</v>
      </c>
      <c r="I6" s="1148" t="s">
        <v>1610</v>
      </c>
      <c r="J6" s="1148" t="s">
        <v>1611</v>
      </c>
      <c r="K6" s="1152">
        <v>25</v>
      </c>
      <c r="L6" s="1152">
        <v>172</v>
      </c>
      <c r="M6" s="1152">
        <v>24753</v>
      </c>
      <c r="N6" s="1149" t="s">
        <v>1612</v>
      </c>
      <c r="O6" s="1149" t="s">
        <v>1613</v>
      </c>
      <c r="P6" s="1153">
        <v>1476</v>
      </c>
      <c r="Q6" s="1154">
        <v>24</v>
      </c>
      <c r="R6" s="192">
        <v>1996</v>
      </c>
    </row>
    <row r="7" spans="1:18" ht="20.100000000000001" customHeight="1">
      <c r="A7" s="186">
        <v>1997</v>
      </c>
      <c r="B7" s="1155">
        <v>889</v>
      </c>
      <c r="C7" s="1155" t="s">
        <v>99</v>
      </c>
      <c r="D7" s="1155">
        <v>393</v>
      </c>
      <c r="E7" s="1155">
        <v>1385</v>
      </c>
      <c r="F7" s="1152">
        <v>2508</v>
      </c>
      <c r="G7" s="1155">
        <v>50</v>
      </c>
      <c r="H7" s="1155">
        <v>3845</v>
      </c>
      <c r="I7" s="1155" t="s">
        <v>1614</v>
      </c>
      <c r="J7" s="1156">
        <v>1</v>
      </c>
      <c r="K7" s="1152">
        <v>25</v>
      </c>
      <c r="L7" s="1152">
        <v>197</v>
      </c>
      <c r="M7" s="1152">
        <v>25239</v>
      </c>
      <c r="N7" s="1157" t="s">
        <v>1615</v>
      </c>
      <c r="O7" s="1157" t="s">
        <v>1616</v>
      </c>
      <c r="P7" s="1158">
        <v>1525</v>
      </c>
      <c r="Q7" s="1159">
        <v>24</v>
      </c>
      <c r="R7" s="192">
        <v>1997</v>
      </c>
    </row>
    <row r="8" spans="1:18" ht="20.100000000000001" customHeight="1">
      <c r="A8" s="186">
        <v>1998</v>
      </c>
      <c r="B8" s="1155">
        <v>886</v>
      </c>
      <c r="C8" s="1155" t="s">
        <v>99</v>
      </c>
      <c r="D8" s="1155">
        <v>333</v>
      </c>
      <c r="E8" s="1155">
        <v>1704</v>
      </c>
      <c r="F8" s="1152">
        <v>3237</v>
      </c>
      <c r="G8" s="1155">
        <v>55</v>
      </c>
      <c r="H8" s="1155">
        <v>2804</v>
      </c>
      <c r="I8" s="1155" t="s">
        <v>1617</v>
      </c>
      <c r="J8" s="1155">
        <v>230</v>
      </c>
      <c r="K8" s="1152">
        <v>17</v>
      </c>
      <c r="L8" s="1152">
        <v>201</v>
      </c>
      <c r="M8" s="1152">
        <v>27047</v>
      </c>
      <c r="N8" s="1157" t="s">
        <v>1618</v>
      </c>
      <c r="O8" s="1157" t="s">
        <v>1619</v>
      </c>
      <c r="P8" s="1158">
        <v>1589</v>
      </c>
      <c r="Q8" s="1159">
        <v>23</v>
      </c>
      <c r="R8" s="192">
        <v>1998</v>
      </c>
    </row>
    <row r="9" spans="1:18" ht="20.100000000000001" customHeight="1">
      <c r="A9" s="186">
        <v>1999</v>
      </c>
      <c r="B9" s="1155">
        <v>887</v>
      </c>
      <c r="C9" s="1155" t="s">
        <v>99</v>
      </c>
      <c r="D9" s="1155">
        <v>336</v>
      </c>
      <c r="E9" s="1155">
        <v>1827</v>
      </c>
      <c r="F9" s="1152">
        <v>3492</v>
      </c>
      <c r="G9" s="1155">
        <v>54</v>
      </c>
      <c r="H9" s="1155">
        <v>2171</v>
      </c>
      <c r="I9" s="1155" t="s">
        <v>1620</v>
      </c>
      <c r="J9" s="1155">
        <v>114</v>
      </c>
      <c r="K9" s="1152">
        <v>16</v>
      </c>
      <c r="L9" s="1152">
        <v>190</v>
      </c>
      <c r="M9" s="1152">
        <v>29438</v>
      </c>
      <c r="N9" s="1157" t="s">
        <v>1621</v>
      </c>
      <c r="O9" s="1157" t="s">
        <v>1622</v>
      </c>
      <c r="P9" s="1158">
        <v>1624</v>
      </c>
      <c r="Q9" s="1159">
        <v>23</v>
      </c>
      <c r="R9" s="192">
        <v>1999</v>
      </c>
    </row>
    <row r="10" spans="1:18" ht="20.100000000000001" customHeight="1">
      <c r="A10" s="186">
        <v>2000</v>
      </c>
      <c r="B10" s="1155">
        <v>893</v>
      </c>
      <c r="C10" s="1155">
        <v>0</v>
      </c>
      <c r="D10" s="1155">
        <v>337</v>
      </c>
      <c r="E10" s="1155">
        <v>1898</v>
      </c>
      <c r="F10" s="1152">
        <v>0</v>
      </c>
      <c r="G10" s="1155">
        <v>28</v>
      </c>
      <c r="H10" s="1155">
        <v>1610</v>
      </c>
      <c r="I10" s="1155" t="s">
        <v>1623</v>
      </c>
      <c r="J10" s="1155" t="s">
        <v>1611</v>
      </c>
      <c r="K10" s="1152">
        <v>16</v>
      </c>
      <c r="L10" s="1152">
        <v>175</v>
      </c>
      <c r="M10" s="1152">
        <v>29700</v>
      </c>
      <c r="N10" s="1157" t="s">
        <v>1624</v>
      </c>
      <c r="O10" s="1157" t="s">
        <v>1625</v>
      </c>
      <c r="P10" s="1158">
        <v>1635</v>
      </c>
      <c r="Q10" s="1159">
        <v>22</v>
      </c>
      <c r="R10" s="192">
        <v>2000</v>
      </c>
    </row>
    <row r="11" spans="1:18" ht="20.100000000000001" customHeight="1">
      <c r="A11" s="979">
        <v>2001</v>
      </c>
      <c r="B11" s="1160">
        <v>726</v>
      </c>
      <c r="C11" s="1160">
        <v>0</v>
      </c>
      <c r="D11" s="1160">
        <v>0</v>
      </c>
      <c r="E11" s="1160">
        <v>1457</v>
      </c>
      <c r="F11" s="1161">
        <v>81</v>
      </c>
      <c r="G11" s="1160">
        <v>14</v>
      </c>
      <c r="H11" s="1160">
        <v>1089</v>
      </c>
      <c r="I11" s="1160" t="s">
        <v>1626</v>
      </c>
      <c r="J11" s="1162" t="s">
        <v>1611</v>
      </c>
      <c r="K11" s="1163">
        <v>15</v>
      </c>
      <c r="L11" s="1163">
        <v>175</v>
      </c>
      <c r="M11" s="1163">
        <v>18920</v>
      </c>
      <c r="N11" s="1164" t="s">
        <v>1627</v>
      </c>
      <c r="O11" s="1164" t="s">
        <v>1628</v>
      </c>
      <c r="P11" s="1165">
        <v>1696</v>
      </c>
      <c r="Q11" s="1166">
        <v>21</v>
      </c>
      <c r="R11" s="985">
        <v>2001</v>
      </c>
    </row>
    <row r="12" spans="1:18" ht="20.100000000000001" customHeight="1">
      <c r="A12" s="186">
        <v>2002</v>
      </c>
      <c r="B12" s="1155">
        <v>827</v>
      </c>
      <c r="C12" s="1156">
        <v>0</v>
      </c>
      <c r="D12" s="1156">
        <v>0</v>
      </c>
      <c r="E12" s="1155">
        <v>1579</v>
      </c>
      <c r="F12" s="1152">
        <v>570</v>
      </c>
      <c r="G12" s="1155">
        <v>12</v>
      </c>
      <c r="H12" s="1155">
        <v>240</v>
      </c>
      <c r="I12" s="1155" t="s">
        <v>1629</v>
      </c>
      <c r="J12" s="1157" t="s">
        <v>1611</v>
      </c>
      <c r="K12" s="1152">
        <v>15</v>
      </c>
      <c r="L12" s="1152">
        <v>189</v>
      </c>
      <c r="M12" s="1152">
        <v>20058</v>
      </c>
      <c r="N12" s="1167" t="s">
        <v>99</v>
      </c>
      <c r="O12" s="1157" t="s">
        <v>1630</v>
      </c>
      <c r="P12" s="1158">
        <v>1939</v>
      </c>
      <c r="Q12" s="1159">
        <v>15</v>
      </c>
      <c r="R12" s="192">
        <v>2002</v>
      </c>
    </row>
    <row r="13" spans="1:18" ht="20.100000000000001" customHeight="1">
      <c r="A13" s="186">
        <v>2003</v>
      </c>
      <c r="B13" s="1168">
        <v>879</v>
      </c>
      <c r="C13" s="1156">
        <v>0</v>
      </c>
      <c r="D13" s="1156">
        <v>0</v>
      </c>
      <c r="E13" s="1168">
        <v>1690</v>
      </c>
      <c r="F13" s="1152">
        <v>1226</v>
      </c>
      <c r="G13" s="1168">
        <v>10</v>
      </c>
      <c r="H13" s="1168">
        <v>137</v>
      </c>
      <c r="I13" s="1169" t="s">
        <v>1631</v>
      </c>
      <c r="J13" s="1157" t="s">
        <v>1611</v>
      </c>
      <c r="K13" s="1170">
        <v>15</v>
      </c>
      <c r="L13" s="1170">
        <v>189</v>
      </c>
      <c r="M13" s="1170">
        <v>21130</v>
      </c>
      <c r="N13" s="1157" t="s">
        <v>99</v>
      </c>
      <c r="O13" s="1167" t="s">
        <v>1632</v>
      </c>
      <c r="P13" s="1171">
        <v>1987</v>
      </c>
      <c r="Q13" s="1172">
        <v>11</v>
      </c>
      <c r="R13" s="192">
        <v>2003</v>
      </c>
    </row>
    <row r="14" spans="1:18" ht="20.100000000000001" customHeight="1">
      <c r="A14" s="186">
        <v>2004</v>
      </c>
      <c r="B14" s="1168">
        <v>936</v>
      </c>
      <c r="C14" s="1156">
        <v>0</v>
      </c>
      <c r="D14" s="1156">
        <v>0</v>
      </c>
      <c r="E14" s="1168">
        <v>1804</v>
      </c>
      <c r="F14" s="1152">
        <v>1517</v>
      </c>
      <c r="G14" s="1168">
        <v>6</v>
      </c>
      <c r="H14" s="1168">
        <v>184</v>
      </c>
      <c r="I14" s="1169" t="s">
        <v>1633</v>
      </c>
      <c r="J14" s="1157" t="s">
        <v>1611</v>
      </c>
      <c r="K14" s="1170">
        <v>15</v>
      </c>
      <c r="L14" s="1170">
        <v>368</v>
      </c>
      <c r="M14" s="1170">
        <v>21890</v>
      </c>
      <c r="N14" s="1157" t="s">
        <v>99</v>
      </c>
      <c r="O14" s="1167" t="s">
        <v>1634</v>
      </c>
      <c r="P14" s="1171">
        <v>2163</v>
      </c>
      <c r="Q14" s="1172">
        <v>8</v>
      </c>
      <c r="R14" s="192">
        <v>2004</v>
      </c>
    </row>
    <row r="15" spans="1:18" ht="20.100000000000001" customHeight="1">
      <c r="A15" s="186">
        <v>2005</v>
      </c>
      <c r="B15" s="1168">
        <v>723</v>
      </c>
      <c r="C15" s="1156">
        <v>0</v>
      </c>
      <c r="D15" s="1156">
        <v>0</v>
      </c>
      <c r="E15" s="1168">
        <v>1970</v>
      </c>
      <c r="F15" s="1152">
        <v>1720</v>
      </c>
      <c r="G15" s="1168">
        <v>4</v>
      </c>
      <c r="H15" s="1168">
        <v>240</v>
      </c>
      <c r="I15" s="1169" t="s">
        <v>1635</v>
      </c>
      <c r="J15" s="1157" t="s">
        <v>1611</v>
      </c>
      <c r="K15" s="1170">
        <v>15</v>
      </c>
      <c r="L15" s="1170">
        <v>371</v>
      </c>
      <c r="M15" s="1170">
        <v>21560</v>
      </c>
      <c r="N15" s="1157" t="s">
        <v>99</v>
      </c>
      <c r="O15" s="1167" t="s">
        <v>1636</v>
      </c>
      <c r="P15" s="1171">
        <v>2251</v>
      </c>
      <c r="Q15" s="1173" t="s">
        <v>1452</v>
      </c>
      <c r="R15" s="192">
        <v>2005</v>
      </c>
    </row>
    <row r="16" spans="1:18" ht="20.100000000000001" customHeight="1">
      <c r="A16" s="186">
        <v>2006</v>
      </c>
      <c r="B16" s="1168">
        <v>255</v>
      </c>
      <c r="C16" s="1156">
        <v>0</v>
      </c>
      <c r="D16" s="1156">
        <v>0</v>
      </c>
      <c r="E16" s="1168">
        <v>2001</v>
      </c>
      <c r="F16" s="1152">
        <v>1930</v>
      </c>
      <c r="G16" s="1168">
        <v>4</v>
      </c>
      <c r="H16" s="1168">
        <v>348</v>
      </c>
      <c r="I16" s="1174" t="s">
        <v>1637</v>
      </c>
      <c r="J16" s="1157" t="s">
        <v>1611</v>
      </c>
      <c r="K16" s="1170">
        <v>15</v>
      </c>
      <c r="L16" s="1170">
        <v>373</v>
      </c>
      <c r="M16" s="1170">
        <v>22740</v>
      </c>
      <c r="N16" s="1157" t="s">
        <v>99</v>
      </c>
      <c r="O16" s="1167" t="s">
        <v>1638</v>
      </c>
      <c r="P16" s="1171">
        <v>2317</v>
      </c>
      <c r="Q16" s="1157" t="s">
        <v>1452</v>
      </c>
      <c r="R16" s="192">
        <v>2006</v>
      </c>
    </row>
    <row r="17" spans="1:18" ht="20.100000000000001" customHeight="1">
      <c r="A17" s="186">
        <v>2007</v>
      </c>
      <c r="B17" s="1168">
        <v>253</v>
      </c>
      <c r="C17" s="1156">
        <v>0</v>
      </c>
      <c r="D17" s="1156">
        <v>0</v>
      </c>
      <c r="E17" s="1168">
        <v>2049</v>
      </c>
      <c r="F17" s="1152">
        <v>2059</v>
      </c>
      <c r="G17" s="1168">
        <v>4</v>
      </c>
      <c r="H17" s="1168">
        <v>280</v>
      </c>
      <c r="I17" s="1174" t="s">
        <v>1639</v>
      </c>
      <c r="J17" s="1157" t="s">
        <v>1611</v>
      </c>
      <c r="K17" s="1170">
        <v>15</v>
      </c>
      <c r="L17" s="1170">
        <v>375</v>
      </c>
      <c r="M17" s="1170">
        <v>23050</v>
      </c>
      <c r="N17" s="1157" t="s">
        <v>99</v>
      </c>
      <c r="O17" s="1167" t="s">
        <v>1640</v>
      </c>
      <c r="P17" s="1171">
        <v>2442</v>
      </c>
      <c r="Q17" s="1157" t="s">
        <v>1452</v>
      </c>
      <c r="R17" s="192">
        <v>2007</v>
      </c>
    </row>
    <row r="18" spans="1:18" ht="20.100000000000001" customHeight="1">
      <c r="A18" s="186">
        <v>2008</v>
      </c>
      <c r="B18" s="1168">
        <v>347</v>
      </c>
      <c r="C18" s="1156">
        <v>0</v>
      </c>
      <c r="D18" s="1156">
        <v>0</v>
      </c>
      <c r="E18" s="1168">
        <v>1991</v>
      </c>
      <c r="F18" s="1152">
        <v>2922</v>
      </c>
      <c r="G18" s="1168">
        <v>4</v>
      </c>
      <c r="H18" s="1168">
        <v>221</v>
      </c>
      <c r="I18" s="1175" t="s">
        <v>1641</v>
      </c>
      <c r="J18" s="1157" t="s">
        <v>1611</v>
      </c>
      <c r="K18" s="1170">
        <v>20</v>
      </c>
      <c r="L18" s="1170">
        <v>2446</v>
      </c>
      <c r="M18" s="1170">
        <v>30614</v>
      </c>
      <c r="N18" s="1157" t="s">
        <v>99</v>
      </c>
      <c r="O18" s="1167" t="s">
        <v>1642</v>
      </c>
      <c r="P18" s="1171">
        <v>2442</v>
      </c>
      <c r="Q18" s="1157" t="s">
        <v>1452</v>
      </c>
      <c r="R18" s="192">
        <v>2008</v>
      </c>
    </row>
    <row r="19" spans="1:18" ht="20.100000000000001" customHeight="1">
      <c r="A19" s="186">
        <v>2009</v>
      </c>
      <c r="B19" s="1168">
        <v>405</v>
      </c>
      <c r="C19" s="1156">
        <v>0</v>
      </c>
      <c r="D19" s="1156">
        <v>0</v>
      </c>
      <c r="E19" s="1168">
        <v>1732</v>
      </c>
      <c r="F19" s="1152">
        <v>3024</v>
      </c>
      <c r="G19" s="1168">
        <v>4</v>
      </c>
      <c r="H19" s="1168">
        <v>222</v>
      </c>
      <c r="I19" s="1175" t="s">
        <v>1643</v>
      </c>
      <c r="J19" s="1157" t="s">
        <v>1611</v>
      </c>
      <c r="K19" s="1170">
        <v>20</v>
      </c>
      <c r="L19" s="1170">
        <v>2890</v>
      </c>
      <c r="M19" s="1170">
        <v>30499</v>
      </c>
      <c r="N19" s="1157" t="s">
        <v>99</v>
      </c>
      <c r="O19" s="1167" t="s">
        <v>1644</v>
      </c>
      <c r="P19" s="1171">
        <v>2616</v>
      </c>
      <c r="Q19" s="1157" t="s">
        <v>1452</v>
      </c>
      <c r="R19" s="192">
        <v>2009</v>
      </c>
    </row>
    <row r="20" spans="1:18" ht="20.100000000000001" customHeight="1">
      <c r="A20" s="329">
        <v>2010</v>
      </c>
      <c r="B20" s="1176">
        <v>225</v>
      </c>
      <c r="C20" s="1177">
        <v>0</v>
      </c>
      <c r="D20" s="1177">
        <v>0</v>
      </c>
      <c r="E20" s="1176">
        <v>2163</v>
      </c>
      <c r="F20" s="1178">
        <v>2758</v>
      </c>
      <c r="G20" s="1176">
        <v>4</v>
      </c>
      <c r="H20" s="1176">
        <v>223</v>
      </c>
      <c r="I20" s="1179" t="s">
        <v>1645</v>
      </c>
      <c r="J20" s="1180" t="s">
        <v>1611</v>
      </c>
      <c r="K20" s="1181">
        <v>20</v>
      </c>
      <c r="L20" s="1181">
        <v>3029</v>
      </c>
      <c r="M20" s="1181">
        <v>34130</v>
      </c>
      <c r="N20" s="1180" t="s">
        <v>99</v>
      </c>
      <c r="O20" s="1182" t="s">
        <v>99</v>
      </c>
      <c r="P20" s="1183">
        <v>2797</v>
      </c>
      <c r="Q20" s="1180" t="s">
        <v>1452</v>
      </c>
      <c r="R20" s="337">
        <v>2010</v>
      </c>
    </row>
    <row r="21" spans="1:18" ht="20.100000000000001" customHeight="1">
      <c r="A21" s="186">
        <v>2011</v>
      </c>
      <c r="B21" s="1168">
        <v>250</v>
      </c>
      <c r="C21" s="1156">
        <v>0</v>
      </c>
      <c r="D21" s="1156">
        <v>0</v>
      </c>
      <c r="E21" s="1168">
        <v>1979</v>
      </c>
      <c r="F21" s="1152">
        <v>2865</v>
      </c>
      <c r="G21" s="1168">
        <v>4</v>
      </c>
      <c r="H21" s="1168">
        <v>250</v>
      </c>
      <c r="I21" s="1175" t="s">
        <v>1646</v>
      </c>
      <c r="J21" s="1157" t="s">
        <v>1611</v>
      </c>
      <c r="K21" s="1170">
        <v>15</v>
      </c>
      <c r="L21" s="1170">
        <v>1194</v>
      </c>
      <c r="M21" s="1170">
        <v>26160</v>
      </c>
      <c r="N21" s="1157" t="s">
        <v>99</v>
      </c>
      <c r="O21" s="1157" t="s">
        <v>1647</v>
      </c>
      <c r="P21" s="1171">
        <v>2859</v>
      </c>
      <c r="Q21" s="1157" t="s">
        <v>1452</v>
      </c>
      <c r="R21" s="192">
        <v>2011</v>
      </c>
    </row>
    <row r="22" spans="1:18" ht="20.100000000000001" customHeight="1">
      <c r="A22" s="186">
        <v>2012</v>
      </c>
      <c r="B22" s="1168">
        <v>250</v>
      </c>
      <c r="C22" s="1156">
        <v>0</v>
      </c>
      <c r="D22" s="1156">
        <v>0</v>
      </c>
      <c r="E22" s="1168">
        <v>1979</v>
      </c>
      <c r="F22" s="1152">
        <v>2871</v>
      </c>
      <c r="G22" s="1168">
        <v>4</v>
      </c>
      <c r="H22" s="1168">
        <v>0</v>
      </c>
      <c r="I22" s="1175" t="s">
        <v>1648</v>
      </c>
      <c r="J22" s="1157" t="s">
        <v>1611</v>
      </c>
      <c r="K22" s="1170">
        <v>2</v>
      </c>
      <c r="L22" s="1170">
        <v>3190</v>
      </c>
      <c r="M22" s="1170">
        <v>26805</v>
      </c>
      <c r="N22" s="1157" t="s">
        <v>99</v>
      </c>
      <c r="O22" s="1167" t="s">
        <v>99</v>
      </c>
      <c r="P22" s="1171">
        <v>3045</v>
      </c>
      <c r="Q22" s="1157" t="s">
        <v>1452</v>
      </c>
      <c r="R22" s="192">
        <v>2012</v>
      </c>
    </row>
    <row r="23" spans="1:18" ht="20.100000000000001" customHeight="1">
      <c r="A23" s="186">
        <v>2013</v>
      </c>
      <c r="B23" s="1168">
        <v>255</v>
      </c>
      <c r="C23" s="1156">
        <v>0</v>
      </c>
      <c r="D23" s="1156">
        <v>0</v>
      </c>
      <c r="E23" s="1168">
        <v>1943</v>
      </c>
      <c r="F23" s="1152">
        <v>3174</v>
      </c>
      <c r="G23" s="1168">
        <v>4</v>
      </c>
      <c r="H23" s="1168">
        <v>0</v>
      </c>
      <c r="I23" s="1175" t="s">
        <v>1649</v>
      </c>
      <c r="J23" s="1157" t="s">
        <v>1611</v>
      </c>
      <c r="K23" s="1170">
        <v>15</v>
      </c>
      <c r="L23" s="1170">
        <v>2767</v>
      </c>
      <c r="M23" s="1170">
        <v>25316</v>
      </c>
      <c r="N23" s="1157" t="s">
        <v>99</v>
      </c>
      <c r="O23" s="1157" t="s">
        <v>1650</v>
      </c>
      <c r="P23" s="1171">
        <v>3187</v>
      </c>
      <c r="Q23" s="1157" t="s">
        <v>1452</v>
      </c>
      <c r="R23" s="192">
        <v>2013</v>
      </c>
    </row>
    <row r="24" spans="1:18" ht="20.100000000000001" customHeight="1">
      <c r="A24" s="186">
        <v>2014</v>
      </c>
      <c r="B24" s="1168">
        <v>261</v>
      </c>
      <c r="C24" s="1156">
        <v>0</v>
      </c>
      <c r="D24" s="1156">
        <v>0</v>
      </c>
      <c r="E24" s="1168">
        <v>1979</v>
      </c>
      <c r="F24" s="1152">
        <v>3178</v>
      </c>
      <c r="G24" s="1168">
        <v>0</v>
      </c>
      <c r="H24" s="1168">
        <v>0</v>
      </c>
      <c r="I24" s="1175" t="s">
        <v>1651</v>
      </c>
      <c r="J24" s="1157" t="s">
        <v>1611</v>
      </c>
      <c r="K24" s="1170"/>
      <c r="L24" s="1170">
        <v>857</v>
      </c>
      <c r="M24" s="1170">
        <v>25729</v>
      </c>
      <c r="N24" s="1157" t="s">
        <v>99</v>
      </c>
      <c r="O24" s="1167">
        <v>571759</v>
      </c>
      <c r="P24" s="1171">
        <v>3452</v>
      </c>
      <c r="Q24" s="1157" t="s">
        <v>1452</v>
      </c>
      <c r="R24" s="192">
        <v>2014</v>
      </c>
    </row>
    <row r="25" spans="1:18" ht="20.100000000000001" customHeight="1">
      <c r="A25" s="186">
        <v>2015</v>
      </c>
      <c r="B25" s="1168">
        <v>258</v>
      </c>
      <c r="C25" s="1156">
        <v>0</v>
      </c>
      <c r="D25" s="1156">
        <v>0</v>
      </c>
      <c r="E25" s="1168">
        <v>1864</v>
      </c>
      <c r="F25" s="1152">
        <v>3011</v>
      </c>
      <c r="G25" s="1168">
        <v>0</v>
      </c>
      <c r="H25" s="1168">
        <v>0</v>
      </c>
      <c r="I25" s="1175" t="s">
        <v>1652</v>
      </c>
      <c r="J25" s="1157" t="s">
        <v>1611</v>
      </c>
      <c r="K25" s="1170">
        <v>18</v>
      </c>
      <c r="L25" s="1170">
        <v>632</v>
      </c>
      <c r="M25" s="1170">
        <v>43667</v>
      </c>
      <c r="N25" s="1157" t="s">
        <v>99</v>
      </c>
      <c r="O25" s="1167" t="s">
        <v>1653</v>
      </c>
      <c r="P25" s="1171">
        <v>3877</v>
      </c>
      <c r="Q25" s="1157" t="s">
        <v>1452</v>
      </c>
      <c r="R25" s="192">
        <v>2015</v>
      </c>
    </row>
    <row r="26" spans="1:18" ht="20.100000000000001" customHeight="1">
      <c r="A26" s="186">
        <v>2016</v>
      </c>
      <c r="B26" s="1168">
        <v>257</v>
      </c>
      <c r="C26" s="1156">
        <v>0</v>
      </c>
      <c r="D26" s="1156">
        <v>0</v>
      </c>
      <c r="E26" s="1168">
        <v>1950</v>
      </c>
      <c r="F26" s="1152">
        <v>3856</v>
      </c>
      <c r="G26" s="1168">
        <v>0</v>
      </c>
      <c r="H26" s="1168">
        <v>0</v>
      </c>
      <c r="I26" s="1175" t="s">
        <v>1654</v>
      </c>
      <c r="J26" s="1157" t="s">
        <v>1611</v>
      </c>
      <c r="K26" s="1170">
        <v>18</v>
      </c>
      <c r="L26" s="1170">
        <v>659</v>
      </c>
      <c r="M26" s="1170">
        <v>46192</v>
      </c>
      <c r="N26" s="1157" t="s">
        <v>99</v>
      </c>
      <c r="O26" s="1167" t="s">
        <v>1655</v>
      </c>
      <c r="P26" s="1171">
        <v>4491</v>
      </c>
      <c r="Q26" s="1157" t="s">
        <v>1452</v>
      </c>
      <c r="R26" s="192">
        <v>2016</v>
      </c>
    </row>
    <row r="27" spans="1:18" ht="20.100000000000001" customHeight="1">
      <c r="A27" s="186">
        <v>2017</v>
      </c>
      <c r="B27" s="1168">
        <v>257</v>
      </c>
      <c r="C27" s="1156">
        <v>0</v>
      </c>
      <c r="D27" s="1156">
        <v>0</v>
      </c>
      <c r="E27" s="1168">
        <v>2280</v>
      </c>
      <c r="F27" s="1152">
        <v>3450</v>
      </c>
      <c r="G27" s="1168">
        <v>0</v>
      </c>
      <c r="H27" s="1168">
        <v>0</v>
      </c>
      <c r="I27" s="1175" t="s">
        <v>1656</v>
      </c>
      <c r="J27" s="1157" t="s">
        <v>1611</v>
      </c>
      <c r="K27" s="1170">
        <v>15</v>
      </c>
      <c r="L27" s="1170">
        <v>704</v>
      </c>
      <c r="M27" s="1170">
        <v>47186</v>
      </c>
      <c r="N27" s="1157" t="s">
        <v>99</v>
      </c>
      <c r="O27" s="1167" t="s">
        <v>1657</v>
      </c>
      <c r="P27" s="1171">
        <v>4781</v>
      </c>
      <c r="Q27" s="1157" t="s">
        <v>1452</v>
      </c>
      <c r="R27" s="192">
        <v>2017</v>
      </c>
    </row>
    <row r="28" spans="1:18" ht="20.100000000000001" customHeight="1">
      <c r="A28" s="1184">
        <v>2018</v>
      </c>
      <c r="B28" s="1185">
        <v>257</v>
      </c>
      <c r="C28" s="1186">
        <v>0</v>
      </c>
      <c r="D28" s="1186">
        <v>0</v>
      </c>
      <c r="E28" s="1185">
        <v>2280</v>
      </c>
      <c r="F28" s="1187">
        <v>3891</v>
      </c>
      <c r="G28" s="1185">
        <v>0</v>
      </c>
      <c r="H28" s="1185">
        <v>0</v>
      </c>
      <c r="I28" s="1188" t="s">
        <v>1658</v>
      </c>
      <c r="J28" s="1189" t="s">
        <v>1611</v>
      </c>
      <c r="K28" s="1190">
        <v>15</v>
      </c>
      <c r="L28" s="1190">
        <v>700</v>
      </c>
      <c r="M28" s="1190">
        <v>43818</v>
      </c>
      <c r="N28" s="1189" t="s">
        <v>1659</v>
      </c>
      <c r="O28" s="1191" t="s">
        <v>1660</v>
      </c>
      <c r="P28" s="1192">
        <v>4893</v>
      </c>
      <c r="Q28" s="1193" t="s">
        <v>1452</v>
      </c>
      <c r="R28" s="711">
        <v>2018</v>
      </c>
    </row>
    <row r="29" spans="1:18" s="5" customFormat="1" ht="12" customHeight="1">
      <c r="A29" s="1194" t="s">
        <v>1661</v>
      </c>
      <c r="B29" s="1195"/>
      <c r="C29" s="1195"/>
      <c r="D29" s="1195"/>
      <c r="E29" s="1195"/>
      <c r="F29" s="1195"/>
      <c r="G29" s="1195"/>
      <c r="H29" s="1195"/>
      <c r="I29" s="1196"/>
      <c r="J29" s="1197"/>
      <c r="K29" s="5" t="s">
        <v>1662</v>
      </c>
      <c r="L29" s="6"/>
      <c r="M29" s="1198"/>
      <c r="N29" s="1199"/>
      <c r="O29" s="1200"/>
      <c r="P29" s="1201"/>
      <c r="Q29" s="1202"/>
      <c r="R29" s="251"/>
    </row>
    <row r="30" spans="1:18" s="1204" customFormat="1" ht="12" customHeight="1">
      <c r="A30" s="1136" t="s">
        <v>1663</v>
      </c>
      <c r="B30" s="5"/>
      <c r="C30" s="1136"/>
      <c r="D30" s="5"/>
      <c r="E30" s="5"/>
      <c r="F30" s="1203"/>
      <c r="G30" s="1203"/>
      <c r="H30" s="1203"/>
      <c r="I30" s="1203"/>
      <c r="J30" s="1203"/>
      <c r="K30" s="5" t="s">
        <v>1664</v>
      </c>
      <c r="M30" s="1194"/>
      <c r="N30" s="5"/>
      <c r="O30" s="5"/>
      <c r="P30" s="1203"/>
      <c r="Q30" s="1203"/>
      <c r="R30" s="5"/>
    </row>
    <row r="31" spans="1:18" s="5" customFormat="1" ht="9" customHeight="1">
      <c r="A31" s="1136"/>
      <c r="B31" s="1204"/>
      <c r="C31" s="1194"/>
      <c r="D31" s="1204"/>
      <c r="E31" s="1204"/>
      <c r="F31" s="1205"/>
      <c r="G31" s="1205"/>
      <c r="H31" s="1205"/>
      <c r="I31" s="1205"/>
      <c r="J31" s="1205"/>
      <c r="M31" s="1136"/>
      <c r="N31" s="1204"/>
      <c r="O31" s="1204"/>
      <c r="P31" s="1205"/>
      <c r="Q31" s="1204"/>
      <c r="R31" s="1204"/>
    </row>
    <row r="32" spans="1:18" ht="14.25" customHeight="1">
      <c r="A32" s="142">
        <v>110</v>
      </c>
      <c r="C32" s="1198"/>
      <c r="F32" s="1206"/>
      <c r="G32" s="1206"/>
      <c r="H32" s="1206"/>
      <c r="I32" s="1206"/>
      <c r="J32" s="1206"/>
      <c r="M32" s="1198"/>
      <c r="P32" s="1206"/>
      <c r="Q32" s="1206"/>
      <c r="R32" s="805">
        <v>111</v>
      </c>
    </row>
    <row r="33" spans="3:17" ht="12" customHeight="1">
      <c r="C33" s="1198"/>
      <c r="F33" s="1206"/>
      <c r="G33" s="1206"/>
      <c r="H33" s="1206"/>
      <c r="I33" s="1206"/>
      <c r="J33" s="1206"/>
      <c r="K33" s="1198" t="s">
        <v>1665</v>
      </c>
      <c r="M33" s="1198"/>
      <c r="P33" s="1206"/>
      <c r="Q33" s="1206"/>
    </row>
    <row r="34" spans="3:17" ht="12" customHeight="1">
      <c r="C34" s="1198"/>
      <c r="F34" s="1206"/>
      <c r="G34" s="1206"/>
      <c r="H34" s="1206"/>
      <c r="I34" s="1206"/>
      <c r="J34" s="1206"/>
      <c r="M34" s="1207"/>
      <c r="P34" s="1206"/>
      <c r="Q34" s="1206"/>
    </row>
    <row r="35" spans="3:17">
      <c r="C35" s="1198"/>
      <c r="F35" s="1206"/>
      <c r="G35" s="1206"/>
      <c r="H35" s="1206"/>
      <c r="I35" s="1206"/>
      <c r="J35" s="1206"/>
      <c r="M35" s="1198"/>
      <c r="P35" s="1206"/>
      <c r="Q35" s="1206"/>
    </row>
    <row r="36" spans="3:17">
      <c r="C36" s="1198"/>
      <c r="F36" s="1206"/>
      <c r="G36" s="1206"/>
      <c r="H36" s="1206"/>
      <c r="I36" s="1206"/>
      <c r="J36" s="1206"/>
      <c r="M36" s="1198"/>
      <c r="P36" s="1206"/>
      <c r="Q36" s="1206"/>
    </row>
    <row r="37" spans="3:17">
      <c r="C37" s="1198"/>
      <c r="M37" s="1198"/>
    </row>
    <row r="38" spans="3:17">
      <c r="C38" s="1198"/>
      <c r="M38" s="1198"/>
    </row>
    <row r="39" spans="3:17">
      <c r="C39" s="1198"/>
      <c r="M39" s="1198"/>
    </row>
    <row r="40" spans="3:17">
      <c r="C40" s="1198"/>
      <c r="M40" s="1198"/>
    </row>
    <row r="41" spans="3:17">
      <c r="C41" s="1198"/>
      <c r="M41" s="1198"/>
    </row>
    <row r="42" spans="3:17">
      <c r="C42" s="1198"/>
      <c r="M42" s="1198"/>
    </row>
    <row r="43" spans="3:17">
      <c r="C43" s="1198"/>
    </row>
  </sheetData>
  <mergeCells count="4">
    <mergeCell ref="B3:E3"/>
    <mergeCell ref="F3:J3"/>
    <mergeCell ref="K3:M3"/>
    <mergeCell ref="N3:Q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79998168889431442"/>
  </sheetPr>
  <dimension ref="A1:L43"/>
  <sheetViews>
    <sheetView view="pageBreakPreview" zoomScaleNormal="100" zoomScaleSheetLayoutView="100" workbookViewId="0">
      <pane ySplit="5" topLeftCell="A9" activePane="bottomLeft" state="frozen"/>
      <selection activeCell="P7" sqref="P7"/>
      <selection pane="bottomLeft" activeCell="P7" sqref="P7"/>
    </sheetView>
  </sheetViews>
  <sheetFormatPr defaultRowHeight="11.25"/>
  <cols>
    <col min="1" max="1" width="7.125" style="6" customWidth="1"/>
    <col min="2" max="2" width="8.25" style="1198" customWidth="1"/>
    <col min="3" max="3" width="8.25" style="6" customWidth="1"/>
    <col min="4" max="4" width="8.25" style="1136" customWidth="1"/>
    <col min="5" max="10" width="8.25" style="6" customWidth="1"/>
    <col min="11" max="16384" width="9" style="6"/>
  </cols>
  <sheetData>
    <row r="1" spans="1:10" ht="22.5">
      <c r="A1" s="147" t="s">
        <v>1666</v>
      </c>
      <c r="B1" s="1137"/>
      <c r="C1" s="138"/>
      <c r="E1" s="138"/>
      <c r="F1" s="138"/>
      <c r="G1" s="138"/>
      <c r="H1" s="138"/>
    </row>
    <row r="2" spans="1:10" ht="24.95" customHeight="1">
      <c r="A2" s="1138" t="s">
        <v>1582</v>
      </c>
      <c r="C2" s="138"/>
      <c r="D2" s="1139"/>
      <c r="E2" s="138"/>
      <c r="F2" s="138"/>
      <c r="G2" s="138"/>
      <c r="H2" s="138"/>
    </row>
    <row r="3" spans="1:10" ht="26.65" customHeight="1">
      <c r="A3" s="1141" t="s">
        <v>1667</v>
      </c>
      <c r="B3" s="2380" t="s">
        <v>1668</v>
      </c>
      <c r="C3" s="2380"/>
      <c r="D3" s="2380"/>
      <c r="E3" s="2380"/>
      <c r="F3" s="2380"/>
      <c r="G3" s="2380"/>
      <c r="H3" s="2380"/>
      <c r="I3" s="2380"/>
      <c r="J3" s="2381"/>
    </row>
    <row r="4" spans="1:10" ht="47.25" customHeight="1">
      <c r="A4" s="2382" t="s">
        <v>1669</v>
      </c>
      <c r="B4" s="2384" t="s">
        <v>1670</v>
      </c>
      <c r="C4" s="2384"/>
      <c r="D4" s="1208" t="s">
        <v>1671</v>
      </c>
      <c r="E4" s="2384" t="s">
        <v>1672</v>
      </c>
      <c r="F4" s="2384"/>
      <c r="G4" s="2384" t="s">
        <v>1673</v>
      </c>
      <c r="H4" s="2384"/>
      <c r="I4" s="2384" t="s">
        <v>1674</v>
      </c>
      <c r="J4" s="2385"/>
    </row>
    <row r="5" spans="1:10" ht="36.200000000000003" customHeight="1">
      <c r="A5" s="2383"/>
      <c r="B5" s="1144" t="s">
        <v>1675</v>
      </c>
      <c r="C5" s="1144" t="s">
        <v>1676</v>
      </c>
      <c r="D5" s="1144" t="s">
        <v>1675</v>
      </c>
      <c r="E5" s="1144" t="s">
        <v>1675</v>
      </c>
      <c r="F5" s="1144" t="s">
        <v>1676</v>
      </c>
      <c r="G5" s="1144" t="s">
        <v>1675</v>
      </c>
      <c r="H5" s="1144" t="s">
        <v>1676</v>
      </c>
      <c r="I5" s="1144" t="s">
        <v>1675</v>
      </c>
      <c r="J5" s="1209" t="s">
        <v>1676</v>
      </c>
    </row>
    <row r="6" spans="1:10" ht="19.5" customHeight="1">
      <c r="A6" s="167">
        <v>1961</v>
      </c>
      <c r="B6" s="1148" t="s">
        <v>99</v>
      </c>
      <c r="C6" s="1148" t="s">
        <v>99</v>
      </c>
      <c r="D6" s="1148" t="s">
        <v>99</v>
      </c>
      <c r="E6" s="1148" t="s">
        <v>99</v>
      </c>
      <c r="F6" s="1148" t="s">
        <v>99</v>
      </c>
      <c r="G6" s="1148" t="s">
        <v>99</v>
      </c>
      <c r="H6" s="1148" t="s">
        <v>99</v>
      </c>
      <c r="I6" s="1148" t="s">
        <v>99</v>
      </c>
      <c r="J6" s="1210" t="s">
        <v>99</v>
      </c>
    </row>
    <row r="7" spans="1:10" ht="19.5" customHeight="1">
      <c r="A7" s="186">
        <v>1995</v>
      </c>
      <c r="B7" s="1148">
        <v>6624</v>
      </c>
      <c r="C7" s="1148">
        <v>136413</v>
      </c>
      <c r="D7" s="1148">
        <v>23064</v>
      </c>
      <c r="E7" s="1211">
        <v>2924</v>
      </c>
      <c r="F7" s="1148">
        <v>40640</v>
      </c>
      <c r="G7" s="1148">
        <v>5015</v>
      </c>
      <c r="H7" s="1148">
        <v>30090</v>
      </c>
      <c r="I7" s="1148">
        <v>37627</v>
      </c>
      <c r="J7" s="1210">
        <v>207143</v>
      </c>
    </row>
    <row r="8" spans="1:10" ht="19.5" customHeight="1">
      <c r="A8" s="186">
        <v>1996</v>
      </c>
      <c r="B8" s="1148">
        <v>4035</v>
      </c>
      <c r="C8" s="1148">
        <v>102671</v>
      </c>
      <c r="D8" s="1148">
        <v>25534</v>
      </c>
      <c r="E8" s="1211">
        <v>3323</v>
      </c>
      <c r="F8" s="1148">
        <v>50216</v>
      </c>
      <c r="G8" s="1148">
        <v>6106</v>
      </c>
      <c r="H8" s="1148">
        <v>55386</v>
      </c>
      <c r="I8" s="1148">
        <v>38998</v>
      </c>
      <c r="J8" s="1210">
        <v>208273</v>
      </c>
    </row>
    <row r="9" spans="1:10" ht="19.5" customHeight="1">
      <c r="A9" s="186">
        <v>1997</v>
      </c>
      <c r="B9" s="1148">
        <v>3516</v>
      </c>
      <c r="C9" s="1148">
        <v>100819</v>
      </c>
      <c r="D9" s="1148">
        <v>27788</v>
      </c>
      <c r="E9" s="1211">
        <v>11951</v>
      </c>
      <c r="F9" s="1148">
        <v>329322</v>
      </c>
      <c r="G9" s="1148">
        <v>6908</v>
      </c>
      <c r="H9" s="1148">
        <v>94633</v>
      </c>
      <c r="I9" s="1148">
        <v>50163</v>
      </c>
      <c r="J9" s="1210">
        <v>524774</v>
      </c>
    </row>
    <row r="10" spans="1:10" ht="19.5" customHeight="1">
      <c r="A10" s="186">
        <v>1998</v>
      </c>
      <c r="B10" s="1148">
        <v>3131</v>
      </c>
      <c r="C10" s="1148">
        <v>100015</v>
      </c>
      <c r="D10" s="1148">
        <v>29262</v>
      </c>
      <c r="E10" s="1211">
        <v>17401</v>
      </c>
      <c r="F10" s="1148">
        <v>415801</v>
      </c>
      <c r="G10" s="1148">
        <v>7813</v>
      </c>
      <c r="H10" s="1148">
        <v>138865</v>
      </c>
      <c r="I10" s="1148">
        <v>57607</v>
      </c>
      <c r="J10" s="1210">
        <v>654681</v>
      </c>
    </row>
    <row r="11" spans="1:10" ht="19.5" customHeight="1">
      <c r="A11" s="186">
        <v>1999</v>
      </c>
      <c r="B11" s="1148">
        <v>2618</v>
      </c>
      <c r="C11" s="1148">
        <v>105746</v>
      </c>
      <c r="D11" s="1148">
        <v>38073</v>
      </c>
      <c r="E11" s="1211">
        <v>34838</v>
      </c>
      <c r="F11" s="1148">
        <v>635756</v>
      </c>
      <c r="G11" s="1148">
        <v>7973</v>
      </c>
      <c r="H11" s="1148">
        <v>154611</v>
      </c>
      <c r="I11" s="1148">
        <v>83502</v>
      </c>
      <c r="J11" s="1210">
        <v>896113</v>
      </c>
    </row>
    <row r="12" spans="1:10" ht="19.5" customHeight="1">
      <c r="A12" s="186" t="s">
        <v>1677</v>
      </c>
      <c r="B12" s="1148">
        <v>0</v>
      </c>
      <c r="C12" s="1148">
        <v>0</v>
      </c>
      <c r="D12" s="1148">
        <v>0</v>
      </c>
      <c r="E12" s="1211">
        <v>0</v>
      </c>
      <c r="F12" s="1148">
        <v>0</v>
      </c>
      <c r="G12" s="1148">
        <v>9796</v>
      </c>
      <c r="H12" s="1148">
        <v>209544</v>
      </c>
      <c r="I12" s="1148">
        <v>9796</v>
      </c>
      <c r="J12" s="1210">
        <v>209544</v>
      </c>
    </row>
    <row r="13" spans="1:10" ht="19.5" customHeight="1">
      <c r="A13" s="979">
        <v>2001</v>
      </c>
      <c r="B13" s="1212">
        <v>0</v>
      </c>
      <c r="C13" s="1212">
        <v>0</v>
      </c>
      <c r="D13" s="1212">
        <v>0</v>
      </c>
      <c r="E13" s="1213">
        <v>0</v>
      </c>
      <c r="F13" s="1212">
        <v>0</v>
      </c>
      <c r="G13" s="1212">
        <v>10230</v>
      </c>
      <c r="H13" s="1212">
        <v>223768</v>
      </c>
      <c r="I13" s="1212">
        <v>10230</v>
      </c>
      <c r="J13" s="1214">
        <v>223768</v>
      </c>
    </row>
    <row r="14" spans="1:10" ht="19.5" customHeight="1">
      <c r="A14" s="186">
        <v>2002</v>
      </c>
      <c r="B14" s="1148">
        <v>0</v>
      </c>
      <c r="C14" s="1148">
        <v>0</v>
      </c>
      <c r="D14" s="1148">
        <v>0</v>
      </c>
      <c r="E14" s="1148">
        <v>162</v>
      </c>
      <c r="F14" s="1148">
        <v>3222</v>
      </c>
      <c r="G14" s="1148">
        <v>11712</v>
      </c>
      <c r="H14" s="1148">
        <v>293430</v>
      </c>
      <c r="I14" s="1148">
        <v>11874</v>
      </c>
      <c r="J14" s="1210">
        <v>296652</v>
      </c>
    </row>
    <row r="15" spans="1:10" ht="19.5" customHeight="1">
      <c r="A15" s="186">
        <v>2003</v>
      </c>
      <c r="B15" s="1148">
        <v>0</v>
      </c>
      <c r="C15" s="1148">
        <v>0</v>
      </c>
      <c r="D15" s="1148">
        <v>0</v>
      </c>
      <c r="E15" s="1211">
        <v>557</v>
      </c>
      <c r="F15" s="1148">
        <v>11764</v>
      </c>
      <c r="G15" s="1148">
        <v>11862</v>
      </c>
      <c r="H15" s="1148">
        <v>303836</v>
      </c>
      <c r="I15" s="1148">
        <v>12419</v>
      </c>
      <c r="J15" s="1210">
        <v>315600</v>
      </c>
    </row>
    <row r="16" spans="1:10" ht="19.5" customHeight="1">
      <c r="A16" s="186">
        <v>2004</v>
      </c>
      <c r="B16" s="1148" t="s">
        <v>99</v>
      </c>
      <c r="C16" s="1148" t="s">
        <v>99</v>
      </c>
      <c r="D16" s="1148" t="s">
        <v>99</v>
      </c>
      <c r="E16" s="1211">
        <v>840</v>
      </c>
      <c r="F16" s="1148">
        <v>18528</v>
      </c>
      <c r="G16" s="1148">
        <v>12627</v>
      </c>
      <c r="H16" s="1148">
        <v>341180</v>
      </c>
      <c r="I16" s="1148">
        <v>13467</v>
      </c>
      <c r="J16" s="1210">
        <v>359708</v>
      </c>
    </row>
    <row r="17" spans="1:12" ht="19.5" customHeight="1">
      <c r="A17" s="186">
        <v>2005</v>
      </c>
      <c r="B17" s="1148" t="s">
        <v>99</v>
      </c>
      <c r="C17" s="1148" t="s">
        <v>99</v>
      </c>
      <c r="D17" s="1148" t="s">
        <v>99</v>
      </c>
      <c r="E17" s="1211">
        <v>959</v>
      </c>
      <c r="F17" s="1148">
        <v>14036</v>
      </c>
      <c r="G17" s="1148">
        <v>13135</v>
      </c>
      <c r="H17" s="1148">
        <v>324402</v>
      </c>
      <c r="I17" s="1148">
        <v>14094</v>
      </c>
      <c r="J17" s="1210">
        <v>338439</v>
      </c>
    </row>
    <row r="18" spans="1:12" ht="19.5" customHeight="1">
      <c r="A18" s="186">
        <v>2006</v>
      </c>
      <c r="B18" s="1148" t="s">
        <v>99</v>
      </c>
      <c r="C18" s="1148" t="s">
        <v>99</v>
      </c>
      <c r="D18" s="1148" t="s">
        <v>99</v>
      </c>
      <c r="E18" s="1211">
        <v>1243</v>
      </c>
      <c r="F18" s="1148">
        <v>23790</v>
      </c>
      <c r="G18" s="1148">
        <v>13317</v>
      </c>
      <c r="H18" s="1148">
        <v>349080</v>
      </c>
      <c r="I18" s="1148">
        <v>14560</v>
      </c>
      <c r="J18" s="1210">
        <v>338439</v>
      </c>
    </row>
    <row r="19" spans="1:12" ht="19.5" customHeight="1">
      <c r="A19" s="186">
        <v>2007</v>
      </c>
      <c r="B19" s="1148" t="s">
        <v>99</v>
      </c>
      <c r="C19" s="1148" t="s">
        <v>99</v>
      </c>
      <c r="D19" s="1148" t="s">
        <v>99</v>
      </c>
      <c r="E19" s="1211">
        <v>1218</v>
      </c>
      <c r="F19" s="1148">
        <v>26435</v>
      </c>
      <c r="G19" s="1148">
        <v>13386</v>
      </c>
      <c r="H19" s="1148">
        <v>394087</v>
      </c>
      <c r="I19" s="1148">
        <v>14604</v>
      </c>
      <c r="J19" s="1210">
        <v>420522</v>
      </c>
    </row>
    <row r="20" spans="1:12" ht="19.5" customHeight="1">
      <c r="A20" s="202">
        <v>2008</v>
      </c>
      <c r="B20" s="1215" t="s">
        <v>99</v>
      </c>
      <c r="C20" s="1215" t="s">
        <v>99</v>
      </c>
      <c r="D20" s="1215" t="s">
        <v>99</v>
      </c>
      <c r="E20" s="1216">
        <v>1233</v>
      </c>
      <c r="F20" s="1215">
        <v>26756</v>
      </c>
      <c r="G20" s="1215">
        <v>13805</v>
      </c>
      <c r="H20" s="1215">
        <v>385874</v>
      </c>
      <c r="I20" s="1215">
        <v>15038</v>
      </c>
      <c r="J20" s="1217">
        <v>412630</v>
      </c>
    </row>
    <row r="21" spans="1:12" ht="19.5" customHeight="1">
      <c r="A21" s="220">
        <v>2009</v>
      </c>
      <c r="B21" s="1218" t="s">
        <v>99</v>
      </c>
      <c r="C21" s="1218" t="s">
        <v>99</v>
      </c>
      <c r="D21" s="1218" t="s">
        <v>99</v>
      </c>
      <c r="E21" s="1219">
        <v>1230</v>
      </c>
      <c r="F21" s="1218">
        <v>28307</v>
      </c>
      <c r="G21" s="1218">
        <v>12685</v>
      </c>
      <c r="H21" s="1218">
        <v>366269</v>
      </c>
      <c r="I21" s="1218">
        <v>13915</v>
      </c>
      <c r="J21" s="1220">
        <v>394576</v>
      </c>
    </row>
    <row r="22" spans="1:12" ht="19.5" customHeight="1">
      <c r="A22" s="202">
        <v>2010</v>
      </c>
      <c r="B22" s="1215" t="s">
        <v>99</v>
      </c>
      <c r="C22" s="1215" t="s">
        <v>99</v>
      </c>
      <c r="D22" s="1215" t="s">
        <v>99</v>
      </c>
      <c r="E22" s="1216">
        <v>1986</v>
      </c>
      <c r="F22" s="1215">
        <v>50518</v>
      </c>
      <c r="G22" s="1215">
        <v>13972</v>
      </c>
      <c r="H22" s="1215">
        <v>413739</v>
      </c>
      <c r="I22" s="1215">
        <v>15958</v>
      </c>
      <c r="J22" s="1217">
        <v>464257</v>
      </c>
    </row>
    <row r="23" spans="1:12" ht="19.5" customHeight="1">
      <c r="A23" s="202">
        <v>2011</v>
      </c>
      <c r="B23" s="1215" t="s">
        <v>99</v>
      </c>
      <c r="C23" s="1215" t="s">
        <v>99</v>
      </c>
      <c r="D23" s="1215" t="s">
        <v>99</v>
      </c>
      <c r="E23" s="1216">
        <v>4111</v>
      </c>
      <c r="F23" s="1215">
        <v>109398</v>
      </c>
      <c r="G23" s="1215">
        <v>14731</v>
      </c>
      <c r="H23" s="1215">
        <v>434775</v>
      </c>
      <c r="I23" s="1215">
        <v>18842</v>
      </c>
      <c r="J23" s="1217">
        <v>544173</v>
      </c>
    </row>
    <row r="24" spans="1:12" ht="19.5" customHeight="1">
      <c r="A24" s="186">
        <v>2012</v>
      </c>
      <c r="B24" s="1148" t="s">
        <v>99</v>
      </c>
      <c r="C24" s="1148" t="s">
        <v>99</v>
      </c>
      <c r="D24" s="1148" t="s">
        <v>99</v>
      </c>
      <c r="E24" s="1169">
        <v>4656</v>
      </c>
      <c r="F24" s="1155">
        <v>122522</v>
      </c>
      <c r="G24" s="1155">
        <v>15078</v>
      </c>
      <c r="H24" s="1155">
        <v>445984</v>
      </c>
      <c r="I24" s="1148">
        <v>19734</v>
      </c>
      <c r="J24" s="1210">
        <v>568506</v>
      </c>
    </row>
    <row r="25" spans="1:12" ht="19.5" customHeight="1">
      <c r="A25" s="186">
        <v>2013</v>
      </c>
      <c r="B25" s="1148" t="s">
        <v>99</v>
      </c>
      <c r="C25" s="1148" t="s">
        <v>99</v>
      </c>
      <c r="D25" s="1148" t="s">
        <v>99</v>
      </c>
      <c r="E25" s="1169">
        <v>5292</v>
      </c>
      <c r="F25" s="1155">
        <v>138650</v>
      </c>
      <c r="G25" s="1155">
        <v>15735</v>
      </c>
      <c r="H25" s="1155">
        <v>471985</v>
      </c>
      <c r="I25" s="1148">
        <v>21027</v>
      </c>
      <c r="J25" s="1210">
        <v>610635</v>
      </c>
      <c r="K25" s="253"/>
      <c r="L25" s="253"/>
    </row>
    <row r="26" spans="1:12" ht="19.5" customHeight="1">
      <c r="A26" s="186">
        <v>2014</v>
      </c>
      <c r="B26" s="1148" t="s">
        <v>99</v>
      </c>
      <c r="C26" s="1148" t="s">
        <v>99</v>
      </c>
      <c r="D26" s="1148" t="s">
        <v>99</v>
      </c>
      <c r="E26" s="1169">
        <v>5551</v>
      </c>
      <c r="F26" s="1155">
        <v>145150</v>
      </c>
      <c r="G26" s="1155">
        <v>15895</v>
      </c>
      <c r="H26" s="1155">
        <v>473722</v>
      </c>
      <c r="I26" s="1148">
        <v>21446</v>
      </c>
      <c r="J26" s="1210">
        <v>618872</v>
      </c>
      <c r="K26" s="253"/>
      <c r="L26" s="253"/>
    </row>
    <row r="27" spans="1:12" ht="19.5" customHeight="1">
      <c r="A27" s="186">
        <v>2015</v>
      </c>
      <c r="B27" s="1148" t="s">
        <v>99</v>
      </c>
      <c r="C27" s="1148" t="s">
        <v>99</v>
      </c>
      <c r="D27" s="1148" t="s">
        <v>99</v>
      </c>
      <c r="E27" s="1169">
        <v>6448</v>
      </c>
      <c r="F27" s="1155">
        <v>170473</v>
      </c>
      <c r="G27" s="1155">
        <v>16147</v>
      </c>
      <c r="H27" s="1155">
        <v>481702</v>
      </c>
      <c r="I27" s="1148">
        <v>22595</v>
      </c>
      <c r="J27" s="1210">
        <v>652175</v>
      </c>
      <c r="K27" s="253"/>
      <c r="L27" s="253"/>
    </row>
    <row r="28" spans="1:12" ht="19.5" customHeight="1">
      <c r="A28" s="186">
        <v>2016</v>
      </c>
      <c r="B28" s="1148" t="s">
        <v>99</v>
      </c>
      <c r="C28" s="1148" t="s">
        <v>99</v>
      </c>
      <c r="D28" s="1148" t="s">
        <v>99</v>
      </c>
      <c r="E28" s="1169">
        <v>8696</v>
      </c>
      <c r="F28" s="1155">
        <v>260880</v>
      </c>
      <c r="G28" s="1155">
        <v>16173</v>
      </c>
      <c r="H28" s="1155">
        <v>485190</v>
      </c>
      <c r="I28" s="1148">
        <v>24869</v>
      </c>
      <c r="J28" s="1210">
        <v>746070</v>
      </c>
      <c r="K28" s="253"/>
      <c r="L28" s="253"/>
    </row>
    <row r="29" spans="1:12" ht="19.5" customHeight="1">
      <c r="A29" s="186">
        <v>2017</v>
      </c>
      <c r="B29" s="1148" t="s">
        <v>99</v>
      </c>
      <c r="C29" s="1148" t="s">
        <v>99</v>
      </c>
      <c r="D29" s="1148" t="s">
        <v>99</v>
      </c>
      <c r="E29" s="1169">
        <v>9227</v>
      </c>
      <c r="F29" s="1155">
        <v>272620</v>
      </c>
      <c r="G29" s="1155">
        <v>15779</v>
      </c>
      <c r="H29" s="1155">
        <v>466204</v>
      </c>
      <c r="I29" s="1148">
        <v>25006</v>
      </c>
      <c r="J29" s="1210">
        <v>738824</v>
      </c>
      <c r="K29" s="253"/>
      <c r="L29" s="253"/>
    </row>
    <row r="30" spans="1:12" ht="19.5" customHeight="1">
      <c r="A30" s="987">
        <v>2018</v>
      </c>
      <c r="B30" s="1221" t="s">
        <v>99</v>
      </c>
      <c r="C30" s="1221" t="s">
        <v>99</v>
      </c>
      <c r="D30" s="1221" t="s">
        <v>99</v>
      </c>
      <c r="E30" s="1222">
        <v>11496</v>
      </c>
      <c r="F30" s="1223">
        <v>317207</v>
      </c>
      <c r="G30" s="1223">
        <v>15636</v>
      </c>
      <c r="H30" s="1223">
        <v>432554</v>
      </c>
      <c r="I30" s="1223">
        <v>27132</v>
      </c>
      <c r="J30" s="1224">
        <v>749761</v>
      </c>
      <c r="K30" s="253"/>
      <c r="L30" s="253"/>
    </row>
    <row r="31" spans="1:12" s="5" customFormat="1" ht="9.9499999999999993" customHeight="1">
      <c r="A31" s="5" t="s">
        <v>1678</v>
      </c>
      <c r="B31" s="1198"/>
      <c r="C31" s="6"/>
      <c r="D31" s="1198"/>
      <c r="E31" s="6"/>
      <c r="F31" s="6"/>
      <c r="G31" s="1206"/>
      <c r="H31" s="1206"/>
      <c r="I31" s="6"/>
      <c r="J31" s="6"/>
    </row>
    <row r="32" spans="1:12" s="5" customFormat="1" ht="12.75" customHeight="1">
      <c r="A32" s="5" t="s">
        <v>1679</v>
      </c>
      <c r="B32" s="1198"/>
      <c r="C32" s="6"/>
      <c r="D32" s="1198"/>
      <c r="E32" s="6"/>
      <c r="F32" s="6"/>
      <c r="G32" s="1206"/>
      <c r="H32" s="1206"/>
      <c r="I32" s="6"/>
      <c r="J32" s="6"/>
    </row>
    <row r="33" spans="1:10" ht="12" customHeight="1">
      <c r="B33" s="1136"/>
      <c r="C33" s="5"/>
      <c r="E33" s="5"/>
      <c r="F33" s="5"/>
      <c r="G33" s="1203"/>
      <c r="H33" s="1203"/>
      <c r="I33" s="5"/>
      <c r="J33" s="5"/>
    </row>
    <row r="34" spans="1:10" ht="18.75" customHeight="1">
      <c r="A34" s="142">
        <v>112</v>
      </c>
      <c r="B34" s="1225"/>
      <c r="C34" s="360"/>
      <c r="D34" s="1225"/>
      <c r="E34" s="360"/>
      <c r="F34" s="360"/>
      <c r="G34" s="1226"/>
      <c r="H34" s="1226"/>
      <c r="I34" s="360"/>
      <c r="J34" s="996"/>
    </row>
    <row r="35" spans="1:10">
      <c r="D35" s="1198"/>
      <c r="G35" s="1206"/>
      <c r="H35" s="1206"/>
    </row>
    <row r="36" spans="1:10">
      <c r="D36" s="1198"/>
      <c r="G36" s="1206"/>
      <c r="H36" s="1206"/>
    </row>
    <row r="37" spans="1:10">
      <c r="D37" s="1198"/>
      <c r="J37" s="253"/>
    </row>
    <row r="38" spans="1:10">
      <c r="D38" s="1198"/>
    </row>
    <row r="39" spans="1:10">
      <c r="D39" s="1198"/>
      <c r="J39" s="253"/>
    </row>
    <row r="40" spans="1:10">
      <c r="D40" s="1198"/>
    </row>
    <row r="41" spans="1:10">
      <c r="D41" s="1198"/>
    </row>
    <row r="42" spans="1:10">
      <c r="D42" s="1198"/>
    </row>
    <row r="43" spans="1:10">
      <c r="D43" s="1198"/>
    </row>
  </sheetData>
  <mergeCells count="6">
    <mergeCell ref="B3:J3"/>
    <mergeCell ref="A4:A5"/>
    <mergeCell ref="B4:C4"/>
    <mergeCell ref="E4:F4"/>
    <mergeCell ref="G4:H4"/>
    <mergeCell ref="I4:J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 tint="0.79998168889431442"/>
  </sheetPr>
  <dimension ref="A1:G52"/>
  <sheetViews>
    <sheetView view="pageBreakPreview" zoomScaleNormal="100" zoomScaleSheetLayoutView="100" workbookViewId="0">
      <selection activeCell="P7" sqref="P7"/>
    </sheetView>
  </sheetViews>
  <sheetFormatPr defaultRowHeight="13.5"/>
  <cols>
    <col min="1" max="1" width="16.375" style="4" customWidth="1"/>
    <col min="2" max="2" width="15.5" style="4" customWidth="1"/>
    <col min="3" max="3" width="12.125" style="4" customWidth="1"/>
    <col min="4" max="4" width="7.625" style="4" customWidth="1"/>
    <col min="5" max="5" width="7.875" style="4" customWidth="1"/>
    <col min="6" max="6" width="7.75" style="4" customWidth="1"/>
    <col min="7" max="7" width="14.625" style="1245" customWidth="1"/>
    <col min="8" max="16384" width="9" style="4"/>
  </cols>
  <sheetData>
    <row r="1" spans="1:7" s="6" customFormat="1" ht="31.5" customHeight="1">
      <c r="A1" s="147" t="s">
        <v>1680</v>
      </c>
      <c r="B1" s="1137"/>
      <c r="C1" s="138"/>
      <c r="D1" s="138"/>
      <c r="E1" s="138"/>
      <c r="F1" s="1136"/>
      <c r="G1" s="1227"/>
    </row>
    <row r="2" spans="1:7" s="6" customFormat="1" ht="25.5" customHeight="1">
      <c r="A2" s="2228" t="s">
        <v>1681</v>
      </c>
      <c r="B2" s="2228"/>
      <c r="C2" s="2228"/>
      <c r="D2" s="2228"/>
      <c r="E2" s="2228"/>
      <c r="F2" s="2228"/>
      <c r="G2" s="2228"/>
    </row>
    <row r="3" spans="1:7" ht="36" customHeight="1">
      <c r="A3" s="1228" t="s">
        <v>1682</v>
      </c>
      <c r="B3" s="2386" t="s">
        <v>1683</v>
      </c>
      <c r="C3" s="2387"/>
      <c r="D3" s="2387"/>
      <c r="E3" s="2388"/>
      <c r="F3" s="1229" t="s">
        <v>1684</v>
      </c>
      <c r="G3" s="1230" t="s">
        <v>1685</v>
      </c>
    </row>
    <row r="4" spans="1:7" ht="38.1" customHeight="1">
      <c r="A4" s="2389" t="s">
        <v>1686</v>
      </c>
      <c r="B4" s="2392" t="s">
        <v>1687</v>
      </c>
      <c r="C4" s="2394" t="s">
        <v>1688</v>
      </c>
      <c r="D4" s="2395"/>
      <c r="E4" s="2396"/>
      <c r="F4" s="1231" t="s">
        <v>1689</v>
      </c>
      <c r="G4" s="1232">
        <v>257</v>
      </c>
    </row>
    <row r="5" spans="1:7" ht="38.1" customHeight="1">
      <c r="A5" s="2390"/>
      <c r="B5" s="2393"/>
      <c r="C5" s="2394" t="s">
        <v>1690</v>
      </c>
      <c r="D5" s="2395"/>
      <c r="E5" s="2396"/>
      <c r="F5" s="1231" t="s">
        <v>1689</v>
      </c>
      <c r="G5" s="1232">
        <v>0</v>
      </c>
    </row>
    <row r="6" spans="1:7" ht="38.1" customHeight="1">
      <c r="A6" s="2390"/>
      <c r="B6" s="2394" t="s">
        <v>1691</v>
      </c>
      <c r="C6" s="2395"/>
      <c r="D6" s="2395"/>
      <c r="E6" s="2396"/>
      <c r="F6" s="1231" t="s">
        <v>1689</v>
      </c>
      <c r="G6" s="1232">
        <v>2280</v>
      </c>
    </row>
    <row r="7" spans="1:7" ht="38.1" customHeight="1">
      <c r="A7" s="2390"/>
      <c r="B7" s="2397" t="s">
        <v>1692</v>
      </c>
      <c r="C7" s="2398"/>
      <c r="D7" s="2401" t="s">
        <v>1693</v>
      </c>
      <c r="E7" s="2402"/>
      <c r="F7" s="1231" t="s">
        <v>1694</v>
      </c>
      <c r="G7" s="1233">
        <v>16</v>
      </c>
    </row>
    <row r="8" spans="1:7" ht="38.1" customHeight="1">
      <c r="A8" s="2390"/>
      <c r="B8" s="2399"/>
      <c r="C8" s="2400"/>
      <c r="D8" s="2403" t="s">
        <v>1695</v>
      </c>
      <c r="E8" s="2402"/>
      <c r="F8" s="1231" t="s">
        <v>1694</v>
      </c>
      <c r="G8" s="1233">
        <v>3613</v>
      </c>
    </row>
    <row r="9" spans="1:7" ht="38.1" customHeight="1">
      <c r="A9" s="2390"/>
      <c r="B9" s="2397" t="s">
        <v>1696</v>
      </c>
      <c r="C9" s="2398"/>
      <c r="D9" s="2401" t="s">
        <v>1697</v>
      </c>
      <c r="E9" s="2402"/>
      <c r="F9" s="1231" t="s">
        <v>1689</v>
      </c>
      <c r="G9" s="1234">
        <v>10627</v>
      </c>
    </row>
    <row r="10" spans="1:7" ht="38.1" customHeight="1">
      <c r="A10" s="2391"/>
      <c r="B10" s="2399"/>
      <c r="C10" s="2400"/>
      <c r="D10" s="2401" t="s">
        <v>1698</v>
      </c>
      <c r="E10" s="2402"/>
      <c r="F10" s="1231" t="s">
        <v>1689</v>
      </c>
      <c r="G10" s="1234">
        <v>473</v>
      </c>
    </row>
    <row r="11" spans="1:7" ht="38.1" customHeight="1">
      <c r="A11" s="2404" t="s">
        <v>1699</v>
      </c>
      <c r="B11" s="2394" t="s">
        <v>1700</v>
      </c>
      <c r="C11" s="2411"/>
      <c r="D11" s="2411"/>
      <c r="E11" s="2412"/>
      <c r="F11" s="1231" t="s">
        <v>1689</v>
      </c>
      <c r="G11" s="1232">
        <v>3891</v>
      </c>
    </row>
    <row r="12" spans="1:7" ht="38.1" customHeight="1">
      <c r="A12" s="2405"/>
      <c r="B12" s="2392" t="s">
        <v>1701</v>
      </c>
      <c r="C12" s="2394" t="s">
        <v>1702</v>
      </c>
      <c r="D12" s="2395"/>
      <c r="E12" s="2396"/>
      <c r="F12" s="1231" t="s">
        <v>1689</v>
      </c>
      <c r="G12" s="1232"/>
    </row>
    <row r="13" spans="1:7" ht="38.1" customHeight="1">
      <c r="A13" s="2405"/>
      <c r="B13" s="2413"/>
      <c r="C13" s="2394" t="s">
        <v>1703</v>
      </c>
      <c r="D13" s="2395"/>
      <c r="E13" s="2396"/>
      <c r="F13" s="1231" t="s">
        <v>1689</v>
      </c>
      <c r="G13" s="1232"/>
    </row>
    <row r="14" spans="1:7" ht="38.1" customHeight="1">
      <c r="A14" s="2405"/>
      <c r="B14" s="2413"/>
      <c r="C14" s="2414" t="s">
        <v>1704</v>
      </c>
      <c r="D14" s="2415"/>
      <c r="E14" s="1235" t="s">
        <v>1705</v>
      </c>
      <c r="F14" s="1231" t="s">
        <v>1694</v>
      </c>
      <c r="G14" s="1234">
        <v>158</v>
      </c>
    </row>
    <row r="15" spans="1:7" ht="38.1" customHeight="1">
      <c r="A15" s="2410"/>
      <c r="B15" s="2393"/>
      <c r="C15" s="2416"/>
      <c r="D15" s="2417"/>
      <c r="E15" s="1236" t="s">
        <v>1706</v>
      </c>
      <c r="F15" s="1231" t="s">
        <v>1694</v>
      </c>
      <c r="G15" s="1234">
        <v>17920</v>
      </c>
    </row>
    <row r="16" spans="1:7" ht="38.1" customHeight="1">
      <c r="A16" s="2404" t="s">
        <v>1707</v>
      </c>
      <c r="B16" s="2394" t="s">
        <v>1708</v>
      </c>
      <c r="C16" s="2395"/>
      <c r="D16" s="2395"/>
      <c r="E16" s="2396"/>
      <c r="F16" s="1231" t="s">
        <v>1689</v>
      </c>
      <c r="G16" s="1232">
        <v>15</v>
      </c>
    </row>
    <row r="17" spans="1:7" ht="38.1" customHeight="1">
      <c r="A17" s="2405"/>
      <c r="B17" s="2394" t="s">
        <v>1709</v>
      </c>
      <c r="C17" s="2395"/>
      <c r="D17" s="2395"/>
      <c r="E17" s="2396"/>
      <c r="F17" s="1231" t="s">
        <v>1689</v>
      </c>
      <c r="G17" s="1232">
        <v>700</v>
      </c>
    </row>
    <row r="18" spans="1:7" ht="38.1" customHeight="1">
      <c r="A18" s="2406"/>
      <c r="B18" s="2407" t="s">
        <v>1710</v>
      </c>
      <c r="C18" s="2408"/>
      <c r="D18" s="2408"/>
      <c r="E18" s="2409"/>
      <c r="F18" s="1237" t="s">
        <v>1689</v>
      </c>
      <c r="G18" s="1238">
        <v>43818</v>
      </c>
    </row>
    <row r="19" spans="1:7" ht="12.75" customHeight="1">
      <c r="A19" s="308"/>
      <c r="B19" s="1239"/>
      <c r="C19" s="1239"/>
      <c r="D19" s="1239"/>
      <c r="E19" s="1239"/>
      <c r="F19" s="1240"/>
      <c r="G19" s="4"/>
    </row>
    <row r="20" spans="1:7" ht="11.25" customHeight="1">
      <c r="A20" s="308"/>
      <c r="B20" s="1239"/>
      <c r="C20" s="1239"/>
      <c r="D20" s="1239"/>
      <c r="E20" s="1239"/>
      <c r="F20" s="1240"/>
      <c r="G20" s="4"/>
    </row>
    <row r="21" spans="1:7" s="96" customFormat="1" ht="9.9499999999999993" customHeight="1">
      <c r="A21" s="1241"/>
      <c r="B21" s="1242"/>
      <c r="C21" s="1242"/>
      <c r="D21" s="1242"/>
      <c r="E21" s="1242"/>
      <c r="F21" s="1243"/>
      <c r="G21" s="805">
        <v>113</v>
      </c>
    </row>
    <row r="22" spans="1:7" ht="9" customHeight="1">
      <c r="A22" s="308"/>
      <c r="B22" s="1239"/>
      <c r="C22" s="1239"/>
      <c r="D22" s="1239"/>
      <c r="E22" s="1239"/>
      <c r="F22" s="1240"/>
      <c r="G22" s="1240"/>
    </row>
    <row r="23" spans="1:7" ht="12" customHeight="1">
      <c r="A23" s="308"/>
      <c r="B23" s="1239"/>
      <c r="C23" s="1239"/>
      <c r="D23" s="1239"/>
      <c r="E23" s="1239"/>
      <c r="F23" s="1240"/>
      <c r="G23" s="1240"/>
    </row>
    <row r="24" spans="1:7" ht="12" customHeight="1">
      <c r="A24" s="308"/>
      <c r="B24" s="1239"/>
      <c r="C24" s="1239"/>
      <c r="D24" s="1239"/>
      <c r="E24" s="1239"/>
      <c r="F24" s="1240"/>
      <c r="G24" s="1240"/>
    </row>
    <row r="25" spans="1:7" ht="12" customHeight="1">
      <c r="A25" s="308"/>
      <c r="B25" s="1239"/>
      <c r="C25" s="1239"/>
      <c r="D25" s="1239"/>
      <c r="E25" s="1239"/>
      <c r="F25" s="1240"/>
      <c r="G25" s="1240"/>
    </row>
    <row r="26" spans="1:7" ht="12" customHeight="1">
      <c r="A26" s="308"/>
      <c r="B26" s="1239"/>
      <c r="C26" s="1239"/>
      <c r="D26" s="1239"/>
      <c r="E26" s="1239"/>
      <c r="F26" s="1240"/>
      <c r="G26" s="1240"/>
    </row>
    <row r="27" spans="1:7" ht="12" customHeight="1">
      <c r="A27" s="308"/>
      <c r="B27" s="1239"/>
      <c r="C27" s="1239"/>
      <c r="D27" s="1239"/>
      <c r="E27" s="1239"/>
      <c r="F27" s="1240"/>
      <c r="G27" s="1240"/>
    </row>
    <row r="28" spans="1:7" ht="12" customHeight="1">
      <c r="A28" s="308"/>
      <c r="B28" s="1239"/>
      <c r="C28" s="1239"/>
      <c r="D28" s="1239"/>
      <c r="E28" s="1239"/>
      <c r="F28" s="1240"/>
      <c r="G28" s="1240"/>
    </row>
    <row r="29" spans="1:7" ht="12" customHeight="1">
      <c r="A29" s="308"/>
      <c r="B29" s="1239"/>
      <c r="C29" s="1239"/>
      <c r="D29" s="1239"/>
      <c r="E29" s="1239"/>
      <c r="F29" s="1240"/>
      <c r="G29" s="1240"/>
    </row>
    <row r="30" spans="1:7" ht="12" customHeight="1">
      <c r="A30" s="308"/>
      <c r="B30" s="1244"/>
      <c r="C30" s="1239"/>
      <c r="D30" s="1239"/>
      <c r="E30" s="1239"/>
      <c r="F30" s="1240"/>
      <c r="G30" s="1240"/>
    </row>
    <row r="31" spans="1:7" ht="30" customHeight="1">
      <c r="A31" s="308"/>
      <c r="B31" s="1239"/>
      <c r="C31" s="1239"/>
      <c r="D31" s="1239"/>
      <c r="E31" s="1239"/>
      <c r="F31" s="1240"/>
      <c r="G31" s="1240"/>
    </row>
    <row r="32" spans="1:7" ht="30" customHeight="1">
      <c r="A32" s="308"/>
      <c r="B32" s="1239"/>
      <c r="C32" s="1239"/>
      <c r="D32" s="1239"/>
      <c r="E32" s="1239"/>
      <c r="F32" s="1240"/>
      <c r="G32" s="1240"/>
    </row>
    <row r="33" spans="1:7" ht="30" customHeight="1">
      <c r="A33" s="308"/>
      <c r="B33" s="1244"/>
      <c r="C33" s="1239"/>
      <c r="D33" s="1239"/>
      <c r="E33" s="1239"/>
      <c r="F33" s="1240"/>
      <c r="G33" s="1240"/>
    </row>
    <row r="34" spans="1:7" ht="30" customHeight="1">
      <c r="A34" s="308"/>
      <c r="B34" s="1239"/>
      <c r="C34" s="1239"/>
      <c r="D34" s="1239"/>
      <c r="E34" s="1239"/>
      <c r="F34" s="1240"/>
      <c r="G34" s="1240"/>
    </row>
    <row r="35" spans="1:7" ht="30" customHeight="1">
      <c r="A35" s="308"/>
      <c r="B35" s="1239"/>
      <c r="C35" s="1239"/>
      <c r="D35" s="1239"/>
      <c r="E35" s="1239"/>
      <c r="F35" s="1240"/>
      <c r="G35" s="1240"/>
    </row>
    <row r="36" spans="1:7" ht="30" customHeight="1">
      <c r="A36" s="308"/>
      <c r="B36" s="308"/>
      <c r="C36" s="1239"/>
      <c r="D36" s="1239"/>
      <c r="E36" s="1239"/>
      <c r="F36" s="1240"/>
      <c r="G36" s="1240"/>
    </row>
    <row r="37" spans="1:7" ht="30" customHeight="1">
      <c r="A37" s="308"/>
      <c r="B37" s="308"/>
      <c r="C37" s="1239"/>
      <c r="D37" s="1239"/>
      <c r="E37" s="1239"/>
      <c r="F37" s="1240"/>
      <c r="G37" s="1240"/>
    </row>
    <row r="38" spans="1:7" ht="12.95" customHeight="1">
      <c r="B38" s="6"/>
    </row>
    <row r="39" spans="1:7" ht="12.95" customHeight="1"/>
    <row r="40" spans="1:7" ht="12.95" customHeight="1"/>
    <row r="41" spans="1:7" ht="12.95" customHeight="1"/>
    <row r="42" spans="1:7" ht="12.95" customHeight="1"/>
    <row r="43" spans="1:7" ht="12.95" customHeight="1"/>
    <row r="44" spans="1:7" ht="12.95" customHeight="1"/>
    <row r="45" spans="1:7" ht="12.95" customHeight="1"/>
    <row r="46" spans="1:7" ht="12.95" customHeight="1"/>
    <row r="47" spans="1:7" ht="12.95" customHeight="1"/>
    <row r="48" spans="1:7" ht="12.95" customHeight="1"/>
    <row r="49" ht="12.95" customHeight="1"/>
    <row r="50" ht="12.95" customHeight="1"/>
    <row r="51" ht="12.95" customHeight="1"/>
    <row r="52" ht="12.95" customHeight="1"/>
  </sheetData>
  <mergeCells count="23">
    <mergeCell ref="A16:A18"/>
    <mergeCell ref="B16:E16"/>
    <mergeCell ref="B17:E17"/>
    <mergeCell ref="B18:E18"/>
    <mergeCell ref="B9:C10"/>
    <mergeCell ref="D9:E9"/>
    <mergeCell ref="D10:E10"/>
    <mergeCell ref="A11:A15"/>
    <mergeCell ref="B11:E11"/>
    <mergeCell ref="B12:B15"/>
    <mergeCell ref="C12:E12"/>
    <mergeCell ref="C13:E13"/>
    <mergeCell ref="C14:D15"/>
    <mergeCell ref="A2:G2"/>
    <mergeCell ref="B3:E3"/>
    <mergeCell ref="A4:A10"/>
    <mergeCell ref="B4:B5"/>
    <mergeCell ref="C4:E4"/>
    <mergeCell ref="C5:E5"/>
    <mergeCell ref="B6:E6"/>
    <mergeCell ref="B7:C8"/>
    <mergeCell ref="D7:E7"/>
    <mergeCell ref="D8:E8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 tint="0.79998168889431442"/>
  </sheetPr>
  <dimension ref="A1:F48"/>
  <sheetViews>
    <sheetView view="pageBreakPreview" zoomScaleNormal="100" zoomScaleSheetLayoutView="100" workbookViewId="0">
      <selection activeCell="P7" sqref="P7"/>
    </sheetView>
  </sheetViews>
  <sheetFormatPr defaultRowHeight="13.5"/>
  <cols>
    <col min="1" max="1" width="17.25" style="4" customWidth="1"/>
    <col min="2" max="2" width="26.5" style="4" customWidth="1"/>
    <col min="3" max="3" width="6.625" style="4" bestFit="1" customWidth="1"/>
    <col min="4" max="4" width="11.25" style="4" customWidth="1"/>
    <col min="5" max="5" width="7" style="4" customWidth="1"/>
    <col min="6" max="6" width="12.875" style="4" customWidth="1"/>
    <col min="7" max="16384" width="9" style="4"/>
  </cols>
  <sheetData>
    <row r="1" spans="1:6" s="1248" customFormat="1" ht="35.25" customHeight="1">
      <c r="A1" s="147" t="s">
        <v>1711</v>
      </c>
      <c r="B1" s="1246"/>
      <c r="C1" s="1246"/>
      <c r="D1" s="841"/>
      <c r="E1" s="1247"/>
      <c r="F1" s="841"/>
    </row>
    <row r="2" spans="1:6" s="6" customFormat="1" ht="25.5" customHeight="1">
      <c r="A2" s="2328" t="s">
        <v>1712</v>
      </c>
      <c r="B2" s="2328"/>
      <c r="C2" s="2328"/>
      <c r="D2" s="2328"/>
      <c r="E2" s="2328"/>
      <c r="F2" s="2328"/>
    </row>
    <row r="3" spans="1:6" ht="36" customHeight="1">
      <c r="A3" s="1249" t="s">
        <v>1713</v>
      </c>
      <c r="B3" s="2418" t="s">
        <v>1714</v>
      </c>
      <c r="C3" s="2419"/>
      <c r="D3" s="2420"/>
      <c r="E3" s="1250" t="s">
        <v>1715</v>
      </c>
      <c r="F3" s="1251" t="s">
        <v>1716</v>
      </c>
    </row>
    <row r="4" spans="1:6" ht="42.95" customHeight="1">
      <c r="A4" s="2421" t="s">
        <v>1717</v>
      </c>
      <c r="B4" s="2424" t="s">
        <v>1718</v>
      </c>
      <c r="C4" s="2425"/>
      <c r="D4" s="2426"/>
      <c r="E4" s="1252" t="s">
        <v>1719</v>
      </c>
      <c r="F4" s="1253">
        <v>25</v>
      </c>
    </row>
    <row r="5" spans="1:6" ht="42.95" customHeight="1">
      <c r="A5" s="2422"/>
      <c r="B5" s="2427" t="s">
        <v>1720</v>
      </c>
      <c r="C5" s="2429" t="s">
        <v>1721</v>
      </c>
      <c r="D5" s="1254" t="s">
        <v>1722</v>
      </c>
      <c r="E5" s="1255" t="s">
        <v>1723</v>
      </c>
      <c r="F5" s="1256">
        <v>18</v>
      </c>
    </row>
    <row r="6" spans="1:6" ht="42.95" customHeight="1">
      <c r="A6" s="2423"/>
      <c r="B6" s="2428"/>
      <c r="C6" s="2430"/>
      <c r="D6" s="1254" t="s">
        <v>1724</v>
      </c>
      <c r="E6" s="1255" t="s">
        <v>1723</v>
      </c>
      <c r="F6" s="1256">
        <v>511</v>
      </c>
    </row>
    <row r="7" spans="1:6" ht="42.95" customHeight="1">
      <c r="A7" s="2431" t="s">
        <v>1725</v>
      </c>
      <c r="B7" s="2429" t="s">
        <v>1726</v>
      </c>
      <c r="C7" s="2435" t="s">
        <v>1727</v>
      </c>
      <c r="D7" s="2436"/>
      <c r="E7" s="2439" t="s">
        <v>1728</v>
      </c>
      <c r="F7" s="2441">
        <v>1</v>
      </c>
    </row>
    <row r="8" spans="1:6" ht="42.95" customHeight="1">
      <c r="A8" s="2432"/>
      <c r="B8" s="2371"/>
      <c r="C8" s="2437"/>
      <c r="D8" s="2438"/>
      <c r="E8" s="2440"/>
      <c r="F8" s="2442"/>
    </row>
    <row r="9" spans="1:6" ht="42.95" customHeight="1">
      <c r="A9" s="2432"/>
      <c r="B9" s="2371"/>
      <c r="C9" s="2429" t="s">
        <v>1729</v>
      </c>
      <c r="D9" s="1254" t="s">
        <v>1730</v>
      </c>
      <c r="E9" s="1255" t="s">
        <v>1723</v>
      </c>
      <c r="F9" s="1256">
        <v>63</v>
      </c>
    </row>
    <row r="10" spans="1:6" ht="42.95" customHeight="1">
      <c r="A10" s="2432"/>
      <c r="B10" s="2434"/>
      <c r="C10" s="2434"/>
      <c r="D10" s="1254" t="s">
        <v>1731</v>
      </c>
      <c r="E10" s="1255" t="s">
        <v>1723</v>
      </c>
      <c r="F10" s="1233">
        <v>787</v>
      </c>
    </row>
    <row r="11" spans="1:6" ht="42.95" customHeight="1">
      <c r="A11" s="2433"/>
      <c r="B11" s="2443" t="s">
        <v>1732</v>
      </c>
      <c r="C11" s="2443"/>
      <c r="D11" s="2444"/>
      <c r="E11" s="1255" t="s">
        <v>1723</v>
      </c>
      <c r="F11" s="1233">
        <v>4893</v>
      </c>
    </row>
    <row r="12" spans="1:6" ht="42.95" customHeight="1">
      <c r="A12" s="2445" t="s">
        <v>1733</v>
      </c>
      <c r="B12" s="2446" t="s">
        <v>1734</v>
      </c>
      <c r="C12" s="2447" t="s">
        <v>1735</v>
      </c>
      <c r="D12" s="2448"/>
      <c r="E12" s="1255" t="s">
        <v>1736</v>
      </c>
      <c r="F12" s="1233">
        <v>15636</v>
      </c>
    </row>
    <row r="13" spans="1:6" ht="42.95" customHeight="1">
      <c r="A13" s="2423"/>
      <c r="B13" s="2446"/>
      <c r="C13" s="2447" t="s">
        <v>1737</v>
      </c>
      <c r="D13" s="2448"/>
      <c r="E13" s="1255" t="s">
        <v>1736</v>
      </c>
      <c r="F13" s="1256">
        <v>432554</v>
      </c>
    </row>
    <row r="14" spans="1:6" ht="42.95" customHeight="1">
      <c r="A14" s="2449" t="s">
        <v>1738</v>
      </c>
      <c r="B14" s="2451" t="s">
        <v>1739</v>
      </c>
      <c r="C14" s="2443"/>
      <c r="D14" s="2444"/>
      <c r="E14" s="1255" t="s">
        <v>1740</v>
      </c>
      <c r="F14" s="1256">
        <v>1471</v>
      </c>
    </row>
    <row r="15" spans="1:6" ht="42.95" customHeight="1">
      <c r="A15" s="2449"/>
      <c r="B15" s="2451" t="s">
        <v>1741</v>
      </c>
      <c r="C15" s="2443"/>
      <c r="D15" s="2444"/>
      <c r="E15" s="1255" t="s">
        <v>1723</v>
      </c>
      <c r="F15" s="1256">
        <v>2820</v>
      </c>
    </row>
    <row r="16" spans="1:6" ht="42.95" customHeight="1">
      <c r="A16" s="2450"/>
      <c r="B16" s="2452" t="s">
        <v>1742</v>
      </c>
      <c r="C16" s="2453"/>
      <c r="D16" s="2454"/>
      <c r="E16" s="1257" t="s">
        <v>1723</v>
      </c>
      <c r="F16" s="1258">
        <v>1349</v>
      </c>
    </row>
    <row r="17" spans="1:6" ht="19.5" customHeight="1">
      <c r="A17" s="308"/>
      <c r="B17" s="1239"/>
      <c r="C17" s="1239"/>
      <c r="D17" s="1239"/>
      <c r="E17" s="1240"/>
      <c r="F17" s="1259"/>
    </row>
    <row r="18" spans="1:6" s="96" customFormat="1" ht="21.75" customHeight="1">
      <c r="A18" s="142">
        <v>114</v>
      </c>
      <c r="B18" s="1242"/>
      <c r="C18" s="1242"/>
      <c r="D18" s="1242"/>
      <c r="E18" s="1243"/>
      <c r="F18" s="1243"/>
    </row>
    <row r="19" spans="1:6" ht="9" customHeight="1">
      <c r="B19" s="308"/>
      <c r="C19" s="1239"/>
      <c r="D19" s="1239"/>
      <c r="E19" s="1239"/>
      <c r="F19" s="1240"/>
    </row>
    <row r="20" spans="1:6" ht="9" customHeight="1">
      <c r="B20" s="308"/>
      <c r="C20" s="1239"/>
      <c r="D20" s="1239"/>
      <c r="E20" s="1239"/>
      <c r="F20" s="1240"/>
    </row>
    <row r="21" spans="1:6" ht="9" customHeight="1">
      <c r="B21" s="308"/>
      <c r="C21" s="1239"/>
      <c r="D21" s="1239"/>
      <c r="E21" s="1239"/>
      <c r="F21" s="1240"/>
    </row>
    <row r="22" spans="1:6" ht="12" customHeight="1">
      <c r="B22" s="308"/>
      <c r="C22" s="1239"/>
      <c r="D22" s="1239"/>
      <c r="E22" s="1239"/>
      <c r="F22" s="1240"/>
    </row>
    <row r="23" spans="1:6" ht="12" customHeight="1">
      <c r="B23" s="308"/>
      <c r="C23" s="1239"/>
      <c r="D23" s="1239"/>
      <c r="E23" s="1239"/>
      <c r="F23" s="1240"/>
    </row>
    <row r="24" spans="1:6" ht="12" customHeight="1">
      <c r="B24" s="308"/>
      <c r="C24" s="1244"/>
      <c r="D24" s="1244"/>
      <c r="E24" s="1239"/>
      <c r="F24" s="1240"/>
    </row>
    <row r="25" spans="1:6" ht="12" customHeight="1">
      <c r="B25" s="308"/>
      <c r="C25" s="1239"/>
      <c r="D25" s="1239"/>
      <c r="E25" s="1239"/>
      <c r="F25" s="1240"/>
    </row>
    <row r="26" spans="1:6" ht="12" customHeight="1">
      <c r="B26" s="308"/>
      <c r="C26" s="1239"/>
      <c r="D26" s="1239"/>
      <c r="E26" s="1239"/>
      <c r="F26" s="1240"/>
    </row>
    <row r="27" spans="1:6" ht="12" customHeight="1">
      <c r="B27" s="308"/>
      <c r="C27" s="1244"/>
      <c r="D27" s="1244"/>
      <c r="E27" s="1239"/>
      <c r="F27" s="1240"/>
    </row>
    <row r="28" spans="1:6" ht="12" customHeight="1">
      <c r="B28" s="308"/>
      <c r="C28" s="1239"/>
      <c r="D28" s="1239"/>
      <c r="E28" s="1239"/>
      <c r="F28" s="1240"/>
    </row>
    <row r="29" spans="1:6" ht="12" customHeight="1">
      <c r="B29" s="308"/>
      <c r="C29" s="1239"/>
      <c r="D29" s="1239"/>
      <c r="E29" s="1239"/>
      <c r="F29" s="1240"/>
    </row>
    <row r="30" spans="1:6" ht="12" customHeight="1">
      <c r="B30" s="308"/>
      <c r="C30" s="308"/>
      <c r="D30" s="308"/>
      <c r="E30" s="1239"/>
      <c r="F30" s="1240"/>
    </row>
    <row r="31" spans="1:6" ht="12" customHeight="1">
      <c r="B31" s="308"/>
      <c r="C31" s="308"/>
      <c r="D31" s="308"/>
      <c r="E31" s="1239"/>
      <c r="F31" s="1240"/>
    </row>
    <row r="32" spans="1:6" ht="12" customHeight="1">
      <c r="B32" s="308"/>
      <c r="C32" s="6"/>
      <c r="D32" s="6"/>
    </row>
    <row r="33" spans="2:2" ht="12" customHeight="1">
      <c r="B33" s="308"/>
    </row>
    <row r="34" spans="2:2" ht="12.95" customHeight="1"/>
    <row r="35" spans="2:2" ht="12.95" customHeight="1"/>
    <row r="36" spans="2:2" ht="12.95" customHeight="1"/>
    <row r="37" spans="2:2" ht="12.95" customHeight="1"/>
    <row r="38" spans="2:2" ht="12.95" customHeight="1"/>
    <row r="39" spans="2:2" ht="12.95" customHeight="1"/>
    <row r="40" spans="2:2" ht="12.95" customHeight="1"/>
    <row r="41" spans="2:2" ht="12.95" customHeight="1"/>
    <row r="42" spans="2:2" ht="12.95" customHeight="1"/>
    <row r="43" spans="2:2" ht="12.95" customHeight="1"/>
    <row r="44" spans="2:2" ht="12.95" customHeight="1"/>
    <row r="45" spans="2:2" ht="12.95" customHeight="1"/>
    <row r="46" spans="2:2" ht="12.95" customHeight="1"/>
    <row r="47" spans="2:2" ht="12.95" customHeight="1"/>
    <row r="48" spans="2:2" ht="12.95" customHeight="1"/>
  </sheetData>
  <mergeCells count="21">
    <mergeCell ref="A12:A13"/>
    <mergeCell ref="B12:B13"/>
    <mergeCell ref="C12:D12"/>
    <mergeCell ref="C13:D13"/>
    <mergeCell ref="A14:A16"/>
    <mergeCell ref="B14:D14"/>
    <mergeCell ref="B15:D15"/>
    <mergeCell ref="B16:D16"/>
    <mergeCell ref="A7:A11"/>
    <mergeCell ref="B7:B10"/>
    <mergeCell ref="C7:D8"/>
    <mergeCell ref="E7:E8"/>
    <mergeCell ref="F7:F8"/>
    <mergeCell ref="C9:C10"/>
    <mergeCell ref="B11:D11"/>
    <mergeCell ref="A2:F2"/>
    <mergeCell ref="B3:D3"/>
    <mergeCell ref="A4:A6"/>
    <mergeCell ref="B4:D4"/>
    <mergeCell ref="B5:B6"/>
    <mergeCell ref="C5:C6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8"/>
  </sheetPr>
  <dimension ref="A1:M32"/>
  <sheetViews>
    <sheetView showGridLines="0" view="pageBreakPreview" zoomScale="115" zoomScaleNormal="100" zoomScaleSheetLayoutView="115" workbookViewId="0">
      <pane xSplit="1" ySplit="5" topLeftCell="B18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7.25" style="6" customWidth="1"/>
    <col min="2" max="3" width="9.375" style="1289" customWidth="1"/>
    <col min="4" max="4" width="7.125" style="1290" customWidth="1"/>
    <col min="5" max="6" width="8.5" style="1289" customWidth="1"/>
    <col min="7" max="7" width="7.125" style="1290" customWidth="1"/>
    <col min="8" max="9" width="9.375" style="1289" customWidth="1"/>
    <col min="10" max="10" width="7.125" style="1290" customWidth="1"/>
    <col min="11" max="11" width="9" style="6"/>
    <col min="12" max="12" width="14.5" style="6" bestFit="1" customWidth="1"/>
    <col min="13" max="13" width="12.125" style="6" bestFit="1" customWidth="1"/>
    <col min="14" max="256" width="9" style="6"/>
    <col min="257" max="257" width="7.25" style="6" customWidth="1"/>
    <col min="258" max="259" width="9.375" style="6" customWidth="1"/>
    <col min="260" max="260" width="7.125" style="6" customWidth="1"/>
    <col min="261" max="262" width="8.5" style="6" customWidth="1"/>
    <col min="263" max="263" width="7.125" style="6" customWidth="1"/>
    <col min="264" max="265" width="9.375" style="6" customWidth="1"/>
    <col min="266" max="266" width="7.125" style="6" customWidth="1"/>
    <col min="267" max="267" width="9" style="6"/>
    <col min="268" max="268" width="14.5" style="6" bestFit="1" customWidth="1"/>
    <col min="269" max="269" width="12.125" style="6" bestFit="1" customWidth="1"/>
    <col min="270" max="512" width="9" style="6"/>
    <col min="513" max="513" width="7.25" style="6" customWidth="1"/>
    <col min="514" max="515" width="9.375" style="6" customWidth="1"/>
    <col min="516" max="516" width="7.125" style="6" customWidth="1"/>
    <col min="517" max="518" width="8.5" style="6" customWidth="1"/>
    <col min="519" max="519" width="7.125" style="6" customWidth="1"/>
    <col min="520" max="521" width="9.375" style="6" customWidth="1"/>
    <col min="522" max="522" width="7.125" style="6" customWidth="1"/>
    <col min="523" max="523" width="9" style="6"/>
    <col min="524" max="524" width="14.5" style="6" bestFit="1" customWidth="1"/>
    <col min="525" max="525" width="12.125" style="6" bestFit="1" customWidth="1"/>
    <col min="526" max="768" width="9" style="6"/>
    <col min="769" max="769" width="7.25" style="6" customWidth="1"/>
    <col min="770" max="771" width="9.375" style="6" customWidth="1"/>
    <col min="772" max="772" width="7.125" style="6" customWidth="1"/>
    <col min="773" max="774" width="8.5" style="6" customWidth="1"/>
    <col min="775" max="775" width="7.125" style="6" customWidth="1"/>
    <col min="776" max="777" width="9.375" style="6" customWidth="1"/>
    <col min="778" max="778" width="7.125" style="6" customWidth="1"/>
    <col min="779" max="779" width="9" style="6"/>
    <col min="780" max="780" width="14.5" style="6" bestFit="1" customWidth="1"/>
    <col min="781" max="781" width="12.125" style="6" bestFit="1" customWidth="1"/>
    <col min="782" max="1024" width="9" style="6"/>
    <col min="1025" max="1025" width="7.25" style="6" customWidth="1"/>
    <col min="1026" max="1027" width="9.375" style="6" customWidth="1"/>
    <col min="1028" max="1028" width="7.125" style="6" customWidth="1"/>
    <col min="1029" max="1030" width="8.5" style="6" customWidth="1"/>
    <col min="1031" max="1031" width="7.125" style="6" customWidth="1"/>
    <col min="1032" max="1033" width="9.375" style="6" customWidth="1"/>
    <col min="1034" max="1034" width="7.125" style="6" customWidth="1"/>
    <col min="1035" max="1035" width="9" style="6"/>
    <col min="1036" max="1036" width="14.5" style="6" bestFit="1" customWidth="1"/>
    <col min="1037" max="1037" width="12.125" style="6" bestFit="1" customWidth="1"/>
    <col min="1038" max="1280" width="9" style="6"/>
    <col min="1281" max="1281" width="7.25" style="6" customWidth="1"/>
    <col min="1282" max="1283" width="9.375" style="6" customWidth="1"/>
    <col min="1284" max="1284" width="7.125" style="6" customWidth="1"/>
    <col min="1285" max="1286" width="8.5" style="6" customWidth="1"/>
    <col min="1287" max="1287" width="7.125" style="6" customWidth="1"/>
    <col min="1288" max="1289" width="9.375" style="6" customWidth="1"/>
    <col min="1290" max="1290" width="7.125" style="6" customWidth="1"/>
    <col min="1291" max="1291" width="9" style="6"/>
    <col min="1292" max="1292" width="14.5" style="6" bestFit="1" customWidth="1"/>
    <col min="1293" max="1293" width="12.125" style="6" bestFit="1" customWidth="1"/>
    <col min="1294" max="1536" width="9" style="6"/>
    <col min="1537" max="1537" width="7.25" style="6" customWidth="1"/>
    <col min="1538" max="1539" width="9.375" style="6" customWidth="1"/>
    <col min="1540" max="1540" width="7.125" style="6" customWidth="1"/>
    <col min="1541" max="1542" width="8.5" style="6" customWidth="1"/>
    <col min="1543" max="1543" width="7.125" style="6" customWidth="1"/>
    <col min="1544" max="1545" width="9.375" style="6" customWidth="1"/>
    <col min="1546" max="1546" width="7.125" style="6" customWidth="1"/>
    <col min="1547" max="1547" width="9" style="6"/>
    <col min="1548" max="1548" width="14.5" style="6" bestFit="1" customWidth="1"/>
    <col min="1549" max="1549" width="12.125" style="6" bestFit="1" customWidth="1"/>
    <col min="1550" max="1792" width="9" style="6"/>
    <col min="1793" max="1793" width="7.25" style="6" customWidth="1"/>
    <col min="1794" max="1795" width="9.375" style="6" customWidth="1"/>
    <col min="1796" max="1796" width="7.125" style="6" customWidth="1"/>
    <col min="1797" max="1798" width="8.5" style="6" customWidth="1"/>
    <col min="1799" max="1799" width="7.125" style="6" customWidth="1"/>
    <col min="1800" max="1801" width="9.375" style="6" customWidth="1"/>
    <col min="1802" max="1802" width="7.125" style="6" customWidth="1"/>
    <col min="1803" max="1803" width="9" style="6"/>
    <col min="1804" max="1804" width="14.5" style="6" bestFit="1" customWidth="1"/>
    <col min="1805" max="1805" width="12.125" style="6" bestFit="1" customWidth="1"/>
    <col min="1806" max="2048" width="9" style="6"/>
    <col min="2049" max="2049" width="7.25" style="6" customWidth="1"/>
    <col min="2050" max="2051" width="9.375" style="6" customWidth="1"/>
    <col min="2052" max="2052" width="7.125" style="6" customWidth="1"/>
    <col min="2053" max="2054" width="8.5" style="6" customWidth="1"/>
    <col min="2055" max="2055" width="7.125" style="6" customWidth="1"/>
    <col min="2056" max="2057" width="9.375" style="6" customWidth="1"/>
    <col min="2058" max="2058" width="7.125" style="6" customWidth="1"/>
    <col min="2059" max="2059" width="9" style="6"/>
    <col min="2060" max="2060" width="14.5" style="6" bestFit="1" customWidth="1"/>
    <col min="2061" max="2061" width="12.125" style="6" bestFit="1" customWidth="1"/>
    <col min="2062" max="2304" width="9" style="6"/>
    <col min="2305" max="2305" width="7.25" style="6" customWidth="1"/>
    <col min="2306" max="2307" width="9.375" style="6" customWidth="1"/>
    <col min="2308" max="2308" width="7.125" style="6" customWidth="1"/>
    <col min="2309" max="2310" width="8.5" style="6" customWidth="1"/>
    <col min="2311" max="2311" width="7.125" style="6" customWidth="1"/>
    <col min="2312" max="2313" width="9.375" style="6" customWidth="1"/>
    <col min="2314" max="2314" width="7.125" style="6" customWidth="1"/>
    <col min="2315" max="2315" width="9" style="6"/>
    <col min="2316" max="2316" width="14.5" style="6" bestFit="1" customWidth="1"/>
    <col min="2317" max="2317" width="12.125" style="6" bestFit="1" customWidth="1"/>
    <col min="2318" max="2560" width="9" style="6"/>
    <col min="2561" max="2561" width="7.25" style="6" customWidth="1"/>
    <col min="2562" max="2563" width="9.375" style="6" customWidth="1"/>
    <col min="2564" max="2564" width="7.125" style="6" customWidth="1"/>
    <col min="2565" max="2566" width="8.5" style="6" customWidth="1"/>
    <col min="2567" max="2567" width="7.125" style="6" customWidth="1"/>
    <col min="2568" max="2569" width="9.375" style="6" customWidth="1"/>
    <col min="2570" max="2570" width="7.125" style="6" customWidth="1"/>
    <col min="2571" max="2571" width="9" style="6"/>
    <col min="2572" max="2572" width="14.5" style="6" bestFit="1" customWidth="1"/>
    <col min="2573" max="2573" width="12.125" style="6" bestFit="1" customWidth="1"/>
    <col min="2574" max="2816" width="9" style="6"/>
    <col min="2817" max="2817" width="7.25" style="6" customWidth="1"/>
    <col min="2818" max="2819" width="9.375" style="6" customWidth="1"/>
    <col min="2820" max="2820" width="7.125" style="6" customWidth="1"/>
    <col min="2821" max="2822" width="8.5" style="6" customWidth="1"/>
    <col min="2823" max="2823" width="7.125" style="6" customWidth="1"/>
    <col min="2824" max="2825" width="9.375" style="6" customWidth="1"/>
    <col min="2826" max="2826" width="7.125" style="6" customWidth="1"/>
    <col min="2827" max="2827" width="9" style="6"/>
    <col min="2828" max="2828" width="14.5" style="6" bestFit="1" customWidth="1"/>
    <col min="2829" max="2829" width="12.125" style="6" bestFit="1" customWidth="1"/>
    <col min="2830" max="3072" width="9" style="6"/>
    <col min="3073" max="3073" width="7.25" style="6" customWidth="1"/>
    <col min="3074" max="3075" width="9.375" style="6" customWidth="1"/>
    <col min="3076" max="3076" width="7.125" style="6" customWidth="1"/>
    <col min="3077" max="3078" width="8.5" style="6" customWidth="1"/>
    <col min="3079" max="3079" width="7.125" style="6" customWidth="1"/>
    <col min="3080" max="3081" width="9.375" style="6" customWidth="1"/>
    <col min="3082" max="3082" width="7.125" style="6" customWidth="1"/>
    <col min="3083" max="3083" width="9" style="6"/>
    <col min="3084" max="3084" width="14.5" style="6" bestFit="1" customWidth="1"/>
    <col min="3085" max="3085" width="12.125" style="6" bestFit="1" customWidth="1"/>
    <col min="3086" max="3328" width="9" style="6"/>
    <col min="3329" max="3329" width="7.25" style="6" customWidth="1"/>
    <col min="3330" max="3331" width="9.375" style="6" customWidth="1"/>
    <col min="3332" max="3332" width="7.125" style="6" customWidth="1"/>
    <col min="3333" max="3334" width="8.5" style="6" customWidth="1"/>
    <col min="3335" max="3335" width="7.125" style="6" customWidth="1"/>
    <col min="3336" max="3337" width="9.375" style="6" customWidth="1"/>
    <col min="3338" max="3338" width="7.125" style="6" customWidth="1"/>
    <col min="3339" max="3339" width="9" style="6"/>
    <col min="3340" max="3340" width="14.5" style="6" bestFit="1" customWidth="1"/>
    <col min="3341" max="3341" width="12.125" style="6" bestFit="1" customWidth="1"/>
    <col min="3342" max="3584" width="9" style="6"/>
    <col min="3585" max="3585" width="7.25" style="6" customWidth="1"/>
    <col min="3586" max="3587" width="9.375" style="6" customWidth="1"/>
    <col min="3588" max="3588" width="7.125" style="6" customWidth="1"/>
    <col min="3589" max="3590" width="8.5" style="6" customWidth="1"/>
    <col min="3591" max="3591" width="7.125" style="6" customWidth="1"/>
    <col min="3592" max="3593" width="9.375" style="6" customWidth="1"/>
    <col min="3594" max="3594" width="7.125" style="6" customWidth="1"/>
    <col min="3595" max="3595" width="9" style="6"/>
    <col min="3596" max="3596" width="14.5" style="6" bestFit="1" customWidth="1"/>
    <col min="3597" max="3597" width="12.125" style="6" bestFit="1" customWidth="1"/>
    <col min="3598" max="3840" width="9" style="6"/>
    <col min="3841" max="3841" width="7.25" style="6" customWidth="1"/>
    <col min="3842" max="3843" width="9.375" style="6" customWidth="1"/>
    <col min="3844" max="3844" width="7.125" style="6" customWidth="1"/>
    <col min="3845" max="3846" width="8.5" style="6" customWidth="1"/>
    <col min="3847" max="3847" width="7.125" style="6" customWidth="1"/>
    <col min="3848" max="3849" width="9.375" style="6" customWidth="1"/>
    <col min="3850" max="3850" width="7.125" style="6" customWidth="1"/>
    <col min="3851" max="3851" width="9" style="6"/>
    <col min="3852" max="3852" width="14.5" style="6" bestFit="1" customWidth="1"/>
    <col min="3853" max="3853" width="12.125" style="6" bestFit="1" customWidth="1"/>
    <col min="3854" max="4096" width="9" style="6"/>
    <col min="4097" max="4097" width="7.25" style="6" customWidth="1"/>
    <col min="4098" max="4099" width="9.375" style="6" customWidth="1"/>
    <col min="4100" max="4100" width="7.125" style="6" customWidth="1"/>
    <col min="4101" max="4102" width="8.5" style="6" customWidth="1"/>
    <col min="4103" max="4103" width="7.125" style="6" customWidth="1"/>
    <col min="4104" max="4105" width="9.375" style="6" customWidth="1"/>
    <col min="4106" max="4106" width="7.125" style="6" customWidth="1"/>
    <col min="4107" max="4107" width="9" style="6"/>
    <col min="4108" max="4108" width="14.5" style="6" bestFit="1" customWidth="1"/>
    <col min="4109" max="4109" width="12.125" style="6" bestFit="1" customWidth="1"/>
    <col min="4110" max="4352" width="9" style="6"/>
    <col min="4353" max="4353" width="7.25" style="6" customWidth="1"/>
    <col min="4354" max="4355" width="9.375" style="6" customWidth="1"/>
    <col min="4356" max="4356" width="7.125" style="6" customWidth="1"/>
    <col min="4357" max="4358" width="8.5" style="6" customWidth="1"/>
    <col min="4359" max="4359" width="7.125" style="6" customWidth="1"/>
    <col min="4360" max="4361" width="9.375" style="6" customWidth="1"/>
    <col min="4362" max="4362" width="7.125" style="6" customWidth="1"/>
    <col min="4363" max="4363" width="9" style="6"/>
    <col min="4364" max="4364" width="14.5" style="6" bestFit="1" customWidth="1"/>
    <col min="4365" max="4365" width="12.125" style="6" bestFit="1" customWidth="1"/>
    <col min="4366" max="4608" width="9" style="6"/>
    <col min="4609" max="4609" width="7.25" style="6" customWidth="1"/>
    <col min="4610" max="4611" width="9.375" style="6" customWidth="1"/>
    <col min="4612" max="4612" width="7.125" style="6" customWidth="1"/>
    <col min="4613" max="4614" width="8.5" style="6" customWidth="1"/>
    <col min="4615" max="4615" width="7.125" style="6" customWidth="1"/>
    <col min="4616" max="4617" width="9.375" style="6" customWidth="1"/>
    <col min="4618" max="4618" width="7.125" style="6" customWidth="1"/>
    <col min="4619" max="4619" width="9" style="6"/>
    <col min="4620" max="4620" width="14.5" style="6" bestFit="1" customWidth="1"/>
    <col min="4621" max="4621" width="12.125" style="6" bestFit="1" customWidth="1"/>
    <col min="4622" max="4864" width="9" style="6"/>
    <col min="4865" max="4865" width="7.25" style="6" customWidth="1"/>
    <col min="4866" max="4867" width="9.375" style="6" customWidth="1"/>
    <col min="4868" max="4868" width="7.125" style="6" customWidth="1"/>
    <col min="4869" max="4870" width="8.5" style="6" customWidth="1"/>
    <col min="4871" max="4871" width="7.125" style="6" customWidth="1"/>
    <col min="4872" max="4873" width="9.375" style="6" customWidth="1"/>
    <col min="4874" max="4874" width="7.125" style="6" customWidth="1"/>
    <col min="4875" max="4875" width="9" style="6"/>
    <col min="4876" max="4876" width="14.5" style="6" bestFit="1" customWidth="1"/>
    <col min="4877" max="4877" width="12.125" style="6" bestFit="1" customWidth="1"/>
    <col min="4878" max="5120" width="9" style="6"/>
    <col min="5121" max="5121" width="7.25" style="6" customWidth="1"/>
    <col min="5122" max="5123" width="9.375" style="6" customWidth="1"/>
    <col min="5124" max="5124" width="7.125" style="6" customWidth="1"/>
    <col min="5125" max="5126" width="8.5" style="6" customWidth="1"/>
    <col min="5127" max="5127" width="7.125" style="6" customWidth="1"/>
    <col min="5128" max="5129" width="9.375" style="6" customWidth="1"/>
    <col min="5130" max="5130" width="7.125" style="6" customWidth="1"/>
    <col min="5131" max="5131" width="9" style="6"/>
    <col min="5132" max="5132" width="14.5" style="6" bestFit="1" customWidth="1"/>
    <col min="5133" max="5133" width="12.125" style="6" bestFit="1" customWidth="1"/>
    <col min="5134" max="5376" width="9" style="6"/>
    <col min="5377" max="5377" width="7.25" style="6" customWidth="1"/>
    <col min="5378" max="5379" width="9.375" style="6" customWidth="1"/>
    <col min="5380" max="5380" width="7.125" style="6" customWidth="1"/>
    <col min="5381" max="5382" width="8.5" style="6" customWidth="1"/>
    <col min="5383" max="5383" width="7.125" style="6" customWidth="1"/>
    <col min="5384" max="5385" width="9.375" style="6" customWidth="1"/>
    <col min="5386" max="5386" width="7.125" style="6" customWidth="1"/>
    <col min="5387" max="5387" width="9" style="6"/>
    <col min="5388" max="5388" width="14.5" style="6" bestFit="1" customWidth="1"/>
    <col min="5389" max="5389" width="12.125" style="6" bestFit="1" customWidth="1"/>
    <col min="5390" max="5632" width="9" style="6"/>
    <col min="5633" max="5633" width="7.25" style="6" customWidth="1"/>
    <col min="5634" max="5635" width="9.375" style="6" customWidth="1"/>
    <col min="5636" max="5636" width="7.125" style="6" customWidth="1"/>
    <col min="5637" max="5638" width="8.5" style="6" customWidth="1"/>
    <col min="5639" max="5639" width="7.125" style="6" customWidth="1"/>
    <col min="5640" max="5641" width="9.375" style="6" customWidth="1"/>
    <col min="5642" max="5642" width="7.125" style="6" customWidth="1"/>
    <col min="5643" max="5643" width="9" style="6"/>
    <col min="5644" max="5644" width="14.5" style="6" bestFit="1" customWidth="1"/>
    <col min="5645" max="5645" width="12.125" style="6" bestFit="1" customWidth="1"/>
    <col min="5646" max="5888" width="9" style="6"/>
    <col min="5889" max="5889" width="7.25" style="6" customWidth="1"/>
    <col min="5890" max="5891" width="9.375" style="6" customWidth="1"/>
    <col min="5892" max="5892" width="7.125" style="6" customWidth="1"/>
    <col min="5893" max="5894" width="8.5" style="6" customWidth="1"/>
    <col min="5895" max="5895" width="7.125" style="6" customWidth="1"/>
    <col min="5896" max="5897" width="9.375" style="6" customWidth="1"/>
    <col min="5898" max="5898" width="7.125" style="6" customWidth="1"/>
    <col min="5899" max="5899" width="9" style="6"/>
    <col min="5900" max="5900" width="14.5" style="6" bestFit="1" customWidth="1"/>
    <col min="5901" max="5901" width="12.125" style="6" bestFit="1" customWidth="1"/>
    <col min="5902" max="6144" width="9" style="6"/>
    <col min="6145" max="6145" width="7.25" style="6" customWidth="1"/>
    <col min="6146" max="6147" width="9.375" style="6" customWidth="1"/>
    <col min="6148" max="6148" width="7.125" style="6" customWidth="1"/>
    <col min="6149" max="6150" width="8.5" style="6" customWidth="1"/>
    <col min="6151" max="6151" width="7.125" style="6" customWidth="1"/>
    <col min="6152" max="6153" width="9.375" style="6" customWidth="1"/>
    <col min="6154" max="6154" width="7.125" style="6" customWidth="1"/>
    <col min="6155" max="6155" width="9" style="6"/>
    <col min="6156" max="6156" width="14.5" style="6" bestFit="1" customWidth="1"/>
    <col min="6157" max="6157" width="12.125" style="6" bestFit="1" customWidth="1"/>
    <col min="6158" max="6400" width="9" style="6"/>
    <col min="6401" max="6401" width="7.25" style="6" customWidth="1"/>
    <col min="6402" max="6403" width="9.375" style="6" customWidth="1"/>
    <col min="6404" max="6404" width="7.125" style="6" customWidth="1"/>
    <col min="6405" max="6406" width="8.5" style="6" customWidth="1"/>
    <col min="6407" max="6407" width="7.125" style="6" customWidth="1"/>
    <col min="6408" max="6409" width="9.375" style="6" customWidth="1"/>
    <col min="6410" max="6410" width="7.125" style="6" customWidth="1"/>
    <col min="6411" max="6411" width="9" style="6"/>
    <col min="6412" max="6412" width="14.5" style="6" bestFit="1" customWidth="1"/>
    <col min="6413" max="6413" width="12.125" style="6" bestFit="1" customWidth="1"/>
    <col min="6414" max="6656" width="9" style="6"/>
    <col min="6657" max="6657" width="7.25" style="6" customWidth="1"/>
    <col min="6658" max="6659" width="9.375" style="6" customWidth="1"/>
    <col min="6660" max="6660" width="7.125" style="6" customWidth="1"/>
    <col min="6661" max="6662" width="8.5" style="6" customWidth="1"/>
    <col min="6663" max="6663" width="7.125" style="6" customWidth="1"/>
    <col min="6664" max="6665" width="9.375" style="6" customWidth="1"/>
    <col min="6666" max="6666" width="7.125" style="6" customWidth="1"/>
    <col min="6667" max="6667" width="9" style="6"/>
    <col min="6668" max="6668" width="14.5" style="6" bestFit="1" customWidth="1"/>
    <col min="6669" max="6669" width="12.125" style="6" bestFit="1" customWidth="1"/>
    <col min="6670" max="6912" width="9" style="6"/>
    <col min="6913" max="6913" width="7.25" style="6" customWidth="1"/>
    <col min="6914" max="6915" width="9.375" style="6" customWidth="1"/>
    <col min="6916" max="6916" width="7.125" style="6" customWidth="1"/>
    <col min="6917" max="6918" width="8.5" style="6" customWidth="1"/>
    <col min="6919" max="6919" width="7.125" style="6" customWidth="1"/>
    <col min="6920" max="6921" width="9.375" style="6" customWidth="1"/>
    <col min="6922" max="6922" width="7.125" style="6" customWidth="1"/>
    <col min="6923" max="6923" width="9" style="6"/>
    <col min="6924" max="6924" width="14.5" style="6" bestFit="1" customWidth="1"/>
    <col min="6925" max="6925" width="12.125" style="6" bestFit="1" customWidth="1"/>
    <col min="6926" max="7168" width="9" style="6"/>
    <col min="7169" max="7169" width="7.25" style="6" customWidth="1"/>
    <col min="7170" max="7171" width="9.375" style="6" customWidth="1"/>
    <col min="7172" max="7172" width="7.125" style="6" customWidth="1"/>
    <col min="7173" max="7174" width="8.5" style="6" customWidth="1"/>
    <col min="7175" max="7175" width="7.125" style="6" customWidth="1"/>
    <col min="7176" max="7177" width="9.375" style="6" customWidth="1"/>
    <col min="7178" max="7178" width="7.125" style="6" customWidth="1"/>
    <col min="7179" max="7179" width="9" style="6"/>
    <col min="7180" max="7180" width="14.5" style="6" bestFit="1" customWidth="1"/>
    <col min="7181" max="7181" width="12.125" style="6" bestFit="1" customWidth="1"/>
    <col min="7182" max="7424" width="9" style="6"/>
    <col min="7425" max="7425" width="7.25" style="6" customWidth="1"/>
    <col min="7426" max="7427" width="9.375" style="6" customWidth="1"/>
    <col min="7428" max="7428" width="7.125" style="6" customWidth="1"/>
    <col min="7429" max="7430" width="8.5" style="6" customWidth="1"/>
    <col min="7431" max="7431" width="7.125" style="6" customWidth="1"/>
    <col min="7432" max="7433" width="9.375" style="6" customWidth="1"/>
    <col min="7434" max="7434" width="7.125" style="6" customWidth="1"/>
    <col min="7435" max="7435" width="9" style="6"/>
    <col min="7436" max="7436" width="14.5" style="6" bestFit="1" customWidth="1"/>
    <col min="7437" max="7437" width="12.125" style="6" bestFit="1" customWidth="1"/>
    <col min="7438" max="7680" width="9" style="6"/>
    <col min="7681" max="7681" width="7.25" style="6" customWidth="1"/>
    <col min="7682" max="7683" width="9.375" style="6" customWidth="1"/>
    <col min="7684" max="7684" width="7.125" style="6" customWidth="1"/>
    <col min="7685" max="7686" width="8.5" style="6" customWidth="1"/>
    <col min="7687" max="7687" width="7.125" style="6" customWidth="1"/>
    <col min="7688" max="7689" width="9.375" style="6" customWidth="1"/>
    <col min="7690" max="7690" width="7.125" style="6" customWidth="1"/>
    <col min="7691" max="7691" width="9" style="6"/>
    <col min="7692" max="7692" width="14.5" style="6" bestFit="1" customWidth="1"/>
    <col min="7693" max="7693" width="12.125" style="6" bestFit="1" customWidth="1"/>
    <col min="7694" max="7936" width="9" style="6"/>
    <col min="7937" max="7937" width="7.25" style="6" customWidth="1"/>
    <col min="7938" max="7939" width="9.375" style="6" customWidth="1"/>
    <col min="7940" max="7940" width="7.125" style="6" customWidth="1"/>
    <col min="7941" max="7942" width="8.5" style="6" customWidth="1"/>
    <col min="7943" max="7943" width="7.125" style="6" customWidth="1"/>
    <col min="7944" max="7945" width="9.375" style="6" customWidth="1"/>
    <col min="7946" max="7946" width="7.125" style="6" customWidth="1"/>
    <col min="7947" max="7947" width="9" style="6"/>
    <col min="7948" max="7948" width="14.5" style="6" bestFit="1" customWidth="1"/>
    <col min="7949" max="7949" width="12.125" style="6" bestFit="1" customWidth="1"/>
    <col min="7950" max="8192" width="9" style="6"/>
    <col min="8193" max="8193" width="7.25" style="6" customWidth="1"/>
    <col min="8194" max="8195" width="9.375" style="6" customWidth="1"/>
    <col min="8196" max="8196" width="7.125" style="6" customWidth="1"/>
    <col min="8197" max="8198" width="8.5" style="6" customWidth="1"/>
    <col min="8199" max="8199" width="7.125" style="6" customWidth="1"/>
    <col min="8200" max="8201" width="9.375" style="6" customWidth="1"/>
    <col min="8202" max="8202" width="7.125" style="6" customWidth="1"/>
    <col min="8203" max="8203" width="9" style="6"/>
    <col min="8204" max="8204" width="14.5" style="6" bestFit="1" customWidth="1"/>
    <col min="8205" max="8205" width="12.125" style="6" bestFit="1" customWidth="1"/>
    <col min="8206" max="8448" width="9" style="6"/>
    <col min="8449" max="8449" width="7.25" style="6" customWidth="1"/>
    <col min="8450" max="8451" width="9.375" style="6" customWidth="1"/>
    <col min="8452" max="8452" width="7.125" style="6" customWidth="1"/>
    <col min="8453" max="8454" width="8.5" style="6" customWidth="1"/>
    <col min="8455" max="8455" width="7.125" style="6" customWidth="1"/>
    <col min="8456" max="8457" width="9.375" style="6" customWidth="1"/>
    <col min="8458" max="8458" width="7.125" style="6" customWidth="1"/>
    <col min="8459" max="8459" width="9" style="6"/>
    <col min="8460" max="8460" width="14.5" style="6" bestFit="1" customWidth="1"/>
    <col min="8461" max="8461" width="12.125" style="6" bestFit="1" customWidth="1"/>
    <col min="8462" max="8704" width="9" style="6"/>
    <col min="8705" max="8705" width="7.25" style="6" customWidth="1"/>
    <col min="8706" max="8707" width="9.375" style="6" customWidth="1"/>
    <col min="8708" max="8708" width="7.125" style="6" customWidth="1"/>
    <col min="8709" max="8710" width="8.5" style="6" customWidth="1"/>
    <col min="8711" max="8711" width="7.125" style="6" customWidth="1"/>
    <col min="8712" max="8713" width="9.375" style="6" customWidth="1"/>
    <col min="8714" max="8714" width="7.125" style="6" customWidth="1"/>
    <col min="8715" max="8715" width="9" style="6"/>
    <col min="8716" max="8716" width="14.5" style="6" bestFit="1" customWidth="1"/>
    <col min="8717" max="8717" width="12.125" style="6" bestFit="1" customWidth="1"/>
    <col min="8718" max="8960" width="9" style="6"/>
    <col min="8961" max="8961" width="7.25" style="6" customWidth="1"/>
    <col min="8962" max="8963" width="9.375" style="6" customWidth="1"/>
    <col min="8964" max="8964" width="7.125" style="6" customWidth="1"/>
    <col min="8965" max="8966" width="8.5" style="6" customWidth="1"/>
    <col min="8967" max="8967" width="7.125" style="6" customWidth="1"/>
    <col min="8968" max="8969" width="9.375" style="6" customWidth="1"/>
    <col min="8970" max="8970" width="7.125" style="6" customWidth="1"/>
    <col min="8971" max="8971" width="9" style="6"/>
    <col min="8972" max="8972" width="14.5" style="6" bestFit="1" customWidth="1"/>
    <col min="8973" max="8973" width="12.125" style="6" bestFit="1" customWidth="1"/>
    <col min="8974" max="9216" width="9" style="6"/>
    <col min="9217" max="9217" width="7.25" style="6" customWidth="1"/>
    <col min="9218" max="9219" width="9.375" style="6" customWidth="1"/>
    <col min="9220" max="9220" width="7.125" style="6" customWidth="1"/>
    <col min="9221" max="9222" width="8.5" style="6" customWidth="1"/>
    <col min="9223" max="9223" width="7.125" style="6" customWidth="1"/>
    <col min="9224" max="9225" width="9.375" style="6" customWidth="1"/>
    <col min="9226" max="9226" width="7.125" style="6" customWidth="1"/>
    <col min="9227" max="9227" width="9" style="6"/>
    <col min="9228" max="9228" width="14.5" style="6" bestFit="1" customWidth="1"/>
    <col min="9229" max="9229" width="12.125" style="6" bestFit="1" customWidth="1"/>
    <col min="9230" max="9472" width="9" style="6"/>
    <col min="9473" max="9473" width="7.25" style="6" customWidth="1"/>
    <col min="9474" max="9475" width="9.375" style="6" customWidth="1"/>
    <col min="9476" max="9476" width="7.125" style="6" customWidth="1"/>
    <col min="9477" max="9478" width="8.5" style="6" customWidth="1"/>
    <col min="9479" max="9479" width="7.125" style="6" customWidth="1"/>
    <col min="9480" max="9481" width="9.375" style="6" customWidth="1"/>
    <col min="9482" max="9482" width="7.125" style="6" customWidth="1"/>
    <col min="9483" max="9483" width="9" style="6"/>
    <col min="9484" max="9484" width="14.5" style="6" bestFit="1" customWidth="1"/>
    <col min="9485" max="9485" width="12.125" style="6" bestFit="1" customWidth="1"/>
    <col min="9486" max="9728" width="9" style="6"/>
    <col min="9729" max="9729" width="7.25" style="6" customWidth="1"/>
    <col min="9730" max="9731" width="9.375" style="6" customWidth="1"/>
    <col min="9732" max="9732" width="7.125" style="6" customWidth="1"/>
    <col min="9733" max="9734" width="8.5" style="6" customWidth="1"/>
    <col min="9735" max="9735" width="7.125" style="6" customWidth="1"/>
    <col min="9736" max="9737" width="9.375" style="6" customWidth="1"/>
    <col min="9738" max="9738" width="7.125" style="6" customWidth="1"/>
    <col min="9739" max="9739" width="9" style="6"/>
    <col min="9740" max="9740" width="14.5" style="6" bestFit="1" customWidth="1"/>
    <col min="9741" max="9741" width="12.125" style="6" bestFit="1" customWidth="1"/>
    <col min="9742" max="9984" width="9" style="6"/>
    <col min="9985" max="9985" width="7.25" style="6" customWidth="1"/>
    <col min="9986" max="9987" width="9.375" style="6" customWidth="1"/>
    <col min="9988" max="9988" width="7.125" style="6" customWidth="1"/>
    <col min="9989" max="9990" width="8.5" style="6" customWidth="1"/>
    <col min="9991" max="9991" width="7.125" style="6" customWidth="1"/>
    <col min="9992" max="9993" width="9.375" style="6" customWidth="1"/>
    <col min="9994" max="9994" width="7.125" style="6" customWidth="1"/>
    <col min="9995" max="9995" width="9" style="6"/>
    <col min="9996" max="9996" width="14.5" style="6" bestFit="1" customWidth="1"/>
    <col min="9997" max="9997" width="12.125" style="6" bestFit="1" customWidth="1"/>
    <col min="9998" max="10240" width="9" style="6"/>
    <col min="10241" max="10241" width="7.25" style="6" customWidth="1"/>
    <col min="10242" max="10243" width="9.375" style="6" customWidth="1"/>
    <col min="10244" max="10244" width="7.125" style="6" customWidth="1"/>
    <col min="10245" max="10246" width="8.5" style="6" customWidth="1"/>
    <col min="10247" max="10247" width="7.125" style="6" customWidth="1"/>
    <col min="10248" max="10249" width="9.375" style="6" customWidth="1"/>
    <col min="10250" max="10250" width="7.125" style="6" customWidth="1"/>
    <col min="10251" max="10251" width="9" style="6"/>
    <col min="10252" max="10252" width="14.5" style="6" bestFit="1" customWidth="1"/>
    <col min="10253" max="10253" width="12.125" style="6" bestFit="1" customWidth="1"/>
    <col min="10254" max="10496" width="9" style="6"/>
    <col min="10497" max="10497" width="7.25" style="6" customWidth="1"/>
    <col min="10498" max="10499" width="9.375" style="6" customWidth="1"/>
    <col min="10500" max="10500" width="7.125" style="6" customWidth="1"/>
    <col min="10501" max="10502" width="8.5" style="6" customWidth="1"/>
    <col min="10503" max="10503" width="7.125" style="6" customWidth="1"/>
    <col min="10504" max="10505" width="9.375" style="6" customWidth="1"/>
    <col min="10506" max="10506" width="7.125" style="6" customWidth="1"/>
    <col min="10507" max="10507" width="9" style="6"/>
    <col min="10508" max="10508" width="14.5" style="6" bestFit="1" customWidth="1"/>
    <col min="10509" max="10509" width="12.125" style="6" bestFit="1" customWidth="1"/>
    <col min="10510" max="10752" width="9" style="6"/>
    <col min="10753" max="10753" width="7.25" style="6" customWidth="1"/>
    <col min="10754" max="10755" width="9.375" style="6" customWidth="1"/>
    <col min="10756" max="10756" width="7.125" style="6" customWidth="1"/>
    <col min="10757" max="10758" width="8.5" style="6" customWidth="1"/>
    <col min="10759" max="10759" width="7.125" style="6" customWidth="1"/>
    <col min="10760" max="10761" width="9.375" style="6" customWidth="1"/>
    <col min="10762" max="10762" width="7.125" style="6" customWidth="1"/>
    <col min="10763" max="10763" width="9" style="6"/>
    <col min="10764" max="10764" width="14.5" style="6" bestFit="1" customWidth="1"/>
    <col min="10765" max="10765" width="12.125" style="6" bestFit="1" customWidth="1"/>
    <col min="10766" max="11008" width="9" style="6"/>
    <col min="11009" max="11009" width="7.25" style="6" customWidth="1"/>
    <col min="11010" max="11011" width="9.375" style="6" customWidth="1"/>
    <col min="11012" max="11012" width="7.125" style="6" customWidth="1"/>
    <col min="11013" max="11014" width="8.5" style="6" customWidth="1"/>
    <col min="11015" max="11015" width="7.125" style="6" customWidth="1"/>
    <col min="11016" max="11017" width="9.375" style="6" customWidth="1"/>
    <col min="11018" max="11018" width="7.125" style="6" customWidth="1"/>
    <col min="11019" max="11019" width="9" style="6"/>
    <col min="11020" max="11020" width="14.5" style="6" bestFit="1" customWidth="1"/>
    <col min="11021" max="11021" width="12.125" style="6" bestFit="1" customWidth="1"/>
    <col min="11022" max="11264" width="9" style="6"/>
    <col min="11265" max="11265" width="7.25" style="6" customWidth="1"/>
    <col min="11266" max="11267" width="9.375" style="6" customWidth="1"/>
    <col min="11268" max="11268" width="7.125" style="6" customWidth="1"/>
    <col min="11269" max="11270" width="8.5" style="6" customWidth="1"/>
    <col min="11271" max="11271" width="7.125" style="6" customWidth="1"/>
    <col min="11272" max="11273" width="9.375" style="6" customWidth="1"/>
    <col min="11274" max="11274" width="7.125" style="6" customWidth="1"/>
    <col min="11275" max="11275" width="9" style="6"/>
    <col min="11276" max="11276" width="14.5" style="6" bestFit="1" customWidth="1"/>
    <col min="11277" max="11277" width="12.125" style="6" bestFit="1" customWidth="1"/>
    <col min="11278" max="11520" width="9" style="6"/>
    <col min="11521" max="11521" width="7.25" style="6" customWidth="1"/>
    <col min="11522" max="11523" width="9.375" style="6" customWidth="1"/>
    <col min="11524" max="11524" width="7.125" style="6" customWidth="1"/>
    <col min="11525" max="11526" width="8.5" style="6" customWidth="1"/>
    <col min="11527" max="11527" width="7.125" style="6" customWidth="1"/>
    <col min="11528" max="11529" width="9.375" style="6" customWidth="1"/>
    <col min="11530" max="11530" width="7.125" style="6" customWidth="1"/>
    <col min="11531" max="11531" width="9" style="6"/>
    <col min="11532" max="11532" width="14.5" style="6" bestFit="1" customWidth="1"/>
    <col min="11533" max="11533" width="12.125" style="6" bestFit="1" customWidth="1"/>
    <col min="11534" max="11776" width="9" style="6"/>
    <col min="11777" max="11777" width="7.25" style="6" customWidth="1"/>
    <col min="11778" max="11779" width="9.375" style="6" customWidth="1"/>
    <col min="11780" max="11780" width="7.125" style="6" customWidth="1"/>
    <col min="11781" max="11782" width="8.5" style="6" customWidth="1"/>
    <col min="11783" max="11783" width="7.125" style="6" customWidth="1"/>
    <col min="11784" max="11785" width="9.375" style="6" customWidth="1"/>
    <col min="11786" max="11786" width="7.125" style="6" customWidth="1"/>
    <col min="11787" max="11787" width="9" style="6"/>
    <col min="11788" max="11788" width="14.5" style="6" bestFit="1" customWidth="1"/>
    <col min="11789" max="11789" width="12.125" style="6" bestFit="1" customWidth="1"/>
    <col min="11790" max="12032" width="9" style="6"/>
    <col min="12033" max="12033" width="7.25" style="6" customWidth="1"/>
    <col min="12034" max="12035" width="9.375" style="6" customWidth="1"/>
    <col min="12036" max="12036" width="7.125" style="6" customWidth="1"/>
    <col min="12037" max="12038" width="8.5" style="6" customWidth="1"/>
    <col min="12039" max="12039" width="7.125" style="6" customWidth="1"/>
    <col min="12040" max="12041" width="9.375" style="6" customWidth="1"/>
    <col min="12042" max="12042" width="7.125" style="6" customWidth="1"/>
    <col min="12043" max="12043" width="9" style="6"/>
    <col min="12044" max="12044" width="14.5" style="6" bestFit="1" customWidth="1"/>
    <col min="12045" max="12045" width="12.125" style="6" bestFit="1" customWidth="1"/>
    <col min="12046" max="12288" width="9" style="6"/>
    <col min="12289" max="12289" width="7.25" style="6" customWidth="1"/>
    <col min="12290" max="12291" width="9.375" style="6" customWidth="1"/>
    <col min="12292" max="12292" width="7.125" style="6" customWidth="1"/>
    <col min="12293" max="12294" width="8.5" style="6" customWidth="1"/>
    <col min="12295" max="12295" width="7.125" style="6" customWidth="1"/>
    <col min="12296" max="12297" width="9.375" style="6" customWidth="1"/>
    <col min="12298" max="12298" width="7.125" style="6" customWidth="1"/>
    <col min="12299" max="12299" width="9" style="6"/>
    <col min="12300" max="12300" width="14.5" style="6" bestFit="1" customWidth="1"/>
    <col min="12301" max="12301" width="12.125" style="6" bestFit="1" customWidth="1"/>
    <col min="12302" max="12544" width="9" style="6"/>
    <col min="12545" max="12545" width="7.25" style="6" customWidth="1"/>
    <col min="12546" max="12547" width="9.375" style="6" customWidth="1"/>
    <col min="12548" max="12548" width="7.125" style="6" customWidth="1"/>
    <col min="12549" max="12550" width="8.5" style="6" customWidth="1"/>
    <col min="12551" max="12551" width="7.125" style="6" customWidth="1"/>
    <col min="12552" max="12553" width="9.375" style="6" customWidth="1"/>
    <col min="12554" max="12554" width="7.125" style="6" customWidth="1"/>
    <col min="12555" max="12555" width="9" style="6"/>
    <col min="12556" max="12556" width="14.5" style="6" bestFit="1" customWidth="1"/>
    <col min="12557" max="12557" width="12.125" style="6" bestFit="1" customWidth="1"/>
    <col min="12558" max="12800" width="9" style="6"/>
    <col min="12801" max="12801" width="7.25" style="6" customWidth="1"/>
    <col min="12802" max="12803" width="9.375" style="6" customWidth="1"/>
    <col min="12804" max="12804" width="7.125" style="6" customWidth="1"/>
    <col min="12805" max="12806" width="8.5" style="6" customWidth="1"/>
    <col min="12807" max="12807" width="7.125" style="6" customWidth="1"/>
    <col min="12808" max="12809" width="9.375" style="6" customWidth="1"/>
    <col min="12810" max="12810" width="7.125" style="6" customWidth="1"/>
    <col min="12811" max="12811" width="9" style="6"/>
    <col min="12812" max="12812" width="14.5" style="6" bestFit="1" customWidth="1"/>
    <col min="12813" max="12813" width="12.125" style="6" bestFit="1" customWidth="1"/>
    <col min="12814" max="13056" width="9" style="6"/>
    <col min="13057" max="13057" width="7.25" style="6" customWidth="1"/>
    <col min="13058" max="13059" width="9.375" style="6" customWidth="1"/>
    <col min="13060" max="13060" width="7.125" style="6" customWidth="1"/>
    <col min="13061" max="13062" width="8.5" style="6" customWidth="1"/>
    <col min="13063" max="13063" width="7.125" style="6" customWidth="1"/>
    <col min="13064" max="13065" width="9.375" style="6" customWidth="1"/>
    <col min="13066" max="13066" width="7.125" style="6" customWidth="1"/>
    <col min="13067" max="13067" width="9" style="6"/>
    <col min="13068" max="13068" width="14.5" style="6" bestFit="1" customWidth="1"/>
    <col min="13069" max="13069" width="12.125" style="6" bestFit="1" customWidth="1"/>
    <col min="13070" max="13312" width="9" style="6"/>
    <col min="13313" max="13313" width="7.25" style="6" customWidth="1"/>
    <col min="13314" max="13315" width="9.375" style="6" customWidth="1"/>
    <col min="13316" max="13316" width="7.125" style="6" customWidth="1"/>
    <col min="13317" max="13318" width="8.5" style="6" customWidth="1"/>
    <col min="13319" max="13319" width="7.125" style="6" customWidth="1"/>
    <col min="13320" max="13321" width="9.375" style="6" customWidth="1"/>
    <col min="13322" max="13322" width="7.125" style="6" customWidth="1"/>
    <col min="13323" max="13323" width="9" style="6"/>
    <col min="13324" max="13324" width="14.5" style="6" bestFit="1" customWidth="1"/>
    <col min="13325" max="13325" width="12.125" style="6" bestFit="1" customWidth="1"/>
    <col min="13326" max="13568" width="9" style="6"/>
    <col min="13569" max="13569" width="7.25" style="6" customWidth="1"/>
    <col min="13570" max="13571" width="9.375" style="6" customWidth="1"/>
    <col min="13572" max="13572" width="7.125" style="6" customWidth="1"/>
    <col min="13573" max="13574" width="8.5" style="6" customWidth="1"/>
    <col min="13575" max="13575" width="7.125" style="6" customWidth="1"/>
    <col min="13576" max="13577" width="9.375" style="6" customWidth="1"/>
    <col min="13578" max="13578" width="7.125" style="6" customWidth="1"/>
    <col min="13579" max="13579" width="9" style="6"/>
    <col min="13580" max="13580" width="14.5" style="6" bestFit="1" customWidth="1"/>
    <col min="13581" max="13581" width="12.125" style="6" bestFit="1" customWidth="1"/>
    <col min="13582" max="13824" width="9" style="6"/>
    <col min="13825" max="13825" width="7.25" style="6" customWidth="1"/>
    <col min="13826" max="13827" width="9.375" style="6" customWidth="1"/>
    <col min="13828" max="13828" width="7.125" style="6" customWidth="1"/>
    <col min="13829" max="13830" width="8.5" style="6" customWidth="1"/>
    <col min="13831" max="13831" width="7.125" style="6" customWidth="1"/>
    <col min="13832" max="13833" width="9.375" style="6" customWidth="1"/>
    <col min="13834" max="13834" width="7.125" style="6" customWidth="1"/>
    <col min="13835" max="13835" width="9" style="6"/>
    <col min="13836" max="13836" width="14.5" style="6" bestFit="1" customWidth="1"/>
    <col min="13837" max="13837" width="12.125" style="6" bestFit="1" customWidth="1"/>
    <col min="13838" max="14080" width="9" style="6"/>
    <col min="14081" max="14081" width="7.25" style="6" customWidth="1"/>
    <col min="14082" max="14083" width="9.375" style="6" customWidth="1"/>
    <col min="14084" max="14084" width="7.125" style="6" customWidth="1"/>
    <col min="14085" max="14086" width="8.5" style="6" customWidth="1"/>
    <col min="14087" max="14087" width="7.125" style="6" customWidth="1"/>
    <col min="14088" max="14089" width="9.375" style="6" customWidth="1"/>
    <col min="14090" max="14090" width="7.125" style="6" customWidth="1"/>
    <col min="14091" max="14091" width="9" style="6"/>
    <col min="14092" max="14092" width="14.5" style="6" bestFit="1" customWidth="1"/>
    <col min="14093" max="14093" width="12.125" style="6" bestFit="1" customWidth="1"/>
    <col min="14094" max="14336" width="9" style="6"/>
    <col min="14337" max="14337" width="7.25" style="6" customWidth="1"/>
    <col min="14338" max="14339" width="9.375" style="6" customWidth="1"/>
    <col min="14340" max="14340" width="7.125" style="6" customWidth="1"/>
    <col min="14341" max="14342" width="8.5" style="6" customWidth="1"/>
    <col min="14343" max="14343" width="7.125" style="6" customWidth="1"/>
    <col min="14344" max="14345" width="9.375" style="6" customWidth="1"/>
    <col min="14346" max="14346" width="7.125" style="6" customWidth="1"/>
    <col min="14347" max="14347" width="9" style="6"/>
    <col min="14348" max="14348" width="14.5" style="6" bestFit="1" customWidth="1"/>
    <col min="14349" max="14349" width="12.125" style="6" bestFit="1" customWidth="1"/>
    <col min="14350" max="14592" width="9" style="6"/>
    <col min="14593" max="14593" width="7.25" style="6" customWidth="1"/>
    <col min="14594" max="14595" width="9.375" style="6" customWidth="1"/>
    <col min="14596" max="14596" width="7.125" style="6" customWidth="1"/>
    <col min="14597" max="14598" width="8.5" style="6" customWidth="1"/>
    <col min="14599" max="14599" width="7.125" style="6" customWidth="1"/>
    <col min="14600" max="14601" width="9.375" style="6" customWidth="1"/>
    <col min="14602" max="14602" width="7.125" style="6" customWidth="1"/>
    <col min="14603" max="14603" width="9" style="6"/>
    <col min="14604" max="14604" width="14.5" style="6" bestFit="1" customWidth="1"/>
    <col min="14605" max="14605" width="12.125" style="6" bestFit="1" customWidth="1"/>
    <col min="14606" max="14848" width="9" style="6"/>
    <col min="14849" max="14849" width="7.25" style="6" customWidth="1"/>
    <col min="14850" max="14851" width="9.375" style="6" customWidth="1"/>
    <col min="14852" max="14852" width="7.125" style="6" customWidth="1"/>
    <col min="14853" max="14854" width="8.5" style="6" customWidth="1"/>
    <col min="14855" max="14855" width="7.125" style="6" customWidth="1"/>
    <col min="14856" max="14857" width="9.375" style="6" customWidth="1"/>
    <col min="14858" max="14858" width="7.125" style="6" customWidth="1"/>
    <col min="14859" max="14859" width="9" style="6"/>
    <col min="14860" max="14860" width="14.5" style="6" bestFit="1" customWidth="1"/>
    <col min="14861" max="14861" width="12.125" style="6" bestFit="1" customWidth="1"/>
    <col min="14862" max="15104" width="9" style="6"/>
    <col min="15105" max="15105" width="7.25" style="6" customWidth="1"/>
    <col min="15106" max="15107" width="9.375" style="6" customWidth="1"/>
    <col min="15108" max="15108" width="7.125" style="6" customWidth="1"/>
    <col min="15109" max="15110" width="8.5" style="6" customWidth="1"/>
    <col min="15111" max="15111" width="7.125" style="6" customWidth="1"/>
    <col min="15112" max="15113" width="9.375" style="6" customWidth="1"/>
    <col min="15114" max="15114" width="7.125" style="6" customWidth="1"/>
    <col min="15115" max="15115" width="9" style="6"/>
    <col min="15116" max="15116" width="14.5" style="6" bestFit="1" customWidth="1"/>
    <col min="15117" max="15117" width="12.125" style="6" bestFit="1" customWidth="1"/>
    <col min="15118" max="15360" width="9" style="6"/>
    <col min="15361" max="15361" width="7.25" style="6" customWidth="1"/>
    <col min="15362" max="15363" width="9.375" style="6" customWidth="1"/>
    <col min="15364" max="15364" width="7.125" style="6" customWidth="1"/>
    <col min="15365" max="15366" width="8.5" style="6" customWidth="1"/>
    <col min="15367" max="15367" width="7.125" style="6" customWidth="1"/>
    <col min="15368" max="15369" width="9.375" style="6" customWidth="1"/>
    <col min="15370" max="15370" width="7.125" style="6" customWidth="1"/>
    <col min="15371" max="15371" width="9" style="6"/>
    <col min="15372" max="15372" width="14.5" style="6" bestFit="1" customWidth="1"/>
    <col min="15373" max="15373" width="12.125" style="6" bestFit="1" customWidth="1"/>
    <col min="15374" max="15616" width="9" style="6"/>
    <col min="15617" max="15617" width="7.25" style="6" customWidth="1"/>
    <col min="15618" max="15619" width="9.375" style="6" customWidth="1"/>
    <col min="15620" max="15620" width="7.125" style="6" customWidth="1"/>
    <col min="15621" max="15622" width="8.5" style="6" customWidth="1"/>
    <col min="15623" max="15623" width="7.125" style="6" customWidth="1"/>
    <col min="15624" max="15625" width="9.375" style="6" customWidth="1"/>
    <col min="15626" max="15626" width="7.125" style="6" customWidth="1"/>
    <col min="15627" max="15627" width="9" style="6"/>
    <col min="15628" max="15628" width="14.5" style="6" bestFit="1" customWidth="1"/>
    <col min="15629" max="15629" width="12.125" style="6" bestFit="1" customWidth="1"/>
    <col min="15630" max="15872" width="9" style="6"/>
    <col min="15873" max="15873" width="7.25" style="6" customWidth="1"/>
    <col min="15874" max="15875" width="9.375" style="6" customWidth="1"/>
    <col min="15876" max="15876" width="7.125" style="6" customWidth="1"/>
    <col min="15877" max="15878" width="8.5" style="6" customWidth="1"/>
    <col min="15879" max="15879" width="7.125" style="6" customWidth="1"/>
    <col min="15880" max="15881" width="9.375" style="6" customWidth="1"/>
    <col min="15882" max="15882" width="7.125" style="6" customWidth="1"/>
    <col min="15883" max="15883" width="9" style="6"/>
    <col min="15884" max="15884" width="14.5" style="6" bestFit="1" customWidth="1"/>
    <col min="15885" max="15885" width="12.125" style="6" bestFit="1" customWidth="1"/>
    <col min="15886" max="16128" width="9" style="6"/>
    <col min="16129" max="16129" width="7.25" style="6" customWidth="1"/>
    <col min="16130" max="16131" width="9.375" style="6" customWidth="1"/>
    <col min="16132" max="16132" width="7.125" style="6" customWidth="1"/>
    <col min="16133" max="16134" width="8.5" style="6" customWidth="1"/>
    <col min="16135" max="16135" width="7.125" style="6" customWidth="1"/>
    <col min="16136" max="16137" width="9.375" style="6" customWidth="1"/>
    <col min="16138" max="16138" width="7.125" style="6" customWidth="1"/>
    <col min="16139" max="16139" width="9" style="6"/>
    <col min="16140" max="16140" width="14.5" style="6" bestFit="1" customWidth="1"/>
    <col min="16141" max="16141" width="12.125" style="6" bestFit="1" customWidth="1"/>
    <col min="16142" max="16384" width="9" style="6"/>
  </cols>
  <sheetData>
    <row r="1" spans="1:13" ht="31.5" customHeight="1">
      <c r="A1" s="147" t="s">
        <v>1743</v>
      </c>
      <c r="B1" s="1260"/>
      <c r="C1" s="1260"/>
      <c r="D1" s="1261"/>
      <c r="E1" s="1260"/>
      <c r="F1" s="1260"/>
      <c r="G1" s="1261"/>
      <c r="H1" s="1260"/>
      <c r="I1" s="1260"/>
      <c r="J1" s="1261"/>
    </row>
    <row r="2" spans="1:13" ht="31.5" customHeight="1">
      <c r="A2" s="2228" t="s">
        <v>1744</v>
      </c>
      <c r="B2" s="2228"/>
      <c r="C2" s="2228"/>
      <c r="D2" s="2228"/>
      <c r="E2" s="2228"/>
      <c r="F2" s="2228"/>
      <c r="G2" s="1261"/>
      <c r="H2" s="1260"/>
      <c r="I2" s="1260"/>
      <c r="J2" s="1261"/>
    </row>
    <row r="3" spans="1:13" ht="21.75" customHeight="1">
      <c r="A3" s="2133" t="s">
        <v>1745</v>
      </c>
      <c r="B3" s="2457" t="s">
        <v>1746</v>
      </c>
      <c r="C3" s="2458"/>
      <c r="D3" s="2458"/>
      <c r="E3" s="2457" t="s">
        <v>1747</v>
      </c>
      <c r="F3" s="2458"/>
      <c r="G3" s="2458"/>
      <c r="H3" s="2457" t="s">
        <v>1748</v>
      </c>
      <c r="I3" s="2461"/>
      <c r="J3" s="2462"/>
    </row>
    <row r="4" spans="1:13" ht="9.75" customHeight="1">
      <c r="A4" s="2455"/>
      <c r="B4" s="2459"/>
      <c r="C4" s="2460"/>
      <c r="D4" s="2460"/>
      <c r="E4" s="2459"/>
      <c r="F4" s="2460"/>
      <c r="G4" s="2460"/>
      <c r="H4" s="2459"/>
      <c r="I4" s="2460"/>
      <c r="J4" s="2463"/>
    </row>
    <row r="5" spans="1:13" ht="45">
      <c r="A5" s="2456"/>
      <c r="B5" s="1262" t="s">
        <v>1749</v>
      </c>
      <c r="C5" s="1263" t="s">
        <v>1750</v>
      </c>
      <c r="D5" s="1264" t="s">
        <v>1751</v>
      </c>
      <c r="E5" s="1262" t="s">
        <v>1749</v>
      </c>
      <c r="F5" s="1263" t="s">
        <v>1750</v>
      </c>
      <c r="G5" s="1264" t="s">
        <v>1751</v>
      </c>
      <c r="H5" s="1262" t="s">
        <v>1749</v>
      </c>
      <c r="I5" s="1262" t="s">
        <v>1750</v>
      </c>
      <c r="J5" s="1265" t="s">
        <v>1751</v>
      </c>
    </row>
    <row r="6" spans="1:13" ht="22.5" customHeight="1">
      <c r="A6" s="202">
        <v>2009</v>
      </c>
      <c r="B6" s="1266">
        <v>405689921.02628601</v>
      </c>
      <c r="C6" s="1266">
        <v>26965019.041081548</v>
      </c>
      <c r="D6" s="1267">
        <v>66.467066701749275</v>
      </c>
      <c r="E6" s="1266">
        <v>9476410.6950000003</v>
      </c>
      <c r="F6" s="1266">
        <v>1507740.8090000001</v>
      </c>
      <c r="G6" s="1267">
        <v>159.10462911822967</v>
      </c>
      <c r="H6" s="1266">
        <v>415166331.72128606</v>
      </c>
      <c r="I6" s="1266">
        <v>28472759.850081544</v>
      </c>
      <c r="J6" s="1268">
        <v>68.581572431543378</v>
      </c>
      <c r="L6" s="1269"/>
    </row>
    <row r="7" spans="1:13" ht="22.5" customHeight="1">
      <c r="A7" s="202">
        <v>2010</v>
      </c>
      <c r="B7" s="1266">
        <v>440863016.56473601</v>
      </c>
      <c r="C7" s="1266">
        <v>32312081.122271936</v>
      </c>
      <c r="D7" s="1267">
        <v>73.292791429982088</v>
      </c>
      <c r="E7" s="1266">
        <v>14228337.350400001</v>
      </c>
      <c r="F7" s="1266">
        <v>2195015.0365899997</v>
      </c>
      <c r="G7" s="1267">
        <v>154.27066301097307</v>
      </c>
      <c r="H7" s="1266">
        <v>455091353.91513598</v>
      </c>
      <c r="I7" s="1266">
        <v>34507096.158861935</v>
      </c>
      <c r="J7" s="1268">
        <v>75.82454788911835</v>
      </c>
      <c r="L7" s="1269"/>
    </row>
    <row r="8" spans="1:13" ht="22.5" customHeight="1">
      <c r="A8" s="202">
        <v>2011</v>
      </c>
      <c r="B8" s="1266">
        <v>462356727.12434697</v>
      </c>
      <c r="C8" s="1266">
        <v>36843704.007550694</v>
      </c>
      <c r="D8" s="1267">
        <v>79.686748015330352</v>
      </c>
      <c r="E8" s="1266">
        <v>14638438.583600001</v>
      </c>
      <c r="F8" s="1266">
        <v>2529231.5044259983</v>
      </c>
      <c r="G8" s="1267">
        <v>172.78014249823013</v>
      </c>
      <c r="H8" s="1266">
        <v>476995165.70794696</v>
      </c>
      <c r="I8" s="1266">
        <v>39372935.511976689</v>
      </c>
      <c r="J8" s="1268">
        <v>82.543678306550845</v>
      </c>
      <c r="L8" s="1269"/>
    </row>
    <row r="9" spans="1:13" ht="22.5" customHeight="1">
      <c r="A9" s="202">
        <v>2012</v>
      </c>
      <c r="B9" s="1266">
        <v>471799913.36415303</v>
      </c>
      <c r="C9" s="1266">
        <v>42613213.846996412</v>
      </c>
      <c r="D9" s="1267">
        <v>90.320520712147569</v>
      </c>
      <c r="E9" s="1266">
        <v>17400164.436000001</v>
      </c>
      <c r="F9" s="1266">
        <v>3248680.666799</v>
      </c>
      <c r="G9" s="1267">
        <v>186.70402103083893</v>
      </c>
      <c r="H9" s="1266">
        <v>489200077.80015302</v>
      </c>
      <c r="I9" s="1266">
        <v>45861894.513795391</v>
      </c>
      <c r="J9" s="1268">
        <v>93.748747383745908</v>
      </c>
      <c r="L9" s="1269"/>
    </row>
    <row r="10" spans="1:13" ht="22.5" customHeight="1">
      <c r="A10" s="202">
        <v>2013</v>
      </c>
      <c r="B10" s="1266">
        <v>479286615</v>
      </c>
      <c r="C10" s="1266">
        <v>42288353</v>
      </c>
      <c r="D10" s="1267">
        <v>88.231867272154048</v>
      </c>
      <c r="E10" s="1266">
        <v>16892263</v>
      </c>
      <c r="F10" s="1266">
        <v>3160590</v>
      </c>
      <c r="G10" s="1267">
        <v>187.10281742594228</v>
      </c>
      <c r="H10" s="1266">
        <v>496178878</v>
      </c>
      <c r="I10" s="1266">
        <v>45448943</v>
      </c>
      <c r="J10" s="1268">
        <v>91.597899497850051</v>
      </c>
      <c r="L10" s="1269"/>
    </row>
    <row r="11" spans="1:13" ht="22.5" customHeight="1">
      <c r="A11" s="202">
        <v>2014</v>
      </c>
      <c r="B11" s="1266">
        <v>490371595.92700005</v>
      </c>
      <c r="C11" s="1266">
        <v>44727079</v>
      </c>
      <c r="D11" s="1270">
        <v>91.210582691780473</v>
      </c>
      <c r="E11" s="1266">
        <v>11114215.260600001</v>
      </c>
      <c r="F11" s="1266">
        <v>2259767.6841660002</v>
      </c>
      <c r="G11" s="1270">
        <v>203.32228872486377</v>
      </c>
      <c r="H11" s="1266">
        <v>501485811.18760002</v>
      </c>
      <c r="I11" s="1266">
        <v>46986846.684165999</v>
      </c>
      <c r="J11" s="1268">
        <v>93.69526641819337</v>
      </c>
      <c r="L11" s="1269"/>
    </row>
    <row r="12" spans="1:13" ht="22.5" customHeight="1">
      <c r="A12" s="202">
        <v>2015</v>
      </c>
      <c r="B12" s="1266">
        <v>495113858</v>
      </c>
      <c r="C12" s="1266">
        <v>41913113.591393001</v>
      </c>
      <c r="D12" s="1270">
        <v>84.653485080583224</v>
      </c>
      <c r="E12" s="1266">
        <v>8714833</v>
      </c>
      <c r="F12" s="1266">
        <v>1374699</v>
      </c>
      <c r="G12" s="1270">
        <v>157.74243752003051</v>
      </c>
      <c r="H12" s="1266">
        <v>503828691</v>
      </c>
      <c r="I12" s="1266">
        <v>43287812.591393001</v>
      </c>
      <c r="J12" s="1268">
        <v>85.917720377287921</v>
      </c>
      <c r="K12" s="1271"/>
      <c r="L12" s="1269"/>
    </row>
    <row r="13" spans="1:13" ht="22.5" customHeight="1">
      <c r="A13" s="202">
        <v>2016</v>
      </c>
      <c r="B13" s="1266">
        <v>508878892.13999993</v>
      </c>
      <c r="C13" s="1266">
        <v>41828977.397657</v>
      </c>
      <c r="D13" s="1270">
        <v>82.2</v>
      </c>
      <c r="E13" s="1266">
        <v>9719058.585008001</v>
      </c>
      <c r="F13" s="1266">
        <v>1222800.2855539997</v>
      </c>
      <c r="G13" s="1270">
        <v>125.81468409298543</v>
      </c>
      <c r="H13" s="1266">
        <v>518597950.72500795</v>
      </c>
      <c r="I13" s="1266">
        <v>43051777.683210999</v>
      </c>
      <c r="J13" s="1268">
        <v>83.015711155479792</v>
      </c>
      <c r="K13" s="1271"/>
      <c r="L13" s="1269"/>
    </row>
    <row r="14" spans="1:13" ht="22.5" customHeight="1">
      <c r="A14" s="202">
        <v>2017</v>
      </c>
      <c r="B14" s="1266">
        <v>520229507.17498302</v>
      </c>
      <c r="C14" s="1266">
        <v>44984718.301034756</v>
      </c>
      <c r="D14" s="1270">
        <v>86.470908859661847</v>
      </c>
      <c r="E14" s="1266">
        <v>10702250.985799998</v>
      </c>
      <c r="F14" s="1266">
        <v>1374913.9690810002</v>
      </c>
      <c r="G14" s="1270">
        <v>128.46960615157212</v>
      </c>
      <c r="H14" s="1266">
        <v>530931758.16078305</v>
      </c>
      <c r="I14" s="1266">
        <v>46359632.270115755</v>
      </c>
      <c r="J14" s="1268">
        <v>87.31749713129156</v>
      </c>
      <c r="K14" s="1271"/>
      <c r="L14" s="1269"/>
    </row>
    <row r="15" spans="1:13" ht="22.5" customHeight="1">
      <c r="A15" s="220">
        <v>2018</v>
      </c>
      <c r="B15" s="1272">
        <v>536287449.98970002</v>
      </c>
      <c r="C15" s="1272">
        <v>50850319.083244868</v>
      </c>
      <c r="D15" s="1273">
        <v>94.819147985322985</v>
      </c>
      <c r="E15" s="1272">
        <v>11805157.619200001</v>
      </c>
      <c r="F15" s="1272">
        <v>1584893.345</v>
      </c>
      <c r="G15" s="1273">
        <v>134.25431460756755</v>
      </c>
      <c r="H15" s="1272">
        <v>548092607.60889995</v>
      </c>
      <c r="I15" s="1272">
        <v>52435212.428244866</v>
      </c>
      <c r="J15" s="1274">
        <v>95.668526997650787</v>
      </c>
      <c r="L15" s="1271"/>
    </row>
    <row r="16" spans="1:13" ht="22.5" customHeight="1">
      <c r="A16" s="202">
        <v>1</v>
      </c>
      <c r="B16" s="1266">
        <v>50811172.028282002</v>
      </c>
      <c r="C16" s="1266">
        <v>5153662.2616718477</v>
      </c>
      <c r="D16" s="1270">
        <v>101.42773834863065</v>
      </c>
      <c r="E16" s="1266">
        <v>1142838.5549999999</v>
      </c>
      <c r="F16" s="1266">
        <v>144106.35810000001</v>
      </c>
      <c r="G16" s="1270">
        <v>126.09511419572297</v>
      </c>
      <c r="H16" s="1266">
        <v>51954010.583282001</v>
      </c>
      <c r="I16" s="1266">
        <v>5297768.6197718484</v>
      </c>
      <c r="J16" s="1275">
        <v>101.97034955135086</v>
      </c>
      <c r="L16" s="1271"/>
      <c r="M16" s="1269"/>
    </row>
    <row r="17" spans="1:13" ht="22.5" customHeight="1">
      <c r="A17" s="202">
        <v>2</v>
      </c>
      <c r="B17" s="1266">
        <v>43609224.631438002</v>
      </c>
      <c r="C17" s="1266">
        <v>4296509.4672936369</v>
      </c>
      <c r="D17" s="1270">
        <v>98.522950215360453</v>
      </c>
      <c r="E17" s="1266">
        <v>1191011.5887</v>
      </c>
      <c r="F17" s="1266">
        <v>163843.76300000001</v>
      </c>
      <c r="G17" s="1270">
        <v>137.56689234135578</v>
      </c>
      <c r="H17" s="1266">
        <v>44800236.220137998</v>
      </c>
      <c r="I17" s="1266">
        <v>4460353.2302936362</v>
      </c>
      <c r="J17" s="1268">
        <v>99.560931071356237</v>
      </c>
      <c r="L17" s="1271"/>
      <c r="M17" s="1269"/>
    </row>
    <row r="18" spans="1:13" ht="22.5" customHeight="1">
      <c r="A18" s="202">
        <v>3</v>
      </c>
      <c r="B18" s="1266">
        <v>43840087.296772994</v>
      </c>
      <c r="C18" s="1266">
        <v>4522399.5844585542</v>
      </c>
      <c r="D18" s="1270">
        <v>103.15671941628277</v>
      </c>
      <c r="E18" s="1266">
        <v>1150420.4092000001</v>
      </c>
      <c r="F18" s="1266">
        <v>163763.52450000003</v>
      </c>
      <c r="G18" s="1270">
        <v>142.35102506037845</v>
      </c>
      <c r="H18" s="1266">
        <v>44990507.705972999</v>
      </c>
      <c r="I18" s="1266">
        <v>4686163.1089585545</v>
      </c>
      <c r="J18" s="1268">
        <v>104.15892924756687</v>
      </c>
      <c r="L18" s="1271"/>
      <c r="M18" s="1269"/>
    </row>
    <row r="19" spans="1:13" ht="22.5" customHeight="1">
      <c r="A19" s="202">
        <v>4</v>
      </c>
      <c r="B19" s="1266">
        <v>41217562.578696005</v>
      </c>
      <c r="C19" s="1266">
        <v>3809221.1529449094</v>
      </c>
      <c r="D19" s="1270">
        <v>92.41742875193134</v>
      </c>
      <c r="E19" s="1266">
        <v>1044298.4489999999</v>
      </c>
      <c r="F19" s="1266">
        <v>127023.79799999998</v>
      </c>
      <c r="G19" s="1270">
        <v>121.63553256412047</v>
      </c>
      <c r="H19" s="1266">
        <v>42261861.027696013</v>
      </c>
      <c r="I19" s="1266">
        <v>3936244.9509449094</v>
      </c>
      <c r="J19" s="1268">
        <v>93.139413533287581</v>
      </c>
      <c r="L19" s="1271"/>
      <c r="M19" s="1269"/>
    </row>
    <row r="20" spans="1:13" ht="22.5" customHeight="1">
      <c r="A20" s="202">
        <v>5</v>
      </c>
      <c r="B20" s="1266">
        <v>41631788.274044991</v>
      </c>
      <c r="C20" s="1266">
        <v>3456285.7807995561</v>
      </c>
      <c r="D20" s="1270">
        <v>83.020353534857648</v>
      </c>
      <c r="E20" s="1266">
        <v>1018604.7238</v>
      </c>
      <c r="F20" s="1266">
        <v>113895.12439999999</v>
      </c>
      <c r="G20" s="1270">
        <v>111.81484018167872</v>
      </c>
      <c r="H20" s="1266">
        <v>42650392.997844994</v>
      </c>
      <c r="I20" s="1266">
        <v>3570180.9051995557</v>
      </c>
      <c r="J20" s="1268">
        <v>83.708042394356056</v>
      </c>
      <c r="L20" s="1271"/>
      <c r="M20" s="1269"/>
    </row>
    <row r="21" spans="1:13" ht="22.5" customHeight="1">
      <c r="A21" s="202">
        <v>6</v>
      </c>
      <c r="B21" s="1266">
        <v>41141929.991020009</v>
      </c>
      <c r="C21" s="1266">
        <v>3661834.9665423171</v>
      </c>
      <c r="D21" s="1270">
        <v>89.004938935572071</v>
      </c>
      <c r="E21" s="1266">
        <v>1053280.5759999999</v>
      </c>
      <c r="F21" s="1266">
        <v>157304.08380000002</v>
      </c>
      <c r="G21" s="1270">
        <v>149.34680025847172</v>
      </c>
      <c r="H21" s="1266">
        <v>42195210.567020006</v>
      </c>
      <c r="I21" s="1266">
        <v>3819139.0503423172</v>
      </c>
      <c r="J21" s="1268">
        <v>90.511197811805104</v>
      </c>
      <c r="L21" s="1271"/>
      <c r="M21" s="1269"/>
    </row>
    <row r="22" spans="1:13" ht="22.5" customHeight="1">
      <c r="A22" s="202">
        <v>7</v>
      </c>
      <c r="B22" s="1266">
        <v>49536522.691445984</v>
      </c>
      <c r="C22" s="1266">
        <v>4663606.5353174796</v>
      </c>
      <c r="D22" s="1270">
        <v>94.144810372868491</v>
      </c>
      <c r="E22" s="1266">
        <v>1007258.4129999999</v>
      </c>
      <c r="F22" s="1266">
        <v>124690.05480000001</v>
      </c>
      <c r="G22" s="1270">
        <v>123.79152478719482</v>
      </c>
      <c r="H22" s="1266">
        <v>50543781.104445986</v>
      </c>
      <c r="I22" s="1266">
        <v>4788296.5901174797</v>
      </c>
      <c r="J22" s="1268">
        <v>94.735622968584877</v>
      </c>
      <c r="L22" s="1271"/>
      <c r="M22" s="1269"/>
    </row>
    <row r="23" spans="1:13" ht="22.5" customHeight="1">
      <c r="A23" s="202">
        <v>8</v>
      </c>
      <c r="B23" s="1266">
        <v>49911082.888000004</v>
      </c>
      <c r="C23" s="1266">
        <v>5120308.4170249635</v>
      </c>
      <c r="D23" s="1270">
        <v>102.58860599187733</v>
      </c>
      <c r="E23" s="1266">
        <v>979650.36919999996</v>
      </c>
      <c r="F23" s="1266">
        <v>152903.87700000001</v>
      </c>
      <c r="G23" s="1270">
        <v>156.08004835935913</v>
      </c>
      <c r="H23" s="1266">
        <v>50890733.257200003</v>
      </c>
      <c r="I23" s="1266">
        <v>5273212.2940249629</v>
      </c>
      <c r="J23" s="1268">
        <v>103.61832020329379</v>
      </c>
      <c r="L23" s="1271"/>
      <c r="M23" s="1269"/>
    </row>
    <row r="24" spans="1:13" ht="22.5" customHeight="1">
      <c r="A24" s="202">
        <v>9</v>
      </c>
      <c r="B24" s="1266">
        <v>40160916.581999995</v>
      </c>
      <c r="C24" s="1266">
        <v>3406043.8823605422</v>
      </c>
      <c r="D24" s="1270">
        <v>84.809914021910572</v>
      </c>
      <c r="E24" s="1266">
        <v>785272.89599999995</v>
      </c>
      <c r="F24" s="1266">
        <v>101931.78910000001</v>
      </c>
      <c r="G24" s="1270">
        <v>129.80428793508239</v>
      </c>
      <c r="H24" s="1266">
        <v>40946189.478</v>
      </c>
      <c r="I24" s="1266">
        <v>3507975.6714605419</v>
      </c>
      <c r="J24" s="1268">
        <v>85.672823678631786</v>
      </c>
      <c r="L24" s="1271"/>
      <c r="M24" s="1269"/>
    </row>
    <row r="25" spans="1:13" ht="22.5" customHeight="1">
      <c r="A25" s="202">
        <v>10</v>
      </c>
      <c r="B25" s="1266">
        <v>42716548.226000004</v>
      </c>
      <c r="C25" s="1266">
        <v>3636299.8635169845</v>
      </c>
      <c r="D25" s="1270">
        <v>85.12625702522709</v>
      </c>
      <c r="E25" s="1266">
        <v>1022488.3850000001</v>
      </c>
      <c r="F25" s="1266">
        <v>136922.15299999999</v>
      </c>
      <c r="G25" s="1270">
        <v>133.91071723518891</v>
      </c>
      <c r="H25" s="1266">
        <v>43739036.611000001</v>
      </c>
      <c r="I25" s="1266">
        <v>3773222.0165169849</v>
      </c>
      <c r="J25" s="1268">
        <v>86.266692384533485</v>
      </c>
      <c r="L25" s="1271"/>
      <c r="M25" s="1269"/>
    </row>
    <row r="26" spans="1:13" ht="22.5" customHeight="1">
      <c r="A26" s="202">
        <v>11</v>
      </c>
      <c r="B26" s="1266">
        <v>43311615.991999999</v>
      </c>
      <c r="C26" s="1266">
        <v>3934503.1024470162</v>
      </c>
      <c r="D26" s="1270">
        <v>90.841752549102537</v>
      </c>
      <c r="E26" s="1266">
        <v>707933.71500000008</v>
      </c>
      <c r="F26" s="1266">
        <v>98293.092300000004</v>
      </c>
      <c r="G26" s="1270">
        <v>138.84505034486173</v>
      </c>
      <c r="H26" s="1266">
        <v>44019549.706999995</v>
      </c>
      <c r="I26" s="1266">
        <v>4032796.1947470163</v>
      </c>
      <c r="J26" s="1268">
        <v>91.613753925013924</v>
      </c>
      <c r="L26" s="1271"/>
      <c r="M26" s="1269"/>
    </row>
    <row r="27" spans="1:13" ht="22.5" customHeight="1">
      <c r="A27" s="987">
        <v>12</v>
      </c>
      <c r="B27" s="1276">
        <v>48398998.810000002</v>
      </c>
      <c r="C27" s="1276">
        <v>5189644.0688670566</v>
      </c>
      <c r="D27" s="1277">
        <v>107.22626906478061</v>
      </c>
      <c r="E27" s="1276">
        <v>702099.53930000006</v>
      </c>
      <c r="F27" s="1276">
        <v>100215.727</v>
      </c>
      <c r="G27" s="1277">
        <v>142.73720660736515</v>
      </c>
      <c r="H27" s="1276">
        <v>49101098.349300005</v>
      </c>
      <c r="I27" s="1276">
        <v>5289859.7958670566</v>
      </c>
      <c r="J27" s="1278">
        <v>107.73404208263439</v>
      </c>
      <c r="L27" s="1271"/>
      <c r="M27" s="1269"/>
    </row>
    <row r="28" spans="1:13" ht="3.75" customHeight="1">
      <c r="A28" s="839"/>
      <c r="B28" s="1279"/>
      <c r="C28" s="1279"/>
      <c r="D28" s="1280"/>
      <c r="E28" s="1279"/>
      <c r="F28" s="1279"/>
      <c r="G28" s="1280"/>
      <c r="H28" s="1279"/>
      <c r="I28" s="1279"/>
      <c r="J28" s="1280"/>
      <c r="L28" s="1281"/>
    </row>
    <row r="29" spans="1:13" s="5" customFormat="1" ht="12" customHeight="1">
      <c r="A29" s="1282" t="s">
        <v>1752</v>
      </c>
      <c r="B29" s="1283"/>
      <c r="C29" s="1283"/>
      <c r="D29" s="1284"/>
      <c r="E29" s="1283"/>
      <c r="F29" s="1283"/>
      <c r="G29" s="1284"/>
      <c r="H29" s="1283"/>
      <c r="I29" s="1283"/>
      <c r="J29" s="1284"/>
      <c r="L29" s="1281"/>
    </row>
    <row r="30" spans="1:13" s="5" customFormat="1" ht="12" customHeight="1">
      <c r="A30" s="1282" t="s">
        <v>1753</v>
      </c>
      <c r="B30" s="1283"/>
      <c r="C30" s="1283"/>
      <c r="D30" s="1284"/>
      <c r="E30" s="1283"/>
      <c r="F30" s="1283"/>
      <c r="G30" s="1284"/>
      <c r="H30" s="1283"/>
      <c r="I30" s="1283"/>
      <c r="J30" s="1284"/>
    </row>
    <row r="31" spans="1:13" ht="12" customHeight="1">
      <c r="A31" s="1282" t="s">
        <v>1754</v>
      </c>
      <c r="B31" s="1279"/>
      <c r="C31" s="1279"/>
      <c r="D31" s="1280"/>
      <c r="E31" s="1279"/>
      <c r="F31" s="1279"/>
      <c r="G31" s="1280"/>
      <c r="H31" s="1279"/>
      <c r="I31" s="1279"/>
      <c r="J31" s="1280"/>
    </row>
    <row r="32" spans="1:13" s="360" customFormat="1" ht="23.25" customHeight="1">
      <c r="A32" s="1285">
        <v>116</v>
      </c>
      <c r="B32" s="1286"/>
      <c r="C32" s="1286"/>
      <c r="D32" s="1287"/>
      <c r="E32" s="1286"/>
      <c r="F32" s="1286"/>
      <c r="G32" s="1287"/>
      <c r="H32" s="1286"/>
      <c r="I32" s="1286"/>
      <c r="J32" s="1288"/>
    </row>
  </sheetData>
  <mergeCells count="5">
    <mergeCell ref="A2:F2"/>
    <mergeCell ref="A3:A5"/>
    <mergeCell ref="B3:D4"/>
    <mergeCell ref="E3:G4"/>
    <mergeCell ref="H3:J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8"/>
  </sheetPr>
  <dimension ref="A1:H29"/>
  <sheetViews>
    <sheetView showGridLines="0" view="pageBreakPreview" zoomScaleNormal="100" zoomScaleSheetLayoutView="100" workbookViewId="0">
      <pane xSplit="2" ySplit="5" topLeftCell="C9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7.75" style="6" customWidth="1"/>
    <col min="2" max="2" width="14.625" style="6" customWidth="1"/>
    <col min="3" max="3" width="13.25" style="1290" customWidth="1"/>
    <col min="4" max="4" width="10.5" style="1327" customWidth="1"/>
    <col min="5" max="5" width="13.25" style="1290" customWidth="1"/>
    <col min="6" max="6" width="10.5" style="1327" customWidth="1"/>
    <col min="7" max="7" width="13.25" style="1290" customWidth="1"/>
    <col min="8" max="8" width="13.75" style="6" bestFit="1" customWidth="1"/>
    <col min="9" max="256" width="9" style="6"/>
    <col min="257" max="257" width="7.75" style="6" customWidth="1"/>
    <col min="258" max="258" width="14.625" style="6" customWidth="1"/>
    <col min="259" max="259" width="13.25" style="6" customWidth="1"/>
    <col min="260" max="260" width="10.5" style="6" customWidth="1"/>
    <col min="261" max="261" width="13.25" style="6" customWidth="1"/>
    <col min="262" max="262" width="10.5" style="6" customWidth="1"/>
    <col min="263" max="263" width="13.25" style="6" customWidth="1"/>
    <col min="264" max="264" width="13.75" style="6" bestFit="1" customWidth="1"/>
    <col min="265" max="512" width="9" style="6"/>
    <col min="513" max="513" width="7.75" style="6" customWidth="1"/>
    <col min="514" max="514" width="14.625" style="6" customWidth="1"/>
    <col min="515" max="515" width="13.25" style="6" customWidth="1"/>
    <col min="516" max="516" width="10.5" style="6" customWidth="1"/>
    <col min="517" max="517" width="13.25" style="6" customWidth="1"/>
    <col min="518" max="518" width="10.5" style="6" customWidth="1"/>
    <col min="519" max="519" width="13.25" style="6" customWidth="1"/>
    <col min="520" max="520" width="13.75" style="6" bestFit="1" customWidth="1"/>
    <col min="521" max="768" width="9" style="6"/>
    <col min="769" max="769" width="7.75" style="6" customWidth="1"/>
    <col min="770" max="770" width="14.625" style="6" customWidth="1"/>
    <col min="771" max="771" width="13.25" style="6" customWidth="1"/>
    <col min="772" max="772" width="10.5" style="6" customWidth="1"/>
    <col min="773" max="773" width="13.25" style="6" customWidth="1"/>
    <col min="774" max="774" width="10.5" style="6" customWidth="1"/>
    <col min="775" max="775" width="13.25" style="6" customWidth="1"/>
    <col min="776" max="776" width="13.75" style="6" bestFit="1" customWidth="1"/>
    <col min="777" max="1024" width="9" style="6"/>
    <col min="1025" max="1025" width="7.75" style="6" customWidth="1"/>
    <col min="1026" max="1026" width="14.625" style="6" customWidth="1"/>
    <col min="1027" max="1027" width="13.25" style="6" customWidth="1"/>
    <col min="1028" max="1028" width="10.5" style="6" customWidth="1"/>
    <col min="1029" max="1029" width="13.25" style="6" customWidth="1"/>
    <col min="1030" max="1030" width="10.5" style="6" customWidth="1"/>
    <col min="1031" max="1031" width="13.25" style="6" customWidth="1"/>
    <col min="1032" max="1032" width="13.75" style="6" bestFit="1" customWidth="1"/>
    <col min="1033" max="1280" width="9" style="6"/>
    <col min="1281" max="1281" width="7.75" style="6" customWidth="1"/>
    <col min="1282" max="1282" width="14.625" style="6" customWidth="1"/>
    <col min="1283" max="1283" width="13.25" style="6" customWidth="1"/>
    <col min="1284" max="1284" width="10.5" style="6" customWidth="1"/>
    <col min="1285" max="1285" width="13.25" style="6" customWidth="1"/>
    <col min="1286" max="1286" width="10.5" style="6" customWidth="1"/>
    <col min="1287" max="1287" width="13.25" style="6" customWidth="1"/>
    <col min="1288" max="1288" width="13.75" style="6" bestFit="1" customWidth="1"/>
    <col min="1289" max="1536" width="9" style="6"/>
    <col min="1537" max="1537" width="7.75" style="6" customWidth="1"/>
    <col min="1538" max="1538" width="14.625" style="6" customWidth="1"/>
    <col min="1539" max="1539" width="13.25" style="6" customWidth="1"/>
    <col min="1540" max="1540" width="10.5" style="6" customWidth="1"/>
    <col min="1541" max="1541" width="13.25" style="6" customWidth="1"/>
    <col min="1542" max="1542" width="10.5" style="6" customWidth="1"/>
    <col min="1543" max="1543" width="13.25" style="6" customWidth="1"/>
    <col min="1544" max="1544" width="13.75" style="6" bestFit="1" customWidth="1"/>
    <col min="1545" max="1792" width="9" style="6"/>
    <col min="1793" max="1793" width="7.75" style="6" customWidth="1"/>
    <col min="1794" max="1794" width="14.625" style="6" customWidth="1"/>
    <col min="1795" max="1795" width="13.25" style="6" customWidth="1"/>
    <col min="1796" max="1796" width="10.5" style="6" customWidth="1"/>
    <col min="1797" max="1797" width="13.25" style="6" customWidth="1"/>
    <col min="1798" max="1798" width="10.5" style="6" customWidth="1"/>
    <col min="1799" max="1799" width="13.25" style="6" customWidth="1"/>
    <col min="1800" max="1800" width="13.75" style="6" bestFit="1" customWidth="1"/>
    <col min="1801" max="2048" width="9" style="6"/>
    <col min="2049" max="2049" width="7.75" style="6" customWidth="1"/>
    <col min="2050" max="2050" width="14.625" style="6" customWidth="1"/>
    <col min="2051" max="2051" width="13.25" style="6" customWidth="1"/>
    <col min="2052" max="2052" width="10.5" style="6" customWidth="1"/>
    <col min="2053" max="2053" width="13.25" style="6" customWidth="1"/>
    <col min="2054" max="2054" width="10.5" style="6" customWidth="1"/>
    <col min="2055" max="2055" width="13.25" style="6" customWidth="1"/>
    <col min="2056" max="2056" width="13.75" style="6" bestFit="1" customWidth="1"/>
    <col min="2057" max="2304" width="9" style="6"/>
    <col min="2305" max="2305" width="7.75" style="6" customWidth="1"/>
    <col min="2306" max="2306" width="14.625" style="6" customWidth="1"/>
    <col min="2307" max="2307" width="13.25" style="6" customWidth="1"/>
    <col min="2308" max="2308" width="10.5" style="6" customWidth="1"/>
    <col min="2309" max="2309" width="13.25" style="6" customWidth="1"/>
    <col min="2310" max="2310" width="10.5" style="6" customWidth="1"/>
    <col min="2311" max="2311" width="13.25" style="6" customWidth="1"/>
    <col min="2312" max="2312" width="13.75" style="6" bestFit="1" customWidth="1"/>
    <col min="2313" max="2560" width="9" style="6"/>
    <col min="2561" max="2561" width="7.75" style="6" customWidth="1"/>
    <col min="2562" max="2562" width="14.625" style="6" customWidth="1"/>
    <col min="2563" max="2563" width="13.25" style="6" customWidth="1"/>
    <col min="2564" max="2564" width="10.5" style="6" customWidth="1"/>
    <col min="2565" max="2565" width="13.25" style="6" customWidth="1"/>
    <col min="2566" max="2566" width="10.5" style="6" customWidth="1"/>
    <col min="2567" max="2567" width="13.25" style="6" customWidth="1"/>
    <col min="2568" max="2568" width="13.75" style="6" bestFit="1" customWidth="1"/>
    <col min="2569" max="2816" width="9" style="6"/>
    <col min="2817" max="2817" width="7.75" style="6" customWidth="1"/>
    <col min="2818" max="2818" width="14.625" style="6" customWidth="1"/>
    <col min="2819" max="2819" width="13.25" style="6" customWidth="1"/>
    <col min="2820" max="2820" width="10.5" style="6" customWidth="1"/>
    <col min="2821" max="2821" width="13.25" style="6" customWidth="1"/>
    <col min="2822" max="2822" width="10.5" style="6" customWidth="1"/>
    <col min="2823" max="2823" width="13.25" style="6" customWidth="1"/>
    <col min="2824" max="2824" width="13.75" style="6" bestFit="1" customWidth="1"/>
    <col min="2825" max="3072" width="9" style="6"/>
    <col min="3073" max="3073" width="7.75" style="6" customWidth="1"/>
    <col min="3074" max="3074" width="14.625" style="6" customWidth="1"/>
    <col min="3075" max="3075" width="13.25" style="6" customWidth="1"/>
    <col min="3076" max="3076" width="10.5" style="6" customWidth="1"/>
    <col min="3077" max="3077" width="13.25" style="6" customWidth="1"/>
    <col min="3078" max="3078" width="10.5" style="6" customWidth="1"/>
    <col min="3079" max="3079" width="13.25" style="6" customWidth="1"/>
    <col min="3080" max="3080" width="13.75" style="6" bestFit="1" customWidth="1"/>
    <col min="3081" max="3328" width="9" style="6"/>
    <col min="3329" max="3329" width="7.75" style="6" customWidth="1"/>
    <col min="3330" max="3330" width="14.625" style="6" customWidth="1"/>
    <col min="3331" max="3331" width="13.25" style="6" customWidth="1"/>
    <col min="3332" max="3332" width="10.5" style="6" customWidth="1"/>
    <col min="3333" max="3333" width="13.25" style="6" customWidth="1"/>
    <col min="3334" max="3334" width="10.5" style="6" customWidth="1"/>
    <col min="3335" max="3335" width="13.25" style="6" customWidth="1"/>
    <col min="3336" max="3336" width="13.75" style="6" bestFit="1" customWidth="1"/>
    <col min="3337" max="3584" width="9" style="6"/>
    <col min="3585" max="3585" width="7.75" style="6" customWidth="1"/>
    <col min="3586" max="3586" width="14.625" style="6" customWidth="1"/>
    <col min="3587" max="3587" width="13.25" style="6" customWidth="1"/>
    <col min="3588" max="3588" width="10.5" style="6" customWidth="1"/>
    <col min="3589" max="3589" width="13.25" style="6" customWidth="1"/>
    <col min="3590" max="3590" width="10.5" style="6" customWidth="1"/>
    <col min="3591" max="3591" width="13.25" style="6" customWidth="1"/>
    <col min="3592" max="3592" width="13.75" style="6" bestFit="1" customWidth="1"/>
    <col min="3593" max="3840" width="9" style="6"/>
    <col min="3841" max="3841" width="7.75" style="6" customWidth="1"/>
    <col min="3842" max="3842" width="14.625" style="6" customWidth="1"/>
    <col min="3843" max="3843" width="13.25" style="6" customWidth="1"/>
    <col min="3844" max="3844" width="10.5" style="6" customWidth="1"/>
    <col min="3845" max="3845" width="13.25" style="6" customWidth="1"/>
    <col min="3846" max="3846" width="10.5" style="6" customWidth="1"/>
    <col min="3847" max="3847" width="13.25" style="6" customWidth="1"/>
    <col min="3848" max="3848" width="13.75" style="6" bestFit="1" customWidth="1"/>
    <col min="3849" max="4096" width="9" style="6"/>
    <col min="4097" max="4097" width="7.75" style="6" customWidth="1"/>
    <col min="4098" max="4098" width="14.625" style="6" customWidth="1"/>
    <col min="4099" max="4099" width="13.25" style="6" customWidth="1"/>
    <col min="4100" max="4100" width="10.5" style="6" customWidth="1"/>
    <col min="4101" max="4101" width="13.25" style="6" customWidth="1"/>
    <col min="4102" max="4102" width="10.5" style="6" customWidth="1"/>
    <col min="4103" max="4103" width="13.25" style="6" customWidth="1"/>
    <col min="4104" max="4104" width="13.75" style="6" bestFit="1" customWidth="1"/>
    <col min="4105" max="4352" width="9" style="6"/>
    <col min="4353" max="4353" width="7.75" style="6" customWidth="1"/>
    <col min="4354" max="4354" width="14.625" style="6" customWidth="1"/>
    <col min="4355" max="4355" width="13.25" style="6" customWidth="1"/>
    <col min="4356" max="4356" width="10.5" style="6" customWidth="1"/>
    <col min="4357" max="4357" width="13.25" style="6" customWidth="1"/>
    <col min="4358" max="4358" width="10.5" style="6" customWidth="1"/>
    <col min="4359" max="4359" width="13.25" style="6" customWidth="1"/>
    <col min="4360" max="4360" width="13.75" style="6" bestFit="1" customWidth="1"/>
    <col min="4361" max="4608" width="9" style="6"/>
    <col min="4609" max="4609" width="7.75" style="6" customWidth="1"/>
    <col min="4610" max="4610" width="14.625" style="6" customWidth="1"/>
    <col min="4611" max="4611" width="13.25" style="6" customWidth="1"/>
    <col min="4612" max="4612" width="10.5" style="6" customWidth="1"/>
    <col min="4613" max="4613" width="13.25" style="6" customWidth="1"/>
    <col min="4614" max="4614" width="10.5" style="6" customWidth="1"/>
    <col min="4615" max="4615" width="13.25" style="6" customWidth="1"/>
    <col min="4616" max="4616" width="13.75" style="6" bestFit="1" customWidth="1"/>
    <col min="4617" max="4864" width="9" style="6"/>
    <col min="4865" max="4865" width="7.75" style="6" customWidth="1"/>
    <col min="4866" max="4866" width="14.625" style="6" customWidth="1"/>
    <col min="4867" max="4867" width="13.25" style="6" customWidth="1"/>
    <col min="4868" max="4868" width="10.5" style="6" customWidth="1"/>
    <col min="4869" max="4869" width="13.25" style="6" customWidth="1"/>
    <col min="4870" max="4870" width="10.5" style="6" customWidth="1"/>
    <col min="4871" max="4871" width="13.25" style="6" customWidth="1"/>
    <col min="4872" max="4872" width="13.75" style="6" bestFit="1" customWidth="1"/>
    <col min="4873" max="5120" width="9" style="6"/>
    <col min="5121" max="5121" width="7.75" style="6" customWidth="1"/>
    <col min="5122" max="5122" width="14.625" style="6" customWidth="1"/>
    <col min="5123" max="5123" width="13.25" style="6" customWidth="1"/>
    <col min="5124" max="5124" width="10.5" style="6" customWidth="1"/>
    <col min="5125" max="5125" width="13.25" style="6" customWidth="1"/>
    <col min="5126" max="5126" width="10.5" style="6" customWidth="1"/>
    <col min="5127" max="5127" width="13.25" style="6" customWidth="1"/>
    <col min="5128" max="5128" width="13.75" style="6" bestFit="1" customWidth="1"/>
    <col min="5129" max="5376" width="9" style="6"/>
    <col min="5377" max="5377" width="7.75" style="6" customWidth="1"/>
    <col min="5378" max="5378" width="14.625" style="6" customWidth="1"/>
    <col min="5379" max="5379" width="13.25" style="6" customWidth="1"/>
    <col min="5380" max="5380" width="10.5" style="6" customWidth="1"/>
    <col min="5381" max="5381" width="13.25" style="6" customWidth="1"/>
    <col min="5382" max="5382" width="10.5" style="6" customWidth="1"/>
    <col min="5383" max="5383" width="13.25" style="6" customWidth="1"/>
    <col min="5384" max="5384" width="13.75" style="6" bestFit="1" customWidth="1"/>
    <col min="5385" max="5632" width="9" style="6"/>
    <col min="5633" max="5633" width="7.75" style="6" customWidth="1"/>
    <col min="5634" max="5634" width="14.625" style="6" customWidth="1"/>
    <col min="5635" max="5635" width="13.25" style="6" customWidth="1"/>
    <col min="5636" max="5636" width="10.5" style="6" customWidth="1"/>
    <col min="5637" max="5637" width="13.25" style="6" customWidth="1"/>
    <col min="5638" max="5638" width="10.5" style="6" customWidth="1"/>
    <col min="5639" max="5639" width="13.25" style="6" customWidth="1"/>
    <col min="5640" max="5640" width="13.75" style="6" bestFit="1" customWidth="1"/>
    <col min="5641" max="5888" width="9" style="6"/>
    <col min="5889" max="5889" width="7.75" style="6" customWidth="1"/>
    <col min="5890" max="5890" width="14.625" style="6" customWidth="1"/>
    <col min="5891" max="5891" width="13.25" style="6" customWidth="1"/>
    <col min="5892" max="5892" width="10.5" style="6" customWidth="1"/>
    <col min="5893" max="5893" width="13.25" style="6" customWidth="1"/>
    <col min="5894" max="5894" width="10.5" style="6" customWidth="1"/>
    <col min="5895" max="5895" width="13.25" style="6" customWidth="1"/>
    <col min="5896" max="5896" width="13.75" style="6" bestFit="1" customWidth="1"/>
    <col min="5897" max="6144" width="9" style="6"/>
    <col min="6145" max="6145" width="7.75" style="6" customWidth="1"/>
    <col min="6146" max="6146" width="14.625" style="6" customWidth="1"/>
    <col min="6147" max="6147" width="13.25" style="6" customWidth="1"/>
    <col min="6148" max="6148" width="10.5" style="6" customWidth="1"/>
    <col min="6149" max="6149" width="13.25" style="6" customWidth="1"/>
    <col min="6150" max="6150" width="10.5" style="6" customWidth="1"/>
    <col min="6151" max="6151" width="13.25" style="6" customWidth="1"/>
    <col min="6152" max="6152" width="13.75" style="6" bestFit="1" customWidth="1"/>
    <col min="6153" max="6400" width="9" style="6"/>
    <col min="6401" max="6401" width="7.75" style="6" customWidth="1"/>
    <col min="6402" max="6402" width="14.625" style="6" customWidth="1"/>
    <col min="6403" max="6403" width="13.25" style="6" customWidth="1"/>
    <col min="6404" max="6404" width="10.5" style="6" customWidth="1"/>
    <col min="6405" max="6405" width="13.25" style="6" customWidth="1"/>
    <col min="6406" max="6406" width="10.5" style="6" customWidth="1"/>
    <col min="6407" max="6407" width="13.25" style="6" customWidth="1"/>
    <col min="6408" max="6408" width="13.75" style="6" bestFit="1" customWidth="1"/>
    <col min="6409" max="6656" width="9" style="6"/>
    <col min="6657" max="6657" width="7.75" style="6" customWidth="1"/>
    <col min="6658" max="6658" width="14.625" style="6" customWidth="1"/>
    <col min="6659" max="6659" width="13.25" style="6" customWidth="1"/>
    <col min="6660" max="6660" width="10.5" style="6" customWidth="1"/>
    <col min="6661" max="6661" width="13.25" style="6" customWidth="1"/>
    <col min="6662" max="6662" width="10.5" style="6" customWidth="1"/>
    <col min="6663" max="6663" width="13.25" style="6" customWidth="1"/>
    <col min="6664" max="6664" width="13.75" style="6" bestFit="1" customWidth="1"/>
    <col min="6665" max="6912" width="9" style="6"/>
    <col min="6913" max="6913" width="7.75" style="6" customWidth="1"/>
    <col min="6914" max="6914" width="14.625" style="6" customWidth="1"/>
    <col min="6915" max="6915" width="13.25" style="6" customWidth="1"/>
    <col min="6916" max="6916" width="10.5" style="6" customWidth="1"/>
    <col min="6917" max="6917" width="13.25" style="6" customWidth="1"/>
    <col min="6918" max="6918" width="10.5" style="6" customWidth="1"/>
    <col min="6919" max="6919" width="13.25" style="6" customWidth="1"/>
    <col min="6920" max="6920" width="13.75" style="6" bestFit="1" customWidth="1"/>
    <col min="6921" max="7168" width="9" style="6"/>
    <col min="7169" max="7169" width="7.75" style="6" customWidth="1"/>
    <col min="7170" max="7170" width="14.625" style="6" customWidth="1"/>
    <col min="7171" max="7171" width="13.25" style="6" customWidth="1"/>
    <col min="7172" max="7172" width="10.5" style="6" customWidth="1"/>
    <col min="7173" max="7173" width="13.25" style="6" customWidth="1"/>
    <col min="7174" max="7174" width="10.5" style="6" customWidth="1"/>
    <col min="7175" max="7175" width="13.25" style="6" customWidth="1"/>
    <col min="7176" max="7176" width="13.75" style="6" bestFit="1" customWidth="1"/>
    <col min="7177" max="7424" width="9" style="6"/>
    <col min="7425" max="7425" width="7.75" style="6" customWidth="1"/>
    <col min="7426" max="7426" width="14.625" style="6" customWidth="1"/>
    <col min="7427" max="7427" width="13.25" style="6" customWidth="1"/>
    <col min="7428" max="7428" width="10.5" style="6" customWidth="1"/>
    <col min="7429" max="7429" width="13.25" style="6" customWidth="1"/>
    <col min="7430" max="7430" width="10.5" style="6" customWidth="1"/>
    <col min="7431" max="7431" width="13.25" style="6" customWidth="1"/>
    <col min="7432" max="7432" width="13.75" style="6" bestFit="1" customWidth="1"/>
    <col min="7433" max="7680" width="9" style="6"/>
    <col min="7681" max="7681" width="7.75" style="6" customWidth="1"/>
    <col min="7682" max="7682" width="14.625" style="6" customWidth="1"/>
    <col min="7683" max="7683" width="13.25" style="6" customWidth="1"/>
    <col min="7684" max="7684" width="10.5" style="6" customWidth="1"/>
    <col min="7685" max="7685" width="13.25" style="6" customWidth="1"/>
    <col min="7686" max="7686" width="10.5" style="6" customWidth="1"/>
    <col min="7687" max="7687" width="13.25" style="6" customWidth="1"/>
    <col min="7688" max="7688" width="13.75" style="6" bestFit="1" customWidth="1"/>
    <col min="7689" max="7936" width="9" style="6"/>
    <col min="7937" max="7937" width="7.75" style="6" customWidth="1"/>
    <col min="7938" max="7938" width="14.625" style="6" customWidth="1"/>
    <col min="7939" max="7939" width="13.25" style="6" customWidth="1"/>
    <col min="7940" max="7940" width="10.5" style="6" customWidth="1"/>
    <col min="7941" max="7941" width="13.25" style="6" customWidth="1"/>
    <col min="7942" max="7942" width="10.5" style="6" customWidth="1"/>
    <col min="7943" max="7943" width="13.25" style="6" customWidth="1"/>
    <col min="7944" max="7944" width="13.75" style="6" bestFit="1" customWidth="1"/>
    <col min="7945" max="8192" width="9" style="6"/>
    <col min="8193" max="8193" width="7.75" style="6" customWidth="1"/>
    <col min="8194" max="8194" width="14.625" style="6" customWidth="1"/>
    <col min="8195" max="8195" width="13.25" style="6" customWidth="1"/>
    <col min="8196" max="8196" width="10.5" style="6" customWidth="1"/>
    <col min="8197" max="8197" width="13.25" style="6" customWidth="1"/>
    <col min="8198" max="8198" width="10.5" style="6" customWidth="1"/>
    <col min="8199" max="8199" width="13.25" style="6" customWidth="1"/>
    <col min="8200" max="8200" width="13.75" style="6" bestFit="1" customWidth="1"/>
    <col min="8201" max="8448" width="9" style="6"/>
    <col min="8449" max="8449" width="7.75" style="6" customWidth="1"/>
    <col min="8450" max="8450" width="14.625" style="6" customWidth="1"/>
    <col min="8451" max="8451" width="13.25" style="6" customWidth="1"/>
    <col min="8452" max="8452" width="10.5" style="6" customWidth="1"/>
    <col min="8453" max="8453" width="13.25" style="6" customWidth="1"/>
    <col min="8454" max="8454" width="10.5" style="6" customWidth="1"/>
    <col min="8455" max="8455" width="13.25" style="6" customWidth="1"/>
    <col min="8456" max="8456" width="13.75" style="6" bestFit="1" customWidth="1"/>
    <col min="8457" max="8704" width="9" style="6"/>
    <col min="8705" max="8705" width="7.75" style="6" customWidth="1"/>
    <col min="8706" max="8706" width="14.625" style="6" customWidth="1"/>
    <col min="8707" max="8707" width="13.25" style="6" customWidth="1"/>
    <col min="8708" max="8708" width="10.5" style="6" customWidth="1"/>
    <col min="8709" max="8709" width="13.25" style="6" customWidth="1"/>
    <col min="8710" max="8710" width="10.5" style="6" customWidth="1"/>
    <col min="8711" max="8711" width="13.25" style="6" customWidth="1"/>
    <col min="8712" max="8712" width="13.75" style="6" bestFit="1" customWidth="1"/>
    <col min="8713" max="8960" width="9" style="6"/>
    <col min="8961" max="8961" width="7.75" style="6" customWidth="1"/>
    <col min="8962" max="8962" width="14.625" style="6" customWidth="1"/>
    <col min="8963" max="8963" width="13.25" style="6" customWidth="1"/>
    <col min="8964" max="8964" width="10.5" style="6" customWidth="1"/>
    <col min="8965" max="8965" width="13.25" style="6" customWidth="1"/>
    <col min="8966" max="8966" width="10.5" style="6" customWidth="1"/>
    <col min="8967" max="8967" width="13.25" style="6" customWidth="1"/>
    <col min="8968" max="8968" width="13.75" style="6" bestFit="1" customWidth="1"/>
    <col min="8969" max="9216" width="9" style="6"/>
    <col min="9217" max="9217" width="7.75" style="6" customWidth="1"/>
    <col min="9218" max="9218" width="14.625" style="6" customWidth="1"/>
    <col min="9219" max="9219" width="13.25" style="6" customWidth="1"/>
    <col min="9220" max="9220" width="10.5" style="6" customWidth="1"/>
    <col min="9221" max="9221" width="13.25" style="6" customWidth="1"/>
    <col min="9222" max="9222" width="10.5" style="6" customWidth="1"/>
    <col min="9223" max="9223" width="13.25" style="6" customWidth="1"/>
    <col min="9224" max="9224" width="13.75" style="6" bestFit="1" customWidth="1"/>
    <col min="9225" max="9472" width="9" style="6"/>
    <col min="9473" max="9473" width="7.75" style="6" customWidth="1"/>
    <col min="9474" max="9474" width="14.625" style="6" customWidth="1"/>
    <col min="9475" max="9475" width="13.25" style="6" customWidth="1"/>
    <col min="9476" max="9476" width="10.5" style="6" customWidth="1"/>
    <col min="9477" max="9477" width="13.25" style="6" customWidth="1"/>
    <col min="9478" max="9478" width="10.5" style="6" customWidth="1"/>
    <col min="9479" max="9479" width="13.25" style="6" customWidth="1"/>
    <col min="9480" max="9480" width="13.75" style="6" bestFit="1" customWidth="1"/>
    <col min="9481" max="9728" width="9" style="6"/>
    <col min="9729" max="9729" width="7.75" style="6" customWidth="1"/>
    <col min="9730" max="9730" width="14.625" style="6" customWidth="1"/>
    <col min="9731" max="9731" width="13.25" style="6" customWidth="1"/>
    <col min="9732" max="9732" width="10.5" style="6" customWidth="1"/>
    <col min="9733" max="9733" width="13.25" style="6" customWidth="1"/>
    <col min="9734" max="9734" width="10.5" style="6" customWidth="1"/>
    <col min="9735" max="9735" width="13.25" style="6" customWidth="1"/>
    <col min="9736" max="9736" width="13.75" style="6" bestFit="1" customWidth="1"/>
    <col min="9737" max="9984" width="9" style="6"/>
    <col min="9985" max="9985" width="7.75" style="6" customWidth="1"/>
    <col min="9986" max="9986" width="14.625" style="6" customWidth="1"/>
    <col min="9987" max="9987" width="13.25" style="6" customWidth="1"/>
    <col min="9988" max="9988" width="10.5" style="6" customWidth="1"/>
    <col min="9989" max="9989" width="13.25" style="6" customWidth="1"/>
    <col min="9990" max="9990" width="10.5" style="6" customWidth="1"/>
    <col min="9991" max="9991" width="13.25" style="6" customWidth="1"/>
    <col min="9992" max="9992" width="13.75" style="6" bestFit="1" customWidth="1"/>
    <col min="9993" max="10240" width="9" style="6"/>
    <col min="10241" max="10241" width="7.75" style="6" customWidth="1"/>
    <col min="10242" max="10242" width="14.625" style="6" customWidth="1"/>
    <col min="10243" max="10243" width="13.25" style="6" customWidth="1"/>
    <col min="10244" max="10244" width="10.5" style="6" customWidth="1"/>
    <col min="10245" max="10245" width="13.25" style="6" customWidth="1"/>
    <col min="10246" max="10246" width="10.5" style="6" customWidth="1"/>
    <col min="10247" max="10247" width="13.25" style="6" customWidth="1"/>
    <col min="10248" max="10248" width="13.75" style="6" bestFit="1" customWidth="1"/>
    <col min="10249" max="10496" width="9" style="6"/>
    <col min="10497" max="10497" width="7.75" style="6" customWidth="1"/>
    <col min="10498" max="10498" width="14.625" style="6" customWidth="1"/>
    <col min="10499" max="10499" width="13.25" style="6" customWidth="1"/>
    <col min="10500" max="10500" width="10.5" style="6" customWidth="1"/>
    <col min="10501" max="10501" width="13.25" style="6" customWidth="1"/>
    <col min="10502" max="10502" width="10.5" style="6" customWidth="1"/>
    <col min="10503" max="10503" width="13.25" style="6" customWidth="1"/>
    <col min="10504" max="10504" width="13.75" style="6" bestFit="1" customWidth="1"/>
    <col min="10505" max="10752" width="9" style="6"/>
    <col min="10753" max="10753" width="7.75" style="6" customWidth="1"/>
    <col min="10754" max="10754" width="14.625" style="6" customWidth="1"/>
    <col min="10755" max="10755" width="13.25" style="6" customWidth="1"/>
    <col min="10756" max="10756" width="10.5" style="6" customWidth="1"/>
    <col min="10757" max="10757" width="13.25" style="6" customWidth="1"/>
    <col min="10758" max="10758" width="10.5" style="6" customWidth="1"/>
    <col min="10759" max="10759" width="13.25" style="6" customWidth="1"/>
    <col min="10760" max="10760" width="13.75" style="6" bestFit="1" customWidth="1"/>
    <col min="10761" max="11008" width="9" style="6"/>
    <col min="11009" max="11009" width="7.75" style="6" customWidth="1"/>
    <col min="11010" max="11010" width="14.625" style="6" customWidth="1"/>
    <col min="11011" max="11011" width="13.25" style="6" customWidth="1"/>
    <col min="11012" max="11012" width="10.5" style="6" customWidth="1"/>
    <col min="11013" max="11013" width="13.25" style="6" customWidth="1"/>
    <col min="11014" max="11014" width="10.5" style="6" customWidth="1"/>
    <col min="11015" max="11015" width="13.25" style="6" customWidth="1"/>
    <col min="11016" max="11016" width="13.75" style="6" bestFit="1" customWidth="1"/>
    <col min="11017" max="11264" width="9" style="6"/>
    <col min="11265" max="11265" width="7.75" style="6" customWidth="1"/>
    <col min="11266" max="11266" width="14.625" style="6" customWidth="1"/>
    <col min="11267" max="11267" width="13.25" style="6" customWidth="1"/>
    <col min="11268" max="11268" width="10.5" style="6" customWidth="1"/>
    <col min="11269" max="11269" width="13.25" style="6" customWidth="1"/>
    <col min="11270" max="11270" width="10.5" style="6" customWidth="1"/>
    <col min="11271" max="11271" width="13.25" style="6" customWidth="1"/>
    <col min="11272" max="11272" width="13.75" style="6" bestFit="1" customWidth="1"/>
    <col min="11273" max="11520" width="9" style="6"/>
    <col min="11521" max="11521" width="7.75" style="6" customWidth="1"/>
    <col min="11522" max="11522" width="14.625" style="6" customWidth="1"/>
    <col min="11523" max="11523" width="13.25" style="6" customWidth="1"/>
    <col min="11524" max="11524" width="10.5" style="6" customWidth="1"/>
    <col min="11525" max="11525" width="13.25" style="6" customWidth="1"/>
    <col min="11526" max="11526" width="10.5" style="6" customWidth="1"/>
    <col min="11527" max="11527" width="13.25" style="6" customWidth="1"/>
    <col min="11528" max="11528" width="13.75" style="6" bestFit="1" customWidth="1"/>
    <col min="11529" max="11776" width="9" style="6"/>
    <col min="11777" max="11777" width="7.75" style="6" customWidth="1"/>
    <col min="11778" max="11778" width="14.625" style="6" customWidth="1"/>
    <col min="11779" max="11779" width="13.25" style="6" customWidth="1"/>
    <col min="11780" max="11780" width="10.5" style="6" customWidth="1"/>
    <col min="11781" max="11781" width="13.25" style="6" customWidth="1"/>
    <col min="11782" max="11782" width="10.5" style="6" customWidth="1"/>
    <col min="11783" max="11783" width="13.25" style="6" customWidth="1"/>
    <col min="11784" max="11784" width="13.75" style="6" bestFit="1" customWidth="1"/>
    <col min="11785" max="12032" width="9" style="6"/>
    <col min="12033" max="12033" width="7.75" style="6" customWidth="1"/>
    <col min="12034" max="12034" width="14.625" style="6" customWidth="1"/>
    <col min="12035" max="12035" width="13.25" style="6" customWidth="1"/>
    <col min="12036" max="12036" width="10.5" style="6" customWidth="1"/>
    <col min="12037" max="12037" width="13.25" style="6" customWidth="1"/>
    <col min="12038" max="12038" width="10.5" style="6" customWidth="1"/>
    <col min="12039" max="12039" width="13.25" style="6" customWidth="1"/>
    <col min="12040" max="12040" width="13.75" style="6" bestFit="1" customWidth="1"/>
    <col min="12041" max="12288" width="9" style="6"/>
    <col min="12289" max="12289" width="7.75" style="6" customWidth="1"/>
    <col min="12290" max="12290" width="14.625" style="6" customWidth="1"/>
    <col min="12291" max="12291" width="13.25" style="6" customWidth="1"/>
    <col min="12292" max="12292" width="10.5" style="6" customWidth="1"/>
    <col min="12293" max="12293" width="13.25" style="6" customWidth="1"/>
    <col min="12294" max="12294" width="10.5" style="6" customWidth="1"/>
    <col min="12295" max="12295" width="13.25" style="6" customWidth="1"/>
    <col min="12296" max="12296" width="13.75" style="6" bestFit="1" customWidth="1"/>
    <col min="12297" max="12544" width="9" style="6"/>
    <col min="12545" max="12545" width="7.75" style="6" customWidth="1"/>
    <col min="12546" max="12546" width="14.625" style="6" customWidth="1"/>
    <col min="12547" max="12547" width="13.25" style="6" customWidth="1"/>
    <col min="12548" max="12548" width="10.5" style="6" customWidth="1"/>
    <col min="12549" max="12549" width="13.25" style="6" customWidth="1"/>
    <col min="12550" max="12550" width="10.5" style="6" customWidth="1"/>
    <col min="12551" max="12551" width="13.25" style="6" customWidth="1"/>
    <col min="12552" max="12552" width="13.75" style="6" bestFit="1" customWidth="1"/>
    <col min="12553" max="12800" width="9" style="6"/>
    <col min="12801" max="12801" width="7.75" style="6" customWidth="1"/>
    <col min="12802" max="12802" width="14.625" style="6" customWidth="1"/>
    <col min="12803" max="12803" width="13.25" style="6" customWidth="1"/>
    <col min="12804" max="12804" width="10.5" style="6" customWidth="1"/>
    <col min="12805" max="12805" width="13.25" style="6" customWidth="1"/>
    <col min="12806" max="12806" width="10.5" style="6" customWidth="1"/>
    <col min="12807" max="12807" width="13.25" style="6" customWidth="1"/>
    <col min="12808" max="12808" width="13.75" style="6" bestFit="1" customWidth="1"/>
    <col min="12809" max="13056" width="9" style="6"/>
    <col min="13057" max="13057" width="7.75" style="6" customWidth="1"/>
    <col min="13058" max="13058" width="14.625" style="6" customWidth="1"/>
    <col min="13059" max="13059" width="13.25" style="6" customWidth="1"/>
    <col min="13060" max="13060" width="10.5" style="6" customWidth="1"/>
    <col min="13061" max="13061" width="13.25" style="6" customWidth="1"/>
    <col min="13062" max="13062" width="10.5" style="6" customWidth="1"/>
    <col min="13063" max="13063" width="13.25" style="6" customWidth="1"/>
    <col min="13064" max="13064" width="13.75" style="6" bestFit="1" customWidth="1"/>
    <col min="13065" max="13312" width="9" style="6"/>
    <col min="13313" max="13313" width="7.75" style="6" customWidth="1"/>
    <col min="13314" max="13314" width="14.625" style="6" customWidth="1"/>
    <col min="13315" max="13315" width="13.25" style="6" customWidth="1"/>
    <col min="13316" max="13316" width="10.5" style="6" customWidth="1"/>
    <col min="13317" max="13317" width="13.25" style="6" customWidth="1"/>
    <col min="13318" max="13318" width="10.5" style="6" customWidth="1"/>
    <col min="13319" max="13319" width="13.25" style="6" customWidth="1"/>
    <col min="13320" max="13320" width="13.75" style="6" bestFit="1" customWidth="1"/>
    <col min="13321" max="13568" width="9" style="6"/>
    <col min="13569" max="13569" width="7.75" style="6" customWidth="1"/>
    <col min="13570" max="13570" width="14.625" style="6" customWidth="1"/>
    <col min="13571" max="13571" width="13.25" style="6" customWidth="1"/>
    <col min="13572" max="13572" width="10.5" style="6" customWidth="1"/>
    <col min="13573" max="13573" width="13.25" style="6" customWidth="1"/>
    <col min="13574" max="13574" width="10.5" style="6" customWidth="1"/>
    <col min="13575" max="13575" width="13.25" style="6" customWidth="1"/>
    <col min="13576" max="13576" width="13.75" style="6" bestFit="1" customWidth="1"/>
    <col min="13577" max="13824" width="9" style="6"/>
    <col min="13825" max="13825" width="7.75" style="6" customWidth="1"/>
    <col min="13826" max="13826" width="14.625" style="6" customWidth="1"/>
    <col min="13827" max="13827" width="13.25" style="6" customWidth="1"/>
    <col min="13828" max="13828" width="10.5" style="6" customWidth="1"/>
    <col min="13829" max="13829" width="13.25" style="6" customWidth="1"/>
    <col min="13830" max="13830" width="10.5" style="6" customWidth="1"/>
    <col min="13831" max="13831" width="13.25" style="6" customWidth="1"/>
    <col min="13832" max="13832" width="13.75" style="6" bestFit="1" customWidth="1"/>
    <col min="13833" max="14080" width="9" style="6"/>
    <col min="14081" max="14081" width="7.75" style="6" customWidth="1"/>
    <col min="14082" max="14082" width="14.625" style="6" customWidth="1"/>
    <col min="14083" max="14083" width="13.25" style="6" customWidth="1"/>
    <col min="14084" max="14084" width="10.5" style="6" customWidth="1"/>
    <col min="14085" max="14085" width="13.25" style="6" customWidth="1"/>
    <col min="14086" max="14086" width="10.5" style="6" customWidth="1"/>
    <col min="14087" max="14087" width="13.25" style="6" customWidth="1"/>
    <col min="14088" max="14088" width="13.75" style="6" bestFit="1" customWidth="1"/>
    <col min="14089" max="14336" width="9" style="6"/>
    <col min="14337" max="14337" width="7.75" style="6" customWidth="1"/>
    <col min="14338" max="14338" width="14.625" style="6" customWidth="1"/>
    <col min="14339" max="14339" width="13.25" style="6" customWidth="1"/>
    <col min="14340" max="14340" width="10.5" style="6" customWidth="1"/>
    <col min="14341" max="14341" width="13.25" style="6" customWidth="1"/>
    <col min="14342" max="14342" width="10.5" style="6" customWidth="1"/>
    <col min="14343" max="14343" width="13.25" style="6" customWidth="1"/>
    <col min="14344" max="14344" width="13.75" style="6" bestFit="1" customWidth="1"/>
    <col min="14345" max="14592" width="9" style="6"/>
    <col min="14593" max="14593" width="7.75" style="6" customWidth="1"/>
    <col min="14594" max="14594" width="14.625" style="6" customWidth="1"/>
    <col min="14595" max="14595" width="13.25" style="6" customWidth="1"/>
    <col min="14596" max="14596" width="10.5" style="6" customWidth="1"/>
    <col min="14597" max="14597" width="13.25" style="6" customWidth="1"/>
    <col min="14598" max="14598" width="10.5" style="6" customWidth="1"/>
    <col min="14599" max="14599" width="13.25" style="6" customWidth="1"/>
    <col min="14600" max="14600" width="13.75" style="6" bestFit="1" customWidth="1"/>
    <col min="14601" max="14848" width="9" style="6"/>
    <col min="14849" max="14849" width="7.75" style="6" customWidth="1"/>
    <col min="14850" max="14850" width="14.625" style="6" customWidth="1"/>
    <col min="14851" max="14851" width="13.25" style="6" customWidth="1"/>
    <col min="14852" max="14852" width="10.5" style="6" customWidth="1"/>
    <col min="14853" max="14853" width="13.25" style="6" customWidth="1"/>
    <col min="14854" max="14854" width="10.5" style="6" customWidth="1"/>
    <col min="14855" max="14855" width="13.25" style="6" customWidth="1"/>
    <col min="14856" max="14856" width="13.75" style="6" bestFit="1" customWidth="1"/>
    <col min="14857" max="15104" width="9" style="6"/>
    <col min="15105" max="15105" width="7.75" style="6" customWidth="1"/>
    <col min="15106" max="15106" width="14.625" style="6" customWidth="1"/>
    <col min="15107" max="15107" width="13.25" style="6" customWidth="1"/>
    <col min="15108" max="15108" width="10.5" style="6" customWidth="1"/>
    <col min="15109" max="15109" width="13.25" style="6" customWidth="1"/>
    <col min="15110" max="15110" width="10.5" style="6" customWidth="1"/>
    <col min="15111" max="15111" width="13.25" style="6" customWidth="1"/>
    <col min="15112" max="15112" width="13.75" style="6" bestFit="1" customWidth="1"/>
    <col min="15113" max="15360" width="9" style="6"/>
    <col min="15361" max="15361" width="7.75" style="6" customWidth="1"/>
    <col min="15362" max="15362" width="14.625" style="6" customWidth="1"/>
    <col min="15363" max="15363" width="13.25" style="6" customWidth="1"/>
    <col min="15364" max="15364" width="10.5" style="6" customWidth="1"/>
    <col min="15365" max="15365" width="13.25" style="6" customWidth="1"/>
    <col min="15366" max="15366" width="10.5" style="6" customWidth="1"/>
    <col min="15367" max="15367" width="13.25" style="6" customWidth="1"/>
    <col min="15368" max="15368" width="13.75" style="6" bestFit="1" customWidth="1"/>
    <col min="15369" max="15616" width="9" style="6"/>
    <col min="15617" max="15617" width="7.75" style="6" customWidth="1"/>
    <col min="15618" max="15618" width="14.625" style="6" customWidth="1"/>
    <col min="15619" max="15619" width="13.25" style="6" customWidth="1"/>
    <col min="15620" max="15620" width="10.5" style="6" customWidth="1"/>
    <col min="15621" max="15621" width="13.25" style="6" customWidth="1"/>
    <col min="15622" max="15622" width="10.5" style="6" customWidth="1"/>
    <col min="15623" max="15623" width="13.25" style="6" customWidth="1"/>
    <col min="15624" max="15624" width="13.75" style="6" bestFit="1" customWidth="1"/>
    <col min="15625" max="15872" width="9" style="6"/>
    <col min="15873" max="15873" width="7.75" style="6" customWidth="1"/>
    <col min="15874" max="15874" width="14.625" style="6" customWidth="1"/>
    <col min="15875" max="15875" width="13.25" style="6" customWidth="1"/>
    <col min="15876" max="15876" width="10.5" style="6" customWidth="1"/>
    <col min="15877" max="15877" width="13.25" style="6" customWidth="1"/>
    <col min="15878" max="15878" width="10.5" style="6" customWidth="1"/>
    <col min="15879" max="15879" width="13.25" style="6" customWidth="1"/>
    <col min="15880" max="15880" width="13.75" style="6" bestFit="1" customWidth="1"/>
    <col min="15881" max="16128" width="9" style="6"/>
    <col min="16129" max="16129" width="7.75" style="6" customWidth="1"/>
    <col min="16130" max="16130" width="14.625" style="6" customWidth="1"/>
    <col min="16131" max="16131" width="13.25" style="6" customWidth="1"/>
    <col min="16132" max="16132" width="10.5" style="6" customWidth="1"/>
    <col min="16133" max="16133" width="13.25" style="6" customWidth="1"/>
    <col min="16134" max="16134" width="10.5" style="6" customWidth="1"/>
    <col min="16135" max="16135" width="13.25" style="6" customWidth="1"/>
    <col min="16136" max="16136" width="13.75" style="6" bestFit="1" customWidth="1"/>
    <col min="16137" max="16384" width="9" style="6"/>
  </cols>
  <sheetData>
    <row r="1" spans="1:8" ht="31.5" customHeight="1">
      <c r="A1" s="147" t="s">
        <v>1755</v>
      </c>
      <c r="B1" s="150"/>
      <c r="C1" s="998"/>
      <c r="D1" s="1261"/>
      <c r="E1" s="998"/>
      <c r="F1" s="1261"/>
      <c r="G1" s="998"/>
    </row>
    <row r="2" spans="1:8" ht="25.5" customHeight="1">
      <c r="A2" s="2228" t="s">
        <v>1756</v>
      </c>
      <c r="B2" s="2228"/>
      <c r="C2" s="2228"/>
      <c r="D2" s="2228"/>
      <c r="E2" s="2228"/>
      <c r="F2" s="2228"/>
      <c r="G2" s="1291"/>
    </row>
    <row r="3" spans="1:8" ht="21.75" customHeight="1">
      <c r="A3" s="2464" t="s">
        <v>1757</v>
      </c>
      <c r="B3" s="2465"/>
      <c r="C3" s="2470" t="s">
        <v>1758</v>
      </c>
      <c r="D3" s="1292"/>
      <c r="E3" s="2470" t="s">
        <v>1750</v>
      </c>
      <c r="F3" s="1292"/>
      <c r="G3" s="2475" t="s">
        <v>1759</v>
      </c>
    </row>
    <row r="4" spans="1:8" ht="9.75" customHeight="1">
      <c r="A4" s="2466"/>
      <c r="B4" s="2467"/>
      <c r="C4" s="2471"/>
      <c r="D4" s="2478" t="s">
        <v>1760</v>
      </c>
      <c r="E4" s="2473"/>
      <c r="F4" s="2478" t="s">
        <v>1761</v>
      </c>
      <c r="G4" s="2476"/>
    </row>
    <row r="5" spans="1:8" ht="25.5" customHeight="1">
      <c r="A5" s="2468"/>
      <c r="B5" s="2469"/>
      <c r="C5" s="2472"/>
      <c r="D5" s="2479"/>
      <c r="E5" s="2474"/>
      <c r="F5" s="2479"/>
      <c r="G5" s="2477"/>
    </row>
    <row r="6" spans="1:8" ht="26.45" customHeight="1">
      <c r="A6" s="1293"/>
      <c r="B6" s="1294" t="s">
        <v>1762</v>
      </c>
      <c r="C6" s="1295">
        <v>131930720.55000001</v>
      </c>
      <c r="D6" s="1296">
        <v>24.600747332974528</v>
      </c>
      <c r="E6" s="1295">
        <v>8888966.2621563282</v>
      </c>
      <c r="F6" s="1297">
        <v>17.480658814922865</v>
      </c>
      <c r="G6" s="1298">
        <v>67.376015420059247</v>
      </c>
    </row>
    <row r="7" spans="1:8" ht="26.45" customHeight="1">
      <c r="A7" s="2480" t="s">
        <v>1763</v>
      </c>
      <c r="B7" s="1299" t="s">
        <v>1764</v>
      </c>
      <c r="C7" s="1300">
        <v>64128382.692666672</v>
      </c>
      <c r="D7" s="1301">
        <v>11.957837665994536</v>
      </c>
      <c r="E7" s="1300">
        <v>5792962.7353856694</v>
      </c>
      <c r="F7" s="1302">
        <v>11.392191411048721</v>
      </c>
      <c r="G7" s="1303">
        <v>90.333834912822724</v>
      </c>
    </row>
    <row r="8" spans="1:8" ht="26.45" customHeight="1">
      <c r="A8" s="2480"/>
      <c r="B8" s="1299" t="s">
        <v>1765</v>
      </c>
      <c r="C8" s="1300">
        <v>45568544.391333342</v>
      </c>
      <c r="D8" s="1301">
        <v>8.4970372497721112</v>
      </c>
      <c r="E8" s="1300">
        <v>4355202.6397343753</v>
      </c>
      <c r="F8" s="1302">
        <v>8.5647542323531791</v>
      </c>
      <c r="G8" s="1303">
        <v>95.574758814606525</v>
      </c>
    </row>
    <row r="9" spans="1:8" ht="26.45" customHeight="1">
      <c r="A9" s="2480"/>
      <c r="B9" s="1299" t="s">
        <v>1766</v>
      </c>
      <c r="C9" s="1300">
        <v>49221773.556000002</v>
      </c>
      <c r="D9" s="1301">
        <v>9.178244532312176</v>
      </c>
      <c r="E9" s="1300">
        <v>5020059.5400052145</v>
      </c>
      <c r="F9" s="1302">
        <v>9.8722332227799452</v>
      </c>
      <c r="G9" s="1303">
        <v>101.98859523608699</v>
      </c>
    </row>
    <row r="10" spans="1:8" ht="26.45" customHeight="1">
      <c r="A10" s="2481" t="s">
        <v>1767</v>
      </c>
      <c r="B10" s="1299" t="s">
        <v>1768</v>
      </c>
      <c r="C10" s="1300">
        <v>55525062.231333338</v>
      </c>
      <c r="D10" s="1301">
        <v>10.353600896790661</v>
      </c>
      <c r="E10" s="1300">
        <v>5699883.1828449443</v>
      </c>
      <c r="F10" s="1302">
        <v>11.209145165554771</v>
      </c>
      <c r="G10" s="1303">
        <v>102.65424213479663</v>
      </c>
    </row>
    <row r="11" spans="1:8" ht="26.45" customHeight="1">
      <c r="A11" s="2481"/>
      <c r="B11" s="1299" t="s">
        <v>1769</v>
      </c>
      <c r="C11" s="1300">
        <v>50696747.961666666</v>
      </c>
      <c r="D11" s="1301">
        <v>9.4532788270173143</v>
      </c>
      <c r="E11" s="1300">
        <v>5156961.4607274951</v>
      </c>
      <c r="F11" s="1302">
        <v>10.141458653125234</v>
      </c>
      <c r="G11" s="1303">
        <v>101.72174090193771</v>
      </c>
    </row>
    <row r="12" spans="1:8" ht="26.45" customHeight="1">
      <c r="A12" s="2482"/>
      <c r="B12" s="1304" t="s">
        <v>1770</v>
      </c>
      <c r="C12" s="1305">
        <v>139216218.60433331</v>
      </c>
      <c r="D12" s="1306">
        <v>25.959253495014366</v>
      </c>
      <c r="E12" s="1305">
        <v>15936257.387591917</v>
      </c>
      <c r="F12" s="1302">
        <v>31.339558500215286</v>
      </c>
      <c r="G12" s="1303">
        <v>114.47127028269878</v>
      </c>
    </row>
    <row r="13" spans="1:8" ht="26.45" customHeight="1">
      <c r="A13" s="1307"/>
      <c r="B13" s="1299" t="s">
        <v>1771</v>
      </c>
      <c r="C13" s="1308">
        <v>126882561.47400001</v>
      </c>
      <c r="D13" s="1301">
        <v>23.659431425598182</v>
      </c>
      <c r="E13" s="1300">
        <v>7889308.0156463282</v>
      </c>
      <c r="F13" s="1309">
        <v>15.514773893842481</v>
      </c>
      <c r="G13" s="1310">
        <v>62.178032378885703</v>
      </c>
      <c r="H13" s="1311"/>
    </row>
    <row r="14" spans="1:8" ht="26.45" customHeight="1">
      <c r="A14" s="2307" t="s">
        <v>1772</v>
      </c>
      <c r="B14" s="1299" t="s">
        <v>1773</v>
      </c>
      <c r="C14" s="1300">
        <v>226584690.08600003</v>
      </c>
      <c r="D14" s="1301">
        <v>42.250604613453127</v>
      </c>
      <c r="E14" s="1300">
        <v>18792913.197202377</v>
      </c>
      <c r="F14" s="1302">
        <v>36.957334975761711</v>
      </c>
      <c r="G14" s="1303">
        <v>82.939907325907782</v>
      </c>
      <c r="H14" s="1311"/>
    </row>
    <row r="15" spans="1:8" ht="26.45" customHeight="1">
      <c r="A15" s="2483"/>
      <c r="B15" s="1299" t="s">
        <v>1774</v>
      </c>
      <c r="C15" s="1300">
        <v>2419501.9180000001</v>
      </c>
      <c r="D15" s="1301">
        <v>0.45115766144707264</v>
      </c>
      <c r="E15" s="1300">
        <v>257649.45579144801</v>
      </c>
      <c r="F15" s="1302">
        <v>0.50668234052316907</v>
      </c>
      <c r="G15" s="1303">
        <v>106.48863465436939</v>
      </c>
      <c r="H15" s="1311"/>
    </row>
    <row r="16" spans="1:8" ht="26.45" customHeight="1">
      <c r="A16" s="2483"/>
      <c r="B16" s="1299" t="s">
        <v>1775</v>
      </c>
      <c r="C16" s="1300">
        <v>6833630.8370000003</v>
      </c>
      <c r="D16" s="1301">
        <v>1.2742477634248033</v>
      </c>
      <c r="E16" s="1300">
        <v>1184754.8747655249</v>
      </c>
      <c r="F16" s="1302">
        <v>2.3298879908301964</v>
      </c>
      <c r="G16" s="1303">
        <v>173.3712140771184</v>
      </c>
      <c r="H16" s="11"/>
    </row>
    <row r="17" spans="1:8" ht="26.45" customHeight="1">
      <c r="A17" s="2483"/>
      <c r="B17" s="1312" t="s">
        <v>1776</v>
      </c>
      <c r="C17" s="1300">
        <v>144039383.25799999</v>
      </c>
      <c r="D17" s="1301">
        <v>26.858615330495432</v>
      </c>
      <c r="E17" s="1300">
        <v>17485190.574385259</v>
      </c>
      <c r="F17" s="1302">
        <v>34.385623899374231</v>
      </c>
      <c r="G17" s="1303">
        <v>121.39173453045264</v>
      </c>
      <c r="H17" s="1311"/>
    </row>
    <row r="18" spans="1:8" ht="26.45" customHeight="1">
      <c r="A18" s="2484"/>
      <c r="B18" s="1299" t="s">
        <v>1777</v>
      </c>
      <c r="C18" s="1300">
        <v>22164645.631000001</v>
      </c>
      <c r="D18" s="1301">
        <v>4.132978616504257</v>
      </c>
      <c r="E18" s="1300">
        <v>2160991.6201937357</v>
      </c>
      <c r="F18" s="1302">
        <v>4.24971319503583</v>
      </c>
      <c r="G18" s="1303">
        <v>97.497233033643525</v>
      </c>
      <c r="H18" s="1311"/>
    </row>
    <row r="19" spans="1:8" ht="26.45" customHeight="1">
      <c r="A19" s="2484"/>
      <c r="B19" s="1299" t="s">
        <v>1778</v>
      </c>
      <c r="C19" s="1300">
        <v>2762669.8220000002</v>
      </c>
      <c r="D19" s="1301">
        <v>0.51514720735341057</v>
      </c>
      <c r="E19" s="1300">
        <v>302133.98416559497</v>
      </c>
      <c r="F19" s="1302">
        <v>0.59416370113557626</v>
      </c>
      <c r="G19" s="1303">
        <v>109.36304503694505</v>
      </c>
      <c r="H19" s="1311"/>
    </row>
    <row r="20" spans="1:8" ht="26.45" customHeight="1">
      <c r="A20" s="1313"/>
      <c r="B20" s="1299" t="s">
        <v>1779</v>
      </c>
      <c r="C20" s="1300">
        <v>3891781.41</v>
      </c>
      <c r="D20" s="1301">
        <v>0.72568944324300022</v>
      </c>
      <c r="E20" s="1300">
        <v>489619.03611927602</v>
      </c>
      <c r="F20" s="1302">
        <v>0.96286374222509519</v>
      </c>
      <c r="G20" s="1303">
        <v>125.808462639035</v>
      </c>
      <c r="H20" s="1311"/>
    </row>
    <row r="21" spans="1:8" ht="26.45" customHeight="1">
      <c r="A21" s="1313"/>
      <c r="B21" s="1299" t="s">
        <v>1780</v>
      </c>
      <c r="C21" s="1300">
        <v>0</v>
      </c>
      <c r="D21" s="1301">
        <v>0</v>
      </c>
      <c r="E21" s="1300">
        <v>2053500.446</v>
      </c>
      <c r="F21" s="1302">
        <v>4.0383256741161233</v>
      </c>
      <c r="G21" s="1303">
        <v>0</v>
      </c>
      <c r="H21" s="1311"/>
    </row>
    <row r="22" spans="1:8" ht="26.45" customHeight="1">
      <c r="A22" s="1313"/>
      <c r="B22" s="1299" t="s">
        <v>1781</v>
      </c>
      <c r="C22" s="1300">
        <v>0</v>
      </c>
      <c r="D22" s="1301">
        <v>0</v>
      </c>
      <c r="E22" s="1300">
        <v>166033.50198613218</v>
      </c>
      <c r="F22" s="1302">
        <v>0.32651434536577056</v>
      </c>
      <c r="G22" s="1303">
        <v>0</v>
      </c>
      <c r="H22" s="1311"/>
    </row>
    <row r="23" spans="1:8" ht="26.45" customHeight="1">
      <c r="A23" s="1307"/>
      <c r="B23" s="1299" t="s">
        <v>1770</v>
      </c>
      <c r="C23" s="1314">
        <v>708585.55200000003</v>
      </c>
      <c r="D23" s="1301">
        <v>0.13212793848072624</v>
      </c>
      <c r="E23" s="1305">
        <v>68198.502190272848</v>
      </c>
      <c r="F23" s="1302">
        <v>0.13411624178982209</v>
      </c>
      <c r="G23" s="1303">
        <v>96.245967756160013</v>
      </c>
      <c r="H23" s="1311"/>
    </row>
    <row r="24" spans="1:8" ht="26.45" customHeight="1">
      <c r="A24" s="2306" t="s">
        <v>1782</v>
      </c>
      <c r="B24" s="1315" t="s">
        <v>1783</v>
      </c>
      <c r="C24" s="1308">
        <v>346219949.21450001</v>
      </c>
      <c r="D24" s="1316">
        <v>64.55865212252256</v>
      </c>
      <c r="E24" s="1308">
        <v>26025460.93712382</v>
      </c>
      <c r="F24" s="1309">
        <v>51.18055235284492</v>
      </c>
      <c r="G24" s="1310">
        <v>75.170310076499334</v>
      </c>
    </row>
    <row r="25" spans="1:8" ht="26.45" customHeight="1">
      <c r="A25" s="2483"/>
      <c r="B25" s="1304" t="s">
        <v>1784</v>
      </c>
      <c r="C25" s="1305">
        <v>190067500.77349997</v>
      </c>
      <c r="D25" s="1306">
        <v>35.441347877477448</v>
      </c>
      <c r="E25" s="1305">
        <v>24824832.271322124</v>
      </c>
      <c r="F25" s="1317">
        <v>48.819447647155087</v>
      </c>
      <c r="G25" s="1318">
        <v>130.61061028474001</v>
      </c>
    </row>
    <row r="26" spans="1:8" ht="26.45" customHeight="1">
      <c r="A26" s="1319" t="s">
        <v>1785</v>
      </c>
      <c r="B26" s="1320" t="s">
        <v>1786</v>
      </c>
      <c r="C26" s="1321">
        <v>536287449.98799998</v>
      </c>
      <c r="D26" s="1322">
        <v>100</v>
      </c>
      <c r="E26" s="1321">
        <v>50850293.208445944</v>
      </c>
      <c r="F26" s="1323">
        <v>100</v>
      </c>
      <c r="G26" s="1324">
        <v>94.81909973761978</v>
      </c>
    </row>
    <row r="27" spans="1:8" ht="12" customHeight="1">
      <c r="D27" s="6"/>
      <c r="F27" s="1290"/>
    </row>
    <row r="28" spans="1:8" s="360" customFormat="1" ht="16.5" customHeight="1">
      <c r="A28" s="5"/>
      <c r="B28" s="142"/>
      <c r="C28" s="1325"/>
      <c r="D28" s="1325"/>
      <c r="E28" s="1325"/>
      <c r="F28" s="1325"/>
      <c r="G28" s="256">
        <v>117</v>
      </c>
    </row>
    <row r="29" spans="1:8" s="5" customFormat="1" ht="12" customHeight="1">
      <c r="A29" s="5" t="s">
        <v>102</v>
      </c>
      <c r="C29" s="958"/>
      <c r="E29" s="958"/>
      <c r="F29" s="1326"/>
      <c r="G29" s="958"/>
    </row>
  </sheetData>
  <mergeCells count="12">
    <mergeCell ref="A7:A9"/>
    <mergeCell ref="A10:A12"/>
    <mergeCell ref="A14:A17"/>
    <mergeCell ref="A18:A19"/>
    <mergeCell ref="A24:A25"/>
    <mergeCell ref="A2:F2"/>
    <mergeCell ref="A3:B5"/>
    <mergeCell ref="C3:C5"/>
    <mergeCell ref="E3:E5"/>
    <mergeCell ref="G3:G5"/>
    <mergeCell ref="D4:D5"/>
    <mergeCell ref="F4:F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/>
  </sheetPr>
  <dimension ref="A1:I24"/>
  <sheetViews>
    <sheetView showGridLines="0" view="pageBreakPreview" zoomScale="115" zoomScaleNormal="90" zoomScaleSheetLayoutView="115" workbookViewId="0">
      <pane xSplit="2" ySplit="5" topLeftCell="C15" activePane="bottomRight" state="frozen"/>
      <selection activeCell="A32" sqref="A32"/>
      <selection pane="topRight" activeCell="A32" sqref="A32"/>
      <selection pane="bottomLeft" activeCell="A32" sqref="A32"/>
      <selection pane="bottomRight" activeCell="A32" sqref="A32"/>
    </sheetView>
  </sheetViews>
  <sheetFormatPr defaultRowHeight="11.25"/>
  <cols>
    <col min="1" max="1" width="6.5" style="6" customWidth="1"/>
    <col min="2" max="2" width="14.75" style="6" customWidth="1"/>
    <col min="3" max="3" width="13.25" style="1290" customWidth="1"/>
    <col min="4" max="4" width="10.5" style="1327" customWidth="1"/>
    <col min="5" max="5" width="13.25" style="1290" customWidth="1"/>
    <col min="6" max="6" width="10.5" style="1327" customWidth="1"/>
    <col min="7" max="7" width="13.25" style="1290" customWidth="1"/>
    <col min="8" max="9" width="9.375" style="6" customWidth="1"/>
    <col min="10" max="256" width="9" style="6"/>
    <col min="257" max="257" width="6.5" style="6" customWidth="1"/>
    <col min="258" max="258" width="14.75" style="6" customWidth="1"/>
    <col min="259" max="259" width="13.25" style="6" customWidth="1"/>
    <col min="260" max="260" width="10.5" style="6" customWidth="1"/>
    <col min="261" max="261" width="13.25" style="6" customWidth="1"/>
    <col min="262" max="262" width="10.5" style="6" customWidth="1"/>
    <col min="263" max="263" width="13.25" style="6" customWidth="1"/>
    <col min="264" max="265" width="9.375" style="6" customWidth="1"/>
    <col min="266" max="512" width="9" style="6"/>
    <col min="513" max="513" width="6.5" style="6" customWidth="1"/>
    <col min="514" max="514" width="14.75" style="6" customWidth="1"/>
    <col min="515" max="515" width="13.25" style="6" customWidth="1"/>
    <col min="516" max="516" width="10.5" style="6" customWidth="1"/>
    <col min="517" max="517" width="13.25" style="6" customWidth="1"/>
    <col min="518" max="518" width="10.5" style="6" customWidth="1"/>
    <col min="519" max="519" width="13.25" style="6" customWidth="1"/>
    <col min="520" max="521" width="9.375" style="6" customWidth="1"/>
    <col min="522" max="768" width="9" style="6"/>
    <col min="769" max="769" width="6.5" style="6" customWidth="1"/>
    <col min="770" max="770" width="14.75" style="6" customWidth="1"/>
    <col min="771" max="771" width="13.25" style="6" customWidth="1"/>
    <col min="772" max="772" width="10.5" style="6" customWidth="1"/>
    <col min="773" max="773" width="13.25" style="6" customWidth="1"/>
    <col min="774" max="774" width="10.5" style="6" customWidth="1"/>
    <col min="775" max="775" width="13.25" style="6" customWidth="1"/>
    <col min="776" max="777" width="9.375" style="6" customWidth="1"/>
    <col min="778" max="1024" width="9" style="6"/>
    <col min="1025" max="1025" width="6.5" style="6" customWidth="1"/>
    <col min="1026" max="1026" width="14.75" style="6" customWidth="1"/>
    <col min="1027" max="1027" width="13.25" style="6" customWidth="1"/>
    <col min="1028" max="1028" width="10.5" style="6" customWidth="1"/>
    <col min="1029" max="1029" width="13.25" style="6" customWidth="1"/>
    <col min="1030" max="1030" width="10.5" style="6" customWidth="1"/>
    <col min="1031" max="1031" width="13.25" style="6" customWidth="1"/>
    <col min="1032" max="1033" width="9.375" style="6" customWidth="1"/>
    <col min="1034" max="1280" width="9" style="6"/>
    <col min="1281" max="1281" width="6.5" style="6" customWidth="1"/>
    <col min="1282" max="1282" width="14.75" style="6" customWidth="1"/>
    <col min="1283" max="1283" width="13.25" style="6" customWidth="1"/>
    <col min="1284" max="1284" width="10.5" style="6" customWidth="1"/>
    <col min="1285" max="1285" width="13.25" style="6" customWidth="1"/>
    <col min="1286" max="1286" width="10.5" style="6" customWidth="1"/>
    <col min="1287" max="1287" width="13.25" style="6" customWidth="1"/>
    <col min="1288" max="1289" width="9.375" style="6" customWidth="1"/>
    <col min="1290" max="1536" width="9" style="6"/>
    <col min="1537" max="1537" width="6.5" style="6" customWidth="1"/>
    <col min="1538" max="1538" width="14.75" style="6" customWidth="1"/>
    <col min="1539" max="1539" width="13.25" style="6" customWidth="1"/>
    <col min="1540" max="1540" width="10.5" style="6" customWidth="1"/>
    <col min="1541" max="1541" width="13.25" style="6" customWidth="1"/>
    <col min="1542" max="1542" width="10.5" style="6" customWidth="1"/>
    <col min="1543" max="1543" width="13.25" style="6" customWidth="1"/>
    <col min="1544" max="1545" width="9.375" style="6" customWidth="1"/>
    <col min="1546" max="1792" width="9" style="6"/>
    <col min="1793" max="1793" width="6.5" style="6" customWidth="1"/>
    <col min="1794" max="1794" width="14.75" style="6" customWidth="1"/>
    <col min="1795" max="1795" width="13.25" style="6" customWidth="1"/>
    <col min="1796" max="1796" width="10.5" style="6" customWidth="1"/>
    <col min="1797" max="1797" width="13.25" style="6" customWidth="1"/>
    <col min="1798" max="1798" width="10.5" style="6" customWidth="1"/>
    <col min="1799" max="1799" width="13.25" style="6" customWidth="1"/>
    <col min="1800" max="1801" width="9.375" style="6" customWidth="1"/>
    <col min="1802" max="2048" width="9" style="6"/>
    <col min="2049" max="2049" width="6.5" style="6" customWidth="1"/>
    <col min="2050" max="2050" width="14.75" style="6" customWidth="1"/>
    <col min="2051" max="2051" width="13.25" style="6" customWidth="1"/>
    <col min="2052" max="2052" width="10.5" style="6" customWidth="1"/>
    <col min="2053" max="2053" width="13.25" style="6" customWidth="1"/>
    <col min="2054" max="2054" width="10.5" style="6" customWidth="1"/>
    <col min="2055" max="2055" width="13.25" style="6" customWidth="1"/>
    <col min="2056" max="2057" width="9.375" style="6" customWidth="1"/>
    <col min="2058" max="2304" width="9" style="6"/>
    <col min="2305" max="2305" width="6.5" style="6" customWidth="1"/>
    <col min="2306" max="2306" width="14.75" style="6" customWidth="1"/>
    <col min="2307" max="2307" width="13.25" style="6" customWidth="1"/>
    <col min="2308" max="2308" width="10.5" style="6" customWidth="1"/>
    <col min="2309" max="2309" width="13.25" style="6" customWidth="1"/>
    <col min="2310" max="2310" width="10.5" style="6" customWidth="1"/>
    <col min="2311" max="2311" width="13.25" style="6" customWidth="1"/>
    <col min="2312" max="2313" width="9.375" style="6" customWidth="1"/>
    <col min="2314" max="2560" width="9" style="6"/>
    <col min="2561" max="2561" width="6.5" style="6" customWidth="1"/>
    <col min="2562" max="2562" width="14.75" style="6" customWidth="1"/>
    <col min="2563" max="2563" width="13.25" style="6" customWidth="1"/>
    <col min="2564" max="2564" width="10.5" style="6" customWidth="1"/>
    <col min="2565" max="2565" width="13.25" style="6" customWidth="1"/>
    <col min="2566" max="2566" width="10.5" style="6" customWidth="1"/>
    <col min="2567" max="2567" width="13.25" style="6" customWidth="1"/>
    <col min="2568" max="2569" width="9.375" style="6" customWidth="1"/>
    <col min="2570" max="2816" width="9" style="6"/>
    <col min="2817" max="2817" width="6.5" style="6" customWidth="1"/>
    <col min="2818" max="2818" width="14.75" style="6" customWidth="1"/>
    <col min="2819" max="2819" width="13.25" style="6" customWidth="1"/>
    <col min="2820" max="2820" width="10.5" style="6" customWidth="1"/>
    <col min="2821" max="2821" width="13.25" style="6" customWidth="1"/>
    <col min="2822" max="2822" width="10.5" style="6" customWidth="1"/>
    <col min="2823" max="2823" width="13.25" style="6" customWidth="1"/>
    <col min="2824" max="2825" width="9.375" style="6" customWidth="1"/>
    <col min="2826" max="3072" width="9" style="6"/>
    <col min="3073" max="3073" width="6.5" style="6" customWidth="1"/>
    <col min="3074" max="3074" width="14.75" style="6" customWidth="1"/>
    <col min="3075" max="3075" width="13.25" style="6" customWidth="1"/>
    <col min="3076" max="3076" width="10.5" style="6" customWidth="1"/>
    <col min="3077" max="3077" width="13.25" style="6" customWidth="1"/>
    <col min="3078" max="3078" width="10.5" style="6" customWidth="1"/>
    <col min="3079" max="3079" width="13.25" style="6" customWidth="1"/>
    <col min="3080" max="3081" width="9.375" style="6" customWidth="1"/>
    <col min="3082" max="3328" width="9" style="6"/>
    <col min="3329" max="3329" width="6.5" style="6" customWidth="1"/>
    <col min="3330" max="3330" width="14.75" style="6" customWidth="1"/>
    <col min="3331" max="3331" width="13.25" style="6" customWidth="1"/>
    <col min="3332" max="3332" width="10.5" style="6" customWidth="1"/>
    <col min="3333" max="3333" width="13.25" style="6" customWidth="1"/>
    <col min="3334" max="3334" width="10.5" style="6" customWidth="1"/>
    <col min="3335" max="3335" width="13.25" style="6" customWidth="1"/>
    <col min="3336" max="3337" width="9.375" style="6" customWidth="1"/>
    <col min="3338" max="3584" width="9" style="6"/>
    <col min="3585" max="3585" width="6.5" style="6" customWidth="1"/>
    <col min="3586" max="3586" width="14.75" style="6" customWidth="1"/>
    <col min="3587" max="3587" width="13.25" style="6" customWidth="1"/>
    <col min="3588" max="3588" width="10.5" style="6" customWidth="1"/>
    <col min="3589" max="3589" width="13.25" style="6" customWidth="1"/>
    <col min="3590" max="3590" width="10.5" style="6" customWidth="1"/>
    <col min="3591" max="3591" width="13.25" style="6" customWidth="1"/>
    <col min="3592" max="3593" width="9.375" style="6" customWidth="1"/>
    <col min="3594" max="3840" width="9" style="6"/>
    <col min="3841" max="3841" width="6.5" style="6" customWidth="1"/>
    <col min="3842" max="3842" width="14.75" style="6" customWidth="1"/>
    <col min="3843" max="3843" width="13.25" style="6" customWidth="1"/>
    <col min="3844" max="3844" width="10.5" style="6" customWidth="1"/>
    <col min="3845" max="3845" width="13.25" style="6" customWidth="1"/>
    <col min="3846" max="3846" width="10.5" style="6" customWidth="1"/>
    <col min="3847" max="3847" width="13.25" style="6" customWidth="1"/>
    <col min="3848" max="3849" width="9.375" style="6" customWidth="1"/>
    <col min="3850" max="4096" width="9" style="6"/>
    <col min="4097" max="4097" width="6.5" style="6" customWidth="1"/>
    <col min="4098" max="4098" width="14.75" style="6" customWidth="1"/>
    <col min="4099" max="4099" width="13.25" style="6" customWidth="1"/>
    <col min="4100" max="4100" width="10.5" style="6" customWidth="1"/>
    <col min="4101" max="4101" width="13.25" style="6" customWidth="1"/>
    <col min="4102" max="4102" width="10.5" style="6" customWidth="1"/>
    <col min="4103" max="4103" width="13.25" style="6" customWidth="1"/>
    <col min="4104" max="4105" width="9.375" style="6" customWidth="1"/>
    <col min="4106" max="4352" width="9" style="6"/>
    <col min="4353" max="4353" width="6.5" style="6" customWidth="1"/>
    <col min="4354" max="4354" width="14.75" style="6" customWidth="1"/>
    <col min="4355" max="4355" width="13.25" style="6" customWidth="1"/>
    <col min="4356" max="4356" width="10.5" style="6" customWidth="1"/>
    <col min="4357" max="4357" width="13.25" style="6" customWidth="1"/>
    <col min="4358" max="4358" width="10.5" style="6" customWidth="1"/>
    <col min="4359" max="4359" width="13.25" style="6" customWidth="1"/>
    <col min="4360" max="4361" width="9.375" style="6" customWidth="1"/>
    <col min="4362" max="4608" width="9" style="6"/>
    <col min="4609" max="4609" width="6.5" style="6" customWidth="1"/>
    <col min="4610" max="4610" width="14.75" style="6" customWidth="1"/>
    <col min="4611" max="4611" width="13.25" style="6" customWidth="1"/>
    <col min="4612" max="4612" width="10.5" style="6" customWidth="1"/>
    <col min="4613" max="4613" width="13.25" style="6" customWidth="1"/>
    <col min="4614" max="4614" width="10.5" style="6" customWidth="1"/>
    <col min="4615" max="4615" width="13.25" style="6" customWidth="1"/>
    <col min="4616" max="4617" width="9.375" style="6" customWidth="1"/>
    <col min="4618" max="4864" width="9" style="6"/>
    <col min="4865" max="4865" width="6.5" style="6" customWidth="1"/>
    <col min="4866" max="4866" width="14.75" style="6" customWidth="1"/>
    <col min="4867" max="4867" width="13.25" style="6" customWidth="1"/>
    <col min="4868" max="4868" width="10.5" style="6" customWidth="1"/>
    <col min="4869" max="4869" width="13.25" style="6" customWidth="1"/>
    <col min="4870" max="4870" width="10.5" style="6" customWidth="1"/>
    <col min="4871" max="4871" width="13.25" style="6" customWidth="1"/>
    <col min="4872" max="4873" width="9.375" style="6" customWidth="1"/>
    <col min="4874" max="5120" width="9" style="6"/>
    <col min="5121" max="5121" width="6.5" style="6" customWidth="1"/>
    <col min="5122" max="5122" width="14.75" style="6" customWidth="1"/>
    <col min="5123" max="5123" width="13.25" style="6" customWidth="1"/>
    <col min="5124" max="5124" width="10.5" style="6" customWidth="1"/>
    <col min="5125" max="5125" width="13.25" style="6" customWidth="1"/>
    <col min="5126" max="5126" width="10.5" style="6" customWidth="1"/>
    <col min="5127" max="5127" width="13.25" style="6" customWidth="1"/>
    <col min="5128" max="5129" width="9.375" style="6" customWidth="1"/>
    <col min="5130" max="5376" width="9" style="6"/>
    <col min="5377" max="5377" width="6.5" style="6" customWidth="1"/>
    <col min="5378" max="5378" width="14.75" style="6" customWidth="1"/>
    <col min="5379" max="5379" width="13.25" style="6" customWidth="1"/>
    <col min="5380" max="5380" width="10.5" style="6" customWidth="1"/>
    <col min="5381" max="5381" width="13.25" style="6" customWidth="1"/>
    <col min="5382" max="5382" width="10.5" style="6" customWidth="1"/>
    <col min="5383" max="5383" width="13.25" style="6" customWidth="1"/>
    <col min="5384" max="5385" width="9.375" style="6" customWidth="1"/>
    <col min="5386" max="5632" width="9" style="6"/>
    <col min="5633" max="5633" width="6.5" style="6" customWidth="1"/>
    <col min="5634" max="5634" width="14.75" style="6" customWidth="1"/>
    <col min="5635" max="5635" width="13.25" style="6" customWidth="1"/>
    <col min="5636" max="5636" width="10.5" style="6" customWidth="1"/>
    <col min="5637" max="5637" width="13.25" style="6" customWidth="1"/>
    <col min="5638" max="5638" width="10.5" style="6" customWidth="1"/>
    <col min="5639" max="5639" width="13.25" style="6" customWidth="1"/>
    <col min="5640" max="5641" width="9.375" style="6" customWidth="1"/>
    <col min="5642" max="5888" width="9" style="6"/>
    <col min="5889" max="5889" width="6.5" style="6" customWidth="1"/>
    <col min="5890" max="5890" width="14.75" style="6" customWidth="1"/>
    <col min="5891" max="5891" width="13.25" style="6" customWidth="1"/>
    <col min="5892" max="5892" width="10.5" style="6" customWidth="1"/>
    <col min="5893" max="5893" width="13.25" style="6" customWidth="1"/>
    <col min="5894" max="5894" width="10.5" style="6" customWidth="1"/>
    <col min="5895" max="5895" width="13.25" style="6" customWidth="1"/>
    <col min="5896" max="5897" width="9.375" style="6" customWidth="1"/>
    <col min="5898" max="6144" width="9" style="6"/>
    <col min="6145" max="6145" width="6.5" style="6" customWidth="1"/>
    <col min="6146" max="6146" width="14.75" style="6" customWidth="1"/>
    <col min="6147" max="6147" width="13.25" style="6" customWidth="1"/>
    <col min="6148" max="6148" width="10.5" style="6" customWidth="1"/>
    <col min="6149" max="6149" width="13.25" style="6" customWidth="1"/>
    <col min="6150" max="6150" width="10.5" style="6" customWidth="1"/>
    <col min="6151" max="6151" width="13.25" style="6" customWidth="1"/>
    <col min="6152" max="6153" width="9.375" style="6" customWidth="1"/>
    <col min="6154" max="6400" width="9" style="6"/>
    <col min="6401" max="6401" width="6.5" style="6" customWidth="1"/>
    <col min="6402" max="6402" width="14.75" style="6" customWidth="1"/>
    <col min="6403" max="6403" width="13.25" style="6" customWidth="1"/>
    <col min="6404" max="6404" width="10.5" style="6" customWidth="1"/>
    <col min="6405" max="6405" width="13.25" style="6" customWidth="1"/>
    <col min="6406" max="6406" width="10.5" style="6" customWidth="1"/>
    <col min="6407" max="6407" width="13.25" style="6" customWidth="1"/>
    <col min="6408" max="6409" width="9.375" style="6" customWidth="1"/>
    <col min="6410" max="6656" width="9" style="6"/>
    <col min="6657" max="6657" width="6.5" style="6" customWidth="1"/>
    <col min="6658" max="6658" width="14.75" style="6" customWidth="1"/>
    <col min="6659" max="6659" width="13.25" style="6" customWidth="1"/>
    <col min="6660" max="6660" width="10.5" style="6" customWidth="1"/>
    <col min="6661" max="6661" width="13.25" style="6" customWidth="1"/>
    <col min="6662" max="6662" width="10.5" style="6" customWidth="1"/>
    <col min="6663" max="6663" width="13.25" style="6" customWidth="1"/>
    <col min="6664" max="6665" width="9.375" style="6" customWidth="1"/>
    <col min="6666" max="6912" width="9" style="6"/>
    <col min="6913" max="6913" width="6.5" style="6" customWidth="1"/>
    <col min="6914" max="6914" width="14.75" style="6" customWidth="1"/>
    <col min="6915" max="6915" width="13.25" style="6" customWidth="1"/>
    <col min="6916" max="6916" width="10.5" style="6" customWidth="1"/>
    <col min="6917" max="6917" width="13.25" style="6" customWidth="1"/>
    <col min="6918" max="6918" width="10.5" style="6" customWidth="1"/>
    <col min="6919" max="6919" width="13.25" style="6" customWidth="1"/>
    <col min="6920" max="6921" width="9.375" style="6" customWidth="1"/>
    <col min="6922" max="7168" width="9" style="6"/>
    <col min="7169" max="7169" width="6.5" style="6" customWidth="1"/>
    <col min="7170" max="7170" width="14.75" style="6" customWidth="1"/>
    <col min="7171" max="7171" width="13.25" style="6" customWidth="1"/>
    <col min="7172" max="7172" width="10.5" style="6" customWidth="1"/>
    <col min="7173" max="7173" width="13.25" style="6" customWidth="1"/>
    <col min="7174" max="7174" width="10.5" style="6" customWidth="1"/>
    <col min="7175" max="7175" width="13.25" style="6" customWidth="1"/>
    <col min="7176" max="7177" width="9.375" style="6" customWidth="1"/>
    <col min="7178" max="7424" width="9" style="6"/>
    <col min="7425" max="7425" width="6.5" style="6" customWidth="1"/>
    <col min="7426" max="7426" width="14.75" style="6" customWidth="1"/>
    <col min="7427" max="7427" width="13.25" style="6" customWidth="1"/>
    <col min="7428" max="7428" width="10.5" style="6" customWidth="1"/>
    <col min="7429" max="7429" width="13.25" style="6" customWidth="1"/>
    <col min="7430" max="7430" width="10.5" style="6" customWidth="1"/>
    <col min="7431" max="7431" width="13.25" style="6" customWidth="1"/>
    <col min="7432" max="7433" width="9.375" style="6" customWidth="1"/>
    <col min="7434" max="7680" width="9" style="6"/>
    <col min="7681" max="7681" width="6.5" style="6" customWidth="1"/>
    <col min="7682" max="7682" width="14.75" style="6" customWidth="1"/>
    <col min="7683" max="7683" width="13.25" style="6" customWidth="1"/>
    <col min="7684" max="7684" width="10.5" style="6" customWidth="1"/>
    <col min="7685" max="7685" width="13.25" style="6" customWidth="1"/>
    <col min="7686" max="7686" width="10.5" style="6" customWidth="1"/>
    <col min="7687" max="7687" width="13.25" style="6" customWidth="1"/>
    <col min="7688" max="7689" width="9.375" style="6" customWidth="1"/>
    <col min="7690" max="7936" width="9" style="6"/>
    <col min="7937" max="7937" width="6.5" style="6" customWidth="1"/>
    <col min="7938" max="7938" width="14.75" style="6" customWidth="1"/>
    <col min="7939" max="7939" width="13.25" style="6" customWidth="1"/>
    <col min="7940" max="7940" width="10.5" style="6" customWidth="1"/>
    <col min="7941" max="7941" width="13.25" style="6" customWidth="1"/>
    <col min="7942" max="7942" width="10.5" style="6" customWidth="1"/>
    <col min="7943" max="7943" width="13.25" style="6" customWidth="1"/>
    <col min="7944" max="7945" width="9.375" style="6" customWidth="1"/>
    <col min="7946" max="8192" width="9" style="6"/>
    <col min="8193" max="8193" width="6.5" style="6" customWidth="1"/>
    <col min="8194" max="8194" width="14.75" style="6" customWidth="1"/>
    <col min="8195" max="8195" width="13.25" style="6" customWidth="1"/>
    <col min="8196" max="8196" width="10.5" style="6" customWidth="1"/>
    <col min="8197" max="8197" width="13.25" style="6" customWidth="1"/>
    <col min="8198" max="8198" width="10.5" style="6" customWidth="1"/>
    <col min="8199" max="8199" width="13.25" style="6" customWidth="1"/>
    <col min="8200" max="8201" width="9.375" style="6" customWidth="1"/>
    <col min="8202" max="8448" width="9" style="6"/>
    <col min="8449" max="8449" width="6.5" style="6" customWidth="1"/>
    <col min="8450" max="8450" width="14.75" style="6" customWidth="1"/>
    <col min="8451" max="8451" width="13.25" style="6" customWidth="1"/>
    <col min="8452" max="8452" width="10.5" style="6" customWidth="1"/>
    <col min="8453" max="8453" width="13.25" style="6" customWidth="1"/>
    <col min="8454" max="8454" width="10.5" style="6" customWidth="1"/>
    <col min="8455" max="8455" width="13.25" style="6" customWidth="1"/>
    <col min="8456" max="8457" width="9.375" style="6" customWidth="1"/>
    <col min="8458" max="8704" width="9" style="6"/>
    <col min="8705" max="8705" width="6.5" style="6" customWidth="1"/>
    <col min="8706" max="8706" width="14.75" style="6" customWidth="1"/>
    <col min="8707" max="8707" width="13.25" style="6" customWidth="1"/>
    <col min="8708" max="8708" width="10.5" style="6" customWidth="1"/>
    <col min="8709" max="8709" width="13.25" style="6" customWidth="1"/>
    <col min="8710" max="8710" width="10.5" style="6" customWidth="1"/>
    <col min="8711" max="8711" width="13.25" style="6" customWidth="1"/>
    <col min="8712" max="8713" width="9.375" style="6" customWidth="1"/>
    <col min="8714" max="8960" width="9" style="6"/>
    <col min="8961" max="8961" width="6.5" style="6" customWidth="1"/>
    <col min="8962" max="8962" width="14.75" style="6" customWidth="1"/>
    <col min="8963" max="8963" width="13.25" style="6" customWidth="1"/>
    <col min="8964" max="8964" width="10.5" style="6" customWidth="1"/>
    <col min="8965" max="8965" width="13.25" style="6" customWidth="1"/>
    <col min="8966" max="8966" width="10.5" style="6" customWidth="1"/>
    <col min="8967" max="8967" width="13.25" style="6" customWidth="1"/>
    <col min="8968" max="8969" width="9.375" style="6" customWidth="1"/>
    <col min="8970" max="9216" width="9" style="6"/>
    <col min="9217" max="9217" width="6.5" style="6" customWidth="1"/>
    <col min="9218" max="9218" width="14.75" style="6" customWidth="1"/>
    <col min="9219" max="9219" width="13.25" style="6" customWidth="1"/>
    <col min="9220" max="9220" width="10.5" style="6" customWidth="1"/>
    <col min="9221" max="9221" width="13.25" style="6" customWidth="1"/>
    <col min="9222" max="9222" width="10.5" style="6" customWidth="1"/>
    <col min="9223" max="9223" width="13.25" style="6" customWidth="1"/>
    <col min="9224" max="9225" width="9.375" style="6" customWidth="1"/>
    <col min="9226" max="9472" width="9" style="6"/>
    <col min="9473" max="9473" width="6.5" style="6" customWidth="1"/>
    <col min="9474" max="9474" width="14.75" style="6" customWidth="1"/>
    <col min="9475" max="9475" width="13.25" style="6" customWidth="1"/>
    <col min="9476" max="9476" width="10.5" style="6" customWidth="1"/>
    <col min="9477" max="9477" width="13.25" style="6" customWidth="1"/>
    <col min="9478" max="9478" width="10.5" style="6" customWidth="1"/>
    <col min="9479" max="9479" width="13.25" style="6" customWidth="1"/>
    <col min="9480" max="9481" width="9.375" style="6" customWidth="1"/>
    <col min="9482" max="9728" width="9" style="6"/>
    <col min="9729" max="9729" width="6.5" style="6" customWidth="1"/>
    <col min="9730" max="9730" width="14.75" style="6" customWidth="1"/>
    <col min="9731" max="9731" width="13.25" style="6" customWidth="1"/>
    <col min="9732" max="9732" width="10.5" style="6" customWidth="1"/>
    <col min="9733" max="9733" width="13.25" style="6" customWidth="1"/>
    <col min="9734" max="9734" width="10.5" style="6" customWidth="1"/>
    <col min="9735" max="9735" width="13.25" style="6" customWidth="1"/>
    <col min="9736" max="9737" width="9.375" style="6" customWidth="1"/>
    <col min="9738" max="9984" width="9" style="6"/>
    <col min="9985" max="9985" width="6.5" style="6" customWidth="1"/>
    <col min="9986" max="9986" width="14.75" style="6" customWidth="1"/>
    <col min="9987" max="9987" width="13.25" style="6" customWidth="1"/>
    <col min="9988" max="9988" width="10.5" style="6" customWidth="1"/>
    <col min="9989" max="9989" width="13.25" style="6" customWidth="1"/>
    <col min="9990" max="9990" width="10.5" style="6" customWidth="1"/>
    <col min="9991" max="9991" width="13.25" style="6" customWidth="1"/>
    <col min="9992" max="9993" width="9.375" style="6" customWidth="1"/>
    <col min="9994" max="10240" width="9" style="6"/>
    <col min="10241" max="10241" width="6.5" style="6" customWidth="1"/>
    <col min="10242" max="10242" width="14.75" style="6" customWidth="1"/>
    <col min="10243" max="10243" width="13.25" style="6" customWidth="1"/>
    <col min="10244" max="10244" width="10.5" style="6" customWidth="1"/>
    <col min="10245" max="10245" width="13.25" style="6" customWidth="1"/>
    <col min="10246" max="10246" width="10.5" style="6" customWidth="1"/>
    <col min="10247" max="10247" width="13.25" style="6" customWidth="1"/>
    <col min="10248" max="10249" width="9.375" style="6" customWidth="1"/>
    <col min="10250" max="10496" width="9" style="6"/>
    <col min="10497" max="10497" width="6.5" style="6" customWidth="1"/>
    <col min="10498" max="10498" width="14.75" style="6" customWidth="1"/>
    <col min="10499" max="10499" width="13.25" style="6" customWidth="1"/>
    <col min="10500" max="10500" width="10.5" style="6" customWidth="1"/>
    <col min="10501" max="10501" width="13.25" style="6" customWidth="1"/>
    <col min="10502" max="10502" width="10.5" style="6" customWidth="1"/>
    <col min="10503" max="10503" width="13.25" style="6" customWidth="1"/>
    <col min="10504" max="10505" width="9.375" style="6" customWidth="1"/>
    <col min="10506" max="10752" width="9" style="6"/>
    <col min="10753" max="10753" width="6.5" style="6" customWidth="1"/>
    <col min="10754" max="10754" width="14.75" style="6" customWidth="1"/>
    <col min="10755" max="10755" width="13.25" style="6" customWidth="1"/>
    <col min="10756" max="10756" width="10.5" style="6" customWidth="1"/>
    <col min="10757" max="10757" width="13.25" style="6" customWidth="1"/>
    <col min="10758" max="10758" width="10.5" style="6" customWidth="1"/>
    <col min="10759" max="10759" width="13.25" style="6" customWidth="1"/>
    <col min="10760" max="10761" width="9.375" style="6" customWidth="1"/>
    <col min="10762" max="11008" width="9" style="6"/>
    <col min="11009" max="11009" width="6.5" style="6" customWidth="1"/>
    <col min="11010" max="11010" width="14.75" style="6" customWidth="1"/>
    <col min="11011" max="11011" width="13.25" style="6" customWidth="1"/>
    <col min="11012" max="11012" width="10.5" style="6" customWidth="1"/>
    <col min="11013" max="11013" width="13.25" style="6" customWidth="1"/>
    <col min="11014" max="11014" width="10.5" style="6" customWidth="1"/>
    <col min="11015" max="11015" width="13.25" style="6" customWidth="1"/>
    <col min="11016" max="11017" width="9.375" style="6" customWidth="1"/>
    <col min="11018" max="11264" width="9" style="6"/>
    <col min="11265" max="11265" width="6.5" style="6" customWidth="1"/>
    <col min="11266" max="11266" width="14.75" style="6" customWidth="1"/>
    <col min="11267" max="11267" width="13.25" style="6" customWidth="1"/>
    <col min="11268" max="11268" width="10.5" style="6" customWidth="1"/>
    <col min="11269" max="11269" width="13.25" style="6" customWidth="1"/>
    <col min="11270" max="11270" width="10.5" style="6" customWidth="1"/>
    <col min="11271" max="11271" width="13.25" style="6" customWidth="1"/>
    <col min="11272" max="11273" width="9.375" style="6" customWidth="1"/>
    <col min="11274" max="11520" width="9" style="6"/>
    <col min="11521" max="11521" width="6.5" style="6" customWidth="1"/>
    <col min="11522" max="11522" width="14.75" style="6" customWidth="1"/>
    <col min="11523" max="11523" width="13.25" style="6" customWidth="1"/>
    <col min="11524" max="11524" width="10.5" style="6" customWidth="1"/>
    <col min="11525" max="11525" width="13.25" style="6" customWidth="1"/>
    <col min="11526" max="11526" width="10.5" style="6" customWidth="1"/>
    <col min="11527" max="11527" width="13.25" style="6" customWidth="1"/>
    <col min="11528" max="11529" width="9.375" style="6" customWidth="1"/>
    <col min="11530" max="11776" width="9" style="6"/>
    <col min="11777" max="11777" width="6.5" style="6" customWidth="1"/>
    <col min="11778" max="11778" width="14.75" style="6" customWidth="1"/>
    <col min="11779" max="11779" width="13.25" style="6" customWidth="1"/>
    <col min="11780" max="11780" width="10.5" style="6" customWidth="1"/>
    <col min="11781" max="11781" width="13.25" style="6" customWidth="1"/>
    <col min="11782" max="11782" width="10.5" style="6" customWidth="1"/>
    <col min="11783" max="11783" width="13.25" style="6" customWidth="1"/>
    <col min="11784" max="11785" width="9.375" style="6" customWidth="1"/>
    <col min="11786" max="12032" width="9" style="6"/>
    <col min="12033" max="12033" width="6.5" style="6" customWidth="1"/>
    <col min="12034" max="12034" width="14.75" style="6" customWidth="1"/>
    <col min="12035" max="12035" width="13.25" style="6" customWidth="1"/>
    <col min="12036" max="12036" width="10.5" style="6" customWidth="1"/>
    <col min="12037" max="12037" width="13.25" style="6" customWidth="1"/>
    <col min="12038" max="12038" width="10.5" style="6" customWidth="1"/>
    <col min="12039" max="12039" width="13.25" style="6" customWidth="1"/>
    <col min="12040" max="12041" width="9.375" style="6" customWidth="1"/>
    <col min="12042" max="12288" width="9" style="6"/>
    <col min="12289" max="12289" width="6.5" style="6" customWidth="1"/>
    <col min="12290" max="12290" width="14.75" style="6" customWidth="1"/>
    <col min="12291" max="12291" width="13.25" style="6" customWidth="1"/>
    <col min="12292" max="12292" width="10.5" style="6" customWidth="1"/>
    <col min="12293" max="12293" width="13.25" style="6" customWidth="1"/>
    <col min="12294" max="12294" width="10.5" style="6" customWidth="1"/>
    <col min="12295" max="12295" width="13.25" style="6" customWidth="1"/>
    <col min="12296" max="12297" width="9.375" style="6" customWidth="1"/>
    <col min="12298" max="12544" width="9" style="6"/>
    <col min="12545" max="12545" width="6.5" style="6" customWidth="1"/>
    <col min="12546" max="12546" width="14.75" style="6" customWidth="1"/>
    <col min="12547" max="12547" width="13.25" style="6" customWidth="1"/>
    <col min="12548" max="12548" width="10.5" style="6" customWidth="1"/>
    <col min="12549" max="12549" width="13.25" style="6" customWidth="1"/>
    <col min="12550" max="12550" width="10.5" style="6" customWidth="1"/>
    <col min="12551" max="12551" width="13.25" style="6" customWidth="1"/>
    <col min="12552" max="12553" width="9.375" style="6" customWidth="1"/>
    <col min="12554" max="12800" width="9" style="6"/>
    <col min="12801" max="12801" width="6.5" style="6" customWidth="1"/>
    <col min="12802" max="12802" width="14.75" style="6" customWidth="1"/>
    <col min="12803" max="12803" width="13.25" style="6" customWidth="1"/>
    <col min="12804" max="12804" width="10.5" style="6" customWidth="1"/>
    <col min="12805" max="12805" width="13.25" style="6" customWidth="1"/>
    <col min="12806" max="12806" width="10.5" style="6" customWidth="1"/>
    <col min="12807" max="12807" width="13.25" style="6" customWidth="1"/>
    <col min="12808" max="12809" width="9.375" style="6" customWidth="1"/>
    <col min="12810" max="13056" width="9" style="6"/>
    <col min="13057" max="13057" width="6.5" style="6" customWidth="1"/>
    <col min="13058" max="13058" width="14.75" style="6" customWidth="1"/>
    <col min="13059" max="13059" width="13.25" style="6" customWidth="1"/>
    <col min="13060" max="13060" width="10.5" style="6" customWidth="1"/>
    <col min="13061" max="13061" width="13.25" style="6" customWidth="1"/>
    <col min="13062" max="13062" width="10.5" style="6" customWidth="1"/>
    <col min="13063" max="13063" width="13.25" style="6" customWidth="1"/>
    <col min="13064" max="13065" width="9.375" style="6" customWidth="1"/>
    <col min="13066" max="13312" width="9" style="6"/>
    <col min="13313" max="13313" width="6.5" style="6" customWidth="1"/>
    <col min="13314" max="13314" width="14.75" style="6" customWidth="1"/>
    <col min="13315" max="13315" width="13.25" style="6" customWidth="1"/>
    <col min="13316" max="13316" width="10.5" style="6" customWidth="1"/>
    <col min="13317" max="13317" width="13.25" style="6" customWidth="1"/>
    <col min="13318" max="13318" width="10.5" style="6" customWidth="1"/>
    <col min="13319" max="13319" width="13.25" style="6" customWidth="1"/>
    <col min="13320" max="13321" width="9.375" style="6" customWidth="1"/>
    <col min="13322" max="13568" width="9" style="6"/>
    <col min="13569" max="13569" width="6.5" style="6" customWidth="1"/>
    <col min="13570" max="13570" width="14.75" style="6" customWidth="1"/>
    <col min="13571" max="13571" width="13.25" style="6" customWidth="1"/>
    <col min="13572" max="13572" width="10.5" style="6" customWidth="1"/>
    <col min="13573" max="13573" width="13.25" style="6" customWidth="1"/>
    <col min="13574" max="13574" width="10.5" style="6" customWidth="1"/>
    <col min="13575" max="13575" width="13.25" style="6" customWidth="1"/>
    <col min="13576" max="13577" width="9.375" style="6" customWidth="1"/>
    <col min="13578" max="13824" width="9" style="6"/>
    <col min="13825" max="13825" width="6.5" style="6" customWidth="1"/>
    <col min="13826" max="13826" width="14.75" style="6" customWidth="1"/>
    <col min="13827" max="13827" width="13.25" style="6" customWidth="1"/>
    <col min="13828" max="13828" width="10.5" style="6" customWidth="1"/>
    <col min="13829" max="13829" width="13.25" style="6" customWidth="1"/>
    <col min="13830" max="13830" width="10.5" style="6" customWidth="1"/>
    <col min="13831" max="13831" width="13.25" style="6" customWidth="1"/>
    <col min="13832" max="13833" width="9.375" style="6" customWidth="1"/>
    <col min="13834" max="14080" width="9" style="6"/>
    <col min="14081" max="14081" width="6.5" style="6" customWidth="1"/>
    <col min="14082" max="14082" width="14.75" style="6" customWidth="1"/>
    <col min="14083" max="14083" width="13.25" style="6" customWidth="1"/>
    <col min="14084" max="14084" width="10.5" style="6" customWidth="1"/>
    <col min="14085" max="14085" width="13.25" style="6" customWidth="1"/>
    <col min="14086" max="14086" width="10.5" style="6" customWidth="1"/>
    <col min="14087" max="14087" width="13.25" style="6" customWidth="1"/>
    <col min="14088" max="14089" width="9.375" style="6" customWidth="1"/>
    <col min="14090" max="14336" width="9" style="6"/>
    <col min="14337" max="14337" width="6.5" style="6" customWidth="1"/>
    <col min="14338" max="14338" width="14.75" style="6" customWidth="1"/>
    <col min="14339" max="14339" width="13.25" style="6" customWidth="1"/>
    <col min="14340" max="14340" width="10.5" style="6" customWidth="1"/>
    <col min="14341" max="14341" width="13.25" style="6" customWidth="1"/>
    <col min="14342" max="14342" width="10.5" style="6" customWidth="1"/>
    <col min="14343" max="14343" width="13.25" style="6" customWidth="1"/>
    <col min="14344" max="14345" width="9.375" style="6" customWidth="1"/>
    <col min="14346" max="14592" width="9" style="6"/>
    <col min="14593" max="14593" width="6.5" style="6" customWidth="1"/>
    <col min="14594" max="14594" width="14.75" style="6" customWidth="1"/>
    <col min="14595" max="14595" width="13.25" style="6" customWidth="1"/>
    <col min="14596" max="14596" width="10.5" style="6" customWidth="1"/>
    <col min="14597" max="14597" width="13.25" style="6" customWidth="1"/>
    <col min="14598" max="14598" width="10.5" style="6" customWidth="1"/>
    <col min="14599" max="14599" width="13.25" style="6" customWidth="1"/>
    <col min="14600" max="14601" width="9.375" style="6" customWidth="1"/>
    <col min="14602" max="14848" width="9" style="6"/>
    <col min="14849" max="14849" width="6.5" style="6" customWidth="1"/>
    <col min="14850" max="14850" width="14.75" style="6" customWidth="1"/>
    <col min="14851" max="14851" width="13.25" style="6" customWidth="1"/>
    <col min="14852" max="14852" width="10.5" style="6" customWidth="1"/>
    <col min="14853" max="14853" width="13.25" style="6" customWidth="1"/>
    <col min="14854" max="14854" width="10.5" style="6" customWidth="1"/>
    <col min="14855" max="14855" width="13.25" style="6" customWidth="1"/>
    <col min="14856" max="14857" width="9.375" style="6" customWidth="1"/>
    <col min="14858" max="15104" width="9" style="6"/>
    <col min="15105" max="15105" width="6.5" style="6" customWidth="1"/>
    <col min="15106" max="15106" width="14.75" style="6" customWidth="1"/>
    <col min="15107" max="15107" width="13.25" style="6" customWidth="1"/>
    <col min="15108" max="15108" width="10.5" style="6" customWidth="1"/>
    <col min="15109" max="15109" width="13.25" style="6" customWidth="1"/>
    <col min="15110" max="15110" width="10.5" style="6" customWidth="1"/>
    <col min="15111" max="15111" width="13.25" style="6" customWidth="1"/>
    <col min="15112" max="15113" width="9.375" style="6" customWidth="1"/>
    <col min="15114" max="15360" width="9" style="6"/>
    <col min="15361" max="15361" width="6.5" style="6" customWidth="1"/>
    <col min="15362" max="15362" width="14.75" style="6" customWidth="1"/>
    <col min="15363" max="15363" width="13.25" style="6" customWidth="1"/>
    <col min="15364" max="15364" width="10.5" style="6" customWidth="1"/>
    <col min="15365" max="15365" width="13.25" style="6" customWidth="1"/>
    <col min="15366" max="15366" width="10.5" style="6" customWidth="1"/>
    <col min="15367" max="15367" width="13.25" style="6" customWidth="1"/>
    <col min="15368" max="15369" width="9.375" style="6" customWidth="1"/>
    <col min="15370" max="15616" width="9" style="6"/>
    <col min="15617" max="15617" width="6.5" style="6" customWidth="1"/>
    <col min="15618" max="15618" width="14.75" style="6" customWidth="1"/>
    <col min="15619" max="15619" width="13.25" style="6" customWidth="1"/>
    <col min="15620" max="15620" width="10.5" style="6" customWidth="1"/>
    <col min="15621" max="15621" width="13.25" style="6" customWidth="1"/>
    <col min="15622" max="15622" width="10.5" style="6" customWidth="1"/>
    <col min="15623" max="15623" width="13.25" style="6" customWidth="1"/>
    <col min="15624" max="15625" width="9.375" style="6" customWidth="1"/>
    <col min="15626" max="15872" width="9" style="6"/>
    <col min="15873" max="15873" width="6.5" style="6" customWidth="1"/>
    <col min="15874" max="15874" width="14.75" style="6" customWidth="1"/>
    <col min="15875" max="15875" width="13.25" style="6" customWidth="1"/>
    <col min="15876" max="15876" width="10.5" style="6" customWidth="1"/>
    <col min="15877" max="15877" width="13.25" style="6" customWidth="1"/>
    <col min="15878" max="15878" width="10.5" style="6" customWidth="1"/>
    <col min="15879" max="15879" width="13.25" style="6" customWidth="1"/>
    <col min="15880" max="15881" width="9.375" style="6" customWidth="1"/>
    <col min="15882" max="16128" width="9" style="6"/>
    <col min="16129" max="16129" width="6.5" style="6" customWidth="1"/>
    <col min="16130" max="16130" width="14.75" style="6" customWidth="1"/>
    <col min="16131" max="16131" width="13.25" style="6" customWidth="1"/>
    <col min="16132" max="16132" width="10.5" style="6" customWidth="1"/>
    <col min="16133" max="16133" width="13.25" style="6" customWidth="1"/>
    <col min="16134" max="16134" width="10.5" style="6" customWidth="1"/>
    <col min="16135" max="16135" width="13.25" style="6" customWidth="1"/>
    <col min="16136" max="16137" width="9.375" style="6" customWidth="1"/>
    <col min="16138" max="16384" width="9" style="6"/>
  </cols>
  <sheetData>
    <row r="1" spans="1:9" ht="31.5" customHeight="1">
      <c r="A1" s="147" t="s">
        <v>1787</v>
      </c>
      <c r="B1" s="150"/>
      <c r="C1" s="998"/>
      <c r="D1" s="1261"/>
      <c r="E1" s="998"/>
      <c r="F1" s="1261"/>
      <c r="G1" s="998"/>
    </row>
    <row r="2" spans="1:9" ht="20.25" customHeight="1">
      <c r="A2" s="2228" t="s">
        <v>1788</v>
      </c>
      <c r="B2" s="2485"/>
      <c r="C2" s="2485"/>
      <c r="D2" s="2485"/>
      <c r="E2" s="2485"/>
      <c r="F2" s="2485"/>
      <c r="G2" s="2485"/>
    </row>
    <row r="3" spans="1:9" ht="21.75" customHeight="1">
      <c r="A3" s="2486" t="s">
        <v>1757</v>
      </c>
      <c r="B3" s="2487"/>
      <c r="C3" s="2457" t="s">
        <v>1789</v>
      </c>
      <c r="D3" s="1328"/>
      <c r="E3" s="2457" t="s">
        <v>1790</v>
      </c>
      <c r="F3" s="1328"/>
      <c r="G3" s="2496" t="s">
        <v>1759</v>
      </c>
    </row>
    <row r="4" spans="1:9" ht="9.75" customHeight="1">
      <c r="A4" s="2488"/>
      <c r="B4" s="2489"/>
      <c r="C4" s="2492"/>
      <c r="D4" s="2499" t="s">
        <v>1760</v>
      </c>
      <c r="E4" s="2494"/>
      <c r="F4" s="2499" t="s">
        <v>1760</v>
      </c>
      <c r="G4" s="2497"/>
    </row>
    <row r="5" spans="1:9" ht="35.25" customHeight="1">
      <c r="A5" s="2490"/>
      <c r="B5" s="2491"/>
      <c r="C5" s="2493"/>
      <c r="D5" s="2500"/>
      <c r="E5" s="2495"/>
      <c r="F5" s="2500"/>
      <c r="G5" s="2498"/>
    </row>
    <row r="6" spans="1:9" ht="42" customHeight="1">
      <c r="A6" s="1329"/>
      <c r="B6" s="1330" t="s">
        <v>1791</v>
      </c>
      <c r="C6" s="1331">
        <v>329480.54399999999</v>
      </c>
      <c r="D6" s="1332">
        <f t="shared" ref="D6:D17" si="0">C6/$C$18*100</f>
        <v>2.7909880968767498</v>
      </c>
      <c r="E6" s="1331">
        <v>99369.830596</v>
      </c>
      <c r="F6" s="1332">
        <f>E6/$E$18*100</f>
        <v>6.26981445589157</v>
      </c>
      <c r="G6" s="1333">
        <f>E6/C6*1000</f>
        <v>301.59544290420985</v>
      </c>
      <c r="H6" s="1311"/>
    </row>
    <row r="7" spans="1:9" ht="42" customHeight="1">
      <c r="A7" s="2505" t="s">
        <v>1792</v>
      </c>
      <c r="B7" s="1330" t="s">
        <v>1793</v>
      </c>
      <c r="C7" s="1331">
        <v>1861535.7262000002</v>
      </c>
      <c r="D7" s="1332">
        <f t="shared" si="0"/>
        <v>15.768834149232852</v>
      </c>
      <c r="E7" s="1331">
        <v>262179.69738500001</v>
      </c>
      <c r="F7" s="1332">
        <f t="shared" ref="F7:F17" si="1">E7/$E$18*100</f>
        <v>16.542425873592265</v>
      </c>
      <c r="G7" s="1333">
        <f t="shared" ref="G7:G17" si="2">E7/C7*1000</f>
        <v>140.84054025661598</v>
      </c>
      <c r="H7" s="1311"/>
    </row>
    <row r="8" spans="1:9" ht="42" customHeight="1">
      <c r="A8" s="2505"/>
      <c r="B8" s="1330" t="s">
        <v>1794</v>
      </c>
      <c r="C8" s="1331">
        <v>1852188.8570000001</v>
      </c>
      <c r="D8" s="1332">
        <f t="shared" si="0"/>
        <v>15.689658000123835</v>
      </c>
      <c r="E8" s="1331">
        <v>268647.56066800002</v>
      </c>
      <c r="F8" s="1332">
        <f t="shared" si="1"/>
        <v>16.950520588731248</v>
      </c>
      <c r="G8" s="1333">
        <f t="shared" si="2"/>
        <v>145.04328738006225</v>
      </c>
      <c r="H8" s="1311"/>
    </row>
    <row r="9" spans="1:9" ht="42" customHeight="1">
      <c r="A9" s="2505"/>
      <c r="B9" s="1334" t="s">
        <v>1795</v>
      </c>
      <c r="C9" s="1331">
        <v>2390836.625</v>
      </c>
      <c r="D9" s="1332">
        <f t="shared" si="0"/>
        <v>20.252475247679516</v>
      </c>
      <c r="E9" s="1331">
        <v>335748.17704699998</v>
      </c>
      <c r="F9" s="1332">
        <f t="shared" si="1"/>
        <v>21.184284620016854</v>
      </c>
      <c r="G9" s="1333">
        <f t="shared" si="2"/>
        <v>140.4312505238621</v>
      </c>
      <c r="H9" s="1311"/>
    </row>
    <row r="10" spans="1:9" ht="42" customHeight="1">
      <c r="A10" s="1335"/>
      <c r="B10" s="1334" t="s">
        <v>1796</v>
      </c>
      <c r="C10" s="1336">
        <v>6434041.7522</v>
      </c>
      <c r="D10" s="1337">
        <f t="shared" si="0"/>
        <v>54.501955493912959</v>
      </c>
      <c r="E10" s="1336">
        <v>965945.26569599996</v>
      </c>
      <c r="F10" s="1337">
        <f t="shared" si="1"/>
        <v>60.947045538231933</v>
      </c>
      <c r="G10" s="1338">
        <f t="shared" si="2"/>
        <v>150.13040059395217</v>
      </c>
      <c r="H10" s="1311"/>
    </row>
    <row r="11" spans="1:9" ht="42" customHeight="1">
      <c r="A11" s="2501" t="s">
        <v>1797</v>
      </c>
      <c r="B11" s="2506"/>
      <c r="C11" s="1339">
        <v>144405.55100000001</v>
      </c>
      <c r="D11" s="1337">
        <f t="shared" si="0"/>
        <v>1.2232411937620464</v>
      </c>
      <c r="E11" s="1339">
        <v>11762.4</v>
      </c>
      <c r="F11" s="1337">
        <f t="shared" si="1"/>
        <v>0.74215750508633394</v>
      </c>
      <c r="G11" s="1338">
        <f t="shared" si="2"/>
        <v>81.453932473828516</v>
      </c>
      <c r="H11" s="1311"/>
    </row>
    <row r="12" spans="1:9" ht="42" customHeight="1">
      <c r="A12" s="2507" t="s">
        <v>1798</v>
      </c>
      <c r="B12" s="2508"/>
      <c r="C12" s="1339">
        <v>12961.513000000001</v>
      </c>
      <c r="D12" s="1337">
        <f t="shared" si="0"/>
        <v>0.10979534045115957</v>
      </c>
      <c r="E12" s="1339">
        <v>1063.6624624715801</v>
      </c>
      <c r="F12" s="1337">
        <f t="shared" si="1"/>
        <v>6.7112585815980938E-2</v>
      </c>
      <c r="G12" s="1338">
        <f t="shared" si="2"/>
        <v>82.063140504629359</v>
      </c>
      <c r="H12" s="1311"/>
      <c r="I12" s="763"/>
    </row>
    <row r="13" spans="1:9" ht="42" customHeight="1">
      <c r="A13" s="2501" t="s">
        <v>1799</v>
      </c>
      <c r="B13" s="2502"/>
      <c r="C13" s="1339">
        <v>8.2769999999999992</v>
      </c>
      <c r="D13" s="1337">
        <f t="shared" si="0"/>
        <v>7.0113422168711906E-5</v>
      </c>
      <c r="E13" s="1339">
        <v>0.69121952842161205</v>
      </c>
      <c r="F13" s="1337">
        <f t="shared" si="1"/>
        <v>4.3613017809319175E-5</v>
      </c>
      <c r="G13" s="1338">
        <f t="shared" si="2"/>
        <v>83.510876938699056</v>
      </c>
      <c r="H13" s="1311"/>
      <c r="I13" s="763"/>
    </row>
    <row r="14" spans="1:9" ht="42" customHeight="1">
      <c r="A14" s="2501" t="s">
        <v>1800</v>
      </c>
      <c r="B14" s="2502"/>
      <c r="C14" s="1339">
        <v>24886.830999999998</v>
      </c>
      <c r="D14" s="1337">
        <f t="shared" si="0"/>
        <v>0.21081320385941604</v>
      </c>
      <c r="E14" s="1339">
        <v>2397.3236146249701</v>
      </c>
      <c r="F14" s="1337">
        <f t="shared" si="1"/>
        <v>0.15126094272551688</v>
      </c>
      <c r="G14" s="1338">
        <f t="shared" si="2"/>
        <v>96.329002861994383</v>
      </c>
      <c r="H14" s="1311"/>
      <c r="I14" s="763"/>
    </row>
    <row r="15" spans="1:9" ht="42" customHeight="1">
      <c r="A15" s="2501" t="s">
        <v>1801</v>
      </c>
      <c r="B15" s="2502"/>
      <c r="C15" s="1339">
        <v>7241.3827999999994</v>
      </c>
      <c r="D15" s="1337">
        <f t="shared" si="0"/>
        <v>6.1340839596671394E-2</v>
      </c>
      <c r="E15" s="1339">
        <v>692.95302277956898</v>
      </c>
      <c r="F15" s="1337">
        <f t="shared" si="1"/>
        <v>4.3722393944103113E-2</v>
      </c>
      <c r="G15" s="1338">
        <f t="shared" si="2"/>
        <v>95.693466554422315</v>
      </c>
      <c r="H15" s="1311"/>
      <c r="I15" s="763"/>
    </row>
    <row r="16" spans="1:9" ht="42" customHeight="1">
      <c r="A16" s="2501" t="s">
        <v>1802</v>
      </c>
      <c r="B16" s="2502"/>
      <c r="C16" s="1339">
        <v>8283.7970000000005</v>
      </c>
      <c r="D16" s="1337">
        <f t="shared" si="0"/>
        <v>7.01709986977056E-2</v>
      </c>
      <c r="E16" s="1339">
        <v>813.08326980157904</v>
      </c>
      <c r="F16" s="1337">
        <f t="shared" si="1"/>
        <v>5.1302102542285455E-2</v>
      </c>
      <c r="G16" s="1338">
        <f t="shared" si="2"/>
        <v>98.153451829104327</v>
      </c>
      <c r="H16" s="1311"/>
      <c r="I16" s="763"/>
    </row>
    <row r="17" spans="1:9" ht="42" customHeight="1">
      <c r="A17" s="2503" t="s">
        <v>1803</v>
      </c>
      <c r="B17" s="2504"/>
      <c r="C17" s="1340">
        <v>5173328.5162960002</v>
      </c>
      <c r="D17" s="1341">
        <f t="shared" si="0"/>
        <v>43.82261281629787</v>
      </c>
      <c r="E17" s="1340">
        <v>602216.30446279398</v>
      </c>
      <c r="F17" s="1341">
        <f t="shared" si="1"/>
        <v>37.99729222288132</v>
      </c>
      <c r="G17" s="1342">
        <f t="shared" si="2"/>
        <v>116.40789920180225</v>
      </c>
      <c r="H17" s="1311"/>
      <c r="I17" s="763"/>
    </row>
    <row r="18" spans="1:9" ht="42" customHeight="1">
      <c r="A18" s="1343" t="s">
        <v>1804</v>
      </c>
      <c r="B18" s="1344"/>
      <c r="C18" s="1345">
        <f>SUM(C10:C17)</f>
        <v>11805157.620296001</v>
      </c>
      <c r="D18" s="1346">
        <v>100</v>
      </c>
      <c r="E18" s="1345">
        <f>SUM(E10:E17)+1</f>
        <v>1584892.6837480003</v>
      </c>
      <c r="F18" s="1347">
        <v>100</v>
      </c>
      <c r="G18" s="1348">
        <f>E18/C18*1000</f>
        <v>134.25425858128111</v>
      </c>
      <c r="H18" s="1311"/>
    </row>
    <row r="19" spans="1:9" s="5" customFormat="1" ht="12" customHeight="1">
      <c r="C19" s="958"/>
      <c r="E19" s="958"/>
      <c r="F19" s="1326"/>
      <c r="G19" s="958"/>
    </row>
    <row r="20" spans="1:9" s="360" customFormat="1" ht="27" customHeight="1">
      <c r="A20" s="142">
        <v>118</v>
      </c>
      <c r="B20" s="142"/>
      <c r="C20" s="1325"/>
      <c r="E20" s="1325"/>
      <c r="F20" s="1325"/>
      <c r="G20" s="1349"/>
    </row>
    <row r="21" spans="1:9" s="5" customFormat="1" ht="27" customHeight="1">
      <c r="C21" s="958"/>
      <c r="E21" s="958"/>
      <c r="F21" s="1326"/>
      <c r="G21" s="958"/>
    </row>
    <row r="22" spans="1:9" ht="27" customHeight="1"/>
    <row r="23" spans="1:9" ht="27" customHeight="1"/>
    <row r="24" spans="1:9" ht="27" customHeight="1"/>
  </sheetData>
  <mergeCells count="15">
    <mergeCell ref="A16:B16"/>
    <mergeCell ref="A17:B17"/>
    <mergeCell ref="A7:A9"/>
    <mergeCell ref="A11:B11"/>
    <mergeCell ref="A12:B12"/>
    <mergeCell ref="A13:B13"/>
    <mergeCell ref="A14:B14"/>
    <mergeCell ref="A15:B15"/>
    <mergeCell ref="A2:G2"/>
    <mergeCell ref="A3:B5"/>
    <mergeCell ref="C3:C5"/>
    <mergeCell ref="E3:E5"/>
    <mergeCell ref="G3:G5"/>
    <mergeCell ref="D4:D5"/>
    <mergeCell ref="F4:F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/>
  </sheetPr>
  <dimension ref="A1:K41"/>
  <sheetViews>
    <sheetView view="pageBreakPreview" zoomScaleNormal="100" zoomScaleSheetLayoutView="100" workbookViewId="0">
      <pane xSplit="1" ySplit="5" topLeftCell="B12" activePane="bottomRight" state="frozen"/>
      <selection activeCell="A32" sqref="A32"/>
      <selection pane="topRight" activeCell="A32" sqref="A32"/>
      <selection pane="bottomLeft" activeCell="A32" sqref="A32"/>
      <selection pane="bottomRight" sqref="A1:XFD1048576"/>
    </sheetView>
  </sheetViews>
  <sheetFormatPr defaultRowHeight="11.25"/>
  <cols>
    <col min="1" max="1" width="12.125" style="6" customWidth="1"/>
    <col min="2" max="2" width="17.5" style="1290" customWidth="1"/>
    <col min="3" max="4" width="17.5" style="763" customWidth="1"/>
    <col min="5" max="5" width="17.5" style="1327" customWidth="1"/>
    <col min="6" max="7" width="13.875" style="763" customWidth="1"/>
    <col min="8" max="8" width="13.875" style="1327" customWidth="1"/>
    <col min="9" max="9" width="13.875" style="763" customWidth="1"/>
    <col min="10" max="10" width="13.875" style="1327" customWidth="1"/>
    <col min="11" max="11" width="12.125" style="6" customWidth="1"/>
    <col min="12" max="256" width="9" style="6"/>
    <col min="257" max="257" width="12.125" style="6" customWidth="1"/>
    <col min="258" max="261" width="17.5" style="6" customWidth="1"/>
    <col min="262" max="266" width="13.875" style="6" customWidth="1"/>
    <col min="267" max="267" width="12.125" style="6" customWidth="1"/>
    <col min="268" max="512" width="9" style="6"/>
    <col min="513" max="513" width="12.125" style="6" customWidth="1"/>
    <col min="514" max="517" width="17.5" style="6" customWidth="1"/>
    <col min="518" max="522" width="13.875" style="6" customWidth="1"/>
    <col min="523" max="523" width="12.125" style="6" customWidth="1"/>
    <col min="524" max="768" width="9" style="6"/>
    <col min="769" max="769" width="12.125" style="6" customWidth="1"/>
    <col min="770" max="773" width="17.5" style="6" customWidth="1"/>
    <col min="774" max="778" width="13.875" style="6" customWidth="1"/>
    <col min="779" max="779" width="12.125" style="6" customWidth="1"/>
    <col min="780" max="1024" width="9" style="6"/>
    <col min="1025" max="1025" width="12.125" style="6" customWidth="1"/>
    <col min="1026" max="1029" width="17.5" style="6" customWidth="1"/>
    <col min="1030" max="1034" width="13.875" style="6" customWidth="1"/>
    <col min="1035" max="1035" width="12.125" style="6" customWidth="1"/>
    <col min="1036" max="1280" width="9" style="6"/>
    <col min="1281" max="1281" width="12.125" style="6" customWidth="1"/>
    <col min="1282" max="1285" width="17.5" style="6" customWidth="1"/>
    <col min="1286" max="1290" width="13.875" style="6" customWidth="1"/>
    <col min="1291" max="1291" width="12.125" style="6" customWidth="1"/>
    <col min="1292" max="1536" width="9" style="6"/>
    <col min="1537" max="1537" width="12.125" style="6" customWidth="1"/>
    <col min="1538" max="1541" width="17.5" style="6" customWidth="1"/>
    <col min="1542" max="1546" width="13.875" style="6" customWidth="1"/>
    <col min="1547" max="1547" width="12.125" style="6" customWidth="1"/>
    <col min="1548" max="1792" width="9" style="6"/>
    <col min="1793" max="1793" width="12.125" style="6" customWidth="1"/>
    <col min="1794" max="1797" width="17.5" style="6" customWidth="1"/>
    <col min="1798" max="1802" width="13.875" style="6" customWidth="1"/>
    <col min="1803" max="1803" width="12.125" style="6" customWidth="1"/>
    <col min="1804" max="2048" width="9" style="6"/>
    <col min="2049" max="2049" width="12.125" style="6" customWidth="1"/>
    <col min="2050" max="2053" width="17.5" style="6" customWidth="1"/>
    <col min="2054" max="2058" width="13.875" style="6" customWidth="1"/>
    <col min="2059" max="2059" width="12.125" style="6" customWidth="1"/>
    <col min="2060" max="2304" width="9" style="6"/>
    <col min="2305" max="2305" width="12.125" style="6" customWidth="1"/>
    <col min="2306" max="2309" width="17.5" style="6" customWidth="1"/>
    <col min="2310" max="2314" width="13.875" style="6" customWidth="1"/>
    <col min="2315" max="2315" width="12.125" style="6" customWidth="1"/>
    <col min="2316" max="2560" width="9" style="6"/>
    <col min="2561" max="2561" width="12.125" style="6" customWidth="1"/>
    <col min="2562" max="2565" width="17.5" style="6" customWidth="1"/>
    <col min="2566" max="2570" width="13.875" style="6" customWidth="1"/>
    <col min="2571" max="2571" width="12.125" style="6" customWidth="1"/>
    <col min="2572" max="2816" width="9" style="6"/>
    <col min="2817" max="2817" width="12.125" style="6" customWidth="1"/>
    <col min="2818" max="2821" width="17.5" style="6" customWidth="1"/>
    <col min="2822" max="2826" width="13.875" style="6" customWidth="1"/>
    <col min="2827" max="2827" width="12.125" style="6" customWidth="1"/>
    <col min="2828" max="3072" width="9" style="6"/>
    <col min="3073" max="3073" width="12.125" style="6" customWidth="1"/>
    <col min="3074" max="3077" width="17.5" style="6" customWidth="1"/>
    <col min="3078" max="3082" width="13.875" style="6" customWidth="1"/>
    <col min="3083" max="3083" width="12.125" style="6" customWidth="1"/>
    <col min="3084" max="3328" width="9" style="6"/>
    <col min="3329" max="3329" width="12.125" style="6" customWidth="1"/>
    <col min="3330" max="3333" width="17.5" style="6" customWidth="1"/>
    <col min="3334" max="3338" width="13.875" style="6" customWidth="1"/>
    <col min="3339" max="3339" width="12.125" style="6" customWidth="1"/>
    <col min="3340" max="3584" width="9" style="6"/>
    <col min="3585" max="3585" width="12.125" style="6" customWidth="1"/>
    <col min="3586" max="3589" width="17.5" style="6" customWidth="1"/>
    <col min="3590" max="3594" width="13.875" style="6" customWidth="1"/>
    <col min="3595" max="3595" width="12.125" style="6" customWidth="1"/>
    <col min="3596" max="3840" width="9" style="6"/>
    <col min="3841" max="3841" width="12.125" style="6" customWidth="1"/>
    <col min="3842" max="3845" width="17.5" style="6" customWidth="1"/>
    <col min="3846" max="3850" width="13.875" style="6" customWidth="1"/>
    <col min="3851" max="3851" width="12.125" style="6" customWidth="1"/>
    <col min="3852" max="4096" width="9" style="6"/>
    <col min="4097" max="4097" width="12.125" style="6" customWidth="1"/>
    <col min="4098" max="4101" width="17.5" style="6" customWidth="1"/>
    <col min="4102" max="4106" width="13.875" style="6" customWidth="1"/>
    <col min="4107" max="4107" width="12.125" style="6" customWidth="1"/>
    <col min="4108" max="4352" width="9" style="6"/>
    <col min="4353" max="4353" width="12.125" style="6" customWidth="1"/>
    <col min="4354" max="4357" width="17.5" style="6" customWidth="1"/>
    <col min="4358" max="4362" width="13.875" style="6" customWidth="1"/>
    <col min="4363" max="4363" width="12.125" style="6" customWidth="1"/>
    <col min="4364" max="4608" width="9" style="6"/>
    <col min="4609" max="4609" width="12.125" style="6" customWidth="1"/>
    <col min="4610" max="4613" width="17.5" style="6" customWidth="1"/>
    <col min="4614" max="4618" width="13.875" style="6" customWidth="1"/>
    <col min="4619" max="4619" width="12.125" style="6" customWidth="1"/>
    <col min="4620" max="4864" width="9" style="6"/>
    <col min="4865" max="4865" width="12.125" style="6" customWidth="1"/>
    <col min="4866" max="4869" width="17.5" style="6" customWidth="1"/>
    <col min="4870" max="4874" width="13.875" style="6" customWidth="1"/>
    <col min="4875" max="4875" width="12.125" style="6" customWidth="1"/>
    <col min="4876" max="5120" width="9" style="6"/>
    <col min="5121" max="5121" width="12.125" style="6" customWidth="1"/>
    <col min="5122" max="5125" width="17.5" style="6" customWidth="1"/>
    <col min="5126" max="5130" width="13.875" style="6" customWidth="1"/>
    <col min="5131" max="5131" width="12.125" style="6" customWidth="1"/>
    <col min="5132" max="5376" width="9" style="6"/>
    <col min="5377" max="5377" width="12.125" style="6" customWidth="1"/>
    <col min="5378" max="5381" width="17.5" style="6" customWidth="1"/>
    <col min="5382" max="5386" width="13.875" style="6" customWidth="1"/>
    <col min="5387" max="5387" width="12.125" style="6" customWidth="1"/>
    <col min="5388" max="5632" width="9" style="6"/>
    <col min="5633" max="5633" width="12.125" style="6" customWidth="1"/>
    <col min="5634" max="5637" width="17.5" style="6" customWidth="1"/>
    <col min="5638" max="5642" width="13.875" style="6" customWidth="1"/>
    <col min="5643" max="5643" width="12.125" style="6" customWidth="1"/>
    <col min="5644" max="5888" width="9" style="6"/>
    <col min="5889" max="5889" width="12.125" style="6" customWidth="1"/>
    <col min="5890" max="5893" width="17.5" style="6" customWidth="1"/>
    <col min="5894" max="5898" width="13.875" style="6" customWidth="1"/>
    <col min="5899" max="5899" width="12.125" style="6" customWidth="1"/>
    <col min="5900" max="6144" width="9" style="6"/>
    <col min="6145" max="6145" width="12.125" style="6" customWidth="1"/>
    <col min="6146" max="6149" width="17.5" style="6" customWidth="1"/>
    <col min="6150" max="6154" width="13.875" style="6" customWidth="1"/>
    <col min="6155" max="6155" width="12.125" style="6" customWidth="1"/>
    <col min="6156" max="6400" width="9" style="6"/>
    <col min="6401" max="6401" width="12.125" style="6" customWidth="1"/>
    <col min="6402" max="6405" width="17.5" style="6" customWidth="1"/>
    <col min="6406" max="6410" width="13.875" style="6" customWidth="1"/>
    <col min="6411" max="6411" width="12.125" style="6" customWidth="1"/>
    <col min="6412" max="6656" width="9" style="6"/>
    <col min="6657" max="6657" width="12.125" style="6" customWidth="1"/>
    <col min="6658" max="6661" width="17.5" style="6" customWidth="1"/>
    <col min="6662" max="6666" width="13.875" style="6" customWidth="1"/>
    <col min="6667" max="6667" width="12.125" style="6" customWidth="1"/>
    <col min="6668" max="6912" width="9" style="6"/>
    <col min="6913" max="6913" width="12.125" style="6" customWidth="1"/>
    <col min="6914" max="6917" width="17.5" style="6" customWidth="1"/>
    <col min="6918" max="6922" width="13.875" style="6" customWidth="1"/>
    <col min="6923" max="6923" width="12.125" style="6" customWidth="1"/>
    <col min="6924" max="7168" width="9" style="6"/>
    <col min="7169" max="7169" width="12.125" style="6" customWidth="1"/>
    <col min="7170" max="7173" width="17.5" style="6" customWidth="1"/>
    <col min="7174" max="7178" width="13.875" style="6" customWidth="1"/>
    <col min="7179" max="7179" width="12.125" style="6" customWidth="1"/>
    <col min="7180" max="7424" width="9" style="6"/>
    <col min="7425" max="7425" width="12.125" style="6" customWidth="1"/>
    <col min="7426" max="7429" width="17.5" style="6" customWidth="1"/>
    <col min="7430" max="7434" width="13.875" style="6" customWidth="1"/>
    <col min="7435" max="7435" width="12.125" style="6" customWidth="1"/>
    <col min="7436" max="7680" width="9" style="6"/>
    <col min="7681" max="7681" width="12.125" style="6" customWidth="1"/>
    <col min="7682" max="7685" width="17.5" style="6" customWidth="1"/>
    <col min="7686" max="7690" width="13.875" style="6" customWidth="1"/>
    <col min="7691" max="7691" width="12.125" style="6" customWidth="1"/>
    <col min="7692" max="7936" width="9" style="6"/>
    <col min="7937" max="7937" width="12.125" style="6" customWidth="1"/>
    <col min="7938" max="7941" width="17.5" style="6" customWidth="1"/>
    <col min="7942" max="7946" width="13.875" style="6" customWidth="1"/>
    <col min="7947" max="7947" width="12.125" style="6" customWidth="1"/>
    <col min="7948" max="8192" width="9" style="6"/>
    <col min="8193" max="8193" width="12.125" style="6" customWidth="1"/>
    <col min="8194" max="8197" width="17.5" style="6" customWidth="1"/>
    <col min="8198" max="8202" width="13.875" style="6" customWidth="1"/>
    <col min="8203" max="8203" width="12.125" style="6" customWidth="1"/>
    <col min="8204" max="8448" width="9" style="6"/>
    <col min="8449" max="8449" width="12.125" style="6" customWidth="1"/>
    <col min="8450" max="8453" width="17.5" style="6" customWidth="1"/>
    <col min="8454" max="8458" width="13.875" style="6" customWidth="1"/>
    <col min="8459" max="8459" width="12.125" style="6" customWidth="1"/>
    <col min="8460" max="8704" width="9" style="6"/>
    <col min="8705" max="8705" width="12.125" style="6" customWidth="1"/>
    <col min="8706" max="8709" width="17.5" style="6" customWidth="1"/>
    <col min="8710" max="8714" width="13.875" style="6" customWidth="1"/>
    <col min="8715" max="8715" width="12.125" style="6" customWidth="1"/>
    <col min="8716" max="8960" width="9" style="6"/>
    <col min="8961" max="8961" width="12.125" style="6" customWidth="1"/>
    <col min="8962" max="8965" width="17.5" style="6" customWidth="1"/>
    <col min="8966" max="8970" width="13.875" style="6" customWidth="1"/>
    <col min="8971" max="8971" width="12.125" style="6" customWidth="1"/>
    <col min="8972" max="9216" width="9" style="6"/>
    <col min="9217" max="9217" width="12.125" style="6" customWidth="1"/>
    <col min="9218" max="9221" width="17.5" style="6" customWidth="1"/>
    <col min="9222" max="9226" width="13.875" style="6" customWidth="1"/>
    <col min="9227" max="9227" width="12.125" style="6" customWidth="1"/>
    <col min="9228" max="9472" width="9" style="6"/>
    <col min="9473" max="9473" width="12.125" style="6" customWidth="1"/>
    <col min="9474" max="9477" width="17.5" style="6" customWidth="1"/>
    <col min="9478" max="9482" width="13.875" style="6" customWidth="1"/>
    <col min="9483" max="9483" width="12.125" style="6" customWidth="1"/>
    <col min="9484" max="9728" width="9" style="6"/>
    <col min="9729" max="9729" width="12.125" style="6" customWidth="1"/>
    <col min="9730" max="9733" width="17.5" style="6" customWidth="1"/>
    <col min="9734" max="9738" width="13.875" style="6" customWidth="1"/>
    <col min="9739" max="9739" width="12.125" style="6" customWidth="1"/>
    <col min="9740" max="9984" width="9" style="6"/>
    <col min="9985" max="9985" width="12.125" style="6" customWidth="1"/>
    <col min="9986" max="9989" width="17.5" style="6" customWidth="1"/>
    <col min="9990" max="9994" width="13.875" style="6" customWidth="1"/>
    <col min="9995" max="9995" width="12.125" style="6" customWidth="1"/>
    <col min="9996" max="10240" width="9" style="6"/>
    <col min="10241" max="10241" width="12.125" style="6" customWidth="1"/>
    <col min="10242" max="10245" width="17.5" style="6" customWidth="1"/>
    <col min="10246" max="10250" width="13.875" style="6" customWidth="1"/>
    <col min="10251" max="10251" width="12.125" style="6" customWidth="1"/>
    <col min="10252" max="10496" width="9" style="6"/>
    <col min="10497" max="10497" width="12.125" style="6" customWidth="1"/>
    <col min="10498" max="10501" width="17.5" style="6" customWidth="1"/>
    <col min="10502" max="10506" width="13.875" style="6" customWidth="1"/>
    <col min="10507" max="10507" width="12.125" style="6" customWidth="1"/>
    <col min="10508" max="10752" width="9" style="6"/>
    <col min="10753" max="10753" width="12.125" style="6" customWidth="1"/>
    <col min="10754" max="10757" width="17.5" style="6" customWidth="1"/>
    <col min="10758" max="10762" width="13.875" style="6" customWidth="1"/>
    <col min="10763" max="10763" width="12.125" style="6" customWidth="1"/>
    <col min="10764" max="11008" width="9" style="6"/>
    <col min="11009" max="11009" width="12.125" style="6" customWidth="1"/>
    <col min="11010" max="11013" width="17.5" style="6" customWidth="1"/>
    <col min="11014" max="11018" width="13.875" style="6" customWidth="1"/>
    <col min="11019" max="11019" width="12.125" style="6" customWidth="1"/>
    <col min="11020" max="11264" width="9" style="6"/>
    <col min="11265" max="11265" width="12.125" style="6" customWidth="1"/>
    <col min="11266" max="11269" width="17.5" style="6" customWidth="1"/>
    <col min="11270" max="11274" width="13.875" style="6" customWidth="1"/>
    <col min="11275" max="11275" width="12.125" style="6" customWidth="1"/>
    <col min="11276" max="11520" width="9" style="6"/>
    <col min="11521" max="11521" width="12.125" style="6" customWidth="1"/>
    <col min="11522" max="11525" width="17.5" style="6" customWidth="1"/>
    <col min="11526" max="11530" width="13.875" style="6" customWidth="1"/>
    <col min="11531" max="11531" width="12.125" style="6" customWidth="1"/>
    <col min="11532" max="11776" width="9" style="6"/>
    <col min="11777" max="11777" width="12.125" style="6" customWidth="1"/>
    <col min="11778" max="11781" width="17.5" style="6" customWidth="1"/>
    <col min="11782" max="11786" width="13.875" style="6" customWidth="1"/>
    <col min="11787" max="11787" width="12.125" style="6" customWidth="1"/>
    <col min="11788" max="12032" width="9" style="6"/>
    <col min="12033" max="12033" width="12.125" style="6" customWidth="1"/>
    <col min="12034" max="12037" width="17.5" style="6" customWidth="1"/>
    <col min="12038" max="12042" width="13.875" style="6" customWidth="1"/>
    <col min="12043" max="12043" width="12.125" style="6" customWidth="1"/>
    <col min="12044" max="12288" width="9" style="6"/>
    <col min="12289" max="12289" width="12.125" style="6" customWidth="1"/>
    <col min="12290" max="12293" width="17.5" style="6" customWidth="1"/>
    <col min="12294" max="12298" width="13.875" style="6" customWidth="1"/>
    <col min="12299" max="12299" width="12.125" style="6" customWidth="1"/>
    <col min="12300" max="12544" width="9" style="6"/>
    <col min="12545" max="12545" width="12.125" style="6" customWidth="1"/>
    <col min="12546" max="12549" width="17.5" style="6" customWidth="1"/>
    <col min="12550" max="12554" width="13.875" style="6" customWidth="1"/>
    <col min="12555" max="12555" width="12.125" style="6" customWidth="1"/>
    <col min="12556" max="12800" width="9" style="6"/>
    <col min="12801" max="12801" width="12.125" style="6" customWidth="1"/>
    <col min="12802" max="12805" width="17.5" style="6" customWidth="1"/>
    <col min="12806" max="12810" width="13.875" style="6" customWidth="1"/>
    <col min="12811" max="12811" width="12.125" style="6" customWidth="1"/>
    <col min="12812" max="13056" width="9" style="6"/>
    <col min="13057" max="13057" width="12.125" style="6" customWidth="1"/>
    <col min="13058" max="13061" width="17.5" style="6" customWidth="1"/>
    <col min="13062" max="13066" width="13.875" style="6" customWidth="1"/>
    <col min="13067" max="13067" width="12.125" style="6" customWidth="1"/>
    <col min="13068" max="13312" width="9" style="6"/>
    <col min="13313" max="13313" width="12.125" style="6" customWidth="1"/>
    <col min="13314" max="13317" width="17.5" style="6" customWidth="1"/>
    <col min="13318" max="13322" width="13.875" style="6" customWidth="1"/>
    <col min="13323" max="13323" width="12.125" style="6" customWidth="1"/>
    <col min="13324" max="13568" width="9" style="6"/>
    <col min="13569" max="13569" width="12.125" style="6" customWidth="1"/>
    <col min="13570" max="13573" width="17.5" style="6" customWidth="1"/>
    <col min="13574" max="13578" width="13.875" style="6" customWidth="1"/>
    <col min="13579" max="13579" width="12.125" style="6" customWidth="1"/>
    <col min="13580" max="13824" width="9" style="6"/>
    <col min="13825" max="13825" width="12.125" style="6" customWidth="1"/>
    <col min="13826" max="13829" width="17.5" style="6" customWidth="1"/>
    <col min="13830" max="13834" width="13.875" style="6" customWidth="1"/>
    <col min="13835" max="13835" width="12.125" style="6" customWidth="1"/>
    <col min="13836" max="14080" width="9" style="6"/>
    <col min="14081" max="14081" width="12.125" style="6" customWidth="1"/>
    <col min="14082" max="14085" width="17.5" style="6" customWidth="1"/>
    <col min="14086" max="14090" width="13.875" style="6" customWidth="1"/>
    <col min="14091" max="14091" width="12.125" style="6" customWidth="1"/>
    <col min="14092" max="14336" width="9" style="6"/>
    <col min="14337" max="14337" width="12.125" style="6" customWidth="1"/>
    <col min="14338" max="14341" width="17.5" style="6" customWidth="1"/>
    <col min="14342" max="14346" width="13.875" style="6" customWidth="1"/>
    <col min="14347" max="14347" width="12.125" style="6" customWidth="1"/>
    <col min="14348" max="14592" width="9" style="6"/>
    <col min="14593" max="14593" width="12.125" style="6" customWidth="1"/>
    <col min="14594" max="14597" width="17.5" style="6" customWidth="1"/>
    <col min="14598" max="14602" width="13.875" style="6" customWidth="1"/>
    <col min="14603" max="14603" width="12.125" style="6" customWidth="1"/>
    <col min="14604" max="14848" width="9" style="6"/>
    <col min="14849" max="14849" width="12.125" style="6" customWidth="1"/>
    <col min="14850" max="14853" width="17.5" style="6" customWidth="1"/>
    <col min="14854" max="14858" width="13.875" style="6" customWidth="1"/>
    <col min="14859" max="14859" width="12.125" style="6" customWidth="1"/>
    <col min="14860" max="15104" width="9" style="6"/>
    <col min="15105" max="15105" width="12.125" style="6" customWidth="1"/>
    <col min="15106" max="15109" width="17.5" style="6" customWidth="1"/>
    <col min="15110" max="15114" width="13.875" style="6" customWidth="1"/>
    <col min="15115" max="15115" width="12.125" style="6" customWidth="1"/>
    <col min="15116" max="15360" width="9" style="6"/>
    <col min="15361" max="15361" width="12.125" style="6" customWidth="1"/>
    <col min="15362" max="15365" width="17.5" style="6" customWidth="1"/>
    <col min="15366" max="15370" width="13.875" style="6" customWidth="1"/>
    <col min="15371" max="15371" width="12.125" style="6" customWidth="1"/>
    <col min="15372" max="15616" width="9" style="6"/>
    <col min="15617" max="15617" width="12.125" style="6" customWidth="1"/>
    <col min="15618" max="15621" width="17.5" style="6" customWidth="1"/>
    <col min="15622" max="15626" width="13.875" style="6" customWidth="1"/>
    <col min="15627" max="15627" width="12.125" style="6" customWidth="1"/>
    <col min="15628" max="15872" width="9" style="6"/>
    <col min="15873" max="15873" width="12.125" style="6" customWidth="1"/>
    <col min="15874" max="15877" width="17.5" style="6" customWidth="1"/>
    <col min="15878" max="15882" width="13.875" style="6" customWidth="1"/>
    <col min="15883" max="15883" width="12.125" style="6" customWidth="1"/>
    <col min="15884" max="16128" width="9" style="6"/>
    <col min="16129" max="16129" width="12.125" style="6" customWidth="1"/>
    <col min="16130" max="16133" width="17.5" style="6" customWidth="1"/>
    <col min="16134" max="16138" width="13.875" style="6" customWidth="1"/>
    <col min="16139" max="16139" width="12.125" style="6" customWidth="1"/>
    <col min="16140" max="16384" width="9" style="6"/>
  </cols>
  <sheetData>
    <row r="1" spans="1:11" ht="31.5" customHeight="1">
      <c r="A1" s="147" t="s">
        <v>1805</v>
      </c>
      <c r="B1" s="998"/>
      <c r="C1" s="1350"/>
      <c r="D1" s="1351"/>
      <c r="E1" s="1352"/>
      <c r="F1" s="1350"/>
      <c r="G1" s="1350"/>
      <c r="H1" s="1352"/>
      <c r="I1" s="1350"/>
      <c r="J1" s="1353"/>
    </row>
    <row r="2" spans="1:11" ht="25.5" customHeight="1">
      <c r="A2" s="2229" t="s">
        <v>1806</v>
      </c>
      <c r="B2" s="2229"/>
      <c r="C2" s="2229"/>
      <c r="D2" s="2229"/>
      <c r="E2" s="959"/>
      <c r="F2" s="1354"/>
      <c r="G2" s="1354"/>
      <c r="H2" s="1354"/>
      <c r="I2" s="1355"/>
      <c r="J2" s="2509" t="s">
        <v>1807</v>
      </c>
      <c r="K2" s="2510"/>
    </row>
    <row r="3" spans="1:11" ht="23.25" customHeight="1">
      <c r="A3" s="2511" t="s">
        <v>1808</v>
      </c>
      <c r="B3" s="2514" t="s">
        <v>1809</v>
      </c>
      <c r="C3" s="2516" t="s">
        <v>1810</v>
      </c>
      <c r="D3" s="2517"/>
      <c r="E3" s="2518"/>
      <c r="F3" s="2519" t="s">
        <v>1811</v>
      </c>
      <c r="G3" s="2520"/>
      <c r="H3" s="1356" t="s">
        <v>1812</v>
      </c>
      <c r="I3" s="2516" t="s">
        <v>1813</v>
      </c>
      <c r="J3" s="2518"/>
      <c r="K3" s="2128" t="s">
        <v>1814</v>
      </c>
    </row>
    <row r="4" spans="1:11" ht="26.25" customHeight="1">
      <c r="A4" s="2512"/>
      <c r="B4" s="2515"/>
      <c r="C4" s="2522" t="s">
        <v>1815</v>
      </c>
      <c r="D4" s="2524" t="s">
        <v>1816</v>
      </c>
      <c r="E4" s="2499" t="s">
        <v>1817</v>
      </c>
      <c r="F4" s="2524" t="s">
        <v>1818</v>
      </c>
      <c r="G4" s="2524" t="s">
        <v>1819</v>
      </c>
      <c r="H4" s="2499" t="s">
        <v>1820</v>
      </c>
      <c r="I4" s="2524" t="s">
        <v>1821</v>
      </c>
      <c r="J4" s="2499" t="s">
        <v>1822</v>
      </c>
      <c r="K4" s="2521"/>
    </row>
    <row r="5" spans="1:11" ht="24" customHeight="1">
      <c r="A5" s="2513"/>
      <c r="B5" s="1357" t="s">
        <v>1823</v>
      </c>
      <c r="C5" s="2523"/>
      <c r="D5" s="2525"/>
      <c r="E5" s="2500"/>
      <c r="F5" s="2525"/>
      <c r="G5" s="2525"/>
      <c r="H5" s="2500"/>
      <c r="I5" s="2525"/>
      <c r="J5" s="2500"/>
      <c r="K5" s="2129"/>
    </row>
    <row r="6" spans="1:11" ht="18" customHeight="1">
      <c r="A6" s="167">
        <v>1961</v>
      </c>
      <c r="B6" s="722">
        <v>1683584</v>
      </c>
      <c r="C6" s="720">
        <v>1495254</v>
      </c>
      <c r="D6" s="720">
        <v>188330</v>
      </c>
      <c r="E6" s="1358">
        <v>11.186255036873717</v>
      </c>
      <c r="F6" s="720">
        <v>1189386</v>
      </c>
      <c r="G6" s="720">
        <v>305868</v>
      </c>
      <c r="H6" s="1358">
        <v>18.170000000000002</v>
      </c>
      <c r="I6" s="722">
        <v>494198</v>
      </c>
      <c r="J6" s="1358">
        <v>29.35</v>
      </c>
      <c r="K6" s="176">
        <v>1961</v>
      </c>
    </row>
    <row r="7" spans="1:11" ht="18" customHeight="1">
      <c r="A7" s="186">
        <v>2006</v>
      </c>
      <c r="B7" s="724">
        <v>363053967.75550205</v>
      </c>
      <c r="C7" s="729">
        <v>356260248.92380005</v>
      </c>
      <c r="D7" s="729">
        <v>6793718.8317020051</v>
      </c>
      <c r="E7" s="1359">
        <v>1.871269683045365</v>
      </c>
      <c r="F7" s="729">
        <v>348466740.64200002</v>
      </c>
      <c r="G7" s="729">
        <v>7793508.2818000317</v>
      </c>
      <c r="H7" s="1359">
        <v>2.1875885129881478</v>
      </c>
      <c r="I7" s="724">
        <v>14587227.113501996</v>
      </c>
      <c r="J7" s="1359">
        <v>4.017922515400171</v>
      </c>
      <c r="K7" s="192">
        <v>2006</v>
      </c>
    </row>
    <row r="8" spans="1:11" ht="18" customHeight="1">
      <c r="A8" s="202">
        <v>2007</v>
      </c>
      <c r="B8" s="1004">
        <v>384693239.71900004</v>
      </c>
      <c r="C8" s="1004">
        <v>378009888.74349993</v>
      </c>
      <c r="D8" s="1004">
        <v>6683350.9754999951</v>
      </c>
      <c r="E8" s="1360">
        <v>1.7373195797206789</v>
      </c>
      <c r="F8" s="1004">
        <v>369348078.36799991</v>
      </c>
      <c r="G8" s="1004">
        <v>8661810.3755000234</v>
      </c>
      <c r="H8" s="1360">
        <v>2.2914242810662366</v>
      </c>
      <c r="I8" s="1004">
        <v>15345161.350999992</v>
      </c>
      <c r="J8" s="1360">
        <v>3.9889344980974704</v>
      </c>
      <c r="K8" s="192">
        <v>2007</v>
      </c>
    </row>
    <row r="9" spans="1:11" ht="18" customHeight="1">
      <c r="A9" s="202">
        <v>2008</v>
      </c>
      <c r="B9" s="1004">
        <v>401726292.93367493</v>
      </c>
      <c r="C9" s="1004">
        <v>394246885.46679997</v>
      </c>
      <c r="D9" s="1004">
        <v>7479407.4668749832</v>
      </c>
      <c r="E9" s="1360">
        <v>1.8618167639104055</v>
      </c>
      <c r="F9" s="1004">
        <v>385619916.96528077</v>
      </c>
      <c r="G9" s="1004">
        <v>8626968.5015192032</v>
      </c>
      <c r="H9" s="1360">
        <v>2.1882147505882301</v>
      </c>
      <c r="I9" s="1004">
        <v>16106375.968394186</v>
      </c>
      <c r="J9" s="1360">
        <v>4.0092909654418243</v>
      </c>
      <c r="K9" s="192">
        <v>2008</v>
      </c>
    </row>
    <row r="10" spans="1:11" ht="18" customHeight="1">
      <c r="A10" s="202">
        <v>2009</v>
      </c>
      <c r="B10" s="1004">
        <v>411631123.08597404</v>
      </c>
      <c r="C10" s="1004">
        <v>404757942.56100005</v>
      </c>
      <c r="D10" s="1004">
        <v>6873180.524974063</v>
      </c>
      <c r="E10" s="1360">
        <v>1.6697426748119133</v>
      </c>
      <c r="F10" s="1004">
        <v>394861383.222</v>
      </c>
      <c r="G10" s="1004">
        <v>9896559.3390000463</v>
      </c>
      <c r="H10" s="1360">
        <v>2.4450562418570851</v>
      </c>
      <c r="I10" s="1004">
        <v>16769739.863974068</v>
      </c>
      <c r="J10" s="1360">
        <v>4.0739727691755494</v>
      </c>
      <c r="K10" s="192">
        <v>2009</v>
      </c>
    </row>
    <row r="11" spans="1:11" ht="18" customHeight="1">
      <c r="A11" s="202">
        <v>2010</v>
      </c>
      <c r="B11" s="1004">
        <v>451432992.11807424</v>
      </c>
      <c r="C11" s="1004">
        <v>444144048.61199993</v>
      </c>
      <c r="D11" s="1004">
        <v>7288943.5060742572</v>
      </c>
      <c r="E11" s="1360">
        <v>1.6146235727865905</v>
      </c>
      <c r="F11" s="1004">
        <v>433398755.85899991</v>
      </c>
      <c r="G11" s="1004">
        <v>10745292.753000021</v>
      </c>
      <c r="H11" s="1360">
        <v>2.4193260692291765</v>
      </c>
      <c r="I11" s="1004">
        <v>18034236.259074252</v>
      </c>
      <c r="J11" s="1360">
        <v>3.9948866329994157</v>
      </c>
      <c r="K11" s="192">
        <v>2010</v>
      </c>
    </row>
    <row r="12" spans="1:11" ht="18" customHeight="1">
      <c r="A12" s="202">
        <v>2011</v>
      </c>
      <c r="B12" s="1004">
        <v>472650335.62960005</v>
      </c>
      <c r="C12" s="1004">
        <v>465440439.81999999</v>
      </c>
      <c r="D12" s="1004">
        <v>7209895.8095999882</v>
      </c>
      <c r="E12" s="1360">
        <v>1.5254185316500311</v>
      </c>
      <c r="F12" s="1004">
        <v>455219953.01899999</v>
      </c>
      <c r="G12" s="1004">
        <v>10220486.800999999</v>
      </c>
      <c r="H12" s="1360">
        <v>2.1958742572846859</v>
      </c>
      <c r="I12" s="1004">
        <v>17430382.61059998</v>
      </c>
      <c r="J12" s="1360">
        <v>3.6877965160823618</v>
      </c>
      <c r="K12" s="192">
        <v>2011</v>
      </c>
    </row>
    <row r="13" spans="1:11" ht="18" customHeight="1">
      <c r="A13" s="202">
        <v>2012</v>
      </c>
      <c r="B13" s="1004">
        <v>484334191.40039998</v>
      </c>
      <c r="C13" s="1004">
        <v>476693295.18800008</v>
      </c>
      <c r="D13" s="1004">
        <v>7640896.2124000043</v>
      </c>
      <c r="E13" s="1360">
        <v>1.5776082605911381</v>
      </c>
      <c r="F13" s="1004">
        <v>467042687.32699996</v>
      </c>
      <c r="G13" s="1004">
        <v>9650607.8610001206</v>
      </c>
      <c r="H13" s="1360">
        <v>2.0244899515933152</v>
      </c>
      <c r="I13" s="1004">
        <v>17291504.073400125</v>
      </c>
      <c r="J13" s="1360">
        <v>3.5701596914732798</v>
      </c>
      <c r="K13" s="192">
        <v>2012</v>
      </c>
    </row>
    <row r="14" spans="1:11" ht="18" customHeight="1">
      <c r="A14" s="202">
        <v>2013</v>
      </c>
      <c r="B14" s="1004">
        <v>491002788</v>
      </c>
      <c r="C14" s="1004">
        <v>483172107</v>
      </c>
      <c r="D14" s="1004">
        <v>7830681</v>
      </c>
      <c r="E14" s="1360">
        <v>1.5948343250547898</v>
      </c>
      <c r="F14" s="1004">
        <v>472691677</v>
      </c>
      <c r="G14" s="1004">
        <v>10480430</v>
      </c>
      <c r="H14" s="1360">
        <v>2.1690883741349745</v>
      </c>
      <c r="I14" s="1004">
        <v>18311111</v>
      </c>
      <c r="J14" s="1360">
        <v>3.7293293332582871</v>
      </c>
      <c r="K14" s="192">
        <v>2013</v>
      </c>
    </row>
    <row r="15" spans="1:11" ht="18" customHeight="1">
      <c r="A15" s="202">
        <v>2014</v>
      </c>
      <c r="B15" s="1004">
        <v>494716612.589894</v>
      </c>
      <c r="C15" s="1004">
        <v>486874854.08400005</v>
      </c>
      <c r="D15" s="1004">
        <v>7841758.5058939457</v>
      </c>
      <c r="E15" s="1360">
        <v>1.5851011076506019</v>
      </c>
      <c r="F15" s="1004">
        <v>476446200.87100005</v>
      </c>
      <c r="G15" s="1004">
        <v>10428653.213</v>
      </c>
      <c r="H15" s="1360">
        <v>2.1419576561661477</v>
      </c>
      <c r="I15" s="1004">
        <v>18270411.718893945</v>
      </c>
      <c r="J15" s="1360">
        <v>3.693106569283453</v>
      </c>
      <c r="K15" s="192">
        <v>2014</v>
      </c>
    </row>
    <row r="16" spans="1:11" ht="18" customHeight="1">
      <c r="A16" s="202">
        <v>2015</v>
      </c>
      <c r="B16" s="1004">
        <v>499239420.89399999</v>
      </c>
      <c r="C16" s="1004">
        <v>491285577</v>
      </c>
      <c r="D16" s="1004">
        <v>7953843.8939999938</v>
      </c>
      <c r="E16" s="1360">
        <v>1.5931922763144095</v>
      </c>
      <c r="F16" s="1004">
        <v>481260212</v>
      </c>
      <c r="G16" s="1004">
        <v>10025366</v>
      </c>
      <c r="H16" s="1360">
        <v>2.0406391861163877</v>
      </c>
      <c r="I16" s="1004">
        <v>17979209.893999994</v>
      </c>
      <c r="J16" s="1360">
        <v>3.601320156530146</v>
      </c>
      <c r="K16" s="192">
        <v>2015</v>
      </c>
    </row>
    <row r="17" spans="1:11" ht="18" customHeight="1">
      <c r="A17" s="202">
        <v>2016</v>
      </c>
      <c r="B17" s="1004">
        <v>514118988.39999998</v>
      </c>
      <c r="C17" s="1004">
        <v>505937374</v>
      </c>
      <c r="D17" s="1004">
        <v>8181614.3999999762</v>
      </c>
      <c r="E17" s="1360">
        <v>1.5913853766541757</v>
      </c>
      <c r="F17" s="1004">
        <v>495644146</v>
      </c>
      <c r="G17" s="1004">
        <v>10293228</v>
      </c>
      <c r="H17" s="1360">
        <v>2.0344865844996853</v>
      </c>
      <c r="I17" s="1004">
        <v>18474842.399999976</v>
      </c>
      <c r="J17" s="1360">
        <v>3.5934954391581417</v>
      </c>
      <c r="K17" s="192">
        <v>2016</v>
      </c>
    </row>
    <row r="18" spans="1:11" ht="18" customHeight="1">
      <c r="A18" s="202">
        <v>2017</v>
      </c>
      <c r="B18" s="1004">
        <v>525710752</v>
      </c>
      <c r="C18" s="1004">
        <v>517358021</v>
      </c>
      <c r="D18" s="1004">
        <v>8352731</v>
      </c>
      <c r="E18" s="1360">
        <v>1.5888453808911254</v>
      </c>
      <c r="F18" s="1004">
        <v>506920655</v>
      </c>
      <c r="G18" s="1004">
        <v>10437366</v>
      </c>
      <c r="H18" s="1360">
        <v>2.017435813564008</v>
      </c>
      <c r="I18" s="1004">
        <v>18790097</v>
      </c>
      <c r="J18" s="1360">
        <v>3.5742272587188784</v>
      </c>
      <c r="K18" s="192">
        <v>2017</v>
      </c>
    </row>
    <row r="19" spans="1:11" ht="18" customHeight="1">
      <c r="A19" s="220">
        <v>2018</v>
      </c>
      <c r="B19" s="1016">
        <v>543231595.73500001</v>
      </c>
      <c r="C19" s="1016">
        <v>534612230.16100007</v>
      </c>
      <c r="D19" s="1016">
        <v>8619365.5739999413</v>
      </c>
      <c r="E19" s="1361">
        <v>1.5866834038505837</v>
      </c>
      <c r="F19" s="1016">
        <v>523872240.76100004</v>
      </c>
      <c r="G19" s="1016">
        <v>10739989.400000036</v>
      </c>
      <c r="H19" s="1361">
        <v>2.0089307341071594</v>
      </c>
      <c r="I19" s="1016">
        <v>19359354.973999977</v>
      </c>
      <c r="J19" s="1361">
        <v>3.5637387674048115</v>
      </c>
      <c r="K19" s="337">
        <v>2018</v>
      </c>
    </row>
    <row r="20" spans="1:11" ht="18" customHeight="1">
      <c r="A20" s="202">
        <v>1</v>
      </c>
      <c r="B20" s="1362">
        <v>51562434.424000002</v>
      </c>
      <c r="C20" s="1362">
        <v>50443234.919</v>
      </c>
      <c r="D20" s="1004">
        <v>1119199.5050000027</v>
      </c>
      <c r="E20" s="1360">
        <v>2.1705714974525439</v>
      </c>
      <c r="F20" s="1362">
        <v>49228614.516999997</v>
      </c>
      <c r="G20" s="1362">
        <v>1214620.4020000026</v>
      </c>
      <c r="H20" s="1360">
        <v>2.4078955363398045</v>
      </c>
      <c r="I20" s="1004">
        <v>2333819.9070000052</v>
      </c>
      <c r="J20" s="1360">
        <v>4.5262019395921245</v>
      </c>
      <c r="K20" s="192">
        <v>1</v>
      </c>
    </row>
    <row r="21" spans="1:11" ht="18" customHeight="1">
      <c r="A21" s="202">
        <v>2</v>
      </c>
      <c r="B21" s="1004">
        <v>44471240.494000003</v>
      </c>
      <c r="C21" s="1004">
        <v>43733324.141000003</v>
      </c>
      <c r="D21" s="1004">
        <v>737916.35300000012</v>
      </c>
      <c r="E21" s="1360">
        <v>1.6593113769775742</v>
      </c>
      <c r="F21" s="1004">
        <v>42775523.954999998</v>
      </c>
      <c r="G21" s="1004">
        <v>957800.18600000441</v>
      </c>
      <c r="H21" s="1360">
        <v>2.190092349056235</v>
      </c>
      <c r="I21" s="1004">
        <v>1695716.5390000045</v>
      </c>
      <c r="J21" s="1360">
        <v>3.8130632745196036</v>
      </c>
      <c r="K21" s="192">
        <v>2</v>
      </c>
    </row>
    <row r="22" spans="1:11" ht="18" customHeight="1">
      <c r="A22" s="202">
        <v>3</v>
      </c>
      <c r="B22" s="1004">
        <v>44619528.123999998</v>
      </c>
      <c r="C22" s="1004">
        <v>44215898.684</v>
      </c>
      <c r="D22" s="1004">
        <v>403629.43999999762</v>
      </c>
      <c r="E22" s="1360">
        <v>0.90460266383429766</v>
      </c>
      <c r="F22" s="1004">
        <v>43415909.398000002</v>
      </c>
      <c r="G22" s="1004">
        <v>799989.28599999845</v>
      </c>
      <c r="H22" s="1360">
        <v>1.8092797156907796</v>
      </c>
      <c r="I22" s="1004">
        <v>1203618.7259999961</v>
      </c>
      <c r="J22" s="1360">
        <v>2.697515587020725</v>
      </c>
      <c r="K22" s="192">
        <v>3</v>
      </c>
    </row>
    <row r="23" spans="1:11" ht="18" customHeight="1">
      <c r="A23" s="202">
        <v>4</v>
      </c>
      <c r="B23" s="1004">
        <v>41914589.708999999</v>
      </c>
      <c r="C23" s="1004">
        <v>41026825.226000004</v>
      </c>
      <c r="D23" s="1004">
        <v>887764.48299999535</v>
      </c>
      <c r="E23" s="1360">
        <v>2.1180321438512673</v>
      </c>
      <c r="F23" s="1004">
        <v>40299892.494000003</v>
      </c>
      <c r="G23" s="1004">
        <v>726932.73200000077</v>
      </c>
      <c r="H23" s="1360">
        <v>1.7718473900810643</v>
      </c>
      <c r="I23" s="1004">
        <v>1614697.2149999961</v>
      </c>
      <c r="J23" s="1360">
        <v>3.8523512366704247</v>
      </c>
      <c r="K23" s="192">
        <v>4</v>
      </c>
    </row>
    <row r="24" spans="1:11" ht="18" customHeight="1">
      <c r="A24" s="202">
        <v>5</v>
      </c>
      <c r="B24" s="1004">
        <v>42261401.776000001</v>
      </c>
      <c r="C24" s="1004">
        <v>41777394.851000004</v>
      </c>
      <c r="D24" s="1004">
        <v>484006.92499999702</v>
      </c>
      <c r="E24" s="1360">
        <v>1.1452694531180025</v>
      </c>
      <c r="F24" s="1004">
        <v>41003433.998000003</v>
      </c>
      <c r="G24" s="1004">
        <v>773960.85300000012</v>
      </c>
      <c r="H24" s="1360">
        <v>1.852582851947443</v>
      </c>
      <c r="I24" s="1004">
        <v>1257967.7779999971</v>
      </c>
      <c r="J24" s="1360">
        <v>2.976635239568389</v>
      </c>
      <c r="K24" s="192">
        <v>5</v>
      </c>
    </row>
    <row r="25" spans="1:11" ht="18" customHeight="1">
      <c r="A25" s="202">
        <v>6</v>
      </c>
      <c r="B25" s="1004">
        <v>41792529.202</v>
      </c>
      <c r="C25" s="1004">
        <v>41591683.704000004</v>
      </c>
      <c r="D25" s="1004">
        <v>200845.49799999595</v>
      </c>
      <c r="E25" s="1360">
        <v>0.4805775142950296</v>
      </c>
      <c r="F25" s="1004">
        <v>41202006.527999997</v>
      </c>
      <c r="G25" s="1004">
        <v>389677.1760000065</v>
      </c>
      <c r="H25" s="1360">
        <v>0.93691127960402809</v>
      </c>
      <c r="I25" s="1004">
        <v>590522.67400000244</v>
      </c>
      <c r="J25" s="1360">
        <v>1.4129862089603868</v>
      </c>
      <c r="K25" s="192">
        <v>6</v>
      </c>
    </row>
    <row r="26" spans="1:11" ht="18" customHeight="1">
      <c r="A26" s="202">
        <v>7</v>
      </c>
      <c r="B26" s="1004">
        <v>50044856.457000002</v>
      </c>
      <c r="C26" s="1004">
        <v>49026446.619000003</v>
      </c>
      <c r="D26" s="1004">
        <v>1018409.8379999995</v>
      </c>
      <c r="E26" s="1360">
        <v>2.0349940235617359</v>
      </c>
      <c r="F26" s="1004">
        <v>47661336.353</v>
      </c>
      <c r="G26" s="1004">
        <v>1365110.2660000026</v>
      </c>
      <c r="H26" s="1360">
        <v>2.7844364830449688</v>
      </c>
      <c r="I26" s="1004">
        <v>2383520.1040000021</v>
      </c>
      <c r="J26" s="1360">
        <v>4.762767390586867</v>
      </c>
      <c r="K26" s="192">
        <v>7</v>
      </c>
    </row>
    <row r="27" spans="1:11" ht="18" customHeight="1">
      <c r="A27" s="202">
        <v>8</v>
      </c>
      <c r="B27" s="1004">
        <v>50370327.351999998</v>
      </c>
      <c r="C27" s="1004">
        <v>49412403.765000001</v>
      </c>
      <c r="D27" s="1004">
        <v>957923.5869999975</v>
      </c>
      <c r="E27" s="1360">
        <v>1.9017616866092539</v>
      </c>
      <c r="F27" s="1004">
        <v>48139851.012999997</v>
      </c>
      <c r="G27" s="1004">
        <v>1272552.7520000041</v>
      </c>
      <c r="H27" s="1360">
        <v>2.5753710708997808</v>
      </c>
      <c r="I27" s="1004">
        <v>2230476.3390000015</v>
      </c>
      <c r="J27" s="1360">
        <v>4.428155337194644</v>
      </c>
      <c r="K27" s="192">
        <v>8</v>
      </c>
    </row>
    <row r="28" spans="1:11" ht="18" customHeight="1">
      <c r="A28" s="202">
        <v>9</v>
      </c>
      <c r="B28" s="1004">
        <v>40479807.664999999</v>
      </c>
      <c r="C28" s="1004">
        <v>40031321.158</v>
      </c>
      <c r="D28" s="1004">
        <v>448486.50699999928</v>
      </c>
      <c r="E28" s="1360">
        <v>1.1079264771007635</v>
      </c>
      <c r="F28" s="1004">
        <v>39521044.767999999</v>
      </c>
      <c r="G28" s="1004">
        <v>510276.3900000006</v>
      </c>
      <c r="H28" s="1360">
        <v>1.27469285359328</v>
      </c>
      <c r="I28" s="1004">
        <v>958762.89699999988</v>
      </c>
      <c r="J28" s="1360">
        <v>2.3684966710673718</v>
      </c>
      <c r="K28" s="192">
        <v>9</v>
      </c>
    </row>
    <row r="29" spans="1:11" ht="18" customHeight="1">
      <c r="A29" s="202">
        <v>10</v>
      </c>
      <c r="B29" s="1004">
        <v>43379767.611000001</v>
      </c>
      <c r="C29" s="1004">
        <v>42527668.68</v>
      </c>
      <c r="D29" s="1004">
        <v>852098.93100000173</v>
      </c>
      <c r="E29" s="1360">
        <v>1.9642773069718595</v>
      </c>
      <c r="F29" s="1004">
        <v>41653852.906999998</v>
      </c>
      <c r="G29" s="1004">
        <v>873815.77300000191</v>
      </c>
      <c r="H29" s="1360">
        <v>2.0546994465533488</v>
      </c>
      <c r="I29" s="1004">
        <v>1725914.7040000036</v>
      </c>
      <c r="J29" s="1360">
        <v>3.9786167585700847</v>
      </c>
      <c r="K29" s="192">
        <v>10</v>
      </c>
    </row>
    <row r="30" spans="1:11" ht="18" customHeight="1">
      <c r="A30" s="202">
        <v>11</v>
      </c>
      <c r="B30" s="1004">
        <v>43656363.877999999</v>
      </c>
      <c r="C30" s="1004">
        <v>42897706.461000003</v>
      </c>
      <c r="D30" s="1004">
        <v>758657.41699999571</v>
      </c>
      <c r="E30" s="1360">
        <v>1.7377934156864363</v>
      </c>
      <c r="F30" s="1004">
        <v>42040555.092</v>
      </c>
      <c r="G30" s="1004">
        <v>857151.36900000274</v>
      </c>
      <c r="H30" s="1360">
        <v>1.998128664009748</v>
      </c>
      <c r="I30" s="1004">
        <v>1615808.7859999985</v>
      </c>
      <c r="J30" s="1360">
        <v>3.7011987313360799</v>
      </c>
      <c r="K30" s="192">
        <v>11</v>
      </c>
    </row>
    <row r="31" spans="1:11" ht="18" customHeight="1">
      <c r="A31" s="987">
        <v>12</v>
      </c>
      <c r="B31" s="1363">
        <v>48678750.042999998</v>
      </c>
      <c r="C31" s="1363">
        <v>47928321.953000002</v>
      </c>
      <c r="D31" s="1363">
        <v>750428.08999999613</v>
      </c>
      <c r="E31" s="1364">
        <v>1.5415927675569141</v>
      </c>
      <c r="F31" s="1363">
        <v>46930219.737999998</v>
      </c>
      <c r="G31" s="1363">
        <v>998102.21500000358</v>
      </c>
      <c r="H31" s="1364">
        <v>2.0824893806605074</v>
      </c>
      <c r="I31" s="1363">
        <v>1748530.3049999997</v>
      </c>
      <c r="J31" s="1364">
        <v>3.5919786425400182</v>
      </c>
      <c r="K31" s="711">
        <v>12</v>
      </c>
    </row>
    <row r="32" spans="1:11" ht="4.5" customHeight="1">
      <c r="F32" s="763" t="s">
        <v>1824</v>
      </c>
    </row>
    <row r="33" spans="1:11" s="5" customFormat="1" ht="12" customHeight="1">
      <c r="A33" s="5" t="s">
        <v>1825</v>
      </c>
      <c r="B33" s="958"/>
      <c r="C33" s="764" t="s">
        <v>1824</v>
      </c>
      <c r="D33" s="764"/>
      <c r="E33" s="1365" t="s">
        <v>1824</v>
      </c>
      <c r="F33" s="764" t="s">
        <v>1826</v>
      </c>
      <c r="G33" s="764"/>
      <c r="H33" s="1365"/>
      <c r="I33" s="764"/>
      <c r="J33" s="1365"/>
    </row>
    <row r="34" spans="1:11" s="5" customFormat="1" ht="12" customHeight="1">
      <c r="A34" s="5" t="s">
        <v>1827</v>
      </c>
      <c r="B34" s="958"/>
      <c r="C34" s="764"/>
      <c r="D34" s="764"/>
      <c r="E34" s="1365"/>
      <c r="F34" s="764" t="s">
        <v>1828</v>
      </c>
      <c r="G34" s="764"/>
      <c r="H34" s="1365"/>
      <c r="I34" s="764"/>
      <c r="J34" s="1365"/>
    </row>
    <row r="35" spans="1:11" s="5" customFormat="1" ht="12" customHeight="1">
      <c r="A35" s="5" t="s">
        <v>1829</v>
      </c>
      <c r="B35" s="958"/>
      <c r="C35" s="764"/>
      <c r="D35" s="764"/>
      <c r="E35" s="1365"/>
      <c r="F35" s="764" t="s">
        <v>1830</v>
      </c>
      <c r="G35" s="764"/>
      <c r="H35" s="1365"/>
      <c r="I35" s="764"/>
      <c r="J35" s="1365"/>
    </row>
    <row r="36" spans="1:11" s="5" customFormat="1" ht="12" customHeight="1">
      <c r="A36" s="5" t="s">
        <v>1831</v>
      </c>
      <c r="B36" s="958"/>
      <c r="C36" s="764" t="s">
        <v>1824</v>
      </c>
      <c r="D36" s="764" t="s">
        <v>1824</v>
      </c>
      <c r="E36" s="1365" t="s">
        <v>1824</v>
      </c>
      <c r="F36" s="764" t="s">
        <v>1832</v>
      </c>
      <c r="G36" s="764"/>
      <c r="H36" s="1365"/>
      <c r="I36" s="764"/>
      <c r="J36" s="1365"/>
    </row>
    <row r="37" spans="1:11" s="5" customFormat="1" ht="12" customHeight="1">
      <c r="A37" s="5" t="s">
        <v>1833</v>
      </c>
      <c r="B37" s="958"/>
      <c r="C37" s="764"/>
      <c r="D37" s="764"/>
      <c r="E37" s="1365" t="s">
        <v>1824</v>
      </c>
      <c r="F37" s="764" t="s">
        <v>1834</v>
      </c>
      <c r="G37" s="764"/>
      <c r="H37" s="1365"/>
      <c r="I37" s="764"/>
      <c r="J37" s="1365"/>
    </row>
    <row r="38" spans="1:11" s="5" customFormat="1" ht="12" customHeight="1">
      <c r="A38" s="5" t="s">
        <v>1835</v>
      </c>
      <c r="B38" s="958"/>
      <c r="C38" s="764"/>
      <c r="D38" s="764"/>
      <c r="E38" s="1365" t="s">
        <v>1824</v>
      </c>
      <c r="F38" s="764" t="s">
        <v>1836</v>
      </c>
      <c r="G38" s="764"/>
      <c r="H38" s="1365"/>
      <c r="I38" s="764"/>
      <c r="J38" s="1365"/>
    </row>
    <row r="39" spans="1:11" ht="11.25" customHeight="1">
      <c r="E39" s="1327" t="s">
        <v>1824</v>
      </c>
    </row>
    <row r="40" spans="1:11" s="360" customFormat="1" ht="9.9499999999999993" customHeight="1">
      <c r="A40" s="142">
        <v>120</v>
      </c>
      <c r="B40" s="1325"/>
      <c r="C40" s="769"/>
      <c r="D40" s="769"/>
      <c r="E40" s="1366" t="s">
        <v>1824</v>
      </c>
      <c r="F40" s="769"/>
      <c r="G40" s="769"/>
      <c r="H40" s="1366"/>
      <c r="I40" s="769"/>
      <c r="J40" s="1366"/>
      <c r="K40" s="256">
        <v>121</v>
      </c>
    </row>
    <row r="41" spans="1:11" ht="15" customHeight="1"/>
  </sheetData>
  <mergeCells count="16">
    <mergeCell ref="J4:J5"/>
    <mergeCell ref="A2:D2"/>
    <mergeCell ref="J2:K2"/>
    <mergeCell ref="A3:A5"/>
    <mergeCell ref="B3:B4"/>
    <mergeCell ref="C3:E3"/>
    <mergeCell ref="F3:G3"/>
    <mergeCell ref="I3:J3"/>
    <mergeCell ref="K3:K5"/>
    <mergeCell ref="C4:C5"/>
    <mergeCell ref="D4:D5"/>
    <mergeCell ref="E4:E5"/>
    <mergeCell ref="F4:F5"/>
    <mergeCell ref="G4:G5"/>
    <mergeCell ref="H4:H5"/>
    <mergeCell ref="I4:I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T28"/>
  <sheetViews>
    <sheetView view="pageBreakPreview" topLeftCell="A10" zoomScaleNormal="100" zoomScaleSheetLayoutView="100" workbookViewId="0">
      <selection sqref="A1:XFD1048576"/>
    </sheetView>
  </sheetViews>
  <sheetFormatPr defaultRowHeight="13.5"/>
  <cols>
    <col min="1" max="1" width="8.75" style="96" customWidth="1"/>
    <col min="2" max="5" width="8.125" style="96" customWidth="1"/>
    <col min="6" max="6" width="8.75" style="96" customWidth="1"/>
    <col min="7" max="7" width="9.25" style="96" customWidth="1"/>
    <col min="8" max="8" width="7.625" style="96" customWidth="1"/>
    <col min="9" max="9" width="7.125" style="96" customWidth="1"/>
    <col min="10" max="10" width="9.25" style="96" customWidth="1"/>
    <col min="11" max="11" width="8.375" style="96" customWidth="1"/>
    <col min="12" max="12" width="7.125" style="96" customWidth="1"/>
    <col min="13" max="13" width="8.375" style="96" customWidth="1"/>
    <col min="14" max="14" width="9" style="96" customWidth="1"/>
    <col min="15" max="16" width="8.125" style="96" customWidth="1"/>
    <col min="17" max="17" width="7.125" style="96" customWidth="1"/>
    <col min="18" max="18" width="10.5" style="96" bestFit="1" customWidth="1"/>
    <col min="19" max="19" width="7.375" style="96" customWidth="1"/>
    <col min="20" max="20" width="8.75" style="96" customWidth="1"/>
    <col min="21" max="16384" width="9" style="96"/>
  </cols>
  <sheetData>
    <row r="1" spans="1:20" ht="22.5">
      <c r="A1" s="147" t="s">
        <v>103</v>
      </c>
      <c r="G1" s="257"/>
    </row>
    <row r="2" spans="1:20" ht="4.5" customHeight="1"/>
    <row r="3" spans="1:20" ht="21">
      <c r="A3" s="151" t="s">
        <v>71</v>
      </c>
      <c r="B3" s="258"/>
      <c r="C3" s="258"/>
      <c r="D3" s="258"/>
      <c r="E3" s="259"/>
      <c r="F3" s="258"/>
      <c r="G3" s="259"/>
      <c r="H3" s="258"/>
      <c r="I3" s="258"/>
      <c r="J3" s="259"/>
      <c r="K3" s="258"/>
      <c r="L3" s="258"/>
      <c r="M3" s="259"/>
      <c r="N3" s="259"/>
      <c r="O3" s="258"/>
      <c r="P3" s="258"/>
      <c r="Q3" s="258"/>
      <c r="T3" s="155" t="s">
        <v>71</v>
      </c>
    </row>
    <row r="4" spans="1:20" ht="27" customHeight="1">
      <c r="A4" s="2122" t="s">
        <v>104</v>
      </c>
      <c r="B4" s="2124" t="s">
        <v>105</v>
      </c>
      <c r="C4" s="2118"/>
      <c r="D4" s="2118"/>
      <c r="E4" s="2118"/>
      <c r="F4" s="2118" t="s">
        <v>106</v>
      </c>
      <c r="G4" s="2118"/>
      <c r="H4" s="2118"/>
      <c r="I4" s="2118"/>
      <c r="J4" s="2118"/>
      <c r="K4" s="2125" t="s">
        <v>107</v>
      </c>
      <c r="L4" s="2126"/>
      <c r="M4" s="2127"/>
      <c r="N4" s="2120" t="s">
        <v>108</v>
      </c>
      <c r="O4" s="2120" t="s">
        <v>109</v>
      </c>
      <c r="P4" s="2120" t="s">
        <v>110</v>
      </c>
      <c r="Q4" s="2120" t="s">
        <v>111</v>
      </c>
      <c r="R4" s="2120" t="s">
        <v>112</v>
      </c>
      <c r="S4" s="2120" t="s">
        <v>113</v>
      </c>
      <c r="T4" s="2128" t="s">
        <v>114</v>
      </c>
    </row>
    <row r="5" spans="1:20" ht="41.25" customHeight="1">
      <c r="A5" s="2123"/>
      <c r="B5" s="260" t="s">
        <v>87</v>
      </c>
      <c r="C5" s="161" t="s">
        <v>88</v>
      </c>
      <c r="D5" s="161" t="s">
        <v>89</v>
      </c>
      <c r="E5" s="161" t="s">
        <v>115</v>
      </c>
      <c r="F5" s="161" t="s">
        <v>91</v>
      </c>
      <c r="G5" s="161" t="s">
        <v>92</v>
      </c>
      <c r="H5" s="161" t="s">
        <v>93</v>
      </c>
      <c r="I5" s="161" t="s">
        <v>97</v>
      </c>
      <c r="J5" s="161" t="s">
        <v>90</v>
      </c>
      <c r="K5" s="261" t="s">
        <v>116</v>
      </c>
      <c r="L5" s="261" t="s">
        <v>117</v>
      </c>
      <c r="M5" s="261" t="s">
        <v>115</v>
      </c>
      <c r="N5" s="2121"/>
      <c r="O5" s="2121"/>
      <c r="P5" s="2121"/>
      <c r="Q5" s="2121"/>
      <c r="R5" s="2121"/>
      <c r="S5" s="2121"/>
      <c r="T5" s="2129"/>
    </row>
    <row r="6" spans="1:20" ht="27" customHeight="1">
      <c r="A6" s="262" t="s">
        <v>118</v>
      </c>
      <c r="B6" s="263" t="s">
        <v>99</v>
      </c>
      <c r="C6" s="264">
        <v>3911035</v>
      </c>
      <c r="D6" s="265" t="s">
        <v>99</v>
      </c>
      <c r="E6" s="265">
        <v>3911035</v>
      </c>
      <c r="F6" s="265" t="s">
        <v>99</v>
      </c>
      <c r="G6" s="265" t="s">
        <v>99</v>
      </c>
      <c r="H6" s="265" t="s">
        <v>99</v>
      </c>
      <c r="I6" s="265" t="s">
        <v>99</v>
      </c>
      <c r="J6" s="265" t="s">
        <v>99</v>
      </c>
      <c r="K6" s="266" t="s">
        <v>99</v>
      </c>
      <c r="L6" s="266" t="s">
        <v>99</v>
      </c>
      <c r="M6" s="266" t="s">
        <v>99</v>
      </c>
      <c r="N6" s="265" t="s">
        <v>99</v>
      </c>
      <c r="O6" s="265" t="s">
        <v>99</v>
      </c>
      <c r="P6" s="265" t="s">
        <v>99</v>
      </c>
      <c r="Q6" s="265" t="s">
        <v>99</v>
      </c>
      <c r="R6" s="265">
        <v>3911035</v>
      </c>
      <c r="S6" s="265" t="s">
        <v>99</v>
      </c>
      <c r="T6" s="267">
        <v>3911035</v>
      </c>
    </row>
    <row r="7" spans="1:20" ht="27" customHeight="1">
      <c r="A7" s="268" t="s">
        <v>119</v>
      </c>
      <c r="B7" s="269" t="s">
        <v>99</v>
      </c>
      <c r="C7" s="270" t="s">
        <v>99</v>
      </c>
      <c r="D7" s="270" t="s">
        <v>99</v>
      </c>
      <c r="E7" s="270" t="s">
        <v>99</v>
      </c>
      <c r="F7" s="270">
        <v>2107301</v>
      </c>
      <c r="G7" s="270">
        <v>89636</v>
      </c>
      <c r="H7" s="270" t="s">
        <v>99</v>
      </c>
      <c r="I7" s="270" t="s">
        <v>99</v>
      </c>
      <c r="J7" s="270">
        <v>2196938</v>
      </c>
      <c r="K7" s="271" t="s">
        <v>99</v>
      </c>
      <c r="L7" s="271" t="s">
        <v>99</v>
      </c>
      <c r="M7" s="271" t="s">
        <v>99</v>
      </c>
      <c r="N7" s="270" t="s">
        <v>99</v>
      </c>
      <c r="O7" s="270" t="s">
        <v>99</v>
      </c>
      <c r="P7" s="270" t="s">
        <v>99</v>
      </c>
      <c r="Q7" s="270" t="s">
        <v>99</v>
      </c>
      <c r="R7" s="270">
        <v>2196938</v>
      </c>
      <c r="S7" s="270" t="s">
        <v>99</v>
      </c>
      <c r="T7" s="272">
        <v>2196938</v>
      </c>
    </row>
    <row r="8" spans="1:20" ht="27" customHeight="1">
      <c r="A8" s="268" t="s">
        <v>120</v>
      </c>
      <c r="B8" s="269" t="s">
        <v>99</v>
      </c>
      <c r="C8" s="270" t="s">
        <v>99</v>
      </c>
      <c r="D8" s="270" t="s">
        <v>99</v>
      </c>
      <c r="E8" s="270" t="s">
        <v>99</v>
      </c>
      <c r="F8" s="270">
        <v>460260</v>
      </c>
      <c r="G8" s="270">
        <v>226146427</v>
      </c>
      <c r="H8" s="270" t="s">
        <v>99</v>
      </c>
      <c r="I8" s="270" t="s">
        <v>99</v>
      </c>
      <c r="J8" s="270">
        <v>226606687</v>
      </c>
      <c r="K8" s="271" t="s">
        <v>99</v>
      </c>
      <c r="L8" s="271" t="s">
        <v>99</v>
      </c>
      <c r="M8" s="271" t="s">
        <v>99</v>
      </c>
      <c r="N8" s="270" t="s">
        <v>99</v>
      </c>
      <c r="O8" s="270" t="s">
        <v>99</v>
      </c>
      <c r="P8" s="270">
        <v>10163711</v>
      </c>
      <c r="Q8" s="270" t="s">
        <v>99</v>
      </c>
      <c r="R8" s="270">
        <v>236770398</v>
      </c>
      <c r="S8" s="270" t="s">
        <v>99</v>
      </c>
      <c r="T8" s="272">
        <v>236770398</v>
      </c>
    </row>
    <row r="9" spans="1:20" ht="27" customHeight="1">
      <c r="A9" s="268" t="s">
        <v>121</v>
      </c>
      <c r="B9" s="269" t="s">
        <v>99</v>
      </c>
      <c r="C9" s="270" t="s">
        <v>99</v>
      </c>
      <c r="D9" s="270" t="s">
        <v>99</v>
      </c>
      <c r="E9" s="270" t="s">
        <v>99</v>
      </c>
      <c r="F9" s="270">
        <v>9769</v>
      </c>
      <c r="G9" s="270">
        <v>209802</v>
      </c>
      <c r="H9" s="270">
        <v>4256742</v>
      </c>
      <c r="I9" s="270" t="s">
        <v>99</v>
      </c>
      <c r="J9" s="270">
        <v>4476313</v>
      </c>
      <c r="K9" s="271">
        <v>11</v>
      </c>
      <c r="L9" s="271">
        <v>313688</v>
      </c>
      <c r="M9" s="271">
        <v>313700</v>
      </c>
      <c r="N9" s="270" t="s">
        <v>99</v>
      </c>
      <c r="O9" s="270" t="s">
        <v>99</v>
      </c>
      <c r="P9" s="270">
        <v>421713</v>
      </c>
      <c r="Q9" s="270">
        <v>528453</v>
      </c>
      <c r="R9" s="270">
        <v>5740179</v>
      </c>
      <c r="S9" s="270" t="s">
        <v>99</v>
      </c>
      <c r="T9" s="272">
        <v>5740179</v>
      </c>
    </row>
    <row r="10" spans="1:20" ht="27" customHeight="1">
      <c r="A10" s="268" t="s">
        <v>122</v>
      </c>
      <c r="B10" s="269" t="s">
        <v>99</v>
      </c>
      <c r="C10" s="270" t="s">
        <v>99</v>
      </c>
      <c r="D10" s="270" t="s">
        <v>99</v>
      </c>
      <c r="E10" s="270" t="s">
        <v>99</v>
      </c>
      <c r="F10" s="270" t="s">
        <v>99</v>
      </c>
      <c r="G10" s="270" t="s">
        <v>99</v>
      </c>
      <c r="H10" s="270">
        <v>58445</v>
      </c>
      <c r="I10" s="270" t="s">
        <v>99</v>
      </c>
      <c r="J10" s="270">
        <v>58445</v>
      </c>
      <c r="K10" s="271">
        <v>116512939</v>
      </c>
      <c r="L10" s="271" t="s">
        <v>99</v>
      </c>
      <c r="M10" s="271">
        <v>116512939</v>
      </c>
      <c r="N10" s="270" t="s">
        <v>99</v>
      </c>
      <c r="O10" s="270" t="s">
        <v>99</v>
      </c>
      <c r="P10" s="270">
        <v>36115327</v>
      </c>
      <c r="Q10" s="270" t="s">
        <v>99</v>
      </c>
      <c r="R10" s="270">
        <v>152686711</v>
      </c>
      <c r="S10" s="270">
        <v>237784</v>
      </c>
      <c r="T10" s="272">
        <v>152924495</v>
      </c>
    </row>
    <row r="11" spans="1:20" ht="27" customHeight="1">
      <c r="A11" s="273" t="s">
        <v>123</v>
      </c>
      <c r="B11" s="274" t="s">
        <v>99</v>
      </c>
      <c r="C11" s="275" t="s">
        <v>99</v>
      </c>
      <c r="D11" s="275" t="s">
        <v>99</v>
      </c>
      <c r="E11" s="275" t="s">
        <v>99</v>
      </c>
      <c r="F11" s="275" t="s">
        <v>99</v>
      </c>
      <c r="G11" s="275" t="s">
        <v>99</v>
      </c>
      <c r="H11" s="275" t="s">
        <v>99</v>
      </c>
      <c r="I11" s="275" t="s">
        <v>99</v>
      </c>
      <c r="J11" s="275" t="s">
        <v>99</v>
      </c>
      <c r="K11" s="276" t="s">
        <v>99</v>
      </c>
      <c r="L11" s="276" t="s">
        <v>99</v>
      </c>
      <c r="M11" s="276" t="s">
        <v>99</v>
      </c>
      <c r="N11" s="275">
        <v>133505261</v>
      </c>
      <c r="O11" s="275" t="s">
        <v>99</v>
      </c>
      <c r="P11" s="275" t="s">
        <v>99</v>
      </c>
      <c r="Q11" s="275" t="s">
        <v>99</v>
      </c>
      <c r="R11" s="275">
        <v>133505261</v>
      </c>
      <c r="S11" s="275" t="s">
        <v>99</v>
      </c>
      <c r="T11" s="277">
        <v>133505261</v>
      </c>
    </row>
    <row r="12" spans="1:20" ht="27" customHeight="1">
      <c r="A12" s="278" t="s">
        <v>124</v>
      </c>
      <c r="B12" s="279" t="s">
        <v>99</v>
      </c>
      <c r="C12" s="280">
        <v>3911035</v>
      </c>
      <c r="D12" s="280" t="s">
        <v>99</v>
      </c>
      <c r="E12" s="280">
        <v>3911035</v>
      </c>
      <c r="F12" s="280">
        <v>2577331</v>
      </c>
      <c r="G12" s="280">
        <v>226445865</v>
      </c>
      <c r="H12" s="280">
        <v>4315187</v>
      </c>
      <c r="I12" s="280" t="s">
        <v>99</v>
      </c>
      <c r="J12" s="280">
        <v>233338383</v>
      </c>
      <c r="K12" s="281">
        <v>116512950</v>
      </c>
      <c r="L12" s="281">
        <v>313688</v>
      </c>
      <c r="M12" s="281">
        <v>116826639</v>
      </c>
      <c r="N12" s="280">
        <v>133505261</v>
      </c>
      <c r="O12" s="280" t="s">
        <v>99</v>
      </c>
      <c r="P12" s="280">
        <v>46700750</v>
      </c>
      <c r="Q12" s="280">
        <v>528453</v>
      </c>
      <c r="R12" s="280">
        <v>534810521</v>
      </c>
      <c r="S12" s="280">
        <v>237784</v>
      </c>
      <c r="T12" s="282">
        <v>535048305</v>
      </c>
    </row>
    <row r="13" spans="1:20" ht="27" customHeight="1">
      <c r="A13" s="283" t="s">
        <v>125</v>
      </c>
      <c r="B13" s="284">
        <v>2748401</v>
      </c>
      <c r="C13" s="264" t="s">
        <v>99</v>
      </c>
      <c r="D13" s="264">
        <v>611017</v>
      </c>
      <c r="E13" s="264">
        <v>3359418</v>
      </c>
      <c r="F13" s="264" t="s">
        <v>99</v>
      </c>
      <c r="G13" s="264" t="s">
        <v>99</v>
      </c>
      <c r="H13" s="264" t="s">
        <v>99</v>
      </c>
      <c r="I13" s="264" t="s">
        <v>99</v>
      </c>
      <c r="J13" s="264" t="s">
        <v>99</v>
      </c>
      <c r="K13" s="285" t="s">
        <v>99</v>
      </c>
      <c r="L13" s="285" t="s">
        <v>99</v>
      </c>
      <c r="M13" s="285" t="s">
        <v>99</v>
      </c>
      <c r="N13" s="264" t="s">
        <v>99</v>
      </c>
      <c r="O13" s="264" t="s">
        <v>99</v>
      </c>
      <c r="P13" s="264" t="s">
        <v>99</v>
      </c>
      <c r="Q13" s="264" t="s">
        <v>99</v>
      </c>
      <c r="R13" s="264">
        <v>3359418</v>
      </c>
      <c r="S13" s="264" t="s">
        <v>99</v>
      </c>
      <c r="T13" s="286">
        <v>3359418</v>
      </c>
    </row>
    <row r="14" spans="1:20" ht="27" customHeight="1">
      <c r="A14" s="287" t="s">
        <v>126</v>
      </c>
      <c r="B14" s="269" t="s">
        <v>99</v>
      </c>
      <c r="C14" s="270" t="s">
        <v>99</v>
      </c>
      <c r="D14" s="270" t="s">
        <v>99</v>
      </c>
      <c r="E14" s="270" t="s">
        <v>99</v>
      </c>
      <c r="F14" s="270" t="s">
        <v>99</v>
      </c>
      <c r="G14" s="270" t="s">
        <v>99</v>
      </c>
      <c r="H14" s="270" t="s">
        <v>99</v>
      </c>
      <c r="I14" s="270" t="s">
        <v>99</v>
      </c>
      <c r="J14" s="270" t="s">
        <v>99</v>
      </c>
      <c r="K14" s="271" t="s">
        <v>99</v>
      </c>
      <c r="L14" s="271" t="s">
        <v>99</v>
      </c>
      <c r="M14" s="271" t="s">
        <v>99</v>
      </c>
      <c r="N14" s="270" t="s">
        <v>99</v>
      </c>
      <c r="O14" s="270">
        <v>8239031</v>
      </c>
      <c r="P14" s="270" t="s">
        <v>99</v>
      </c>
      <c r="Q14" s="270" t="s">
        <v>99</v>
      </c>
      <c r="R14" s="270">
        <v>8239031</v>
      </c>
      <c r="S14" s="270" t="s">
        <v>99</v>
      </c>
      <c r="T14" s="286">
        <v>8239031</v>
      </c>
    </row>
    <row r="15" spans="1:20" ht="27" customHeight="1">
      <c r="A15" s="268" t="s">
        <v>127</v>
      </c>
      <c r="B15" s="269" t="s">
        <v>99</v>
      </c>
      <c r="C15" s="270" t="s">
        <v>99</v>
      </c>
      <c r="D15" s="270" t="s">
        <v>99</v>
      </c>
      <c r="E15" s="270" t="s">
        <v>99</v>
      </c>
      <c r="F15" s="270" t="s">
        <v>99</v>
      </c>
      <c r="G15" s="270" t="s">
        <v>99</v>
      </c>
      <c r="H15" s="270" t="s">
        <v>99</v>
      </c>
      <c r="I15" s="270" t="s">
        <v>99</v>
      </c>
      <c r="J15" s="270" t="s">
        <v>99</v>
      </c>
      <c r="K15" s="271" t="s">
        <v>99</v>
      </c>
      <c r="L15" s="271" t="s">
        <v>99</v>
      </c>
      <c r="M15" s="271" t="s">
        <v>99</v>
      </c>
      <c r="N15" s="270" t="s">
        <v>99</v>
      </c>
      <c r="O15" s="270">
        <v>2454337</v>
      </c>
      <c r="P15" s="270" t="s">
        <v>99</v>
      </c>
      <c r="Q15" s="270" t="s">
        <v>99</v>
      </c>
      <c r="R15" s="270">
        <v>2454337</v>
      </c>
      <c r="S15" s="270" t="s">
        <v>99</v>
      </c>
      <c r="T15" s="286">
        <v>2454337</v>
      </c>
    </row>
    <row r="16" spans="1:20" ht="27" customHeight="1">
      <c r="A16" s="287" t="s">
        <v>128</v>
      </c>
      <c r="B16" s="269" t="s">
        <v>99</v>
      </c>
      <c r="C16" s="270" t="s">
        <v>99</v>
      </c>
      <c r="D16" s="270" t="s">
        <v>99</v>
      </c>
      <c r="E16" s="270" t="s">
        <v>99</v>
      </c>
      <c r="F16" s="270" t="s">
        <v>99</v>
      </c>
      <c r="G16" s="270" t="s">
        <v>99</v>
      </c>
      <c r="H16" s="270" t="s">
        <v>99</v>
      </c>
      <c r="I16" s="270" t="s">
        <v>99</v>
      </c>
      <c r="J16" s="270" t="s">
        <v>99</v>
      </c>
      <c r="K16" s="271" t="s">
        <v>99</v>
      </c>
      <c r="L16" s="271" t="s">
        <v>99</v>
      </c>
      <c r="M16" s="271" t="s">
        <v>99</v>
      </c>
      <c r="N16" s="270" t="s">
        <v>99</v>
      </c>
      <c r="O16" s="270">
        <v>485353</v>
      </c>
      <c r="P16" s="270" t="s">
        <v>99</v>
      </c>
      <c r="Q16" s="270" t="s">
        <v>99</v>
      </c>
      <c r="R16" s="270">
        <v>485353</v>
      </c>
      <c r="S16" s="270" t="s">
        <v>99</v>
      </c>
      <c r="T16" s="286">
        <v>485353</v>
      </c>
    </row>
    <row r="17" spans="1:20" ht="27" customHeight="1">
      <c r="A17" s="287" t="s">
        <v>129</v>
      </c>
      <c r="B17" s="269" t="s">
        <v>99</v>
      </c>
      <c r="C17" s="270" t="s">
        <v>99</v>
      </c>
      <c r="D17" s="270" t="s">
        <v>99</v>
      </c>
      <c r="E17" s="270" t="s">
        <v>99</v>
      </c>
      <c r="F17" s="270">
        <v>88280</v>
      </c>
      <c r="G17" s="270">
        <v>1385925</v>
      </c>
      <c r="H17" s="270">
        <v>1516741</v>
      </c>
      <c r="I17" s="270" t="s">
        <v>99</v>
      </c>
      <c r="J17" s="270">
        <v>2990946</v>
      </c>
      <c r="K17" s="271" t="s">
        <v>99</v>
      </c>
      <c r="L17" s="271" t="s">
        <v>99</v>
      </c>
      <c r="M17" s="271" t="s">
        <v>99</v>
      </c>
      <c r="N17" s="270" t="s">
        <v>99</v>
      </c>
      <c r="O17" s="270">
        <v>2713518</v>
      </c>
      <c r="P17" s="270" t="s">
        <v>99</v>
      </c>
      <c r="Q17" s="270" t="s">
        <v>99</v>
      </c>
      <c r="R17" s="270">
        <v>5704465</v>
      </c>
      <c r="S17" s="270" t="s">
        <v>99</v>
      </c>
      <c r="T17" s="286">
        <v>5704465</v>
      </c>
    </row>
    <row r="18" spans="1:20" ht="27" customHeight="1">
      <c r="A18" s="287" t="s">
        <v>130</v>
      </c>
      <c r="B18" s="269" t="s">
        <v>99</v>
      </c>
      <c r="C18" s="270" t="s">
        <v>99</v>
      </c>
      <c r="D18" s="270" t="s">
        <v>99</v>
      </c>
      <c r="E18" s="270" t="s">
        <v>99</v>
      </c>
      <c r="F18" s="270">
        <v>11429</v>
      </c>
      <c r="G18" s="270">
        <v>1144209</v>
      </c>
      <c r="H18" s="270">
        <v>13319</v>
      </c>
      <c r="I18" s="270" t="s">
        <v>99</v>
      </c>
      <c r="J18" s="270">
        <v>1168957</v>
      </c>
      <c r="K18" s="271">
        <v>862</v>
      </c>
      <c r="L18" s="271">
        <v>8106</v>
      </c>
      <c r="M18" s="271">
        <v>8968</v>
      </c>
      <c r="N18" s="270" t="s">
        <v>99</v>
      </c>
      <c r="O18" s="270">
        <v>720811</v>
      </c>
      <c r="P18" s="270" t="s">
        <v>99</v>
      </c>
      <c r="Q18" s="270" t="s">
        <v>99</v>
      </c>
      <c r="R18" s="270">
        <v>1898736</v>
      </c>
      <c r="S18" s="270" t="s">
        <v>99</v>
      </c>
      <c r="T18" s="286">
        <v>1898736</v>
      </c>
    </row>
    <row r="19" spans="1:20" ht="27" customHeight="1">
      <c r="A19" s="268" t="s">
        <v>131</v>
      </c>
      <c r="B19" s="269" t="s">
        <v>99</v>
      </c>
      <c r="C19" s="270" t="s">
        <v>99</v>
      </c>
      <c r="D19" s="270" t="s">
        <v>99</v>
      </c>
      <c r="E19" s="270" t="s">
        <v>99</v>
      </c>
      <c r="F19" s="270" t="s">
        <v>99</v>
      </c>
      <c r="G19" s="270" t="s">
        <v>99</v>
      </c>
      <c r="H19" s="270" t="s">
        <v>99</v>
      </c>
      <c r="I19" s="270" t="s">
        <v>99</v>
      </c>
      <c r="J19" s="270" t="s">
        <v>99</v>
      </c>
      <c r="K19" s="271" t="s">
        <v>99</v>
      </c>
      <c r="L19" s="271" t="s">
        <v>99</v>
      </c>
      <c r="M19" s="271" t="s">
        <v>99</v>
      </c>
      <c r="N19" s="270" t="s">
        <v>99</v>
      </c>
      <c r="O19" s="270">
        <v>238511</v>
      </c>
      <c r="P19" s="270" t="s">
        <v>99</v>
      </c>
      <c r="Q19" s="270" t="s">
        <v>99</v>
      </c>
      <c r="R19" s="270">
        <v>238511</v>
      </c>
      <c r="S19" s="270" t="s">
        <v>99</v>
      </c>
      <c r="T19" s="286">
        <v>238511</v>
      </c>
    </row>
    <row r="20" spans="1:20" ht="27" customHeight="1">
      <c r="A20" s="268" t="s">
        <v>132</v>
      </c>
      <c r="B20" s="269" t="s">
        <v>99</v>
      </c>
      <c r="C20" s="270" t="s">
        <v>99</v>
      </c>
      <c r="D20" s="270" t="s">
        <v>99</v>
      </c>
      <c r="E20" s="270" t="s">
        <v>99</v>
      </c>
      <c r="F20" s="270" t="s">
        <v>99</v>
      </c>
      <c r="G20" s="270" t="s">
        <v>99</v>
      </c>
      <c r="H20" s="270" t="s">
        <v>99</v>
      </c>
      <c r="I20" s="270" t="s">
        <v>99</v>
      </c>
      <c r="J20" s="270" t="s">
        <v>99</v>
      </c>
      <c r="K20" s="271" t="s">
        <v>99</v>
      </c>
      <c r="L20" s="271" t="s">
        <v>99</v>
      </c>
      <c r="M20" s="271" t="s">
        <v>99</v>
      </c>
      <c r="N20" s="270" t="s">
        <v>99</v>
      </c>
      <c r="O20" s="270">
        <v>8881306</v>
      </c>
      <c r="P20" s="270" t="s">
        <v>99</v>
      </c>
      <c r="Q20" s="270" t="s">
        <v>99</v>
      </c>
      <c r="R20" s="270">
        <v>8881306</v>
      </c>
      <c r="S20" s="270">
        <v>561066</v>
      </c>
      <c r="T20" s="286">
        <v>9442372</v>
      </c>
    </row>
    <row r="21" spans="1:20" ht="27" customHeight="1">
      <c r="A21" s="268" t="s">
        <v>133</v>
      </c>
      <c r="B21" s="269" t="s">
        <v>99</v>
      </c>
      <c r="C21" s="270" t="s">
        <v>99</v>
      </c>
      <c r="D21" s="270" t="s">
        <v>99</v>
      </c>
      <c r="E21" s="270" t="s">
        <v>99</v>
      </c>
      <c r="F21" s="270" t="s">
        <v>99</v>
      </c>
      <c r="G21" s="270" t="s">
        <v>99</v>
      </c>
      <c r="H21" s="270" t="s">
        <v>99</v>
      </c>
      <c r="I21" s="270" t="s">
        <v>99</v>
      </c>
      <c r="J21" s="270" t="s">
        <v>99</v>
      </c>
      <c r="K21" s="271" t="s">
        <v>99</v>
      </c>
      <c r="L21" s="271" t="s">
        <v>99</v>
      </c>
      <c r="M21" s="271" t="s">
        <v>99</v>
      </c>
      <c r="N21" s="270" t="s">
        <v>99</v>
      </c>
      <c r="O21" s="270">
        <v>1741801</v>
      </c>
      <c r="P21" s="270" t="s">
        <v>99</v>
      </c>
      <c r="Q21" s="270" t="s">
        <v>99</v>
      </c>
      <c r="R21" s="270">
        <v>1741801</v>
      </c>
      <c r="S21" s="270" t="s">
        <v>99</v>
      </c>
      <c r="T21" s="286">
        <v>1741801</v>
      </c>
    </row>
    <row r="22" spans="1:20" ht="27" customHeight="1">
      <c r="A22" s="287" t="s">
        <v>134</v>
      </c>
      <c r="B22" s="269" t="s">
        <v>99</v>
      </c>
      <c r="C22" s="270" t="s">
        <v>99</v>
      </c>
      <c r="D22" s="270" t="s">
        <v>99</v>
      </c>
      <c r="E22" s="270" t="s">
        <v>99</v>
      </c>
      <c r="F22" s="270" t="s">
        <v>99</v>
      </c>
      <c r="G22" s="270" t="s">
        <v>99</v>
      </c>
      <c r="H22" s="270" t="s">
        <v>99</v>
      </c>
      <c r="I22" s="270" t="s">
        <v>99</v>
      </c>
      <c r="J22" s="270" t="s">
        <v>99</v>
      </c>
      <c r="K22" s="271" t="s">
        <v>99</v>
      </c>
      <c r="L22" s="271" t="s">
        <v>99</v>
      </c>
      <c r="M22" s="271" t="s">
        <v>99</v>
      </c>
      <c r="N22" s="270" t="s">
        <v>99</v>
      </c>
      <c r="O22" s="270">
        <v>1702006</v>
      </c>
      <c r="P22" s="270" t="s">
        <v>99</v>
      </c>
      <c r="Q22" s="270" t="s">
        <v>99</v>
      </c>
      <c r="R22" s="270">
        <v>1702006</v>
      </c>
      <c r="S22" s="270" t="s">
        <v>99</v>
      </c>
      <c r="T22" s="286">
        <v>1702006</v>
      </c>
    </row>
    <row r="23" spans="1:20" ht="27" customHeight="1">
      <c r="A23" s="288" t="s">
        <v>135</v>
      </c>
      <c r="B23" s="274" t="s">
        <v>99</v>
      </c>
      <c r="C23" s="275" t="s">
        <v>99</v>
      </c>
      <c r="D23" s="275" t="s">
        <v>99</v>
      </c>
      <c r="E23" s="275" t="s">
        <v>99</v>
      </c>
      <c r="F23" s="275" t="s">
        <v>99</v>
      </c>
      <c r="G23" s="275" t="s">
        <v>99</v>
      </c>
      <c r="H23" s="275" t="s">
        <v>99</v>
      </c>
      <c r="I23" s="275" t="s">
        <v>99</v>
      </c>
      <c r="J23" s="275" t="s">
        <v>99</v>
      </c>
      <c r="K23" s="276" t="s">
        <v>99</v>
      </c>
      <c r="L23" s="276" t="s">
        <v>99</v>
      </c>
      <c r="M23" s="276" t="s">
        <v>99</v>
      </c>
      <c r="N23" s="275" t="s">
        <v>99</v>
      </c>
      <c r="O23" s="275" t="s">
        <v>99</v>
      </c>
      <c r="P23" s="275">
        <v>332172</v>
      </c>
      <c r="Q23" s="275" t="s">
        <v>99</v>
      </c>
      <c r="R23" s="275">
        <v>332172</v>
      </c>
      <c r="S23" s="275" t="s">
        <v>99</v>
      </c>
      <c r="T23" s="289">
        <v>332172</v>
      </c>
    </row>
    <row r="24" spans="1:20" ht="27" customHeight="1">
      <c r="A24" s="290" t="s">
        <v>136</v>
      </c>
      <c r="B24" s="291">
        <v>2748401</v>
      </c>
      <c r="C24" s="292" t="s">
        <v>99</v>
      </c>
      <c r="D24" s="292">
        <v>611017</v>
      </c>
      <c r="E24" s="292">
        <v>3359418</v>
      </c>
      <c r="F24" s="292">
        <v>99709</v>
      </c>
      <c r="G24" s="292">
        <v>2530134</v>
      </c>
      <c r="H24" s="292">
        <v>1530060</v>
      </c>
      <c r="I24" s="292" t="s">
        <v>99</v>
      </c>
      <c r="J24" s="292">
        <v>4159903</v>
      </c>
      <c r="K24" s="293">
        <v>862</v>
      </c>
      <c r="L24" s="293">
        <v>8106</v>
      </c>
      <c r="M24" s="293">
        <v>8968</v>
      </c>
      <c r="N24" s="292" t="s">
        <v>99</v>
      </c>
      <c r="O24" s="292">
        <v>27176674</v>
      </c>
      <c r="P24" s="292">
        <v>332172</v>
      </c>
      <c r="Q24" s="292" t="s">
        <v>99</v>
      </c>
      <c r="R24" s="292">
        <v>35037135</v>
      </c>
      <c r="S24" s="292">
        <v>561066</v>
      </c>
      <c r="T24" s="294">
        <v>35598201</v>
      </c>
    </row>
    <row r="25" spans="1:20" ht="27" customHeight="1">
      <c r="A25" s="295" t="s">
        <v>85</v>
      </c>
      <c r="B25" s="296">
        <v>2748401</v>
      </c>
      <c r="C25" s="297">
        <v>3911035</v>
      </c>
      <c r="D25" s="297">
        <v>611017</v>
      </c>
      <c r="E25" s="297">
        <v>7270453</v>
      </c>
      <c r="F25" s="297">
        <v>2677040</v>
      </c>
      <c r="G25" s="297">
        <v>228975999</v>
      </c>
      <c r="H25" s="297">
        <v>5845247</v>
      </c>
      <c r="I25" s="297" t="s">
        <v>99</v>
      </c>
      <c r="J25" s="297">
        <v>237498286</v>
      </c>
      <c r="K25" s="298">
        <v>116513812</v>
      </c>
      <c r="L25" s="298">
        <v>321794</v>
      </c>
      <c r="M25" s="298">
        <v>116835607</v>
      </c>
      <c r="N25" s="297">
        <v>133505261</v>
      </c>
      <c r="O25" s="297">
        <v>27176674</v>
      </c>
      <c r="P25" s="297">
        <v>47032922</v>
      </c>
      <c r="Q25" s="297">
        <v>528453</v>
      </c>
      <c r="R25" s="297">
        <v>569847656</v>
      </c>
      <c r="S25" s="297">
        <v>798850</v>
      </c>
      <c r="T25" s="299">
        <v>570646507</v>
      </c>
    </row>
    <row r="26" spans="1:20">
      <c r="A26" s="5" t="s">
        <v>137</v>
      </c>
      <c r="E26" s="101"/>
      <c r="R26" s="300"/>
    </row>
    <row r="27" spans="1:20">
      <c r="A27" s="5" t="s">
        <v>138</v>
      </c>
      <c r="E27" s="101"/>
      <c r="R27" s="185"/>
    </row>
    <row r="28" spans="1:20" ht="18.75" customHeight="1">
      <c r="A28" s="142">
        <v>26</v>
      </c>
      <c r="T28" s="256">
        <v>27</v>
      </c>
    </row>
  </sheetData>
  <mergeCells count="11">
    <mergeCell ref="P4:P5"/>
    <mergeCell ref="Q4:Q5"/>
    <mergeCell ref="R4:R5"/>
    <mergeCell ref="S4:S5"/>
    <mergeCell ref="T4:T5"/>
    <mergeCell ref="O4:O5"/>
    <mergeCell ref="A4:A5"/>
    <mergeCell ref="B4:E4"/>
    <mergeCell ref="F4:J4"/>
    <mergeCell ref="K4:M4"/>
    <mergeCell ref="N4:N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4" r:id="rId1"/>
  <headerFooter alignWithMargins="0">
    <oddFooter xml:space="preserve">&amp;C&amp;10
 </oddFooter>
  </headerFooter>
  <colBreaks count="1" manualBreakCount="1">
    <brk id="10" max="27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0.39997558519241921"/>
  </sheetPr>
  <dimension ref="A1:I34"/>
  <sheetViews>
    <sheetView showGridLines="0" view="pageBreakPreview" zoomScale="107" zoomScaleNormal="100" zoomScaleSheetLayoutView="107" workbookViewId="0">
      <pane xSplit="1" ySplit="3" topLeftCell="B13" activePane="bottomRight" state="frozen"/>
      <selection activeCell="D22" sqref="D22"/>
      <selection pane="topRight" activeCell="D22" sqref="D22"/>
      <selection pane="bottomLeft" activeCell="D22" sqref="D22"/>
      <selection pane="bottomRight" activeCell="D7" sqref="D7"/>
    </sheetView>
  </sheetViews>
  <sheetFormatPr defaultRowHeight="11.25"/>
  <cols>
    <col min="1" max="1" width="8.125" style="6" customWidth="1"/>
    <col min="2" max="2" width="9.25" style="1290" customWidth="1"/>
    <col min="3" max="3" width="9.25" style="6" customWidth="1"/>
    <col min="4" max="6" width="9.25" style="958" customWidth="1"/>
    <col min="7" max="9" width="9.25" style="6" customWidth="1"/>
    <col min="10" max="256" width="9" style="6"/>
    <col min="257" max="257" width="8.125" style="6" customWidth="1"/>
    <col min="258" max="265" width="9.25" style="6" customWidth="1"/>
    <col min="266" max="512" width="9" style="6"/>
    <col min="513" max="513" width="8.125" style="6" customWidth="1"/>
    <col min="514" max="521" width="9.25" style="6" customWidth="1"/>
    <col min="522" max="768" width="9" style="6"/>
    <col min="769" max="769" width="8.125" style="6" customWidth="1"/>
    <col min="770" max="777" width="9.25" style="6" customWidth="1"/>
    <col min="778" max="1024" width="9" style="6"/>
    <col min="1025" max="1025" width="8.125" style="6" customWidth="1"/>
    <col min="1026" max="1033" width="9.25" style="6" customWidth="1"/>
    <col min="1034" max="1280" width="9" style="6"/>
    <col min="1281" max="1281" width="8.125" style="6" customWidth="1"/>
    <col min="1282" max="1289" width="9.25" style="6" customWidth="1"/>
    <col min="1290" max="1536" width="9" style="6"/>
    <col min="1537" max="1537" width="8.125" style="6" customWidth="1"/>
    <col min="1538" max="1545" width="9.25" style="6" customWidth="1"/>
    <col min="1546" max="1792" width="9" style="6"/>
    <col min="1793" max="1793" width="8.125" style="6" customWidth="1"/>
    <col min="1794" max="1801" width="9.25" style="6" customWidth="1"/>
    <col min="1802" max="2048" width="9" style="6"/>
    <col min="2049" max="2049" width="8.125" style="6" customWidth="1"/>
    <col min="2050" max="2057" width="9.25" style="6" customWidth="1"/>
    <col min="2058" max="2304" width="9" style="6"/>
    <col min="2305" max="2305" width="8.125" style="6" customWidth="1"/>
    <col min="2306" max="2313" width="9.25" style="6" customWidth="1"/>
    <col min="2314" max="2560" width="9" style="6"/>
    <col min="2561" max="2561" width="8.125" style="6" customWidth="1"/>
    <col min="2562" max="2569" width="9.25" style="6" customWidth="1"/>
    <col min="2570" max="2816" width="9" style="6"/>
    <col min="2817" max="2817" width="8.125" style="6" customWidth="1"/>
    <col min="2818" max="2825" width="9.25" style="6" customWidth="1"/>
    <col min="2826" max="3072" width="9" style="6"/>
    <col min="3073" max="3073" width="8.125" style="6" customWidth="1"/>
    <col min="3074" max="3081" width="9.25" style="6" customWidth="1"/>
    <col min="3082" max="3328" width="9" style="6"/>
    <col min="3329" max="3329" width="8.125" style="6" customWidth="1"/>
    <col min="3330" max="3337" width="9.25" style="6" customWidth="1"/>
    <col min="3338" max="3584" width="9" style="6"/>
    <col min="3585" max="3585" width="8.125" style="6" customWidth="1"/>
    <col min="3586" max="3593" width="9.25" style="6" customWidth="1"/>
    <col min="3594" max="3840" width="9" style="6"/>
    <col min="3841" max="3841" width="8.125" style="6" customWidth="1"/>
    <col min="3842" max="3849" width="9.25" style="6" customWidth="1"/>
    <col min="3850" max="4096" width="9" style="6"/>
    <col min="4097" max="4097" width="8.125" style="6" customWidth="1"/>
    <col min="4098" max="4105" width="9.25" style="6" customWidth="1"/>
    <col min="4106" max="4352" width="9" style="6"/>
    <col min="4353" max="4353" width="8.125" style="6" customWidth="1"/>
    <col min="4354" max="4361" width="9.25" style="6" customWidth="1"/>
    <col min="4362" max="4608" width="9" style="6"/>
    <col min="4609" max="4609" width="8.125" style="6" customWidth="1"/>
    <col min="4610" max="4617" width="9.25" style="6" customWidth="1"/>
    <col min="4618" max="4864" width="9" style="6"/>
    <col min="4865" max="4865" width="8.125" style="6" customWidth="1"/>
    <col min="4866" max="4873" width="9.25" style="6" customWidth="1"/>
    <col min="4874" max="5120" width="9" style="6"/>
    <col min="5121" max="5121" width="8.125" style="6" customWidth="1"/>
    <col min="5122" max="5129" width="9.25" style="6" customWidth="1"/>
    <col min="5130" max="5376" width="9" style="6"/>
    <col min="5377" max="5377" width="8.125" style="6" customWidth="1"/>
    <col min="5378" max="5385" width="9.25" style="6" customWidth="1"/>
    <col min="5386" max="5632" width="9" style="6"/>
    <col min="5633" max="5633" width="8.125" style="6" customWidth="1"/>
    <col min="5634" max="5641" width="9.25" style="6" customWidth="1"/>
    <col min="5642" max="5888" width="9" style="6"/>
    <col min="5889" max="5889" width="8.125" style="6" customWidth="1"/>
    <col min="5890" max="5897" width="9.25" style="6" customWidth="1"/>
    <col min="5898" max="6144" width="9" style="6"/>
    <col min="6145" max="6145" width="8.125" style="6" customWidth="1"/>
    <col min="6146" max="6153" width="9.25" style="6" customWidth="1"/>
    <col min="6154" max="6400" width="9" style="6"/>
    <col min="6401" max="6401" width="8.125" style="6" customWidth="1"/>
    <col min="6402" max="6409" width="9.25" style="6" customWidth="1"/>
    <col min="6410" max="6656" width="9" style="6"/>
    <col min="6657" max="6657" width="8.125" style="6" customWidth="1"/>
    <col min="6658" max="6665" width="9.25" style="6" customWidth="1"/>
    <col min="6666" max="6912" width="9" style="6"/>
    <col min="6913" max="6913" width="8.125" style="6" customWidth="1"/>
    <col min="6914" max="6921" width="9.25" style="6" customWidth="1"/>
    <col min="6922" max="7168" width="9" style="6"/>
    <col min="7169" max="7169" width="8.125" style="6" customWidth="1"/>
    <col min="7170" max="7177" width="9.25" style="6" customWidth="1"/>
    <col min="7178" max="7424" width="9" style="6"/>
    <col min="7425" max="7425" width="8.125" style="6" customWidth="1"/>
    <col min="7426" max="7433" width="9.25" style="6" customWidth="1"/>
    <col min="7434" max="7680" width="9" style="6"/>
    <col min="7681" max="7681" width="8.125" style="6" customWidth="1"/>
    <col min="7682" max="7689" width="9.25" style="6" customWidth="1"/>
    <col min="7690" max="7936" width="9" style="6"/>
    <col min="7937" max="7937" width="8.125" style="6" customWidth="1"/>
    <col min="7938" max="7945" width="9.25" style="6" customWidth="1"/>
    <col min="7946" max="8192" width="9" style="6"/>
    <col min="8193" max="8193" width="8.125" style="6" customWidth="1"/>
    <col min="8194" max="8201" width="9.25" style="6" customWidth="1"/>
    <col min="8202" max="8448" width="9" style="6"/>
    <col min="8449" max="8449" width="8.125" style="6" customWidth="1"/>
    <col min="8450" max="8457" width="9.25" style="6" customWidth="1"/>
    <col min="8458" max="8704" width="9" style="6"/>
    <col min="8705" max="8705" width="8.125" style="6" customWidth="1"/>
    <col min="8706" max="8713" width="9.25" style="6" customWidth="1"/>
    <col min="8714" max="8960" width="9" style="6"/>
    <col min="8961" max="8961" width="8.125" style="6" customWidth="1"/>
    <col min="8962" max="8969" width="9.25" style="6" customWidth="1"/>
    <col min="8970" max="9216" width="9" style="6"/>
    <col min="9217" max="9217" width="8.125" style="6" customWidth="1"/>
    <col min="9218" max="9225" width="9.25" style="6" customWidth="1"/>
    <col min="9226" max="9472" width="9" style="6"/>
    <col min="9473" max="9473" width="8.125" style="6" customWidth="1"/>
    <col min="9474" max="9481" width="9.25" style="6" customWidth="1"/>
    <col min="9482" max="9728" width="9" style="6"/>
    <col min="9729" max="9729" width="8.125" style="6" customWidth="1"/>
    <col min="9730" max="9737" width="9.25" style="6" customWidth="1"/>
    <col min="9738" max="9984" width="9" style="6"/>
    <col min="9985" max="9985" width="8.125" style="6" customWidth="1"/>
    <col min="9986" max="9993" width="9.25" style="6" customWidth="1"/>
    <col min="9994" max="10240" width="9" style="6"/>
    <col min="10241" max="10241" width="8.125" style="6" customWidth="1"/>
    <col min="10242" max="10249" width="9.25" style="6" customWidth="1"/>
    <col min="10250" max="10496" width="9" style="6"/>
    <col min="10497" max="10497" width="8.125" style="6" customWidth="1"/>
    <col min="10498" max="10505" width="9.25" style="6" customWidth="1"/>
    <col min="10506" max="10752" width="9" style="6"/>
    <col min="10753" max="10753" width="8.125" style="6" customWidth="1"/>
    <col min="10754" max="10761" width="9.25" style="6" customWidth="1"/>
    <col min="10762" max="11008" width="9" style="6"/>
    <col min="11009" max="11009" width="8.125" style="6" customWidth="1"/>
    <col min="11010" max="11017" width="9.25" style="6" customWidth="1"/>
    <col min="11018" max="11264" width="9" style="6"/>
    <col min="11265" max="11265" width="8.125" style="6" customWidth="1"/>
    <col min="11266" max="11273" width="9.25" style="6" customWidth="1"/>
    <col min="11274" max="11520" width="9" style="6"/>
    <col min="11521" max="11521" width="8.125" style="6" customWidth="1"/>
    <col min="11522" max="11529" width="9.25" style="6" customWidth="1"/>
    <col min="11530" max="11776" width="9" style="6"/>
    <col min="11777" max="11777" width="8.125" style="6" customWidth="1"/>
    <col min="11778" max="11785" width="9.25" style="6" customWidth="1"/>
    <col min="11786" max="12032" width="9" style="6"/>
    <col min="12033" max="12033" width="8.125" style="6" customWidth="1"/>
    <col min="12034" max="12041" width="9.25" style="6" customWidth="1"/>
    <col min="12042" max="12288" width="9" style="6"/>
    <col min="12289" max="12289" width="8.125" style="6" customWidth="1"/>
    <col min="12290" max="12297" width="9.25" style="6" customWidth="1"/>
    <col min="12298" max="12544" width="9" style="6"/>
    <col min="12545" max="12545" width="8.125" style="6" customWidth="1"/>
    <col min="12546" max="12553" width="9.25" style="6" customWidth="1"/>
    <col min="12554" max="12800" width="9" style="6"/>
    <col min="12801" max="12801" width="8.125" style="6" customWidth="1"/>
    <col min="12802" max="12809" width="9.25" style="6" customWidth="1"/>
    <col min="12810" max="13056" width="9" style="6"/>
    <col min="13057" max="13057" width="8.125" style="6" customWidth="1"/>
    <col min="13058" max="13065" width="9.25" style="6" customWidth="1"/>
    <col min="13066" max="13312" width="9" style="6"/>
    <col min="13313" max="13313" width="8.125" style="6" customWidth="1"/>
    <col min="13314" max="13321" width="9.25" style="6" customWidth="1"/>
    <col min="13322" max="13568" width="9" style="6"/>
    <col min="13569" max="13569" width="8.125" style="6" customWidth="1"/>
    <col min="13570" max="13577" width="9.25" style="6" customWidth="1"/>
    <col min="13578" max="13824" width="9" style="6"/>
    <col min="13825" max="13825" width="8.125" style="6" customWidth="1"/>
    <col min="13826" max="13833" width="9.25" style="6" customWidth="1"/>
    <col min="13834" max="14080" width="9" style="6"/>
    <col min="14081" max="14081" width="8.125" style="6" customWidth="1"/>
    <col min="14082" max="14089" width="9.25" style="6" customWidth="1"/>
    <col min="14090" max="14336" width="9" style="6"/>
    <col min="14337" max="14337" width="8.125" style="6" customWidth="1"/>
    <col min="14338" max="14345" width="9.25" style="6" customWidth="1"/>
    <col min="14346" max="14592" width="9" style="6"/>
    <col min="14593" max="14593" width="8.125" style="6" customWidth="1"/>
    <col min="14594" max="14601" width="9.25" style="6" customWidth="1"/>
    <col min="14602" max="14848" width="9" style="6"/>
    <col min="14849" max="14849" width="8.125" style="6" customWidth="1"/>
    <col min="14850" max="14857" width="9.25" style="6" customWidth="1"/>
    <col min="14858" max="15104" width="9" style="6"/>
    <col min="15105" max="15105" width="8.125" style="6" customWidth="1"/>
    <col min="15106" max="15113" width="9.25" style="6" customWidth="1"/>
    <col min="15114" max="15360" width="9" style="6"/>
    <col min="15361" max="15361" width="8.125" style="6" customWidth="1"/>
    <col min="15362" max="15369" width="9.25" style="6" customWidth="1"/>
    <col min="15370" max="15616" width="9" style="6"/>
    <col min="15617" max="15617" width="8.125" style="6" customWidth="1"/>
    <col min="15618" max="15625" width="9.25" style="6" customWidth="1"/>
    <col min="15626" max="15872" width="9" style="6"/>
    <col min="15873" max="15873" width="8.125" style="6" customWidth="1"/>
    <col min="15874" max="15881" width="9.25" style="6" customWidth="1"/>
    <col min="15882" max="16128" width="9" style="6"/>
    <col min="16129" max="16129" width="8.125" style="6" customWidth="1"/>
    <col min="16130" max="16137" width="9.25" style="6" customWidth="1"/>
    <col min="16138" max="16384" width="9" style="6"/>
  </cols>
  <sheetData>
    <row r="1" spans="1:9" ht="31.5" customHeight="1">
      <c r="A1" s="147" t="s">
        <v>1837</v>
      </c>
      <c r="B1" s="1367"/>
      <c r="C1" s="841"/>
      <c r="D1" s="1284"/>
      <c r="E1" s="1284"/>
      <c r="F1" s="1284"/>
      <c r="G1" s="841"/>
      <c r="H1" s="841"/>
      <c r="I1" s="841"/>
    </row>
    <row r="2" spans="1:9" ht="25.5" customHeight="1">
      <c r="A2" s="833" t="s">
        <v>1838</v>
      </c>
      <c r="B2" s="1368" t="s">
        <v>1839</v>
      </c>
      <c r="C2" s="1081"/>
      <c r="D2" s="1369"/>
      <c r="E2" s="1369"/>
      <c r="F2" s="1369"/>
      <c r="G2" s="2329" t="s">
        <v>1840</v>
      </c>
      <c r="H2" s="2329"/>
      <c r="I2" s="2329"/>
    </row>
    <row r="3" spans="1:9" ht="40.5" customHeight="1">
      <c r="A3" s="1370" t="s">
        <v>1841</v>
      </c>
      <c r="B3" s="1371" t="s">
        <v>1842</v>
      </c>
      <c r="C3" s="1371" t="s">
        <v>1843</v>
      </c>
      <c r="D3" s="1371" t="s">
        <v>1844</v>
      </c>
      <c r="E3" s="1371" t="s">
        <v>1845</v>
      </c>
      <c r="F3" s="1371" t="s">
        <v>1846</v>
      </c>
      <c r="G3" s="1371" t="s">
        <v>1847</v>
      </c>
      <c r="H3" s="1371" t="s">
        <v>1848</v>
      </c>
      <c r="I3" s="1372" t="s">
        <v>1849</v>
      </c>
    </row>
    <row r="4" spans="1:9" ht="21.2" customHeight="1">
      <c r="A4" s="1087">
        <v>1961</v>
      </c>
      <c r="B4" s="1373">
        <v>770405</v>
      </c>
      <c r="C4" s="1374"/>
      <c r="D4" s="1375">
        <v>26422</v>
      </c>
      <c r="E4" s="1376"/>
      <c r="F4" s="1373">
        <v>45</v>
      </c>
      <c r="G4" s="1373">
        <v>380</v>
      </c>
      <c r="H4" s="1377"/>
      <c r="I4" s="1378">
        <v>797252</v>
      </c>
    </row>
    <row r="5" spans="1:9" ht="20.100000000000001" customHeight="1">
      <c r="A5" s="202">
        <v>2004</v>
      </c>
      <c r="B5" s="1008">
        <v>12156544</v>
      </c>
      <c r="C5" s="1008">
        <v>2259099</v>
      </c>
      <c r="D5" s="1008">
        <v>16063</v>
      </c>
      <c r="E5" s="1008">
        <v>306175</v>
      </c>
      <c r="F5" s="1008">
        <v>1015001</v>
      </c>
      <c r="G5" s="1008">
        <v>612218</v>
      </c>
      <c r="H5" s="1379">
        <v>696491</v>
      </c>
      <c r="I5" s="1380">
        <v>17061591</v>
      </c>
    </row>
    <row r="6" spans="1:9" ht="20.100000000000001" customHeight="1">
      <c r="A6" s="202">
        <v>2005</v>
      </c>
      <c r="B6" s="1008">
        <v>12224192</v>
      </c>
      <c r="C6" s="1008">
        <v>2315511</v>
      </c>
      <c r="D6" s="1008">
        <v>16410</v>
      </c>
      <c r="E6" s="1008">
        <v>310079</v>
      </c>
      <c r="F6" s="1008">
        <v>1045890</v>
      </c>
      <c r="G6" s="1008">
        <v>660624</v>
      </c>
      <c r="H6" s="1379">
        <v>756788</v>
      </c>
      <c r="I6" s="1380">
        <v>17329494</v>
      </c>
    </row>
    <row r="7" spans="1:9" ht="20.100000000000001" customHeight="1">
      <c r="A7" s="202">
        <v>2006</v>
      </c>
      <c r="B7" s="1008">
        <v>12280190</v>
      </c>
      <c r="C7" s="1008">
        <v>2366333</v>
      </c>
      <c r="D7" s="1008">
        <v>30745</v>
      </c>
      <c r="E7" s="1008">
        <v>315743</v>
      </c>
      <c r="F7" s="1008">
        <v>1087426</v>
      </c>
      <c r="G7" s="1008">
        <v>712278</v>
      </c>
      <c r="H7" s="1379">
        <v>832121</v>
      </c>
      <c r="I7" s="1380">
        <v>17624836</v>
      </c>
    </row>
    <row r="8" spans="1:9" ht="20.100000000000001" customHeight="1">
      <c r="A8" s="202">
        <v>2007</v>
      </c>
      <c r="B8" s="1314">
        <v>12392777</v>
      </c>
      <c r="C8" s="1314">
        <v>2451135</v>
      </c>
      <c r="D8" s="1314">
        <v>32649</v>
      </c>
      <c r="E8" s="1314">
        <v>322894</v>
      </c>
      <c r="F8" s="1314">
        <v>1142769</v>
      </c>
      <c r="G8" s="1314">
        <v>821139</v>
      </c>
      <c r="H8" s="1381">
        <v>875447</v>
      </c>
      <c r="I8" s="1380">
        <v>18038810</v>
      </c>
    </row>
    <row r="9" spans="1:9" ht="20.100000000000001" customHeight="1">
      <c r="A9" s="202">
        <v>2008</v>
      </c>
      <c r="B9" s="1314">
        <v>12553340</v>
      </c>
      <c r="C9" s="1314">
        <v>2503422</v>
      </c>
      <c r="D9" s="1314">
        <v>33703</v>
      </c>
      <c r="E9" s="1314">
        <v>329458</v>
      </c>
      <c r="F9" s="1314">
        <v>1195544</v>
      </c>
      <c r="G9" s="1314">
        <v>883533</v>
      </c>
      <c r="H9" s="1381">
        <v>920048</v>
      </c>
      <c r="I9" s="1382">
        <v>18419048</v>
      </c>
    </row>
    <row r="10" spans="1:9" ht="20.100000000000001" customHeight="1">
      <c r="A10" s="202">
        <v>2009</v>
      </c>
      <c r="B10" s="1314">
        <v>12682652</v>
      </c>
      <c r="C10" s="1314">
        <v>2552298</v>
      </c>
      <c r="D10" s="1314">
        <v>33907</v>
      </c>
      <c r="E10" s="1314">
        <v>337683</v>
      </c>
      <c r="F10" s="1314">
        <v>1200032</v>
      </c>
      <c r="G10" s="1314">
        <v>985102</v>
      </c>
      <c r="H10" s="1381">
        <v>935737</v>
      </c>
      <c r="I10" s="1382">
        <v>18727411</v>
      </c>
    </row>
    <row r="11" spans="1:9" ht="20.100000000000001" customHeight="1">
      <c r="A11" s="202">
        <v>2010</v>
      </c>
      <c r="B11" s="1314">
        <v>12904238</v>
      </c>
      <c r="C11" s="1314">
        <v>2632860</v>
      </c>
      <c r="D11" s="1314">
        <v>34376</v>
      </c>
      <c r="E11" s="1314">
        <v>348096</v>
      </c>
      <c r="F11" s="1314">
        <v>1260276</v>
      </c>
      <c r="G11" s="1314">
        <v>1117657</v>
      </c>
      <c r="H11" s="1381">
        <v>931947</v>
      </c>
      <c r="I11" s="1382">
        <v>19229450</v>
      </c>
    </row>
    <row r="12" spans="1:9" ht="20.100000000000001" customHeight="1">
      <c r="A12" s="202">
        <v>2011</v>
      </c>
      <c r="B12" s="1314">
        <v>13181372</v>
      </c>
      <c r="C12" s="1314">
        <v>2710906</v>
      </c>
      <c r="D12" s="1314">
        <v>34625</v>
      </c>
      <c r="E12" s="1314">
        <v>358220</v>
      </c>
      <c r="F12" s="1314">
        <v>1335748</v>
      </c>
      <c r="G12" s="1314">
        <v>1271913</v>
      </c>
      <c r="H12" s="1381">
        <v>922082</v>
      </c>
      <c r="I12" s="1382">
        <v>19814866</v>
      </c>
    </row>
    <row r="13" spans="1:9" ht="20.100000000000001" customHeight="1">
      <c r="A13" s="202">
        <v>2012</v>
      </c>
      <c r="B13" s="1314">
        <v>13514464</v>
      </c>
      <c r="C13" s="1314">
        <v>2817597</v>
      </c>
      <c r="D13" s="1314">
        <v>34788</v>
      </c>
      <c r="E13" s="1314">
        <v>367888</v>
      </c>
      <c r="F13" s="1314">
        <v>1432599</v>
      </c>
      <c r="G13" s="1314">
        <v>1398414</v>
      </c>
      <c r="H13" s="1381">
        <v>910149</v>
      </c>
      <c r="I13" s="1382">
        <v>20475899</v>
      </c>
    </row>
    <row r="14" spans="1:9" ht="20.100000000000001" customHeight="1">
      <c r="A14" s="202">
        <v>2013</v>
      </c>
      <c r="B14" s="1314">
        <v>13822791</v>
      </c>
      <c r="C14" s="1314">
        <v>2893935</v>
      </c>
      <c r="D14" s="1314">
        <v>19912</v>
      </c>
      <c r="E14" s="1314">
        <v>377411</v>
      </c>
      <c r="F14" s="1314">
        <v>1495113</v>
      </c>
      <c r="G14" s="1314">
        <v>1511494</v>
      </c>
      <c r="H14" s="1381">
        <v>897037</v>
      </c>
      <c r="I14" s="1382">
        <v>21017693</v>
      </c>
    </row>
    <row r="15" spans="1:9" ht="20.100000000000001" customHeight="1">
      <c r="A15" s="202">
        <v>2014</v>
      </c>
      <c r="B15" s="1314">
        <v>14117408</v>
      </c>
      <c r="C15" s="1314">
        <v>2954628</v>
      </c>
      <c r="D15" s="1314">
        <v>20217</v>
      </c>
      <c r="E15" s="1314">
        <v>387533</v>
      </c>
      <c r="F15" s="1314">
        <v>1565503</v>
      </c>
      <c r="G15" s="1314">
        <v>1604510</v>
      </c>
      <c r="H15" s="1314">
        <v>882470</v>
      </c>
      <c r="I15" s="1382">
        <v>21532269</v>
      </c>
    </row>
    <row r="16" spans="1:9" ht="20.100000000000001" customHeight="1">
      <c r="A16" s="202">
        <v>2015</v>
      </c>
      <c r="B16" s="1314">
        <v>14419050</v>
      </c>
      <c r="C16" s="1314">
        <v>3016678</v>
      </c>
      <c r="D16" s="1314">
        <v>20489</v>
      </c>
      <c r="E16" s="1314">
        <v>396862</v>
      </c>
      <c r="F16" s="1314">
        <v>1638132</v>
      </c>
      <c r="G16" s="1314">
        <v>1672745</v>
      </c>
      <c r="H16" s="1314">
        <v>866259</v>
      </c>
      <c r="I16" s="1382">
        <v>22030215</v>
      </c>
    </row>
    <row r="17" spans="1:9" ht="20.100000000000001" customHeight="1">
      <c r="A17" s="202">
        <v>2016</v>
      </c>
      <c r="B17" s="1314">
        <v>14728391</v>
      </c>
      <c r="C17" s="1314">
        <v>3088632</v>
      </c>
      <c r="D17" s="1314">
        <v>20663</v>
      </c>
      <c r="E17" s="1314">
        <v>405771</v>
      </c>
      <c r="F17" s="1314">
        <v>1710781</v>
      </c>
      <c r="G17" s="1314">
        <v>1751669</v>
      </c>
      <c r="H17" s="1314">
        <v>846812</v>
      </c>
      <c r="I17" s="1382">
        <v>22552719</v>
      </c>
    </row>
    <row r="18" spans="1:9" ht="20.100000000000001" customHeight="1">
      <c r="A18" s="202">
        <v>2017</v>
      </c>
      <c r="B18" s="1314">
        <v>15085547</v>
      </c>
      <c r="C18" s="1314">
        <v>3115221</v>
      </c>
      <c r="D18" s="1314">
        <v>20972</v>
      </c>
      <c r="E18" s="1314">
        <v>413877</v>
      </c>
      <c r="F18" s="1314">
        <v>1784191</v>
      </c>
      <c r="G18" s="1314">
        <v>1830973</v>
      </c>
      <c r="H18" s="1314">
        <v>826242</v>
      </c>
      <c r="I18" s="1382">
        <v>23077023</v>
      </c>
    </row>
    <row r="19" spans="1:9" ht="20.100000000000001" customHeight="1">
      <c r="A19" s="220">
        <v>2018</v>
      </c>
      <c r="B19" s="1383">
        <v>15317045</v>
      </c>
      <c r="C19" s="1383">
        <v>3173093</v>
      </c>
      <c r="D19" s="1383">
        <v>20992</v>
      </c>
      <c r="E19" s="1383">
        <v>420999</v>
      </c>
      <c r="F19" s="1383">
        <v>1849453</v>
      </c>
      <c r="G19" s="1383">
        <v>1918848</v>
      </c>
      <c r="H19" s="1383">
        <v>801112</v>
      </c>
      <c r="I19" s="1384">
        <v>23501542</v>
      </c>
    </row>
    <row r="20" spans="1:9" ht="20.100000000000001" customHeight="1">
      <c r="A20" s="1093">
        <v>1</v>
      </c>
      <c r="B20" s="1385">
        <v>15107320</v>
      </c>
      <c r="C20" s="1385">
        <v>3123469</v>
      </c>
      <c r="D20" s="1385">
        <v>20987</v>
      </c>
      <c r="E20" s="1385">
        <v>414519</v>
      </c>
      <c r="F20" s="1385">
        <v>1701006</v>
      </c>
      <c r="G20" s="1385">
        <v>1844535</v>
      </c>
      <c r="H20" s="1386">
        <v>824721</v>
      </c>
      <c r="I20" s="1387">
        <v>23036557</v>
      </c>
    </row>
    <row r="21" spans="1:9" ht="20.100000000000001" customHeight="1">
      <c r="A21" s="202">
        <v>2</v>
      </c>
      <c r="B21" s="1314">
        <v>15127478</v>
      </c>
      <c r="C21" s="1314">
        <v>3128777</v>
      </c>
      <c r="D21" s="1314">
        <v>21049</v>
      </c>
      <c r="E21" s="1314">
        <v>415128</v>
      </c>
      <c r="F21" s="1314">
        <v>1700713</v>
      </c>
      <c r="G21" s="1314">
        <v>1858576</v>
      </c>
      <c r="H21" s="1381">
        <v>823016</v>
      </c>
      <c r="I21" s="1382">
        <v>23074737</v>
      </c>
    </row>
    <row r="22" spans="1:9" ht="20.100000000000001" customHeight="1">
      <c r="A22" s="202">
        <v>3</v>
      </c>
      <c r="B22" s="1314">
        <v>15142821</v>
      </c>
      <c r="C22" s="1314">
        <v>3128977</v>
      </c>
      <c r="D22" s="1314">
        <v>21068</v>
      </c>
      <c r="E22" s="1314">
        <v>415509</v>
      </c>
      <c r="F22" s="1314">
        <v>2240132</v>
      </c>
      <c r="G22" s="1314">
        <v>1855339</v>
      </c>
      <c r="H22" s="1381">
        <v>821130</v>
      </c>
      <c r="I22" s="1382">
        <v>23624976</v>
      </c>
    </row>
    <row r="23" spans="1:9" ht="20.100000000000001" customHeight="1">
      <c r="A23" s="202">
        <v>4</v>
      </c>
      <c r="B23" s="1314">
        <v>15164904</v>
      </c>
      <c r="C23" s="1314">
        <v>3133087</v>
      </c>
      <c r="D23" s="1314">
        <v>21050</v>
      </c>
      <c r="E23" s="1314">
        <v>416190</v>
      </c>
      <c r="F23" s="1314">
        <v>1792839</v>
      </c>
      <c r="G23" s="1314">
        <v>1859965</v>
      </c>
      <c r="H23" s="1381">
        <v>818947</v>
      </c>
      <c r="I23" s="1382">
        <v>23206982</v>
      </c>
    </row>
    <row r="24" spans="1:9" ht="20.100000000000001" customHeight="1">
      <c r="A24" s="202">
        <v>5</v>
      </c>
      <c r="B24" s="1314">
        <v>15181226</v>
      </c>
      <c r="C24" s="1314">
        <v>3135303</v>
      </c>
      <c r="D24" s="1314">
        <v>21030</v>
      </c>
      <c r="E24" s="1314">
        <v>417010</v>
      </c>
      <c r="F24" s="1314">
        <v>1724504</v>
      </c>
      <c r="G24" s="1314">
        <v>1876682</v>
      </c>
      <c r="H24" s="1381">
        <v>816109</v>
      </c>
      <c r="I24" s="1382">
        <v>23171864</v>
      </c>
    </row>
    <row r="25" spans="1:9" ht="20.100000000000001" customHeight="1">
      <c r="A25" s="202">
        <v>6</v>
      </c>
      <c r="B25" s="1314">
        <v>15198387</v>
      </c>
      <c r="C25" s="1314">
        <v>3139999</v>
      </c>
      <c r="D25" s="1314">
        <v>21020</v>
      </c>
      <c r="E25" s="1314">
        <v>417692</v>
      </c>
      <c r="F25" s="1314">
        <v>1732789</v>
      </c>
      <c r="G25" s="1314">
        <v>1886840</v>
      </c>
      <c r="H25" s="1381">
        <v>813575</v>
      </c>
      <c r="I25" s="1382">
        <v>23210302</v>
      </c>
    </row>
    <row r="26" spans="1:9" ht="20.100000000000001" customHeight="1">
      <c r="A26" s="202">
        <v>7</v>
      </c>
      <c r="B26" s="1314">
        <v>15218750</v>
      </c>
      <c r="C26" s="1314">
        <v>3144810</v>
      </c>
      <c r="D26" s="1314">
        <v>21005</v>
      </c>
      <c r="E26" s="1314">
        <v>418405</v>
      </c>
      <c r="F26" s="1314">
        <v>1740221</v>
      </c>
      <c r="G26" s="1314">
        <v>1893962</v>
      </c>
      <c r="H26" s="1381">
        <v>810693</v>
      </c>
      <c r="I26" s="1382">
        <v>23247846</v>
      </c>
    </row>
    <row r="27" spans="1:9" ht="20.100000000000001" customHeight="1">
      <c r="A27" s="202">
        <v>8</v>
      </c>
      <c r="B27" s="1314">
        <v>15234214</v>
      </c>
      <c r="C27" s="1314">
        <v>3153044</v>
      </c>
      <c r="D27" s="1314">
        <v>21002</v>
      </c>
      <c r="E27" s="1314">
        <v>419095</v>
      </c>
      <c r="F27" s="1314">
        <v>1750210</v>
      </c>
      <c r="G27" s="1314">
        <v>1912507</v>
      </c>
      <c r="H27" s="1381">
        <v>807968</v>
      </c>
      <c r="I27" s="1382">
        <v>23298040</v>
      </c>
    </row>
    <row r="28" spans="1:9" ht="20.100000000000001" customHeight="1">
      <c r="A28" s="202">
        <v>9</v>
      </c>
      <c r="B28" s="1314">
        <v>15256432</v>
      </c>
      <c r="C28" s="1314">
        <v>3156698</v>
      </c>
      <c r="D28" s="1314">
        <v>20998</v>
      </c>
      <c r="E28" s="1314">
        <v>419663</v>
      </c>
      <c r="F28" s="1314">
        <v>1759210</v>
      </c>
      <c r="G28" s="1314">
        <v>1912463</v>
      </c>
      <c r="H28" s="1381">
        <v>805828</v>
      </c>
      <c r="I28" s="1382">
        <v>23331292</v>
      </c>
    </row>
    <row r="29" spans="1:9" ht="20.100000000000001" customHeight="1">
      <c r="A29" s="202">
        <v>10</v>
      </c>
      <c r="B29" s="1314">
        <v>15271200</v>
      </c>
      <c r="C29" s="1314">
        <v>3157329</v>
      </c>
      <c r="D29" s="1314">
        <v>20986</v>
      </c>
      <c r="E29" s="1314">
        <v>420080</v>
      </c>
      <c r="F29" s="1314">
        <v>1764578</v>
      </c>
      <c r="G29" s="1314">
        <v>1911808</v>
      </c>
      <c r="H29" s="1381">
        <v>804166</v>
      </c>
      <c r="I29" s="1382">
        <v>23350147</v>
      </c>
    </row>
    <row r="30" spans="1:9" ht="20.100000000000001" customHeight="1">
      <c r="A30" s="202">
        <v>11</v>
      </c>
      <c r="B30" s="1314">
        <v>15296562</v>
      </c>
      <c r="C30" s="1314">
        <v>3163678</v>
      </c>
      <c r="D30" s="1314">
        <v>20984</v>
      </c>
      <c r="E30" s="1314">
        <v>420516</v>
      </c>
      <c r="F30" s="1314">
        <v>2302329</v>
      </c>
      <c r="G30" s="1314">
        <v>1913814</v>
      </c>
      <c r="H30" s="1381">
        <v>802780</v>
      </c>
      <c r="I30" s="1382">
        <v>23920663</v>
      </c>
    </row>
    <row r="31" spans="1:9" ht="20.100000000000001" customHeight="1">
      <c r="A31" s="987">
        <v>12</v>
      </c>
      <c r="B31" s="1321">
        <v>15317045</v>
      </c>
      <c r="C31" s="1321">
        <v>3173093</v>
      </c>
      <c r="D31" s="1321">
        <v>20992</v>
      </c>
      <c r="E31" s="1321">
        <v>420999</v>
      </c>
      <c r="F31" s="1321">
        <v>1849453</v>
      </c>
      <c r="G31" s="1321">
        <v>1918848</v>
      </c>
      <c r="H31" s="1388">
        <v>801112</v>
      </c>
      <c r="I31" s="1389">
        <v>23501542</v>
      </c>
    </row>
    <row r="32" spans="1:9" ht="12" customHeight="1">
      <c r="D32" s="1290"/>
      <c r="E32" s="1290"/>
      <c r="F32" s="1290"/>
      <c r="I32" s="763"/>
    </row>
    <row r="33" spans="1:6" ht="21" customHeight="1">
      <c r="A33" s="1390">
        <v>122</v>
      </c>
      <c r="D33" s="1290"/>
      <c r="E33" s="1290"/>
      <c r="F33" s="1290"/>
    </row>
    <row r="34" spans="1:6">
      <c r="D34" s="1290"/>
      <c r="E34" s="1290"/>
      <c r="F34" s="1290"/>
    </row>
  </sheetData>
  <mergeCells count="1">
    <mergeCell ref="G2:I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0.39997558519241921"/>
  </sheetPr>
  <dimension ref="A1:I38"/>
  <sheetViews>
    <sheetView view="pageBreakPreview" zoomScaleNormal="100" zoomScaleSheetLayoutView="100" workbookViewId="0">
      <pane xSplit="1" ySplit="4" topLeftCell="B1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6.5" style="6" customWidth="1"/>
    <col min="2" max="2" width="9.375" style="1290" customWidth="1"/>
    <col min="3" max="8" width="9.375" style="958" customWidth="1"/>
    <col min="9" max="9" width="9.375" style="6" customWidth="1"/>
    <col min="10" max="256" width="9" style="6"/>
    <col min="257" max="257" width="6.5" style="6" customWidth="1"/>
    <col min="258" max="265" width="9.375" style="6" customWidth="1"/>
    <col min="266" max="512" width="9" style="6"/>
    <col min="513" max="513" width="6.5" style="6" customWidth="1"/>
    <col min="514" max="521" width="9.375" style="6" customWidth="1"/>
    <col min="522" max="768" width="9" style="6"/>
    <col min="769" max="769" width="6.5" style="6" customWidth="1"/>
    <col min="770" max="777" width="9.375" style="6" customWidth="1"/>
    <col min="778" max="1024" width="9" style="6"/>
    <col min="1025" max="1025" width="6.5" style="6" customWidth="1"/>
    <col min="1026" max="1033" width="9.375" style="6" customWidth="1"/>
    <col min="1034" max="1280" width="9" style="6"/>
    <col min="1281" max="1281" width="6.5" style="6" customWidth="1"/>
    <col min="1282" max="1289" width="9.375" style="6" customWidth="1"/>
    <col min="1290" max="1536" width="9" style="6"/>
    <col min="1537" max="1537" width="6.5" style="6" customWidth="1"/>
    <col min="1538" max="1545" width="9.375" style="6" customWidth="1"/>
    <col min="1546" max="1792" width="9" style="6"/>
    <col min="1793" max="1793" width="6.5" style="6" customWidth="1"/>
    <col min="1794" max="1801" width="9.375" style="6" customWidth="1"/>
    <col min="1802" max="2048" width="9" style="6"/>
    <col min="2049" max="2049" width="6.5" style="6" customWidth="1"/>
    <col min="2050" max="2057" width="9.375" style="6" customWidth="1"/>
    <col min="2058" max="2304" width="9" style="6"/>
    <col min="2305" max="2305" width="6.5" style="6" customWidth="1"/>
    <col min="2306" max="2313" width="9.375" style="6" customWidth="1"/>
    <col min="2314" max="2560" width="9" style="6"/>
    <col min="2561" max="2561" width="6.5" style="6" customWidth="1"/>
    <col min="2562" max="2569" width="9.375" style="6" customWidth="1"/>
    <col min="2570" max="2816" width="9" style="6"/>
    <col min="2817" max="2817" width="6.5" style="6" customWidth="1"/>
    <col min="2818" max="2825" width="9.375" style="6" customWidth="1"/>
    <col min="2826" max="3072" width="9" style="6"/>
    <col min="3073" max="3073" width="6.5" style="6" customWidth="1"/>
    <col min="3074" max="3081" width="9.375" style="6" customWidth="1"/>
    <col min="3082" max="3328" width="9" style="6"/>
    <col min="3329" max="3329" width="6.5" style="6" customWidth="1"/>
    <col min="3330" max="3337" width="9.375" style="6" customWidth="1"/>
    <col min="3338" max="3584" width="9" style="6"/>
    <col min="3585" max="3585" width="6.5" style="6" customWidth="1"/>
    <col min="3586" max="3593" width="9.375" style="6" customWidth="1"/>
    <col min="3594" max="3840" width="9" style="6"/>
    <col min="3841" max="3841" width="6.5" style="6" customWidth="1"/>
    <col min="3842" max="3849" width="9.375" style="6" customWidth="1"/>
    <col min="3850" max="4096" width="9" style="6"/>
    <col min="4097" max="4097" width="6.5" style="6" customWidth="1"/>
    <col min="4098" max="4105" width="9.375" style="6" customWidth="1"/>
    <col min="4106" max="4352" width="9" style="6"/>
    <col min="4353" max="4353" width="6.5" style="6" customWidth="1"/>
    <col min="4354" max="4361" width="9.375" style="6" customWidth="1"/>
    <col min="4362" max="4608" width="9" style="6"/>
    <col min="4609" max="4609" width="6.5" style="6" customWidth="1"/>
    <col min="4610" max="4617" width="9.375" style="6" customWidth="1"/>
    <col min="4618" max="4864" width="9" style="6"/>
    <col min="4865" max="4865" width="6.5" style="6" customWidth="1"/>
    <col min="4866" max="4873" width="9.375" style="6" customWidth="1"/>
    <col min="4874" max="5120" width="9" style="6"/>
    <col min="5121" max="5121" width="6.5" style="6" customWidth="1"/>
    <col min="5122" max="5129" width="9.375" style="6" customWidth="1"/>
    <col min="5130" max="5376" width="9" style="6"/>
    <col min="5377" max="5377" width="6.5" style="6" customWidth="1"/>
    <col min="5378" max="5385" width="9.375" style="6" customWidth="1"/>
    <col min="5386" max="5632" width="9" style="6"/>
    <col min="5633" max="5633" width="6.5" style="6" customWidth="1"/>
    <col min="5634" max="5641" width="9.375" style="6" customWidth="1"/>
    <col min="5642" max="5888" width="9" style="6"/>
    <col min="5889" max="5889" width="6.5" style="6" customWidth="1"/>
    <col min="5890" max="5897" width="9.375" style="6" customWidth="1"/>
    <col min="5898" max="6144" width="9" style="6"/>
    <col min="6145" max="6145" width="6.5" style="6" customWidth="1"/>
    <col min="6146" max="6153" width="9.375" style="6" customWidth="1"/>
    <col min="6154" max="6400" width="9" style="6"/>
    <col min="6401" max="6401" width="6.5" style="6" customWidth="1"/>
    <col min="6402" max="6409" width="9.375" style="6" customWidth="1"/>
    <col min="6410" max="6656" width="9" style="6"/>
    <col min="6657" max="6657" width="6.5" style="6" customWidth="1"/>
    <col min="6658" max="6665" width="9.375" style="6" customWidth="1"/>
    <col min="6666" max="6912" width="9" style="6"/>
    <col min="6913" max="6913" width="6.5" style="6" customWidth="1"/>
    <col min="6914" max="6921" width="9.375" style="6" customWidth="1"/>
    <col min="6922" max="7168" width="9" style="6"/>
    <col min="7169" max="7169" width="6.5" style="6" customWidth="1"/>
    <col min="7170" max="7177" width="9.375" style="6" customWidth="1"/>
    <col min="7178" max="7424" width="9" style="6"/>
    <col min="7425" max="7425" width="6.5" style="6" customWidth="1"/>
    <col min="7426" max="7433" width="9.375" style="6" customWidth="1"/>
    <col min="7434" max="7680" width="9" style="6"/>
    <col min="7681" max="7681" width="6.5" style="6" customWidth="1"/>
    <col min="7682" max="7689" width="9.375" style="6" customWidth="1"/>
    <col min="7690" max="7936" width="9" style="6"/>
    <col min="7937" max="7937" width="6.5" style="6" customWidth="1"/>
    <col min="7938" max="7945" width="9.375" style="6" customWidth="1"/>
    <col min="7946" max="8192" width="9" style="6"/>
    <col min="8193" max="8193" width="6.5" style="6" customWidth="1"/>
    <col min="8194" max="8201" width="9.375" style="6" customWidth="1"/>
    <col min="8202" max="8448" width="9" style="6"/>
    <col min="8449" max="8449" width="6.5" style="6" customWidth="1"/>
    <col min="8450" max="8457" width="9.375" style="6" customWidth="1"/>
    <col min="8458" max="8704" width="9" style="6"/>
    <col min="8705" max="8705" width="6.5" style="6" customWidth="1"/>
    <col min="8706" max="8713" width="9.375" style="6" customWidth="1"/>
    <col min="8714" max="8960" width="9" style="6"/>
    <col min="8961" max="8961" width="6.5" style="6" customWidth="1"/>
    <col min="8962" max="8969" width="9.375" style="6" customWidth="1"/>
    <col min="8970" max="9216" width="9" style="6"/>
    <col min="9217" max="9217" width="6.5" style="6" customWidth="1"/>
    <col min="9218" max="9225" width="9.375" style="6" customWidth="1"/>
    <col min="9226" max="9472" width="9" style="6"/>
    <col min="9473" max="9473" width="6.5" style="6" customWidth="1"/>
    <col min="9474" max="9481" width="9.375" style="6" customWidth="1"/>
    <col min="9482" max="9728" width="9" style="6"/>
    <col min="9729" max="9729" width="6.5" style="6" customWidth="1"/>
    <col min="9730" max="9737" width="9.375" style="6" customWidth="1"/>
    <col min="9738" max="9984" width="9" style="6"/>
    <col min="9985" max="9985" width="6.5" style="6" customWidth="1"/>
    <col min="9986" max="9993" width="9.375" style="6" customWidth="1"/>
    <col min="9994" max="10240" width="9" style="6"/>
    <col min="10241" max="10241" width="6.5" style="6" customWidth="1"/>
    <col min="10242" max="10249" width="9.375" style="6" customWidth="1"/>
    <col min="10250" max="10496" width="9" style="6"/>
    <col min="10497" max="10497" width="6.5" style="6" customWidth="1"/>
    <col min="10498" max="10505" width="9.375" style="6" customWidth="1"/>
    <col min="10506" max="10752" width="9" style="6"/>
    <col min="10753" max="10753" width="6.5" style="6" customWidth="1"/>
    <col min="10754" max="10761" width="9.375" style="6" customWidth="1"/>
    <col min="10762" max="11008" width="9" style="6"/>
    <col min="11009" max="11009" width="6.5" style="6" customWidth="1"/>
    <col min="11010" max="11017" width="9.375" style="6" customWidth="1"/>
    <col min="11018" max="11264" width="9" style="6"/>
    <col min="11265" max="11265" width="6.5" style="6" customWidth="1"/>
    <col min="11266" max="11273" width="9.375" style="6" customWidth="1"/>
    <col min="11274" max="11520" width="9" style="6"/>
    <col min="11521" max="11521" width="6.5" style="6" customWidth="1"/>
    <col min="11522" max="11529" width="9.375" style="6" customWidth="1"/>
    <col min="11530" max="11776" width="9" style="6"/>
    <col min="11777" max="11777" width="6.5" style="6" customWidth="1"/>
    <col min="11778" max="11785" width="9.375" style="6" customWidth="1"/>
    <col min="11786" max="12032" width="9" style="6"/>
    <col min="12033" max="12033" width="6.5" style="6" customWidth="1"/>
    <col min="12034" max="12041" width="9.375" style="6" customWidth="1"/>
    <col min="12042" max="12288" width="9" style="6"/>
    <col min="12289" max="12289" width="6.5" style="6" customWidth="1"/>
    <col min="12290" max="12297" width="9.375" style="6" customWidth="1"/>
    <col min="12298" max="12544" width="9" style="6"/>
    <col min="12545" max="12545" width="6.5" style="6" customWidth="1"/>
    <col min="12546" max="12553" width="9.375" style="6" customWidth="1"/>
    <col min="12554" max="12800" width="9" style="6"/>
    <col min="12801" max="12801" width="6.5" style="6" customWidth="1"/>
    <col min="12802" max="12809" width="9.375" style="6" customWidth="1"/>
    <col min="12810" max="13056" width="9" style="6"/>
    <col min="13057" max="13057" width="6.5" style="6" customWidth="1"/>
    <col min="13058" max="13065" width="9.375" style="6" customWidth="1"/>
    <col min="13066" max="13312" width="9" style="6"/>
    <col min="13313" max="13313" width="6.5" style="6" customWidth="1"/>
    <col min="13314" max="13321" width="9.375" style="6" customWidth="1"/>
    <col min="13322" max="13568" width="9" style="6"/>
    <col min="13569" max="13569" width="6.5" style="6" customWidth="1"/>
    <col min="13570" max="13577" width="9.375" style="6" customWidth="1"/>
    <col min="13578" max="13824" width="9" style="6"/>
    <col min="13825" max="13825" width="6.5" style="6" customWidth="1"/>
    <col min="13826" max="13833" width="9.375" style="6" customWidth="1"/>
    <col min="13834" max="14080" width="9" style="6"/>
    <col min="14081" max="14081" width="6.5" style="6" customWidth="1"/>
    <col min="14082" max="14089" width="9.375" style="6" customWidth="1"/>
    <col min="14090" max="14336" width="9" style="6"/>
    <col min="14337" max="14337" width="6.5" style="6" customWidth="1"/>
    <col min="14338" max="14345" width="9.375" style="6" customWidth="1"/>
    <col min="14346" max="14592" width="9" style="6"/>
    <col min="14593" max="14593" width="6.5" style="6" customWidth="1"/>
    <col min="14594" max="14601" width="9.375" style="6" customWidth="1"/>
    <col min="14602" max="14848" width="9" style="6"/>
    <col min="14849" max="14849" width="6.5" style="6" customWidth="1"/>
    <col min="14850" max="14857" width="9.375" style="6" customWidth="1"/>
    <col min="14858" max="15104" width="9" style="6"/>
    <col min="15105" max="15105" width="6.5" style="6" customWidth="1"/>
    <col min="15106" max="15113" width="9.375" style="6" customWidth="1"/>
    <col min="15114" max="15360" width="9" style="6"/>
    <col min="15361" max="15361" width="6.5" style="6" customWidth="1"/>
    <col min="15362" max="15369" width="9.375" style="6" customWidth="1"/>
    <col min="15370" max="15616" width="9" style="6"/>
    <col min="15617" max="15617" width="6.5" style="6" customWidth="1"/>
    <col min="15618" max="15625" width="9.375" style="6" customWidth="1"/>
    <col min="15626" max="15872" width="9" style="6"/>
    <col min="15873" max="15873" width="6.5" style="6" customWidth="1"/>
    <col min="15874" max="15881" width="9.375" style="6" customWidth="1"/>
    <col min="15882" max="16128" width="9" style="6"/>
    <col min="16129" max="16129" width="6.5" style="6" customWidth="1"/>
    <col min="16130" max="16137" width="9.375" style="6" customWidth="1"/>
    <col min="16138" max="16384" width="9" style="6"/>
  </cols>
  <sheetData>
    <row r="1" spans="1:9" ht="31.5" customHeight="1">
      <c r="A1" s="147" t="s">
        <v>1850</v>
      </c>
      <c r="B1" s="1367"/>
      <c r="C1" s="1284"/>
      <c r="D1" s="1284"/>
      <c r="E1" s="1284"/>
      <c r="F1" s="1284"/>
      <c r="G1" s="1284"/>
      <c r="H1" s="1284"/>
      <c r="I1" s="841"/>
    </row>
    <row r="2" spans="1:9" ht="16.5" customHeight="1">
      <c r="A2" s="147"/>
      <c r="B2" s="1391" t="s">
        <v>1851</v>
      </c>
      <c r="C2" s="1284"/>
      <c r="D2" s="1284"/>
      <c r="E2" s="1284"/>
      <c r="F2" s="1284"/>
      <c r="G2" s="1284"/>
      <c r="H2" s="1284"/>
      <c r="I2" s="841"/>
    </row>
    <row r="3" spans="1:9" ht="12" customHeight="1">
      <c r="A3" s="1081" t="s">
        <v>1852</v>
      </c>
      <c r="B3" s="839"/>
      <c r="C3" s="1369"/>
      <c r="D3" s="1369"/>
      <c r="E3" s="1369"/>
      <c r="F3" s="1369"/>
      <c r="G3" s="1392"/>
      <c r="H3" s="1392"/>
      <c r="I3" s="1393" t="s">
        <v>1853</v>
      </c>
    </row>
    <row r="4" spans="1:9" ht="36.950000000000003" customHeight="1">
      <c r="A4" s="1394" t="s">
        <v>1854</v>
      </c>
      <c r="B4" s="1395" t="s">
        <v>1855</v>
      </c>
      <c r="C4" s="1395" t="s">
        <v>1856</v>
      </c>
      <c r="D4" s="1395" t="s">
        <v>1857</v>
      </c>
      <c r="E4" s="1395" t="s">
        <v>1858</v>
      </c>
      <c r="F4" s="1395" t="s">
        <v>1859</v>
      </c>
      <c r="G4" s="1395" t="s">
        <v>1860</v>
      </c>
      <c r="H4" s="1395" t="s">
        <v>1861</v>
      </c>
      <c r="I4" s="1396" t="s">
        <v>1862</v>
      </c>
    </row>
    <row r="5" spans="1:9" ht="20.85" customHeight="1">
      <c r="A5" s="1087">
        <v>1961</v>
      </c>
      <c r="B5" s="1397"/>
      <c r="C5" s="1398"/>
      <c r="D5" s="1399">
        <v>602077</v>
      </c>
      <c r="E5" s="1400"/>
      <c r="F5" s="1401">
        <v>1893</v>
      </c>
      <c r="G5" s="1402" t="s">
        <v>11</v>
      </c>
      <c r="H5" s="1402"/>
      <c r="I5" s="1403">
        <v>603970</v>
      </c>
    </row>
    <row r="6" spans="1:9" ht="20.85" customHeight="1">
      <c r="A6" s="202">
        <v>2004</v>
      </c>
      <c r="B6" s="1404">
        <v>4368673</v>
      </c>
      <c r="C6" s="1404">
        <v>31858253</v>
      </c>
      <c r="D6" s="1404">
        <v>1831674</v>
      </c>
      <c r="E6" s="1003">
        <v>40847796</v>
      </c>
      <c r="F6" s="1404">
        <v>4875653</v>
      </c>
      <c r="G6" s="1404">
        <v>546455</v>
      </c>
      <c r="H6" s="1405">
        <v>347136</v>
      </c>
      <c r="I6" s="1406">
        <v>84675640</v>
      </c>
    </row>
    <row r="7" spans="1:9" ht="20.85" customHeight="1">
      <c r="A7" s="202">
        <v>2005</v>
      </c>
      <c r="B7" s="1404">
        <v>5046597</v>
      </c>
      <c r="C7" s="1404">
        <v>33820929</v>
      </c>
      <c r="D7" s="1404">
        <v>2201092</v>
      </c>
      <c r="E7" s="1003">
        <v>43074166</v>
      </c>
      <c r="F7" s="1404">
        <v>5125299</v>
      </c>
      <c r="G7" s="1404">
        <v>607845</v>
      </c>
      <c r="H7" s="1405">
        <v>393630</v>
      </c>
      <c r="I7" s="1406">
        <v>90269558</v>
      </c>
    </row>
    <row r="8" spans="1:9" ht="20.85" customHeight="1">
      <c r="A8" s="202">
        <v>2006</v>
      </c>
      <c r="B8" s="1407">
        <v>5330718</v>
      </c>
      <c r="C8" s="1407">
        <v>35498748</v>
      </c>
      <c r="D8" s="1407">
        <v>2558579</v>
      </c>
      <c r="E8" s="1407">
        <v>44759344</v>
      </c>
      <c r="F8" s="1407">
        <v>5515867</v>
      </c>
      <c r="G8" s="1408">
        <v>660008</v>
      </c>
      <c r="H8" s="1408">
        <v>429558</v>
      </c>
      <c r="I8" s="1406">
        <v>94752822</v>
      </c>
    </row>
    <row r="9" spans="1:9" ht="20.85" customHeight="1">
      <c r="A9" s="202">
        <v>2007</v>
      </c>
      <c r="B9" s="1404">
        <v>7724189</v>
      </c>
      <c r="C9" s="1404">
        <v>37414442</v>
      </c>
      <c r="D9" s="1404">
        <v>2884761</v>
      </c>
      <c r="E9" s="1404">
        <v>47312475</v>
      </c>
      <c r="F9" s="1404">
        <v>5935305</v>
      </c>
      <c r="G9" s="1404">
        <v>714486</v>
      </c>
      <c r="H9" s="1405">
        <v>464229</v>
      </c>
      <c r="I9" s="1406">
        <v>102449887</v>
      </c>
    </row>
    <row r="10" spans="1:9" ht="20.85" customHeight="1">
      <c r="A10" s="202">
        <v>2008</v>
      </c>
      <c r="B10" s="1404">
        <v>6368866</v>
      </c>
      <c r="C10" s="1404">
        <v>39154931</v>
      </c>
      <c r="D10" s="1404">
        <v>3253213</v>
      </c>
      <c r="E10" s="1404">
        <v>49385457</v>
      </c>
      <c r="F10" s="1404">
        <v>6496024</v>
      </c>
      <c r="G10" s="1404">
        <v>757549</v>
      </c>
      <c r="H10" s="1405">
        <v>496717</v>
      </c>
      <c r="I10" s="1406">
        <v>105912757</v>
      </c>
    </row>
    <row r="11" spans="1:9" ht="20.85" customHeight="1">
      <c r="A11" s="202">
        <v>2009</v>
      </c>
      <c r="B11" s="1404">
        <v>6603316</v>
      </c>
      <c r="C11" s="1404">
        <v>40402611</v>
      </c>
      <c r="D11" s="1404">
        <v>3612159</v>
      </c>
      <c r="E11" s="1404">
        <v>51335653</v>
      </c>
      <c r="F11" s="1404">
        <v>7112796</v>
      </c>
      <c r="G11" s="1404">
        <v>823319</v>
      </c>
      <c r="H11" s="1405">
        <v>513736</v>
      </c>
      <c r="I11" s="1406">
        <v>110403590</v>
      </c>
    </row>
    <row r="12" spans="1:9" ht="20.85" customHeight="1">
      <c r="A12" s="202">
        <v>2010</v>
      </c>
      <c r="B12" s="1404">
        <v>8285618</v>
      </c>
      <c r="C12" s="1404">
        <v>36733244</v>
      </c>
      <c r="D12" s="1404">
        <v>3915254</v>
      </c>
      <c r="E12" s="1404">
        <v>54946898</v>
      </c>
      <c r="F12" s="1404">
        <v>7746197</v>
      </c>
      <c r="G12" s="1404">
        <v>873766</v>
      </c>
      <c r="H12" s="1405">
        <v>551735</v>
      </c>
      <c r="I12" s="1406">
        <v>113052712</v>
      </c>
    </row>
    <row r="13" spans="1:9" ht="20.85" customHeight="1">
      <c r="A13" s="202">
        <v>2011</v>
      </c>
      <c r="B13" s="1404">
        <v>7352858</v>
      </c>
      <c r="C13" s="1404">
        <v>46932414</v>
      </c>
      <c r="D13" s="1404">
        <v>3951231</v>
      </c>
      <c r="E13" s="1404">
        <v>58843675</v>
      </c>
      <c r="F13" s="1404">
        <v>8586964</v>
      </c>
      <c r="G13" s="1404">
        <v>901764</v>
      </c>
      <c r="H13" s="1405">
        <v>561457</v>
      </c>
      <c r="I13" s="1406">
        <v>127130363</v>
      </c>
    </row>
    <row r="14" spans="1:9" ht="20.85" customHeight="1">
      <c r="A14" s="202">
        <v>2012</v>
      </c>
      <c r="B14" s="1404">
        <v>8270221</v>
      </c>
      <c r="C14" s="1404">
        <v>47200052</v>
      </c>
      <c r="D14" s="1404">
        <v>4578800</v>
      </c>
      <c r="E14" s="1404">
        <v>60769083</v>
      </c>
      <c r="F14" s="1404">
        <v>9725591</v>
      </c>
      <c r="G14" s="1404">
        <v>948722</v>
      </c>
      <c r="H14" s="1405">
        <v>583698</v>
      </c>
      <c r="I14" s="1406">
        <v>132076167</v>
      </c>
    </row>
    <row r="15" spans="1:9" ht="20.85" customHeight="1">
      <c r="A15" s="202">
        <v>2013</v>
      </c>
      <c r="B15" s="1404">
        <v>8441223</v>
      </c>
      <c r="C15" s="1404">
        <v>47494772</v>
      </c>
      <c r="D15" s="1404">
        <v>4523631</v>
      </c>
      <c r="E15" s="1404">
        <v>61421501</v>
      </c>
      <c r="F15" s="1404">
        <v>9643455</v>
      </c>
      <c r="G15" s="1404">
        <v>971649</v>
      </c>
      <c r="H15" s="1405">
        <v>588390</v>
      </c>
      <c r="I15" s="1406">
        <v>133084621</v>
      </c>
    </row>
    <row r="16" spans="1:9" ht="20.85" customHeight="1">
      <c r="A16" s="202">
        <v>2014</v>
      </c>
      <c r="B16" s="1404">
        <v>8612424</v>
      </c>
      <c r="C16" s="1404">
        <v>49801241</v>
      </c>
      <c r="D16" s="1404">
        <v>4231061</v>
      </c>
      <c r="E16" s="1404">
        <v>64371002</v>
      </c>
      <c r="F16" s="1404">
        <v>11343616</v>
      </c>
      <c r="G16" s="1404">
        <v>1077707</v>
      </c>
      <c r="H16" s="1404">
        <v>598598</v>
      </c>
      <c r="I16" s="1406">
        <v>140035649</v>
      </c>
    </row>
    <row r="17" spans="1:9" ht="20.85" customHeight="1">
      <c r="A17" s="202">
        <v>2015</v>
      </c>
      <c r="B17" s="1404">
        <v>9771619</v>
      </c>
      <c r="C17" s="1404">
        <v>50056608</v>
      </c>
      <c r="D17" s="1404">
        <v>4268931</v>
      </c>
      <c r="E17" s="1404">
        <v>64882595</v>
      </c>
      <c r="F17" s="1404">
        <v>12061741</v>
      </c>
      <c r="G17" s="1404">
        <v>1118414</v>
      </c>
      <c r="H17" s="1405">
        <v>621044</v>
      </c>
      <c r="I17" s="1406">
        <v>142780952</v>
      </c>
    </row>
    <row r="18" spans="1:9" ht="20.85" customHeight="1">
      <c r="A18" s="202">
        <v>2016</v>
      </c>
      <c r="B18" s="1404">
        <v>11363510</v>
      </c>
      <c r="C18" s="1404">
        <v>53637763</v>
      </c>
      <c r="D18" s="1404">
        <v>4384746</v>
      </c>
      <c r="E18" s="1404">
        <v>66708537</v>
      </c>
      <c r="F18" s="1404">
        <v>12809910</v>
      </c>
      <c r="G18" s="1404">
        <v>1166566</v>
      </c>
      <c r="H18" s="1405">
        <v>828604</v>
      </c>
      <c r="I18" s="1406">
        <v>150899636</v>
      </c>
    </row>
    <row r="19" spans="1:9" ht="20.85" customHeight="1">
      <c r="A19" s="202">
        <v>2017</v>
      </c>
      <c r="B19" s="1404">
        <v>10799028</v>
      </c>
      <c r="C19" s="1404">
        <v>55381056</v>
      </c>
      <c r="D19" s="1404">
        <v>4636161</v>
      </c>
      <c r="E19" s="1404">
        <v>68276143</v>
      </c>
      <c r="F19" s="1404">
        <v>13463379</v>
      </c>
      <c r="G19" s="1404">
        <v>1899798</v>
      </c>
      <c r="H19" s="1405">
        <v>666765</v>
      </c>
      <c r="I19" s="1406">
        <v>155122330</v>
      </c>
    </row>
    <row r="20" spans="1:9" ht="20.85" customHeight="1">
      <c r="A20" s="220">
        <v>2018</v>
      </c>
      <c r="B20" s="1409">
        <v>12984167</v>
      </c>
      <c r="C20" s="1409">
        <v>57555236</v>
      </c>
      <c r="D20" s="1409">
        <v>4988795</v>
      </c>
      <c r="E20" s="1409">
        <v>69990266</v>
      </c>
      <c r="F20" s="1409">
        <v>14194703</v>
      </c>
      <c r="G20" s="1409">
        <v>1204319</v>
      </c>
      <c r="H20" s="1410">
        <v>857844</v>
      </c>
      <c r="I20" s="1411">
        <v>161775330</v>
      </c>
    </row>
    <row r="21" spans="1:9" ht="20.85" customHeight="1">
      <c r="A21" s="202">
        <v>1</v>
      </c>
      <c r="B21" s="1404">
        <v>10640554</v>
      </c>
      <c r="C21" s="1404">
        <v>55581073</v>
      </c>
      <c r="D21" s="1404">
        <v>4778346</v>
      </c>
      <c r="E21" s="1404">
        <v>68627287</v>
      </c>
      <c r="F21" s="1404">
        <v>13324346</v>
      </c>
      <c r="G21" s="1404">
        <v>1203850</v>
      </c>
      <c r="H21" s="1405">
        <v>667829</v>
      </c>
      <c r="I21" s="1406">
        <v>154823285</v>
      </c>
    </row>
    <row r="22" spans="1:9" ht="20.85" customHeight="1">
      <c r="A22" s="202">
        <v>2</v>
      </c>
      <c r="B22" s="1404">
        <v>10389259</v>
      </c>
      <c r="C22" s="1404">
        <v>56135727</v>
      </c>
      <c r="D22" s="1404">
        <v>4944724</v>
      </c>
      <c r="E22" s="1404">
        <v>68457209</v>
      </c>
      <c r="F22" s="1404">
        <v>13294765</v>
      </c>
      <c r="G22" s="1404">
        <v>1202566</v>
      </c>
      <c r="H22" s="1405">
        <v>668409</v>
      </c>
      <c r="I22" s="1406">
        <v>155092659</v>
      </c>
    </row>
    <row r="23" spans="1:9" ht="20.85" customHeight="1">
      <c r="A23" s="202">
        <v>3</v>
      </c>
      <c r="B23" s="1404">
        <v>10815376</v>
      </c>
      <c r="C23" s="1404">
        <v>56246170</v>
      </c>
      <c r="D23" s="1404">
        <v>4964583</v>
      </c>
      <c r="E23" s="1404">
        <v>68871823</v>
      </c>
      <c r="F23" s="1404">
        <v>14587153</v>
      </c>
      <c r="G23" s="1404">
        <v>1203809</v>
      </c>
      <c r="H23" s="1405">
        <v>670357</v>
      </c>
      <c r="I23" s="1406">
        <v>157359271</v>
      </c>
    </row>
    <row r="24" spans="1:9" ht="20.85" customHeight="1">
      <c r="A24" s="202">
        <v>4</v>
      </c>
      <c r="B24" s="1404">
        <v>10459058</v>
      </c>
      <c r="C24" s="1404">
        <v>56443367</v>
      </c>
      <c r="D24" s="1404">
        <v>4946911</v>
      </c>
      <c r="E24" s="1404">
        <v>69155307</v>
      </c>
      <c r="F24" s="1404">
        <v>14979657</v>
      </c>
      <c r="G24" s="1404">
        <v>1206855</v>
      </c>
      <c r="H24" s="1405">
        <v>682400</v>
      </c>
      <c r="I24" s="1406">
        <v>157873555</v>
      </c>
    </row>
    <row r="25" spans="1:9" ht="20.85" customHeight="1">
      <c r="A25" s="202">
        <v>5</v>
      </c>
      <c r="B25" s="1404">
        <v>10501414</v>
      </c>
      <c r="C25" s="1404">
        <v>55780439</v>
      </c>
      <c r="D25" s="1404">
        <v>4936977</v>
      </c>
      <c r="E25" s="1404">
        <v>69752551</v>
      </c>
      <c r="F25" s="1404">
        <v>13006353</v>
      </c>
      <c r="G25" s="1404">
        <v>1206211</v>
      </c>
      <c r="H25" s="1405">
        <v>687027</v>
      </c>
      <c r="I25" s="1406">
        <v>155870972</v>
      </c>
    </row>
    <row r="26" spans="1:9" ht="20.85" customHeight="1">
      <c r="A26" s="202">
        <v>6</v>
      </c>
      <c r="B26" s="1404">
        <v>10571824</v>
      </c>
      <c r="C26" s="1404">
        <v>56294722</v>
      </c>
      <c r="D26" s="1404">
        <v>4935697</v>
      </c>
      <c r="E26" s="1404">
        <v>69470963</v>
      </c>
      <c r="F26" s="1404">
        <v>13555605</v>
      </c>
      <c r="G26" s="1404">
        <v>1207288</v>
      </c>
      <c r="H26" s="1405">
        <v>686098</v>
      </c>
      <c r="I26" s="1406">
        <v>156722197</v>
      </c>
    </row>
    <row r="27" spans="1:9" ht="20.85" customHeight="1">
      <c r="A27" s="202">
        <v>7</v>
      </c>
      <c r="B27" s="1404">
        <v>10790848</v>
      </c>
      <c r="C27" s="1404">
        <v>56542914</v>
      </c>
      <c r="D27" s="1404">
        <v>4942347</v>
      </c>
      <c r="E27" s="1404">
        <v>69803278</v>
      </c>
      <c r="F27" s="1404">
        <v>13436311</v>
      </c>
      <c r="G27" s="1404">
        <v>1203841</v>
      </c>
      <c r="H27" s="1405">
        <v>692586</v>
      </c>
      <c r="I27" s="1406">
        <v>157412125</v>
      </c>
    </row>
    <row r="28" spans="1:9" ht="20.85" customHeight="1">
      <c r="A28" s="202">
        <v>8</v>
      </c>
      <c r="B28" s="1404">
        <v>11760573</v>
      </c>
      <c r="C28" s="1404">
        <v>56791560</v>
      </c>
      <c r="D28" s="1404">
        <v>4977737</v>
      </c>
      <c r="E28" s="1404">
        <v>70089156</v>
      </c>
      <c r="F28" s="1404">
        <v>13513802</v>
      </c>
      <c r="G28" s="1404">
        <v>1246999</v>
      </c>
      <c r="H28" s="1405">
        <v>689273</v>
      </c>
      <c r="I28" s="1406">
        <v>159069100</v>
      </c>
    </row>
    <row r="29" spans="1:9" ht="20.85" customHeight="1">
      <c r="A29" s="202">
        <v>9</v>
      </c>
      <c r="B29" s="1404">
        <v>11881131</v>
      </c>
      <c r="C29" s="1404">
        <v>56872674</v>
      </c>
      <c r="D29" s="1404">
        <v>4964734</v>
      </c>
      <c r="E29" s="1404">
        <v>70098157</v>
      </c>
      <c r="F29" s="1404">
        <v>13653630</v>
      </c>
      <c r="G29" s="1404">
        <v>1202687</v>
      </c>
      <c r="H29" s="1405">
        <v>689410</v>
      </c>
      <c r="I29" s="1406">
        <v>159362423</v>
      </c>
    </row>
    <row r="30" spans="1:9" ht="20.85" customHeight="1">
      <c r="A30" s="202">
        <v>10</v>
      </c>
      <c r="B30" s="1404">
        <v>11923106</v>
      </c>
      <c r="C30" s="1404">
        <v>57123670</v>
      </c>
      <c r="D30" s="1404">
        <v>4982765</v>
      </c>
      <c r="E30" s="1404">
        <v>70534949</v>
      </c>
      <c r="F30" s="1404">
        <v>14082289</v>
      </c>
      <c r="G30" s="1404">
        <v>1206174</v>
      </c>
      <c r="H30" s="1405">
        <v>692297</v>
      </c>
      <c r="I30" s="1406">
        <v>160545250</v>
      </c>
    </row>
    <row r="31" spans="1:9" ht="20.85" customHeight="1">
      <c r="A31" s="202">
        <v>11</v>
      </c>
      <c r="B31" s="1404">
        <v>11970888</v>
      </c>
      <c r="C31" s="1404">
        <v>57119248</v>
      </c>
      <c r="D31" s="1404">
        <v>4992741</v>
      </c>
      <c r="E31" s="1404">
        <v>70136889</v>
      </c>
      <c r="F31" s="1404">
        <v>15351354</v>
      </c>
      <c r="G31" s="1404">
        <v>1206749</v>
      </c>
      <c r="H31" s="1405">
        <v>689169</v>
      </c>
      <c r="I31" s="1406">
        <v>161467038</v>
      </c>
    </row>
    <row r="32" spans="1:9" ht="20.85" customHeight="1">
      <c r="A32" s="987">
        <v>12</v>
      </c>
      <c r="B32" s="1412">
        <v>12984167</v>
      </c>
      <c r="C32" s="1412">
        <v>57555236</v>
      </c>
      <c r="D32" s="1412">
        <v>4988795</v>
      </c>
      <c r="E32" s="1412">
        <v>69990266</v>
      </c>
      <c r="F32" s="1412">
        <v>14194703</v>
      </c>
      <c r="G32" s="1412">
        <v>1204319</v>
      </c>
      <c r="H32" s="1413">
        <v>857844</v>
      </c>
      <c r="I32" s="1414">
        <v>161775330</v>
      </c>
    </row>
    <row r="33" spans="1:9" ht="8.25" customHeight="1">
      <c r="B33" s="1415"/>
      <c r="C33" s="6"/>
      <c r="D33" s="1290"/>
      <c r="E33" s="1290"/>
      <c r="F33" s="1290"/>
      <c r="G33" s="1290"/>
      <c r="H33" s="1290"/>
      <c r="I33" s="1290"/>
    </row>
    <row r="34" spans="1:9" s="360" customFormat="1" ht="14.25" customHeight="1">
      <c r="A34" s="142"/>
      <c r="B34" s="1416"/>
      <c r="D34" s="1325"/>
      <c r="E34" s="1325"/>
      <c r="F34" s="1325"/>
      <c r="G34" s="1325"/>
      <c r="H34" s="1325"/>
      <c r="I34" s="1417">
        <v>123</v>
      </c>
    </row>
    <row r="35" spans="1:9">
      <c r="B35" s="1415"/>
    </row>
    <row r="36" spans="1:9">
      <c r="B36" s="1415"/>
    </row>
    <row r="37" spans="1:9">
      <c r="B37" s="1415"/>
    </row>
    <row r="38" spans="1:9">
      <c r="B38" s="1415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horizontalDpi="4294967294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0.39997558519241921"/>
  </sheetPr>
  <dimension ref="A1:K38"/>
  <sheetViews>
    <sheetView view="pageBreakPreview" zoomScale="97" zoomScaleNormal="100" zoomScaleSheetLayoutView="97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0.75" style="6" customWidth="1"/>
    <col min="2" max="2" width="17.75" style="1290" customWidth="1"/>
    <col min="3" max="3" width="17.75" style="6" customWidth="1"/>
    <col min="4" max="5" width="17.75" style="958" customWidth="1"/>
    <col min="6" max="9" width="17.25" style="6" customWidth="1"/>
    <col min="10" max="10" width="12.5" style="6" customWidth="1"/>
    <col min="11" max="256" width="9" style="6"/>
    <col min="257" max="257" width="10.75" style="6" customWidth="1"/>
    <col min="258" max="261" width="17.75" style="6" customWidth="1"/>
    <col min="262" max="265" width="17.25" style="6" customWidth="1"/>
    <col min="266" max="266" width="12.5" style="6" customWidth="1"/>
    <col min="267" max="512" width="9" style="6"/>
    <col min="513" max="513" width="10.75" style="6" customWidth="1"/>
    <col min="514" max="517" width="17.75" style="6" customWidth="1"/>
    <col min="518" max="521" width="17.25" style="6" customWidth="1"/>
    <col min="522" max="522" width="12.5" style="6" customWidth="1"/>
    <col min="523" max="768" width="9" style="6"/>
    <col min="769" max="769" width="10.75" style="6" customWidth="1"/>
    <col min="770" max="773" width="17.75" style="6" customWidth="1"/>
    <col min="774" max="777" width="17.25" style="6" customWidth="1"/>
    <col min="778" max="778" width="12.5" style="6" customWidth="1"/>
    <col min="779" max="1024" width="9" style="6"/>
    <col min="1025" max="1025" width="10.75" style="6" customWidth="1"/>
    <col min="1026" max="1029" width="17.75" style="6" customWidth="1"/>
    <col min="1030" max="1033" width="17.25" style="6" customWidth="1"/>
    <col min="1034" max="1034" width="12.5" style="6" customWidth="1"/>
    <col min="1035" max="1280" width="9" style="6"/>
    <col min="1281" max="1281" width="10.75" style="6" customWidth="1"/>
    <col min="1282" max="1285" width="17.75" style="6" customWidth="1"/>
    <col min="1286" max="1289" width="17.25" style="6" customWidth="1"/>
    <col min="1290" max="1290" width="12.5" style="6" customWidth="1"/>
    <col min="1291" max="1536" width="9" style="6"/>
    <col min="1537" max="1537" width="10.75" style="6" customWidth="1"/>
    <col min="1538" max="1541" width="17.75" style="6" customWidth="1"/>
    <col min="1542" max="1545" width="17.25" style="6" customWidth="1"/>
    <col min="1546" max="1546" width="12.5" style="6" customWidth="1"/>
    <col min="1547" max="1792" width="9" style="6"/>
    <col min="1793" max="1793" width="10.75" style="6" customWidth="1"/>
    <col min="1794" max="1797" width="17.75" style="6" customWidth="1"/>
    <col min="1798" max="1801" width="17.25" style="6" customWidth="1"/>
    <col min="1802" max="1802" width="12.5" style="6" customWidth="1"/>
    <col min="1803" max="2048" width="9" style="6"/>
    <col min="2049" max="2049" width="10.75" style="6" customWidth="1"/>
    <col min="2050" max="2053" width="17.75" style="6" customWidth="1"/>
    <col min="2054" max="2057" width="17.25" style="6" customWidth="1"/>
    <col min="2058" max="2058" width="12.5" style="6" customWidth="1"/>
    <col min="2059" max="2304" width="9" style="6"/>
    <col min="2305" max="2305" width="10.75" style="6" customWidth="1"/>
    <col min="2306" max="2309" width="17.75" style="6" customWidth="1"/>
    <col min="2310" max="2313" width="17.25" style="6" customWidth="1"/>
    <col min="2314" max="2314" width="12.5" style="6" customWidth="1"/>
    <col min="2315" max="2560" width="9" style="6"/>
    <col min="2561" max="2561" width="10.75" style="6" customWidth="1"/>
    <col min="2562" max="2565" width="17.75" style="6" customWidth="1"/>
    <col min="2566" max="2569" width="17.25" style="6" customWidth="1"/>
    <col min="2570" max="2570" width="12.5" style="6" customWidth="1"/>
    <col min="2571" max="2816" width="9" style="6"/>
    <col min="2817" max="2817" width="10.75" style="6" customWidth="1"/>
    <col min="2818" max="2821" width="17.75" style="6" customWidth="1"/>
    <col min="2822" max="2825" width="17.25" style="6" customWidth="1"/>
    <col min="2826" max="2826" width="12.5" style="6" customWidth="1"/>
    <col min="2827" max="3072" width="9" style="6"/>
    <col min="3073" max="3073" width="10.75" style="6" customWidth="1"/>
    <col min="3074" max="3077" width="17.75" style="6" customWidth="1"/>
    <col min="3078" max="3081" width="17.25" style="6" customWidth="1"/>
    <col min="3082" max="3082" width="12.5" style="6" customWidth="1"/>
    <col min="3083" max="3328" width="9" style="6"/>
    <col min="3329" max="3329" width="10.75" style="6" customWidth="1"/>
    <col min="3330" max="3333" width="17.75" style="6" customWidth="1"/>
    <col min="3334" max="3337" width="17.25" style="6" customWidth="1"/>
    <col min="3338" max="3338" width="12.5" style="6" customWidth="1"/>
    <col min="3339" max="3584" width="9" style="6"/>
    <col min="3585" max="3585" width="10.75" style="6" customWidth="1"/>
    <col min="3586" max="3589" width="17.75" style="6" customWidth="1"/>
    <col min="3590" max="3593" width="17.25" style="6" customWidth="1"/>
    <col min="3594" max="3594" width="12.5" style="6" customWidth="1"/>
    <col min="3595" max="3840" width="9" style="6"/>
    <col min="3841" max="3841" width="10.75" style="6" customWidth="1"/>
    <col min="3842" max="3845" width="17.75" style="6" customWidth="1"/>
    <col min="3846" max="3849" width="17.25" style="6" customWidth="1"/>
    <col min="3850" max="3850" width="12.5" style="6" customWidth="1"/>
    <col min="3851" max="4096" width="9" style="6"/>
    <col min="4097" max="4097" width="10.75" style="6" customWidth="1"/>
    <col min="4098" max="4101" width="17.75" style="6" customWidth="1"/>
    <col min="4102" max="4105" width="17.25" style="6" customWidth="1"/>
    <col min="4106" max="4106" width="12.5" style="6" customWidth="1"/>
    <col min="4107" max="4352" width="9" style="6"/>
    <col min="4353" max="4353" width="10.75" style="6" customWidth="1"/>
    <col min="4354" max="4357" width="17.75" style="6" customWidth="1"/>
    <col min="4358" max="4361" width="17.25" style="6" customWidth="1"/>
    <col min="4362" max="4362" width="12.5" style="6" customWidth="1"/>
    <col min="4363" max="4608" width="9" style="6"/>
    <col min="4609" max="4609" width="10.75" style="6" customWidth="1"/>
    <col min="4610" max="4613" width="17.75" style="6" customWidth="1"/>
    <col min="4614" max="4617" width="17.25" style="6" customWidth="1"/>
    <col min="4618" max="4618" width="12.5" style="6" customWidth="1"/>
    <col min="4619" max="4864" width="9" style="6"/>
    <col min="4865" max="4865" width="10.75" style="6" customWidth="1"/>
    <col min="4866" max="4869" width="17.75" style="6" customWidth="1"/>
    <col min="4870" max="4873" width="17.25" style="6" customWidth="1"/>
    <col min="4874" max="4874" width="12.5" style="6" customWidth="1"/>
    <col min="4875" max="5120" width="9" style="6"/>
    <col min="5121" max="5121" width="10.75" style="6" customWidth="1"/>
    <col min="5122" max="5125" width="17.75" style="6" customWidth="1"/>
    <col min="5126" max="5129" width="17.25" style="6" customWidth="1"/>
    <col min="5130" max="5130" width="12.5" style="6" customWidth="1"/>
    <col min="5131" max="5376" width="9" style="6"/>
    <col min="5377" max="5377" width="10.75" style="6" customWidth="1"/>
    <col min="5378" max="5381" width="17.75" style="6" customWidth="1"/>
    <col min="5382" max="5385" width="17.25" style="6" customWidth="1"/>
    <col min="5386" max="5386" width="12.5" style="6" customWidth="1"/>
    <col min="5387" max="5632" width="9" style="6"/>
    <col min="5633" max="5633" width="10.75" style="6" customWidth="1"/>
    <col min="5634" max="5637" width="17.75" style="6" customWidth="1"/>
    <col min="5638" max="5641" width="17.25" style="6" customWidth="1"/>
    <col min="5642" max="5642" width="12.5" style="6" customWidth="1"/>
    <col min="5643" max="5888" width="9" style="6"/>
    <col min="5889" max="5889" width="10.75" style="6" customWidth="1"/>
    <col min="5890" max="5893" width="17.75" style="6" customWidth="1"/>
    <col min="5894" max="5897" width="17.25" style="6" customWidth="1"/>
    <col min="5898" max="5898" width="12.5" style="6" customWidth="1"/>
    <col min="5899" max="6144" width="9" style="6"/>
    <col min="6145" max="6145" width="10.75" style="6" customWidth="1"/>
    <col min="6146" max="6149" width="17.75" style="6" customWidth="1"/>
    <col min="6150" max="6153" width="17.25" style="6" customWidth="1"/>
    <col min="6154" max="6154" width="12.5" style="6" customWidth="1"/>
    <col min="6155" max="6400" width="9" style="6"/>
    <col min="6401" max="6401" width="10.75" style="6" customWidth="1"/>
    <col min="6402" max="6405" width="17.75" style="6" customWidth="1"/>
    <col min="6406" max="6409" width="17.25" style="6" customWidth="1"/>
    <col min="6410" max="6410" width="12.5" style="6" customWidth="1"/>
    <col min="6411" max="6656" width="9" style="6"/>
    <col min="6657" max="6657" width="10.75" style="6" customWidth="1"/>
    <col min="6658" max="6661" width="17.75" style="6" customWidth="1"/>
    <col min="6662" max="6665" width="17.25" style="6" customWidth="1"/>
    <col min="6666" max="6666" width="12.5" style="6" customWidth="1"/>
    <col min="6667" max="6912" width="9" style="6"/>
    <col min="6913" max="6913" width="10.75" style="6" customWidth="1"/>
    <col min="6914" max="6917" width="17.75" style="6" customWidth="1"/>
    <col min="6918" max="6921" width="17.25" style="6" customWidth="1"/>
    <col min="6922" max="6922" width="12.5" style="6" customWidth="1"/>
    <col min="6923" max="7168" width="9" style="6"/>
    <col min="7169" max="7169" width="10.75" style="6" customWidth="1"/>
    <col min="7170" max="7173" width="17.75" style="6" customWidth="1"/>
    <col min="7174" max="7177" width="17.25" style="6" customWidth="1"/>
    <col min="7178" max="7178" width="12.5" style="6" customWidth="1"/>
    <col min="7179" max="7424" width="9" style="6"/>
    <col min="7425" max="7425" width="10.75" style="6" customWidth="1"/>
    <col min="7426" max="7429" width="17.75" style="6" customWidth="1"/>
    <col min="7430" max="7433" width="17.25" style="6" customWidth="1"/>
    <col min="7434" max="7434" width="12.5" style="6" customWidth="1"/>
    <col min="7435" max="7680" width="9" style="6"/>
    <col min="7681" max="7681" width="10.75" style="6" customWidth="1"/>
    <col min="7682" max="7685" width="17.75" style="6" customWidth="1"/>
    <col min="7686" max="7689" width="17.25" style="6" customWidth="1"/>
    <col min="7690" max="7690" width="12.5" style="6" customWidth="1"/>
    <col min="7691" max="7936" width="9" style="6"/>
    <col min="7937" max="7937" width="10.75" style="6" customWidth="1"/>
    <col min="7938" max="7941" width="17.75" style="6" customWidth="1"/>
    <col min="7942" max="7945" width="17.25" style="6" customWidth="1"/>
    <col min="7946" max="7946" width="12.5" style="6" customWidth="1"/>
    <col min="7947" max="8192" width="9" style="6"/>
    <col min="8193" max="8193" width="10.75" style="6" customWidth="1"/>
    <col min="8194" max="8197" width="17.75" style="6" customWidth="1"/>
    <col min="8198" max="8201" width="17.25" style="6" customWidth="1"/>
    <col min="8202" max="8202" width="12.5" style="6" customWidth="1"/>
    <col min="8203" max="8448" width="9" style="6"/>
    <col min="8449" max="8449" width="10.75" style="6" customWidth="1"/>
    <col min="8450" max="8453" width="17.75" style="6" customWidth="1"/>
    <col min="8454" max="8457" width="17.25" style="6" customWidth="1"/>
    <col min="8458" max="8458" width="12.5" style="6" customWidth="1"/>
    <col min="8459" max="8704" width="9" style="6"/>
    <col min="8705" max="8705" width="10.75" style="6" customWidth="1"/>
    <col min="8706" max="8709" width="17.75" style="6" customWidth="1"/>
    <col min="8710" max="8713" width="17.25" style="6" customWidth="1"/>
    <col min="8714" max="8714" width="12.5" style="6" customWidth="1"/>
    <col min="8715" max="8960" width="9" style="6"/>
    <col min="8961" max="8961" width="10.75" style="6" customWidth="1"/>
    <col min="8962" max="8965" width="17.75" style="6" customWidth="1"/>
    <col min="8966" max="8969" width="17.25" style="6" customWidth="1"/>
    <col min="8970" max="8970" width="12.5" style="6" customWidth="1"/>
    <col min="8971" max="9216" width="9" style="6"/>
    <col min="9217" max="9217" width="10.75" style="6" customWidth="1"/>
    <col min="9218" max="9221" width="17.75" style="6" customWidth="1"/>
    <col min="9222" max="9225" width="17.25" style="6" customWidth="1"/>
    <col min="9226" max="9226" width="12.5" style="6" customWidth="1"/>
    <col min="9227" max="9472" width="9" style="6"/>
    <col min="9473" max="9473" width="10.75" style="6" customWidth="1"/>
    <col min="9474" max="9477" width="17.75" style="6" customWidth="1"/>
    <col min="9478" max="9481" width="17.25" style="6" customWidth="1"/>
    <col min="9482" max="9482" width="12.5" style="6" customWidth="1"/>
    <col min="9483" max="9728" width="9" style="6"/>
    <col min="9729" max="9729" width="10.75" style="6" customWidth="1"/>
    <col min="9730" max="9733" width="17.75" style="6" customWidth="1"/>
    <col min="9734" max="9737" width="17.25" style="6" customWidth="1"/>
    <col min="9738" max="9738" width="12.5" style="6" customWidth="1"/>
    <col min="9739" max="9984" width="9" style="6"/>
    <col min="9985" max="9985" width="10.75" style="6" customWidth="1"/>
    <col min="9986" max="9989" width="17.75" style="6" customWidth="1"/>
    <col min="9990" max="9993" width="17.25" style="6" customWidth="1"/>
    <col min="9994" max="9994" width="12.5" style="6" customWidth="1"/>
    <col min="9995" max="10240" width="9" style="6"/>
    <col min="10241" max="10241" width="10.75" style="6" customWidth="1"/>
    <col min="10242" max="10245" width="17.75" style="6" customWidth="1"/>
    <col min="10246" max="10249" width="17.25" style="6" customWidth="1"/>
    <col min="10250" max="10250" width="12.5" style="6" customWidth="1"/>
    <col min="10251" max="10496" width="9" style="6"/>
    <col min="10497" max="10497" width="10.75" style="6" customWidth="1"/>
    <col min="10498" max="10501" width="17.75" style="6" customWidth="1"/>
    <col min="10502" max="10505" width="17.25" style="6" customWidth="1"/>
    <col min="10506" max="10506" width="12.5" style="6" customWidth="1"/>
    <col min="10507" max="10752" width="9" style="6"/>
    <col min="10753" max="10753" width="10.75" style="6" customWidth="1"/>
    <col min="10754" max="10757" width="17.75" style="6" customWidth="1"/>
    <col min="10758" max="10761" width="17.25" style="6" customWidth="1"/>
    <col min="10762" max="10762" width="12.5" style="6" customWidth="1"/>
    <col min="10763" max="11008" width="9" style="6"/>
    <col min="11009" max="11009" width="10.75" style="6" customWidth="1"/>
    <col min="11010" max="11013" width="17.75" style="6" customWidth="1"/>
    <col min="11014" max="11017" width="17.25" style="6" customWidth="1"/>
    <col min="11018" max="11018" width="12.5" style="6" customWidth="1"/>
    <col min="11019" max="11264" width="9" style="6"/>
    <col min="11265" max="11265" width="10.75" style="6" customWidth="1"/>
    <col min="11266" max="11269" width="17.75" style="6" customWidth="1"/>
    <col min="11270" max="11273" width="17.25" style="6" customWidth="1"/>
    <col min="11274" max="11274" width="12.5" style="6" customWidth="1"/>
    <col min="11275" max="11520" width="9" style="6"/>
    <col min="11521" max="11521" width="10.75" style="6" customWidth="1"/>
    <col min="11522" max="11525" width="17.75" style="6" customWidth="1"/>
    <col min="11526" max="11529" width="17.25" style="6" customWidth="1"/>
    <col min="11530" max="11530" width="12.5" style="6" customWidth="1"/>
    <col min="11531" max="11776" width="9" style="6"/>
    <col min="11777" max="11777" width="10.75" style="6" customWidth="1"/>
    <col min="11778" max="11781" width="17.75" style="6" customWidth="1"/>
    <col min="11782" max="11785" width="17.25" style="6" customWidth="1"/>
    <col min="11786" max="11786" width="12.5" style="6" customWidth="1"/>
    <col min="11787" max="12032" width="9" style="6"/>
    <col min="12033" max="12033" width="10.75" style="6" customWidth="1"/>
    <col min="12034" max="12037" width="17.75" style="6" customWidth="1"/>
    <col min="12038" max="12041" width="17.25" style="6" customWidth="1"/>
    <col min="12042" max="12042" width="12.5" style="6" customWidth="1"/>
    <col min="12043" max="12288" width="9" style="6"/>
    <col min="12289" max="12289" width="10.75" style="6" customWidth="1"/>
    <col min="12290" max="12293" width="17.75" style="6" customWidth="1"/>
    <col min="12294" max="12297" width="17.25" style="6" customWidth="1"/>
    <col min="12298" max="12298" width="12.5" style="6" customWidth="1"/>
    <col min="12299" max="12544" width="9" style="6"/>
    <col min="12545" max="12545" width="10.75" style="6" customWidth="1"/>
    <col min="12546" max="12549" width="17.75" style="6" customWidth="1"/>
    <col min="12550" max="12553" width="17.25" style="6" customWidth="1"/>
    <col min="12554" max="12554" width="12.5" style="6" customWidth="1"/>
    <col min="12555" max="12800" width="9" style="6"/>
    <col min="12801" max="12801" width="10.75" style="6" customWidth="1"/>
    <col min="12802" max="12805" width="17.75" style="6" customWidth="1"/>
    <col min="12806" max="12809" width="17.25" style="6" customWidth="1"/>
    <col min="12810" max="12810" width="12.5" style="6" customWidth="1"/>
    <col min="12811" max="13056" width="9" style="6"/>
    <col min="13057" max="13057" width="10.75" style="6" customWidth="1"/>
    <col min="13058" max="13061" width="17.75" style="6" customWidth="1"/>
    <col min="13062" max="13065" width="17.25" style="6" customWidth="1"/>
    <col min="13066" max="13066" width="12.5" style="6" customWidth="1"/>
    <col min="13067" max="13312" width="9" style="6"/>
    <col min="13313" max="13313" width="10.75" style="6" customWidth="1"/>
    <col min="13314" max="13317" width="17.75" style="6" customWidth="1"/>
    <col min="13318" max="13321" width="17.25" style="6" customWidth="1"/>
    <col min="13322" max="13322" width="12.5" style="6" customWidth="1"/>
    <col min="13323" max="13568" width="9" style="6"/>
    <col min="13569" max="13569" width="10.75" style="6" customWidth="1"/>
    <col min="13570" max="13573" width="17.75" style="6" customWidth="1"/>
    <col min="13574" max="13577" width="17.25" style="6" customWidth="1"/>
    <col min="13578" max="13578" width="12.5" style="6" customWidth="1"/>
    <col min="13579" max="13824" width="9" style="6"/>
    <col min="13825" max="13825" width="10.75" style="6" customWidth="1"/>
    <col min="13826" max="13829" width="17.75" style="6" customWidth="1"/>
    <col min="13830" max="13833" width="17.25" style="6" customWidth="1"/>
    <col min="13834" max="13834" width="12.5" style="6" customWidth="1"/>
    <col min="13835" max="14080" width="9" style="6"/>
    <col min="14081" max="14081" width="10.75" style="6" customWidth="1"/>
    <col min="14082" max="14085" width="17.75" style="6" customWidth="1"/>
    <col min="14086" max="14089" width="17.25" style="6" customWidth="1"/>
    <col min="14090" max="14090" width="12.5" style="6" customWidth="1"/>
    <col min="14091" max="14336" width="9" style="6"/>
    <col min="14337" max="14337" width="10.75" style="6" customWidth="1"/>
    <col min="14338" max="14341" width="17.75" style="6" customWidth="1"/>
    <col min="14342" max="14345" width="17.25" style="6" customWidth="1"/>
    <col min="14346" max="14346" width="12.5" style="6" customWidth="1"/>
    <col min="14347" max="14592" width="9" style="6"/>
    <col min="14593" max="14593" width="10.75" style="6" customWidth="1"/>
    <col min="14594" max="14597" width="17.75" style="6" customWidth="1"/>
    <col min="14598" max="14601" width="17.25" style="6" customWidth="1"/>
    <col min="14602" max="14602" width="12.5" style="6" customWidth="1"/>
    <col min="14603" max="14848" width="9" style="6"/>
    <col min="14849" max="14849" width="10.75" style="6" customWidth="1"/>
    <col min="14850" max="14853" width="17.75" style="6" customWidth="1"/>
    <col min="14854" max="14857" width="17.25" style="6" customWidth="1"/>
    <col min="14858" max="14858" width="12.5" style="6" customWidth="1"/>
    <col min="14859" max="15104" width="9" style="6"/>
    <col min="15105" max="15105" width="10.75" style="6" customWidth="1"/>
    <col min="15106" max="15109" width="17.75" style="6" customWidth="1"/>
    <col min="15110" max="15113" width="17.25" style="6" customWidth="1"/>
    <col min="15114" max="15114" width="12.5" style="6" customWidth="1"/>
    <col min="15115" max="15360" width="9" style="6"/>
    <col min="15361" max="15361" width="10.75" style="6" customWidth="1"/>
    <col min="15362" max="15365" width="17.75" style="6" customWidth="1"/>
    <col min="15366" max="15369" width="17.25" style="6" customWidth="1"/>
    <col min="15370" max="15370" width="12.5" style="6" customWidth="1"/>
    <col min="15371" max="15616" width="9" style="6"/>
    <col min="15617" max="15617" width="10.75" style="6" customWidth="1"/>
    <col min="15618" max="15621" width="17.75" style="6" customWidth="1"/>
    <col min="15622" max="15625" width="17.25" style="6" customWidth="1"/>
    <col min="15626" max="15626" width="12.5" style="6" customWidth="1"/>
    <col min="15627" max="15872" width="9" style="6"/>
    <col min="15873" max="15873" width="10.75" style="6" customWidth="1"/>
    <col min="15874" max="15877" width="17.75" style="6" customWidth="1"/>
    <col min="15878" max="15881" width="17.25" style="6" customWidth="1"/>
    <col min="15882" max="15882" width="12.5" style="6" customWidth="1"/>
    <col min="15883" max="16128" width="9" style="6"/>
    <col min="16129" max="16129" width="10.75" style="6" customWidth="1"/>
    <col min="16130" max="16133" width="17.75" style="6" customWidth="1"/>
    <col min="16134" max="16137" width="17.25" style="6" customWidth="1"/>
    <col min="16138" max="16138" width="12.5" style="6" customWidth="1"/>
    <col min="16139" max="16384" width="9" style="6"/>
  </cols>
  <sheetData>
    <row r="1" spans="1:10" ht="31.5" customHeight="1">
      <c r="A1" s="147" t="s">
        <v>1863</v>
      </c>
      <c r="B1" s="1367"/>
      <c r="C1" s="841"/>
      <c r="D1" s="1284"/>
      <c r="E1" s="1284"/>
      <c r="F1" s="841"/>
      <c r="G1" s="841"/>
      <c r="H1" s="841"/>
      <c r="I1" s="841"/>
      <c r="J1" s="839"/>
    </row>
    <row r="2" spans="1:10" ht="25.5" customHeight="1">
      <c r="A2" s="2526" t="s">
        <v>1864</v>
      </c>
      <c r="B2" s="2526"/>
      <c r="C2" s="2526"/>
      <c r="D2" s="2526"/>
      <c r="E2" s="833"/>
      <c r="F2" s="1418"/>
      <c r="G2" s="839"/>
      <c r="H2" s="839"/>
      <c r="I2" s="839"/>
      <c r="J2" s="1055" t="s">
        <v>1865</v>
      </c>
    </row>
    <row r="3" spans="1:10" ht="33.75" customHeight="1">
      <c r="A3" s="1370" t="s">
        <v>1866</v>
      </c>
      <c r="B3" s="1371" t="s">
        <v>1867</v>
      </c>
      <c r="C3" s="1371" t="s">
        <v>1868</v>
      </c>
      <c r="D3" s="1371" t="s">
        <v>1869</v>
      </c>
      <c r="E3" s="1371" t="s">
        <v>1870</v>
      </c>
      <c r="F3" s="1001" t="s">
        <v>1871</v>
      </c>
      <c r="G3" s="1001" t="s">
        <v>1872</v>
      </c>
      <c r="H3" s="1001" t="s">
        <v>1873</v>
      </c>
      <c r="I3" s="1419" t="s">
        <v>1748</v>
      </c>
      <c r="J3" s="1420" t="s">
        <v>1874</v>
      </c>
    </row>
    <row r="4" spans="1:10" ht="20.85" customHeight="1">
      <c r="A4" s="1087">
        <v>1961</v>
      </c>
      <c r="B4" s="1421">
        <v>222510</v>
      </c>
      <c r="C4" s="1422"/>
      <c r="D4" s="1421">
        <v>940277</v>
      </c>
      <c r="E4" s="1423"/>
      <c r="F4" s="1421">
        <v>20851</v>
      </c>
      <c r="G4" s="1421">
        <v>5748</v>
      </c>
      <c r="H4" s="1421"/>
      <c r="I4" s="1421">
        <v>1189386</v>
      </c>
      <c r="J4" s="1090">
        <v>1961</v>
      </c>
    </row>
    <row r="5" spans="1:10" ht="20.85" customHeight="1">
      <c r="A5" s="202">
        <v>2004</v>
      </c>
      <c r="B5" s="1424">
        <v>49513298.439000003</v>
      </c>
      <c r="C5" s="1424">
        <v>67475970</v>
      </c>
      <c r="D5" s="1424">
        <v>3773549.2209999999</v>
      </c>
      <c r="E5" s="1424">
        <v>166222983.22999999</v>
      </c>
      <c r="F5" s="1424">
        <v>6766323.773</v>
      </c>
      <c r="G5" s="1424">
        <v>2367076.9879999999</v>
      </c>
      <c r="H5" s="1424">
        <v>15976384.134</v>
      </c>
      <c r="I5" s="1424">
        <v>312095585.91600001</v>
      </c>
      <c r="J5" s="210">
        <v>2004</v>
      </c>
    </row>
    <row r="6" spans="1:10" ht="20.85" customHeight="1">
      <c r="A6" s="202">
        <v>2005</v>
      </c>
      <c r="B6" s="1424">
        <v>52044461.601000004</v>
      </c>
      <c r="C6" s="1424">
        <v>73715517.346000001</v>
      </c>
      <c r="D6" s="1424">
        <v>4308747.5149999997</v>
      </c>
      <c r="E6" s="1424">
        <v>174945372.67699999</v>
      </c>
      <c r="F6" s="1424">
        <v>7317815.4230000004</v>
      </c>
      <c r="G6" s="1424">
        <v>2570005.5060000001</v>
      </c>
      <c r="H6" s="1424">
        <v>17510907.646000002</v>
      </c>
      <c r="I6" s="1424">
        <v>332412828</v>
      </c>
      <c r="J6" s="210">
        <v>2005</v>
      </c>
    </row>
    <row r="7" spans="1:10" ht="20.85" customHeight="1">
      <c r="A7" s="202">
        <v>2006</v>
      </c>
      <c r="B7" s="1425">
        <v>53912272</v>
      </c>
      <c r="C7" s="1424">
        <v>77809152.070999995</v>
      </c>
      <c r="D7" s="1425">
        <v>4790496.2829999998</v>
      </c>
      <c r="E7" s="1424">
        <v>183067126.616</v>
      </c>
      <c r="F7" s="1424">
        <v>7635659.5990000004</v>
      </c>
      <c r="G7" s="1424">
        <v>2687040.04</v>
      </c>
      <c r="H7" s="1424">
        <v>18817624.328000002</v>
      </c>
      <c r="I7" s="1425">
        <v>348719370.93700004</v>
      </c>
      <c r="J7" s="210">
        <v>2006</v>
      </c>
    </row>
    <row r="8" spans="1:10" ht="20.85" customHeight="1">
      <c r="A8" s="202">
        <v>2007</v>
      </c>
      <c r="B8" s="1426">
        <v>55680846.005999997</v>
      </c>
      <c r="C8" s="1424">
        <v>82207585.908000007</v>
      </c>
      <c r="D8" s="1424">
        <v>5304103.6289999997</v>
      </c>
      <c r="E8" s="1424">
        <v>194936409.31799996</v>
      </c>
      <c r="F8" s="1424">
        <v>8215174.1939999992</v>
      </c>
      <c r="G8" s="1424">
        <v>2793943.0829999996</v>
      </c>
      <c r="H8" s="1424">
        <v>19467370.782000002</v>
      </c>
      <c r="I8" s="1425">
        <v>368605432.91999996</v>
      </c>
      <c r="J8" s="210">
        <v>2007</v>
      </c>
    </row>
    <row r="9" spans="1:10" ht="20.85" customHeight="1">
      <c r="A9" s="202">
        <v>2008</v>
      </c>
      <c r="B9" s="1426">
        <v>57877514.332999997</v>
      </c>
      <c r="C9" s="1426">
        <v>86827002.618000001</v>
      </c>
      <c r="D9" s="1426">
        <v>5783323.517</v>
      </c>
      <c r="E9" s="1426">
        <v>203474608.97300005</v>
      </c>
      <c r="F9" s="1426">
        <v>8869459.1420000009</v>
      </c>
      <c r="G9" s="1426">
        <v>2847240.8679999993</v>
      </c>
      <c r="H9" s="1426">
        <v>19390987.307999998</v>
      </c>
      <c r="I9" s="1426">
        <v>385070136.759</v>
      </c>
      <c r="J9" s="210">
        <v>2008</v>
      </c>
    </row>
    <row r="10" spans="1:10" ht="20.85" customHeight="1">
      <c r="A10" s="202">
        <v>2009</v>
      </c>
      <c r="B10" s="1426">
        <v>59427254.626000002</v>
      </c>
      <c r="C10" s="1426">
        <v>89619315.851000011</v>
      </c>
      <c r="D10" s="1426">
        <v>6465448.5259999996</v>
      </c>
      <c r="E10" s="1426">
        <v>207215867.14299998</v>
      </c>
      <c r="F10" s="1426">
        <v>9671356.6620000005</v>
      </c>
      <c r="G10" s="1426">
        <v>2954230.98</v>
      </c>
      <c r="H10" s="1426">
        <v>19121162.980999999</v>
      </c>
      <c r="I10" s="1426">
        <v>394474636.76900005</v>
      </c>
      <c r="J10" s="210">
        <v>2009</v>
      </c>
    </row>
    <row r="11" spans="1:10" ht="20.85" customHeight="1">
      <c r="A11" s="202">
        <v>2010</v>
      </c>
      <c r="B11" s="1426">
        <v>63199602.266999997</v>
      </c>
      <c r="C11" s="1426">
        <v>97410032.260000005</v>
      </c>
      <c r="D11" s="1426">
        <v>7452576.4660000009</v>
      </c>
      <c r="E11" s="1426">
        <v>232672176.31499997</v>
      </c>
      <c r="F11" s="1426">
        <v>10654294.544</v>
      </c>
      <c r="G11" s="1426">
        <v>3081490.2649999997</v>
      </c>
      <c r="H11" s="1426">
        <v>19690055.916999999</v>
      </c>
      <c r="I11" s="1426">
        <v>434160228.03399998</v>
      </c>
      <c r="J11" s="210">
        <v>2010</v>
      </c>
    </row>
    <row r="12" spans="1:10" ht="20.85" customHeight="1">
      <c r="A12" s="202">
        <v>2011</v>
      </c>
      <c r="B12" s="1426">
        <v>63523655.233999997</v>
      </c>
      <c r="C12" s="1426">
        <v>99504064.577000007</v>
      </c>
      <c r="D12" s="1426">
        <v>7568016.0109999999</v>
      </c>
      <c r="E12" s="1426">
        <v>251490647.93899995</v>
      </c>
      <c r="F12" s="1426">
        <v>11231538.370999999</v>
      </c>
      <c r="G12" s="1426">
        <v>3145497.9709999999</v>
      </c>
      <c r="H12" s="1426">
        <v>18606840.397</v>
      </c>
      <c r="I12" s="1426">
        <v>455070260.49999994</v>
      </c>
      <c r="J12" s="210">
        <v>2011</v>
      </c>
    </row>
    <row r="13" spans="1:10" ht="20.85" customHeight="1">
      <c r="A13" s="202">
        <v>2012</v>
      </c>
      <c r="B13" s="1426">
        <v>65483732.827</v>
      </c>
      <c r="C13" s="1426">
        <v>101592760.074</v>
      </c>
      <c r="D13" s="1426">
        <v>7860449.3599999994</v>
      </c>
      <c r="E13" s="1426">
        <v>258101932.91100001</v>
      </c>
      <c r="F13" s="1426">
        <v>12776044.639</v>
      </c>
      <c r="G13" s="1426">
        <v>3158091.48</v>
      </c>
      <c r="H13" s="1426">
        <v>17619937.397</v>
      </c>
      <c r="I13" s="1426">
        <v>466592948.68799996</v>
      </c>
      <c r="J13" s="210">
        <v>2012</v>
      </c>
    </row>
    <row r="14" spans="1:10" ht="20.85" customHeight="1">
      <c r="A14" s="202">
        <v>2013</v>
      </c>
      <c r="B14" s="1426">
        <v>65814572.339000002</v>
      </c>
      <c r="C14" s="1426">
        <v>102196338.31199999</v>
      </c>
      <c r="D14" s="1426">
        <v>7947317.3990000002</v>
      </c>
      <c r="E14" s="1426">
        <v>265372530.71899998</v>
      </c>
      <c r="F14" s="1426">
        <v>13865836.653999999</v>
      </c>
      <c r="G14" s="1426">
        <v>3156225.6409999998</v>
      </c>
      <c r="H14" s="1426">
        <v>16495759.046</v>
      </c>
      <c r="I14" s="1426">
        <v>474848580.11000007</v>
      </c>
      <c r="J14" s="210">
        <v>2013</v>
      </c>
    </row>
    <row r="15" spans="1:10" ht="20.85" customHeight="1">
      <c r="A15" s="202">
        <v>2014</v>
      </c>
      <c r="B15" s="1426">
        <v>64457263.284999996</v>
      </c>
      <c r="C15" s="1426">
        <v>100760879.14899999</v>
      </c>
      <c r="D15" s="1426">
        <v>7438373.7539999988</v>
      </c>
      <c r="E15" s="1426">
        <v>272551572.699</v>
      </c>
      <c r="F15" s="1426">
        <v>14504731.302999999</v>
      </c>
      <c r="G15" s="1426">
        <v>3221008.1140000005</v>
      </c>
      <c r="H15" s="1426">
        <v>14657872.718999999</v>
      </c>
      <c r="I15" s="1426">
        <v>477591701.02300006</v>
      </c>
      <c r="J15" s="210">
        <v>2014</v>
      </c>
    </row>
    <row r="16" spans="1:10" ht="20.85" customHeight="1">
      <c r="A16" s="202">
        <v>2015</v>
      </c>
      <c r="B16" s="1426">
        <v>65618610.101999998</v>
      </c>
      <c r="C16" s="1426">
        <v>103679345.522</v>
      </c>
      <c r="D16" s="1426">
        <v>7690600.1149999993</v>
      </c>
      <c r="E16" s="1426">
        <v>273547996.64299995</v>
      </c>
      <c r="F16" s="1426">
        <v>15702467.648999998</v>
      </c>
      <c r="G16" s="1426">
        <v>3341239.6140000001</v>
      </c>
      <c r="H16" s="1426">
        <v>14074556.043000001</v>
      </c>
      <c r="I16" s="1426">
        <v>483654815.68799996</v>
      </c>
      <c r="J16" s="210">
        <v>2015</v>
      </c>
    </row>
    <row r="17" spans="1:11" ht="20.85" customHeight="1">
      <c r="A17" s="202">
        <v>2016</v>
      </c>
      <c r="B17" s="1426">
        <v>68056786</v>
      </c>
      <c r="C17" s="1426">
        <v>108616888</v>
      </c>
      <c r="D17" s="1426">
        <v>8079392</v>
      </c>
      <c r="E17" s="1426">
        <v>278827855</v>
      </c>
      <c r="F17" s="1426">
        <v>16579843</v>
      </c>
      <c r="G17" s="1426">
        <v>3462314</v>
      </c>
      <c r="H17" s="1426">
        <v>13415826</v>
      </c>
      <c r="I17" s="1426">
        <v>497038904</v>
      </c>
      <c r="J17" s="210">
        <v>2016</v>
      </c>
    </row>
    <row r="18" spans="1:11" ht="20.85" customHeight="1">
      <c r="A18" s="202">
        <v>2017</v>
      </c>
      <c r="B18" s="1426">
        <v>68543760</v>
      </c>
      <c r="C18" s="1426">
        <v>111297776</v>
      </c>
      <c r="D18" s="1426">
        <v>8316290</v>
      </c>
      <c r="E18" s="1426">
        <v>285969563</v>
      </c>
      <c r="F18" s="1426">
        <v>17250850</v>
      </c>
      <c r="G18" s="1426">
        <v>3556775</v>
      </c>
      <c r="H18" s="1426">
        <v>12811372</v>
      </c>
      <c r="I18" s="1426">
        <v>507746386</v>
      </c>
      <c r="J18" s="210">
        <v>2017</v>
      </c>
    </row>
    <row r="19" spans="1:11" ht="20.85" customHeight="1">
      <c r="A19" s="220">
        <v>2018</v>
      </c>
      <c r="B19" s="1427">
        <v>72894709</v>
      </c>
      <c r="C19" s="1427">
        <v>116933912</v>
      </c>
      <c r="D19" s="1427">
        <v>8677808</v>
      </c>
      <c r="E19" s="1427">
        <v>292998663</v>
      </c>
      <c r="F19" s="1427">
        <v>18503827</v>
      </c>
      <c r="G19" s="1427">
        <v>3582649</v>
      </c>
      <c r="H19" s="1427">
        <v>12557594</v>
      </c>
      <c r="I19" s="1427">
        <v>526149162</v>
      </c>
      <c r="J19" s="224">
        <v>2018</v>
      </c>
      <c r="K19" s="1271"/>
    </row>
    <row r="20" spans="1:11" ht="20.85" customHeight="1">
      <c r="A20" s="1093">
        <v>1</v>
      </c>
      <c r="B20" s="1428">
        <v>6332809</v>
      </c>
      <c r="C20" s="1428">
        <v>11461392</v>
      </c>
      <c r="D20" s="1428">
        <v>961968</v>
      </c>
      <c r="E20" s="1428">
        <v>25319198</v>
      </c>
      <c r="F20" s="1428">
        <v>1841471</v>
      </c>
      <c r="G20" s="1428">
        <v>342722</v>
      </c>
      <c r="H20" s="1428">
        <v>2102181</v>
      </c>
      <c r="I20" s="1428">
        <v>48361741</v>
      </c>
      <c r="J20" s="1096">
        <v>1</v>
      </c>
    </row>
    <row r="21" spans="1:11" ht="20.85" customHeight="1">
      <c r="A21" s="202">
        <v>2</v>
      </c>
      <c r="B21" s="1426">
        <v>6424302</v>
      </c>
      <c r="C21" s="1426">
        <v>11591616</v>
      </c>
      <c r="D21" s="1426">
        <v>932289</v>
      </c>
      <c r="E21" s="1426">
        <v>23299768</v>
      </c>
      <c r="F21" s="1426">
        <v>1941559</v>
      </c>
      <c r="G21" s="1426">
        <v>324590</v>
      </c>
      <c r="H21" s="1426">
        <v>2235691</v>
      </c>
      <c r="I21" s="1426">
        <v>46749816</v>
      </c>
      <c r="J21" s="210">
        <v>2</v>
      </c>
    </row>
    <row r="22" spans="1:11" ht="20.85" customHeight="1">
      <c r="A22" s="202">
        <v>3</v>
      </c>
      <c r="B22" s="1426">
        <v>5493719</v>
      </c>
      <c r="C22" s="1426">
        <v>9222230</v>
      </c>
      <c r="D22" s="1426">
        <v>763361</v>
      </c>
      <c r="E22" s="1426">
        <v>23951281</v>
      </c>
      <c r="F22" s="1426">
        <v>1568362</v>
      </c>
      <c r="G22" s="1426">
        <v>299774</v>
      </c>
      <c r="H22" s="1426">
        <v>1637722</v>
      </c>
      <c r="I22" s="1426">
        <v>42936450</v>
      </c>
      <c r="J22" s="210">
        <v>3</v>
      </c>
    </row>
    <row r="23" spans="1:11" ht="20.85" customHeight="1">
      <c r="A23" s="202">
        <v>4</v>
      </c>
      <c r="B23" s="1426">
        <v>5621765</v>
      </c>
      <c r="C23" s="1426">
        <v>8589889</v>
      </c>
      <c r="D23" s="1426">
        <v>661056</v>
      </c>
      <c r="E23" s="1426">
        <v>24286864</v>
      </c>
      <c r="F23" s="1426">
        <v>1400540</v>
      </c>
      <c r="G23" s="1426">
        <v>295190</v>
      </c>
      <c r="H23" s="1426">
        <v>1177247</v>
      </c>
      <c r="I23" s="1426">
        <v>42032551</v>
      </c>
      <c r="J23" s="210">
        <v>4</v>
      </c>
    </row>
    <row r="24" spans="1:11" ht="20.85" customHeight="1">
      <c r="A24" s="202">
        <v>5</v>
      </c>
      <c r="B24" s="1426">
        <v>5267406</v>
      </c>
      <c r="C24" s="1426">
        <v>8100094</v>
      </c>
      <c r="D24" s="1426">
        <v>549391</v>
      </c>
      <c r="E24" s="1426">
        <v>24393927</v>
      </c>
      <c r="F24" s="1426">
        <v>1174852</v>
      </c>
      <c r="G24" s="1426">
        <v>272122</v>
      </c>
      <c r="H24" s="1426">
        <v>772728</v>
      </c>
      <c r="I24" s="1426">
        <v>40530519</v>
      </c>
      <c r="J24" s="210">
        <v>5</v>
      </c>
    </row>
    <row r="25" spans="1:11" ht="20.85" customHeight="1">
      <c r="A25" s="202">
        <v>6</v>
      </c>
      <c r="B25" s="1426">
        <v>5432409</v>
      </c>
      <c r="C25" s="1426">
        <v>8937372</v>
      </c>
      <c r="D25" s="1426">
        <v>601962</v>
      </c>
      <c r="E25" s="1426">
        <v>24035096</v>
      </c>
      <c r="F25" s="1426">
        <v>1257092</v>
      </c>
      <c r="G25" s="1426">
        <v>264162</v>
      </c>
      <c r="H25" s="1426">
        <v>517551</v>
      </c>
      <c r="I25" s="1426">
        <v>41045645</v>
      </c>
      <c r="J25" s="210">
        <v>6</v>
      </c>
    </row>
    <row r="26" spans="1:11" ht="20.85" customHeight="1">
      <c r="A26" s="202">
        <v>7</v>
      </c>
      <c r="B26" s="1426">
        <v>6058032</v>
      </c>
      <c r="C26" s="1426">
        <v>10149480</v>
      </c>
      <c r="D26" s="1426">
        <v>703825</v>
      </c>
      <c r="E26" s="1426">
        <v>25138638</v>
      </c>
      <c r="F26" s="1426">
        <v>1293885</v>
      </c>
      <c r="G26" s="1426">
        <v>257956</v>
      </c>
      <c r="H26" s="1426">
        <v>428134</v>
      </c>
      <c r="I26" s="1426">
        <v>44029950</v>
      </c>
      <c r="J26" s="210">
        <v>7</v>
      </c>
    </row>
    <row r="27" spans="1:11" ht="20.85" customHeight="1">
      <c r="A27" s="202">
        <v>8</v>
      </c>
      <c r="B27" s="1426">
        <v>8851041</v>
      </c>
      <c r="C27" s="1426">
        <v>12339788</v>
      </c>
      <c r="D27" s="1426">
        <v>737789</v>
      </c>
      <c r="E27" s="1426">
        <v>25119985</v>
      </c>
      <c r="F27" s="1426">
        <v>1823105</v>
      </c>
      <c r="G27" s="1426">
        <v>276251</v>
      </c>
      <c r="H27" s="1426">
        <v>384138</v>
      </c>
      <c r="I27" s="1426">
        <v>49532098</v>
      </c>
      <c r="J27" s="210">
        <v>8</v>
      </c>
    </row>
    <row r="28" spans="1:11" ht="20.85" customHeight="1">
      <c r="A28" s="202">
        <v>9</v>
      </c>
      <c r="B28" s="1426">
        <v>6594068</v>
      </c>
      <c r="C28" s="1426">
        <v>10169770</v>
      </c>
      <c r="D28" s="1426">
        <v>697433</v>
      </c>
      <c r="E28" s="1426">
        <v>24120738</v>
      </c>
      <c r="F28" s="1426">
        <v>1529350</v>
      </c>
      <c r="G28" s="1426">
        <v>285819</v>
      </c>
      <c r="H28" s="1426">
        <v>332122</v>
      </c>
      <c r="I28" s="1426">
        <v>43729300</v>
      </c>
      <c r="J28" s="210">
        <v>9</v>
      </c>
    </row>
    <row r="29" spans="1:11" ht="20.85" customHeight="1">
      <c r="A29" s="202">
        <v>10</v>
      </c>
      <c r="B29" s="1426">
        <v>5285682</v>
      </c>
      <c r="C29" s="1426">
        <v>8056083</v>
      </c>
      <c r="D29" s="1426">
        <v>528152</v>
      </c>
      <c r="E29" s="1426">
        <v>24087916</v>
      </c>
      <c r="F29" s="1426">
        <v>1216707</v>
      </c>
      <c r="G29" s="1426">
        <v>304478</v>
      </c>
      <c r="H29" s="1426">
        <v>498712</v>
      </c>
      <c r="I29" s="1426">
        <v>39977730</v>
      </c>
      <c r="J29" s="210">
        <v>10</v>
      </c>
    </row>
    <row r="30" spans="1:11" ht="20.85" customHeight="1">
      <c r="A30" s="202">
        <v>11</v>
      </c>
      <c r="B30" s="1426">
        <v>5612669</v>
      </c>
      <c r="C30" s="1426">
        <v>8447415</v>
      </c>
      <c r="D30" s="1426">
        <v>650236</v>
      </c>
      <c r="E30" s="1426">
        <v>24082343</v>
      </c>
      <c r="F30" s="1426">
        <v>1795158</v>
      </c>
      <c r="G30" s="1426">
        <v>324772</v>
      </c>
      <c r="H30" s="1426">
        <v>992884</v>
      </c>
      <c r="I30" s="1426">
        <v>41905476</v>
      </c>
      <c r="J30" s="210">
        <v>11</v>
      </c>
    </row>
    <row r="31" spans="1:11" ht="20.85" customHeight="1">
      <c r="A31" s="987">
        <v>12</v>
      </c>
      <c r="B31" s="1429">
        <v>5920807</v>
      </c>
      <c r="C31" s="1429">
        <v>9868784</v>
      </c>
      <c r="D31" s="1429">
        <v>890345</v>
      </c>
      <c r="E31" s="1429">
        <v>25162910</v>
      </c>
      <c r="F31" s="1429">
        <v>1661746</v>
      </c>
      <c r="G31" s="1429">
        <v>334812</v>
      </c>
      <c r="H31" s="1429">
        <v>1478482</v>
      </c>
      <c r="I31" s="1429">
        <v>45317885</v>
      </c>
      <c r="J31" s="993">
        <v>12</v>
      </c>
    </row>
    <row r="32" spans="1:11" ht="11.25" customHeight="1">
      <c r="A32" s="1430"/>
      <c r="B32" s="1431"/>
      <c r="C32" s="1431"/>
      <c r="D32" s="1431"/>
      <c r="E32" s="1431"/>
      <c r="F32" s="1431"/>
      <c r="G32" s="1431"/>
      <c r="H32" s="1431"/>
      <c r="I32" s="1432"/>
      <c r="J32" s="1430"/>
    </row>
    <row r="33" spans="1:10" s="360" customFormat="1" ht="16.5" customHeight="1">
      <c r="A33" s="142">
        <v>124</v>
      </c>
      <c r="B33" s="1325"/>
      <c r="D33" s="1325"/>
      <c r="E33" s="1325"/>
      <c r="J33" s="146">
        <v>125</v>
      </c>
    </row>
    <row r="35" spans="1:10">
      <c r="D35" s="1290"/>
      <c r="E35" s="1290"/>
    </row>
    <row r="36" spans="1:10">
      <c r="D36" s="1290"/>
      <c r="E36" s="1290"/>
    </row>
    <row r="37" spans="1:10">
      <c r="D37" s="1290"/>
      <c r="E37" s="1290"/>
    </row>
    <row r="38" spans="1:10">
      <c r="D38" s="1290"/>
      <c r="E38" s="1290"/>
    </row>
  </sheetData>
  <mergeCells count="1">
    <mergeCell ref="A2:D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horizontalDpi="4294967294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0.39997558519241921"/>
  </sheetPr>
  <dimension ref="A1:P40"/>
  <sheetViews>
    <sheetView showGridLines="0" view="pageBreakPreview" zoomScaleNormal="100" workbookViewId="0">
      <pane xSplit="1" ySplit="5" topLeftCell="B6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0.375" style="6" customWidth="1"/>
    <col min="2" max="2" width="10.75" style="1290" customWidth="1"/>
    <col min="3" max="3" width="6.875" style="1327" customWidth="1"/>
    <col min="4" max="4" width="10.75" style="1290" customWidth="1"/>
    <col min="5" max="5" width="7.5" style="1327" customWidth="1"/>
    <col min="6" max="6" width="10.75" style="1290" customWidth="1"/>
    <col min="7" max="7" width="7.5" style="1327" customWidth="1"/>
    <col min="8" max="8" width="10.75" style="1290" customWidth="1"/>
    <col min="9" max="9" width="7.375" style="1327" customWidth="1"/>
    <col min="10" max="10" width="14.375" style="958" customWidth="1"/>
    <col min="11" max="11" width="8.75" style="1327" customWidth="1"/>
    <col min="12" max="12" width="14.375" style="958" customWidth="1"/>
    <col min="13" max="13" width="8.75" style="1327" customWidth="1"/>
    <col min="14" max="14" width="14.375" style="6" customWidth="1"/>
    <col min="15" max="15" width="8.75" style="1327" customWidth="1"/>
    <col min="16" max="16" width="11.25" style="6" customWidth="1"/>
    <col min="17" max="256" width="9" style="6"/>
    <col min="257" max="257" width="10.375" style="6" customWidth="1"/>
    <col min="258" max="258" width="10.75" style="6" customWidth="1"/>
    <col min="259" max="259" width="6.875" style="6" customWidth="1"/>
    <col min="260" max="260" width="10.75" style="6" customWidth="1"/>
    <col min="261" max="261" width="7.5" style="6" customWidth="1"/>
    <col min="262" max="262" width="10.75" style="6" customWidth="1"/>
    <col min="263" max="263" width="7.5" style="6" customWidth="1"/>
    <col min="264" max="264" width="10.75" style="6" customWidth="1"/>
    <col min="265" max="265" width="7.375" style="6" customWidth="1"/>
    <col min="266" max="266" width="14.375" style="6" customWidth="1"/>
    <col min="267" max="267" width="8.75" style="6" customWidth="1"/>
    <col min="268" max="268" width="14.375" style="6" customWidth="1"/>
    <col min="269" max="269" width="8.75" style="6" customWidth="1"/>
    <col min="270" max="270" width="14.375" style="6" customWidth="1"/>
    <col min="271" max="271" width="8.75" style="6" customWidth="1"/>
    <col min="272" max="272" width="11.25" style="6" customWidth="1"/>
    <col min="273" max="512" width="9" style="6"/>
    <col min="513" max="513" width="10.375" style="6" customWidth="1"/>
    <col min="514" max="514" width="10.75" style="6" customWidth="1"/>
    <col min="515" max="515" width="6.875" style="6" customWidth="1"/>
    <col min="516" max="516" width="10.75" style="6" customWidth="1"/>
    <col min="517" max="517" width="7.5" style="6" customWidth="1"/>
    <col min="518" max="518" width="10.75" style="6" customWidth="1"/>
    <col min="519" max="519" width="7.5" style="6" customWidth="1"/>
    <col min="520" max="520" width="10.75" style="6" customWidth="1"/>
    <col min="521" max="521" width="7.375" style="6" customWidth="1"/>
    <col min="522" max="522" width="14.375" style="6" customWidth="1"/>
    <col min="523" max="523" width="8.75" style="6" customWidth="1"/>
    <col min="524" max="524" width="14.375" style="6" customWidth="1"/>
    <col min="525" max="525" width="8.75" style="6" customWidth="1"/>
    <col min="526" max="526" width="14.375" style="6" customWidth="1"/>
    <col min="527" max="527" width="8.75" style="6" customWidth="1"/>
    <col min="528" max="528" width="11.25" style="6" customWidth="1"/>
    <col min="529" max="768" width="9" style="6"/>
    <col min="769" max="769" width="10.375" style="6" customWidth="1"/>
    <col min="770" max="770" width="10.75" style="6" customWidth="1"/>
    <col min="771" max="771" width="6.875" style="6" customWidth="1"/>
    <col min="772" max="772" width="10.75" style="6" customWidth="1"/>
    <col min="773" max="773" width="7.5" style="6" customWidth="1"/>
    <col min="774" max="774" width="10.75" style="6" customWidth="1"/>
    <col min="775" max="775" width="7.5" style="6" customWidth="1"/>
    <col min="776" max="776" width="10.75" style="6" customWidth="1"/>
    <col min="777" max="777" width="7.375" style="6" customWidth="1"/>
    <col min="778" max="778" width="14.375" style="6" customWidth="1"/>
    <col min="779" max="779" width="8.75" style="6" customWidth="1"/>
    <col min="780" max="780" width="14.375" style="6" customWidth="1"/>
    <col min="781" max="781" width="8.75" style="6" customWidth="1"/>
    <col min="782" max="782" width="14.375" style="6" customWidth="1"/>
    <col min="783" max="783" width="8.75" style="6" customWidth="1"/>
    <col min="784" max="784" width="11.25" style="6" customWidth="1"/>
    <col min="785" max="1024" width="9" style="6"/>
    <col min="1025" max="1025" width="10.375" style="6" customWidth="1"/>
    <col min="1026" max="1026" width="10.75" style="6" customWidth="1"/>
    <col min="1027" max="1027" width="6.875" style="6" customWidth="1"/>
    <col min="1028" max="1028" width="10.75" style="6" customWidth="1"/>
    <col min="1029" max="1029" width="7.5" style="6" customWidth="1"/>
    <col min="1030" max="1030" width="10.75" style="6" customWidth="1"/>
    <col min="1031" max="1031" width="7.5" style="6" customWidth="1"/>
    <col min="1032" max="1032" width="10.75" style="6" customWidth="1"/>
    <col min="1033" max="1033" width="7.375" style="6" customWidth="1"/>
    <col min="1034" max="1034" width="14.375" style="6" customWidth="1"/>
    <col min="1035" max="1035" width="8.75" style="6" customWidth="1"/>
    <col min="1036" max="1036" width="14.375" style="6" customWidth="1"/>
    <col min="1037" max="1037" width="8.75" style="6" customWidth="1"/>
    <col min="1038" max="1038" width="14.375" style="6" customWidth="1"/>
    <col min="1039" max="1039" width="8.75" style="6" customWidth="1"/>
    <col min="1040" max="1040" width="11.25" style="6" customWidth="1"/>
    <col min="1041" max="1280" width="9" style="6"/>
    <col min="1281" max="1281" width="10.375" style="6" customWidth="1"/>
    <col min="1282" max="1282" width="10.75" style="6" customWidth="1"/>
    <col min="1283" max="1283" width="6.875" style="6" customWidth="1"/>
    <col min="1284" max="1284" width="10.75" style="6" customWidth="1"/>
    <col min="1285" max="1285" width="7.5" style="6" customWidth="1"/>
    <col min="1286" max="1286" width="10.75" style="6" customWidth="1"/>
    <col min="1287" max="1287" width="7.5" style="6" customWidth="1"/>
    <col min="1288" max="1288" width="10.75" style="6" customWidth="1"/>
    <col min="1289" max="1289" width="7.375" style="6" customWidth="1"/>
    <col min="1290" max="1290" width="14.375" style="6" customWidth="1"/>
    <col min="1291" max="1291" width="8.75" style="6" customWidth="1"/>
    <col min="1292" max="1292" width="14.375" style="6" customWidth="1"/>
    <col min="1293" max="1293" width="8.75" style="6" customWidth="1"/>
    <col min="1294" max="1294" width="14.375" style="6" customWidth="1"/>
    <col min="1295" max="1295" width="8.75" style="6" customWidth="1"/>
    <col min="1296" max="1296" width="11.25" style="6" customWidth="1"/>
    <col min="1297" max="1536" width="9" style="6"/>
    <col min="1537" max="1537" width="10.375" style="6" customWidth="1"/>
    <col min="1538" max="1538" width="10.75" style="6" customWidth="1"/>
    <col min="1539" max="1539" width="6.875" style="6" customWidth="1"/>
    <col min="1540" max="1540" width="10.75" style="6" customWidth="1"/>
    <col min="1541" max="1541" width="7.5" style="6" customWidth="1"/>
    <col min="1542" max="1542" width="10.75" style="6" customWidth="1"/>
    <col min="1543" max="1543" width="7.5" style="6" customWidth="1"/>
    <col min="1544" max="1544" width="10.75" style="6" customWidth="1"/>
    <col min="1545" max="1545" width="7.375" style="6" customWidth="1"/>
    <col min="1546" max="1546" width="14.375" style="6" customWidth="1"/>
    <col min="1547" max="1547" width="8.75" style="6" customWidth="1"/>
    <col min="1548" max="1548" width="14.375" style="6" customWidth="1"/>
    <col min="1549" max="1549" width="8.75" style="6" customWidth="1"/>
    <col min="1550" max="1550" width="14.375" style="6" customWidth="1"/>
    <col min="1551" max="1551" width="8.75" style="6" customWidth="1"/>
    <col min="1552" max="1552" width="11.25" style="6" customWidth="1"/>
    <col min="1553" max="1792" width="9" style="6"/>
    <col min="1793" max="1793" width="10.375" style="6" customWidth="1"/>
    <col min="1794" max="1794" width="10.75" style="6" customWidth="1"/>
    <col min="1795" max="1795" width="6.875" style="6" customWidth="1"/>
    <col min="1796" max="1796" width="10.75" style="6" customWidth="1"/>
    <col min="1797" max="1797" width="7.5" style="6" customWidth="1"/>
    <col min="1798" max="1798" width="10.75" style="6" customWidth="1"/>
    <col min="1799" max="1799" width="7.5" style="6" customWidth="1"/>
    <col min="1800" max="1800" width="10.75" style="6" customWidth="1"/>
    <col min="1801" max="1801" width="7.375" style="6" customWidth="1"/>
    <col min="1802" max="1802" width="14.375" style="6" customWidth="1"/>
    <col min="1803" max="1803" width="8.75" style="6" customWidth="1"/>
    <col min="1804" max="1804" width="14.375" style="6" customWidth="1"/>
    <col min="1805" max="1805" width="8.75" style="6" customWidth="1"/>
    <col min="1806" max="1806" width="14.375" style="6" customWidth="1"/>
    <col min="1807" max="1807" width="8.75" style="6" customWidth="1"/>
    <col min="1808" max="1808" width="11.25" style="6" customWidth="1"/>
    <col min="1809" max="2048" width="9" style="6"/>
    <col min="2049" max="2049" width="10.375" style="6" customWidth="1"/>
    <col min="2050" max="2050" width="10.75" style="6" customWidth="1"/>
    <col min="2051" max="2051" width="6.875" style="6" customWidth="1"/>
    <col min="2052" max="2052" width="10.75" style="6" customWidth="1"/>
    <col min="2053" max="2053" width="7.5" style="6" customWidth="1"/>
    <col min="2054" max="2054" width="10.75" style="6" customWidth="1"/>
    <col min="2055" max="2055" width="7.5" style="6" customWidth="1"/>
    <col min="2056" max="2056" width="10.75" style="6" customWidth="1"/>
    <col min="2057" max="2057" width="7.375" style="6" customWidth="1"/>
    <col min="2058" max="2058" width="14.375" style="6" customWidth="1"/>
    <col min="2059" max="2059" width="8.75" style="6" customWidth="1"/>
    <col min="2060" max="2060" width="14.375" style="6" customWidth="1"/>
    <col min="2061" max="2061" width="8.75" style="6" customWidth="1"/>
    <col min="2062" max="2062" width="14.375" style="6" customWidth="1"/>
    <col min="2063" max="2063" width="8.75" style="6" customWidth="1"/>
    <col min="2064" max="2064" width="11.25" style="6" customWidth="1"/>
    <col min="2065" max="2304" width="9" style="6"/>
    <col min="2305" max="2305" width="10.375" style="6" customWidth="1"/>
    <col min="2306" max="2306" width="10.75" style="6" customWidth="1"/>
    <col min="2307" max="2307" width="6.875" style="6" customWidth="1"/>
    <col min="2308" max="2308" width="10.75" style="6" customWidth="1"/>
    <col min="2309" max="2309" width="7.5" style="6" customWidth="1"/>
    <col min="2310" max="2310" width="10.75" style="6" customWidth="1"/>
    <col min="2311" max="2311" width="7.5" style="6" customWidth="1"/>
    <col min="2312" max="2312" width="10.75" style="6" customWidth="1"/>
    <col min="2313" max="2313" width="7.375" style="6" customWidth="1"/>
    <col min="2314" max="2314" width="14.375" style="6" customWidth="1"/>
    <col min="2315" max="2315" width="8.75" style="6" customWidth="1"/>
    <col min="2316" max="2316" width="14.375" style="6" customWidth="1"/>
    <col min="2317" max="2317" width="8.75" style="6" customWidth="1"/>
    <col min="2318" max="2318" width="14.375" style="6" customWidth="1"/>
    <col min="2319" max="2319" width="8.75" style="6" customWidth="1"/>
    <col min="2320" max="2320" width="11.25" style="6" customWidth="1"/>
    <col min="2321" max="2560" width="9" style="6"/>
    <col min="2561" max="2561" width="10.375" style="6" customWidth="1"/>
    <col min="2562" max="2562" width="10.75" style="6" customWidth="1"/>
    <col min="2563" max="2563" width="6.875" style="6" customWidth="1"/>
    <col min="2564" max="2564" width="10.75" style="6" customWidth="1"/>
    <col min="2565" max="2565" width="7.5" style="6" customWidth="1"/>
    <col min="2566" max="2566" width="10.75" style="6" customWidth="1"/>
    <col min="2567" max="2567" width="7.5" style="6" customWidth="1"/>
    <col min="2568" max="2568" width="10.75" style="6" customWidth="1"/>
    <col min="2569" max="2569" width="7.375" style="6" customWidth="1"/>
    <col min="2570" max="2570" width="14.375" style="6" customWidth="1"/>
    <col min="2571" max="2571" width="8.75" style="6" customWidth="1"/>
    <col min="2572" max="2572" width="14.375" style="6" customWidth="1"/>
    <col min="2573" max="2573" width="8.75" style="6" customWidth="1"/>
    <col min="2574" max="2574" width="14.375" style="6" customWidth="1"/>
    <col min="2575" max="2575" width="8.75" style="6" customWidth="1"/>
    <col min="2576" max="2576" width="11.25" style="6" customWidth="1"/>
    <col min="2577" max="2816" width="9" style="6"/>
    <col min="2817" max="2817" width="10.375" style="6" customWidth="1"/>
    <col min="2818" max="2818" width="10.75" style="6" customWidth="1"/>
    <col min="2819" max="2819" width="6.875" style="6" customWidth="1"/>
    <col min="2820" max="2820" width="10.75" style="6" customWidth="1"/>
    <col min="2821" max="2821" width="7.5" style="6" customWidth="1"/>
    <col min="2822" max="2822" width="10.75" style="6" customWidth="1"/>
    <col min="2823" max="2823" width="7.5" style="6" customWidth="1"/>
    <col min="2824" max="2824" width="10.75" style="6" customWidth="1"/>
    <col min="2825" max="2825" width="7.375" style="6" customWidth="1"/>
    <col min="2826" max="2826" width="14.375" style="6" customWidth="1"/>
    <col min="2827" max="2827" width="8.75" style="6" customWidth="1"/>
    <col min="2828" max="2828" width="14.375" style="6" customWidth="1"/>
    <col min="2829" max="2829" width="8.75" style="6" customWidth="1"/>
    <col min="2830" max="2830" width="14.375" style="6" customWidth="1"/>
    <col min="2831" max="2831" width="8.75" style="6" customWidth="1"/>
    <col min="2832" max="2832" width="11.25" style="6" customWidth="1"/>
    <col min="2833" max="3072" width="9" style="6"/>
    <col min="3073" max="3073" width="10.375" style="6" customWidth="1"/>
    <col min="3074" max="3074" width="10.75" style="6" customWidth="1"/>
    <col min="3075" max="3075" width="6.875" style="6" customWidth="1"/>
    <col min="3076" max="3076" width="10.75" style="6" customWidth="1"/>
    <col min="3077" max="3077" width="7.5" style="6" customWidth="1"/>
    <col min="3078" max="3078" width="10.75" style="6" customWidth="1"/>
    <col min="3079" max="3079" width="7.5" style="6" customWidth="1"/>
    <col min="3080" max="3080" width="10.75" style="6" customWidth="1"/>
    <col min="3081" max="3081" width="7.375" style="6" customWidth="1"/>
    <col min="3082" max="3082" width="14.375" style="6" customWidth="1"/>
    <col min="3083" max="3083" width="8.75" style="6" customWidth="1"/>
    <col min="3084" max="3084" width="14.375" style="6" customWidth="1"/>
    <col min="3085" max="3085" width="8.75" style="6" customWidth="1"/>
    <col min="3086" max="3086" width="14.375" style="6" customWidth="1"/>
    <col min="3087" max="3087" width="8.75" style="6" customWidth="1"/>
    <col min="3088" max="3088" width="11.25" style="6" customWidth="1"/>
    <col min="3089" max="3328" width="9" style="6"/>
    <col min="3329" max="3329" width="10.375" style="6" customWidth="1"/>
    <col min="3330" max="3330" width="10.75" style="6" customWidth="1"/>
    <col min="3331" max="3331" width="6.875" style="6" customWidth="1"/>
    <col min="3332" max="3332" width="10.75" style="6" customWidth="1"/>
    <col min="3333" max="3333" width="7.5" style="6" customWidth="1"/>
    <col min="3334" max="3334" width="10.75" style="6" customWidth="1"/>
    <col min="3335" max="3335" width="7.5" style="6" customWidth="1"/>
    <col min="3336" max="3336" width="10.75" style="6" customWidth="1"/>
    <col min="3337" max="3337" width="7.375" style="6" customWidth="1"/>
    <col min="3338" max="3338" width="14.375" style="6" customWidth="1"/>
    <col min="3339" max="3339" width="8.75" style="6" customWidth="1"/>
    <col min="3340" max="3340" width="14.375" style="6" customWidth="1"/>
    <col min="3341" max="3341" width="8.75" style="6" customWidth="1"/>
    <col min="3342" max="3342" width="14.375" style="6" customWidth="1"/>
    <col min="3343" max="3343" width="8.75" style="6" customWidth="1"/>
    <col min="3344" max="3344" width="11.25" style="6" customWidth="1"/>
    <col min="3345" max="3584" width="9" style="6"/>
    <col min="3585" max="3585" width="10.375" style="6" customWidth="1"/>
    <col min="3586" max="3586" width="10.75" style="6" customWidth="1"/>
    <col min="3587" max="3587" width="6.875" style="6" customWidth="1"/>
    <col min="3588" max="3588" width="10.75" style="6" customWidth="1"/>
    <col min="3589" max="3589" width="7.5" style="6" customWidth="1"/>
    <col min="3590" max="3590" width="10.75" style="6" customWidth="1"/>
    <col min="3591" max="3591" width="7.5" style="6" customWidth="1"/>
    <col min="3592" max="3592" width="10.75" style="6" customWidth="1"/>
    <col min="3593" max="3593" width="7.375" style="6" customWidth="1"/>
    <col min="3594" max="3594" width="14.375" style="6" customWidth="1"/>
    <col min="3595" max="3595" width="8.75" style="6" customWidth="1"/>
    <col min="3596" max="3596" width="14.375" style="6" customWidth="1"/>
    <col min="3597" max="3597" width="8.75" style="6" customWidth="1"/>
    <col min="3598" max="3598" width="14.375" style="6" customWidth="1"/>
    <col min="3599" max="3599" width="8.75" style="6" customWidth="1"/>
    <col min="3600" max="3600" width="11.25" style="6" customWidth="1"/>
    <col min="3601" max="3840" width="9" style="6"/>
    <col min="3841" max="3841" width="10.375" style="6" customWidth="1"/>
    <col min="3842" max="3842" width="10.75" style="6" customWidth="1"/>
    <col min="3843" max="3843" width="6.875" style="6" customWidth="1"/>
    <col min="3844" max="3844" width="10.75" style="6" customWidth="1"/>
    <col min="3845" max="3845" width="7.5" style="6" customWidth="1"/>
    <col min="3846" max="3846" width="10.75" style="6" customWidth="1"/>
    <col min="3847" max="3847" width="7.5" style="6" customWidth="1"/>
    <col min="3848" max="3848" width="10.75" style="6" customWidth="1"/>
    <col min="3849" max="3849" width="7.375" style="6" customWidth="1"/>
    <col min="3850" max="3850" width="14.375" style="6" customWidth="1"/>
    <col min="3851" max="3851" width="8.75" style="6" customWidth="1"/>
    <col min="3852" max="3852" width="14.375" style="6" customWidth="1"/>
    <col min="3853" max="3853" width="8.75" style="6" customWidth="1"/>
    <col min="3854" max="3854" width="14.375" style="6" customWidth="1"/>
    <col min="3855" max="3855" width="8.75" style="6" customWidth="1"/>
    <col min="3856" max="3856" width="11.25" style="6" customWidth="1"/>
    <col min="3857" max="4096" width="9" style="6"/>
    <col min="4097" max="4097" width="10.375" style="6" customWidth="1"/>
    <col min="4098" max="4098" width="10.75" style="6" customWidth="1"/>
    <col min="4099" max="4099" width="6.875" style="6" customWidth="1"/>
    <col min="4100" max="4100" width="10.75" style="6" customWidth="1"/>
    <col min="4101" max="4101" width="7.5" style="6" customWidth="1"/>
    <col min="4102" max="4102" width="10.75" style="6" customWidth="1"/>
    <col min="4103" max="4103" width="7.5" style="6" customWidth="1"/>
    <col min="4104" max="4104" width="10.75" style="6" customWidth="1"/>
    <col min="4105" max="4105" width="7.375" style="6" customWidth="1"/>
    <col min="4106" max="4106" width="14.375" style="6" customWidth="1"/>
    <col min="4107" max="4107" width="8.75" style="6" customWidth="1"/>
    <col min="4108" max="4108" width="14.375" style="6" customWidth="1"/>
    <col min="4109" max="4109" width="8.75" style="6" customWidth="1"/>
    <col min="4110" max="4110" width="14.375" style="6" customWidth="1"/>
    <col min="4111" max="4111" width="8.75" style="6" customWidth="1"/>
    <col min="4112" max="4112" width="11.25" style="6" customWidth="1"/>
    <col min="4113" max="4352" width="9" style="6"/>
    <col min="4353" max="4353" width="10.375" style="6" customWidth="1"/>
    <col min="4354" max="4354" width="10.75" style="6" customWidth="1"/>
    <col min="4355" max="4355" width="6.875" style="6" customWidth="1"/>
    <col min="4356" max="4356" width="10.75" style="6" customWidth="1"/>
    <col min="4357" max="4357" width="7.5" style="6" customWidth="1"/>
    <col min="4358" max="4358" width="10.75" style="6" customWidth="1"/>
    <col min="4359" max="4359" width="7.5" style="6" customWidth="1"/>
    <col min="4360" max="4360" width="10.75" style="6" customWidth="1"/>
    <col min="4361" max="4361" width="7.375" style="6" customWidth="1"/>
    <col min="4362" max="4362" width="14.375" style="6" customWidth="1"/>
    <col min="4363" max="4363" width="8.75" style="6" customWidth="1"/>
    <col min="4364" max="4364" width="14.375" style="6" customWidth="1"/>
    <col min="4365" max="4365" width="8.75" style="6" customWidth="1"/>
    <col min="4366" max="4366" width="14.375" style="6" customWidth="1"/>
    <col min="4367" max="4367" width="8.75" style="6" customWidth="1"/>
    <col min="4368" max="4368" width="11.25" style="6" customWidth="1"/>
    <col min="4369" max="4608" width="9" style="6"/>
    <col min="4609" max="4609" width="10.375" style="6" customWidth="1"/>
    <col min="4610" max="4610" width="10.75" style="6" customWidth="1"/>
    <col min="4611" max="4611" width="6.875" style="6" customWidth="1"/>
    <col min="4612" max="4612" width="10.75" style="6" customWidth="1"/>
    <col min="4613" max="4613" width="7.5" style="6" customWidth="1"/>
    <col min="4614" max="4614" width="10.75" style="6" customWidth="1"/>
    <col min="4615" max="4615" width="7.5" style="6" customWidth="1"/>
    <col min="4616" max="4616" width="10.75" style="6" customWidth="1"/>
    <col min="4617" max="4617" width="7.375" style="6" customWidth="1"/>
    <col min="4618" max="4618" width="14.375" style="6" customWidth="1"/>
    <col min="4619" max="4619" width="8.75" style="6" customWidth="1"/>
    <col min="4620" max="4620" width="14.375" style="6" customWidth="1"/>
    <col min="4621" max="4621" width="8.75" style="6" customWidth="1"/>
    <col min="4622" max="4622" width="14.375" style="6" customWidth="1"/>
    <col min="4623" max="4623" width="8.75" style="6" customWidth="1"/>
    <col min="4624" max="4624" width="11.25" style="6" customWidth="1"/>
    <col min="4625" max="4864" width="9" style="6"/>
    <col min="4865" max="4865" width="10.375" style="6" customWidth="1"/>
    <col min="4866" max="4866" width="10.75" style="6" customWidth="1"/>
    <col min="4867" max="4867" width="6.875" style="6" customWidth="1"/>
    <col min="4868" max="4868" width="10.75" style="6" customWidth="1"/>
    <col min="4869" max="4869" width="7.5" style="6" customWidth="1"/>
    <col min="4870" max="4870" width="10.75" style="6" customWidth="1"/>
    <col min="4871" max="4871" width="7.5" style="6" customWidth="1"/>
    <col min="4872" max="4872" width="10.75" style="6" customWidth="1"/>
    <col min="4873" max="4873" width="7.375" style="6" customWidth="1"/>
    <col min="4874" max="4874" width="14.375" style="6" customWidth="1"/>
    <col min="4875" max="4875" width="8.75" style="6" customWidth="1"/>
    <col min="4876" max="4876" width="14.375" style="6" customWidth="1"/>
    <col min="4877" max="4877" width="8.75" style="6" customWidth="1"/>
    <col min="4878" max="4878" width="14.375" style="6" customWidth="1"/>
    <col min="4879" max="4879" width="8.75" style="6" customWidth="1"/>
    <col min="4880" max="4880" width="11.25" style="6" customWidth="1"/>
    <col min="4881" max="5120" width="9" style="6"/>
    <col min="5121" max="5121" width="10.375" style="6" customWidth="1"/>
    <col min="5122" max="5122" width="10.75" style="6" customWidth="1"/>
    <col min="5123" max="5123" width="6.875" style="6" customWidth="1"/>
    <col min="5124" max="5124" width="10.75" style="6" customWidth="1"/>
    <col min="5125" max="5125" width="7.5" style="6" customWidth="1"/>
    <col min="5126" max="5126" width="10.75" style="6" customWidth="1"/>
    <col min="5127" max="5127" width="7.5" style="6" customWidth="1"/>
    <col min="5128" max="5128" width="10.75" style="6" customWidth="1"/>
    <col min="5129" max="5129" width="7.375" style="6" customWidth="1"/>
    <col min="5130" max="5130" width="14.375" style="6" customWidth="1"/>
    <col min="5131" max="5131" width="8.75" style="6" customWidth="1"/>
    <col min="5132" max="5132" width="14.375" style="6" customWidth="1"/>
    <col min="5133" max="5133" width="8.75" style="6" customWidth="1"/>
    <col min="5134" max="5134" width="14.375" style="6" customWidth="1"/>
    <col min="5135" max="5135" width="8.75" style="6" customWidth="1"/>
    <col min="5136" max="5136" width="11.25" style="6" customWidth="1"/>
    <col min="5137" max="5376" width="9" style="6"/>
    <col min="5377" max="5377" width="10.375" style="6" customWidth="1"/>
    <col min="5378" max="5378" width="10.75" style="6" customWidth="1"/>
    <col min="5379" max="5379" width="6.875" style="6" customWidth="1"/>
    <col min="5380" max="5380" width="10.75" style="6" customWidth="1"/>
    <col min="5381" max="5381" width="7.5" style="6" customWidth="1"/>
    <col min="5382" max="5382" width="10.75" style="6" customWidth="1"/>
    <col min="5383" max="5383" width="7.5" style="6" customWidth="1"/>
    <col min="5384" max="5384" width="10.75" style="6" customWidth="1"/>
    <col min="5385" max="5385" width="7.375" style="6" customWidth="1"/>
    <col min="5386" max="5386" width="14.375" style="6" customWidth="1"/>
    <col min="5387" max="5387" width="8.75" style="6" customWidth="1"/>
    <col min="5388" max="5388" width="14.375" style="6" customWidth="1"/>
    <col min="5389" max="5389" width="8.75" style="6" customWidth="1"/>
    <col min="5390" max="5390" width="14.375" style="6" customWidth="1"/>
    <col min="5391" max="5391" width="8.75" style="6" customWidth="1"/>
    <col min="5392" max="5392" width="11.25" style="6" customWidth="1"/>
    <col min="5393" max="5632" width="9" style="6"/>
    <col min="5633" max="5633" width="10.375" style="6" customWidth="1"/>
    <col min="5634" max="5634" width="10.75" style="6" customWidth="1"/>
    <col min="5635" max="5635" width="6.875" style="6" customWidth="1"/>
    <col min="5636" max="5636" width="10.75" style="6" customWidth="1"/>
    <col min="5637" max="5637" width="7.5" style="6" customWidth="1"/>
    <col min="5638" max="5638" width="10.75" style="6" customWidth="1"/>
    <col min="5639" max="5639" width="7.5" style="6" customWidth="1"/>
    <col min="5640" max="5640" width="10.75" style="6" customWidth="1"/>
    <col min="5641" max="5641" width="7.375" style="6" customWidth="1"/>
    <col min="5642" max="5642" width="14.375" style="6" customWidth="1"/>
    <col min="5643" max="5643" width="8.75" style="6" customWidth="1"/>
    <col min="5644" max="5644" width="14.375" style="6" customWidth="1"/>
    <col min="5645" max="5645" width="8.75" style="6" customWidth="1"/>
    <col min="5646" max="5646" width="14.375" style="6" customWidth="1"/>
    <col min="5647" max="5647" width="8.75" style="6" customWidth="1"/>
    <col min="5648" max="5648" width="11.25" style="6" customWidth="1"/>
    <col min="5649" max="5888" width="9" style="6"/>
    <col min="5889" max="5889" width="10.375" style="6" customWidth="1"/>
    <col min="5890" max="5890" width="10.75" style="6" customWidth="1"/>
    <col min="5891" max="5891" width="6.875" style="6" customWidth="1"/>
    <col min="5892" max="5892" width="10.75" style="6" customWidth="1"/>
    <col min="5893" max="5893" width="7.5" style="6" customWidth="1"/>
    <col min="5894" max="5894" width="10.75" style="6" customWidth="1"/>
    <col min="5895" max="5895" width="7.5" style="6" customWidth="1"/>
    <col min="5896" max="5896" width="10.75" style="6" customWidth="1"/>
    <col min="5897" max="5897" width="7.375" style="6" customWidth="1"/>
    <col min="5898" max="5898" width="14.375" style="6" customWidth="1"/>
    <col min="5899" max="5899" width="8.75" style="6" customWidth="1"/>
    <col min="5900" max="5900" width="14.375" style="6" customWidth="1"/>
    <col min="5901" max="5901" width="8.75" style="6" customWidth="1"/>
    <col min="5902" max="5902" width="14.375" style="6" customWidth="1"/>
    <col min="5903" max="5903" width="8.75" style="6" customWidth="1"/>
    <col min="5904" max="5904" width="11.25" style="6" customWidth="1"/>
    <col min="5905" max="6144" width="9" style="6"/>
    <col min="6145" max="6145" width="10.375" style="6" customWidth="1"/>
    <col min="6146" max="6146" width="10.75" style="6" customWidth="1"/>
    <col min="6147" max="6147" width="6.875" style="6" customWidth="1"/>
    <col min="6148" max="6148" width="10.75" style="6" customWidth="1"/>
    <col min="6149" max="6149" width="7.5" style="6" customWidth="1"/>
    <col min="6150" max="6150" width="10.75" style="6" customWidth="1"/>
    <col min="6151" max="6151" width="7.5" style="6" customWidth="1"/>
    <col min="6152" max="6152" width="10.75" style="6" customWidth="1"/>
    <col min="6153" max="6153" width="7.375" style="6" customWidth="1"/>
    <col min="6154" max="6154" width="14.375" style="6" customWidth="1"/>
    <col min="6155" max="6155" width="8.75" style="6" customWidth="1"/>
    <col min="6156" max="6156" width="14.375" style="6" customWidth="1"/>
    <col min="6157" max="6157" width="8.75" style="6" customWidth="1"/>
    <col min="6158" max="6158" width="14.375" style="6" customWidth="1"/>
    <col min="6159" max="6159" width="8.75" style="6" customWidth="1"/>
    <col min="6160" max="6160" width="11.25" style="6" customWidth="1"/>
    <col min="6161" max="6400" width="9" style="6"/>
    <col min="6401" max="6401" width="10.375" style="6" customWidth="1"/>
    <col min="6402" max="6402" width="10.75" style="6" customWidth="1"/>
    <col min="6403" max="6403" width="6.875" style="6" customWidth="1"/>
    <col min="6404" max="6404" width="10.75" style="6" customWidth="1"/>
    <col min="6405" max="6405" width="7.5" style="6" customWidth="1"/>
    <col min="6406" max="6406" width="10.75" style="6" customWidth="1"/>
    <col min="6407" max="6407" width="7.5" style="6" customWidth="1"/>
    <col min="6408" max="6408" width="10.75" style="6" customWidth="1"/>
    <col min="6409" max="6409" width="7.375" style="6" customWidth="1"/>
    <col min="6410" max="6410" width="14.375" style="6" customWidth="1"/>
    <col min="6411" max="6411" width="8.75" style="6" customWidth="1"/>
    <col min="6412" max="6412" width="14.375" style="6" customWidth="1"/>
    <col min="6413" max="6413" width="8.75" style="6" customWidth="1"/>
    <col min="6414" max="6414" width="14.375" style="6" customWidth="1"/>
    <col min="6415" max="6415" width="8.75" style="6" customWidth="1"/>
    <col min="6416" max="6416" width="11.25" style="6" customWidth="1"/>
    <col min="6417" max="6656" width="9" style="6"/>
    <col min="6657" max="6657" width="10.375" style="6" customWidth="1"/>
    <col min="6658" max="6658" width="10.75" style="6" customWidth="1"/>
    <col min="6659" max="6659" width="6.875" style="6" customWidth="1"/>
    <col min="6660" max="6660" width="10.75" style="6" customWidth="1"/>
    <col min="6661" max="6661" width="7.5" style="6" customWidth="1"/>
    <col min="6662" max="6662" width="10.75" style="6" customWidth="1"/>
    <col min="6663" max="6663" width="7.5" style="6" customWidth="1"/>
    <col min="6664" max="6664" width="10.75" style="6" customWidth="1"/>
    <col min="6665" max="6665" width="7.375" style="6" customWidth="1"/>
    <col min="6666" max="6666" width="14.375" style="6" customWidth="1"/>
    <col min="6667" max="6667" width="8.75" style="6" customWidth="1"/>
    <col min="6668" max="6668" width="14.375" style="6" customWidth="1"/>
    <col min="6669" max="6669" width="8.75" style="6" customWidth="1"/>
    <col min="6670" max="6670" width="14.375" style="6" customWidth="1"/>
    <col min="6671" max="6671" width="8.75" style="6" customWidth="1"/>
    <col min="6672" max="6672" width="11.25" style="6" customWidth="1"/>
    <col min="6673" max="6912" width="9" style="6"/>
    <col min="6913" max="6913" width="10.375" style="6" customWidth="1"/>
    <col min="6914" max="6914" width="10.75" style="6" customWidth="1"/>
    <col min="6915" max="6915" width="6.875" style="6" customWidth="1"/>
    <col min="6916" max="6916" width="10.75" style="6" customWidth="1"/>
    <col min="6917" max="6917" width="7.5" style="6" customWidth="1"/>
    <col min="6918" max="6918" width="10.75" style="6" customWidth="1"/>
    <col min="6919" max="6919" width="7.5" style="6" customWidth="1"/>
    <col min="6920" max="6920" width="10.75" style="6" customWidth="1"/>
    <col min="6921" max="6921" width="7.375" style="6" customWidth="1"/>
    <col min="6922" max="6922" width="14.375" style="6" customWidth="1"/>
    <col min="6923" max="6923" width="8.75" style="6" customWidth="1"/>
    <col min="6924" max="6924" width="14.375" style="6" customWidth="1"/>
    <col min="6925" max="6925" width="8.75" style="6" customWidth="1"/>
    <col min="6926" max="6926" width="14.375" style="6" customWidth="1"/>
    <col min="6927" max="6927" width="8.75" style="6" customWidth="1"/>
    <col min="6928" max="6928" width="11.25" style="6" customWidth="1"/>
    <col min="6929" max="7168" width="9" style="6"/>
    <col min="7169" max="7169" width="10.375" style="6" customWidth="1"/>
    <col min="7170" max="7170" width="10.75" style="6" customWidth="1"/>
    <col min="7171" max="7171" width="6.875" style="6" customWidth="1"/>
    <col min="7172" max="7172" width="10.75" style="6" customWidth="1"/>
    <col min="7173" max="7173" width="7.5" style="6" customWidth="1"/>
    <col min="7174" max="7174" width="10.75" style="6" customWidth="1"/>
    <col min="7175" max="7175" width="7.5" style="6" customWidth="1"/>
    <col min="7176" max="7176" width="10.75" style="6" customWidth="1"/>
    <col min="7177" max="7177" width="7.375" style="6" customWidth="1"/>
    <col min="7178" max="7178" width="14.375" style="6" customWidth="1"/>
    <col min="7179" max="7179" width="8.75" style="6" customWidth="1"/>
    <col min="7180" max="7180" width="14.375" style="6" customWidth="1"/>
    <col min="7181" max="7181" width="8.75" style="6" customWidth="1"/>
    <col min="7182" max="7182" width="14.375" style="6" customWidth="1"/>
    <col min="7183" max="7183" width="8.75" style="6" customWidth="1"/>
    <col min="7184" max="7184" width="11.25" style="6" customWidth="1"/>
    <col min="7185" max="7424" width="9" style="6"/>
    <col min="7425" max="7425" width="10.375" style="6" customWidth="1"/>
    <col min="7426" max="7426" width="10.75" style="6" customWidth="1"/>
    <col min="7427" max="7427" width="6.875" style="6" customWidth="1"/>
    <col min="7428" max="7428" width="10.75" style="6" customWidth="1"/>
    <col min="7429" max="7429" width="7.5" style="6" customWidth="1"/>
    <col min="7430" max="7430" width="10.75" style="6" customWidth="1"/>
    <col min="7431" max="7431" width="7.5" style="6" customWidth="1"/>
    <col min="7432" max="7432" width="10.75" style="6" customWidth="1"/>
    <col min="7433" max="7433" width="7.375" style="6" customWidth="1"/>
    <col min="7434" max="7434" width="14.375" style="6" customWidth="1"/>
    <col min="7435" max="7435" width="8.75" style="6" customWidth="1"/>
    <col min="7436" max="7436" width="14.375" style="6" customWidth="1"/>
    <col min="7437" max="7437" width="8.75" style="6" customWidth="1"/>
    <col min="7438" max="7438" width="14.375" style="6" customWidth="1"/>
    <col min="7439" max="7439" width="8.75" style="6" customWidth="1"/>
    <col min="7440" max="7440" width="11.25" style="6" customWidth="1"/>
    <col min="7441" max="7680" width="9" style="6"/>
    <col min="7681" max="7681" width="10.375" style="6" customWidth="1"/>
    <col min="7682" max="7682" width="10.75" style="6" customWidth="1"/>
    <col min="7683" max="7683" width="6.875" style="6" customWidth="1"/>
    <col min="7684" max="7684" width="10.75" style="6" customWidth="1"/>
    <col min="7685" max="7685" width="7.5" style="6" customWidth="1"/>
    <col min="7686" max="7686" width="10.75" style="6" customWidth="1"/>
    <col min="7687" max="7687" width="7.5" style="6" customWidth="1"/>
    <col min="7688" max="7688" width="10.75" style="6" customWidth="1"/>
    <col min="7689" max="7689" width="7.375" style="6" customWidth="1"/>
    <col min="7690" max="7690" width="14.375" style="6" customWidth="1"/>
    <col min="7691" max="7691" width="8.75" style="6" customWidth="1"/>
    <col min="7692" max="7692" width="14.375" style="6" customWidth="1"/>
    <col min="7693" max="7693" width="8.75" style="6" customWidth="1"/>
    <col min="7694" max="7694" width="14.375" style="6" customWidth="1"/>
    <col min="7695" max="7695" width="8.75" style="6" customWidth="1"/>
    <col min="7696" max="7696" width="11.25" style="6" customWidth="1"/>
    <col min="7697" max="7936" width="9" style="6"/>
    <col min="7937" max="7937" width="10.375" style="6" customWidth="1"/>
    <col min="7938" max="7938" width="10.75" style="6" customWidth="1"/>
    <col min="7939" max="7939" width="6.875" style="6" customWidth="1"/>
    <col min="7940" max="7940" width="10.75" style="6" customWidth="1"/>
    <col min="7941" max="7941" width="7.5" style="6" customWidth="1"/>
    <col min="7942" max="7942" width="10.75" style="6" customWidth="1"/>
    <col min="7943" max="7943" width="7.5" style="6" customWidth="1"/>
    <col min="7944" max="7944" width="10.75" style="6" customWidth="1"/>
    <col min="7945" max="7945" width="7.375" style="6" customWidth="1"/>
    <col min="7946" max="7946" width="14.375" style="6" customWidth="1"/>
    <col min="7947" max="7947" width="8.75" style="6" customWidth="1"/>
    <col min="7948" max="7948" width="14.375" style="6" customWidth="1"/>
    <col min="7949" max="7949" width="8.75" style="6" customWidth="1"/>
    <col min="7950" max="7950" width="14.375" style="6" customWidth="1"/>
    <col min="7951" max="7951" width="8.75" style="6" customWidth="1"/>
    <col min="7952" max="7952" width="11.25" style="6" customWidth="1"/>
    <col min="7953" max="8192" width="9" style="6"/>
    <col min="8193" max="8193" width="10.375" style="6" customWidth="1"/>
    <col min="8194" max="8194" width="10.75" style="6" customWidth="1"/>
    <col min="8195" max="8195" width="6.875" style="6" customWidth="1"/>
    <col min="8196" max="8196" width="10.75" style="6" customWidth="1"/>
    <col min="8197" max="8197" width="7.5" style="6" customWidth="1"/>
    <col min="8198" max="8198" width="10.75" style="6" customWidth="1"/>
    <col min="8199" max="8199" width="7.5" style="6" customWidth="1"/>
    <col min="8200" max="8200" width="10.75" style="6" customWidth="1"/>
    <col min="8201" max="8201" width="7.375" style="6" customWidth="1"/>
    <col min="8202" max="8202" width="14.375" style="6" customWidth="1"/>
    <col min="8203" max="8203" width="8.75" style="6" customWidth="1"/>
    <col min="8204" max="8204" width="14.375" style="6" customWidth="1"/>
    <col min="8205" max="8205" width="8.75" style="6" customWidth="1"/>
    <col min="8206" max="8206" width="14.375" style="6" customWidth="1"/>
    <col min="8207" max="8207" width="8.75" style="6" customWidth="1"/>
    <col min="8208" max="8208" width="11.25" style="6" customWidth="1"/>
    <col min="8209" max="8448" width="9" style="6"/>
    <col min="8449" max="8449" width="10.375" style="6" customWidth="1"/>
    <col min="8450" max="8450" width="10.75" style="6" customWidth="1"/>
    <col min="8451" max="8451" width="6.875" style="6" customWidth="1"/>
    <col min="8452" max="8452" width="10.75" style="6" customWidth="1"/>
    <col min="8453" max="8453" width="7.5" style="6" customWidth="1"/>
    <col min="8454" max="8454" width="10.75" style="6" customWidth="1"/>
    <col min="8455" max="8455" width="7.5" style="6" customWidth="1"/>
    <col min="8456" max="8456" width="10.75" style="6" customWidth="1"/>
    <col min="8457" max="8457" width="7.375" style="6" customWidth="1"/>
    <col min="8458" max="8458" width="14.375" style="6" customWidth="1"/>
    <col min="8459" max="8459" width="8.75" style="6" customWidth="1"/>
    <col min="8460" max="8460" width="14.375" style="6" customWidth="1"/>
    <col min="8461" max="8461" width="8.75" style="6" customWidth="1"/>
    <col min="8462" max="8462" width="14.375" style="6" customWidth="1"/>
    <col min="8463" max="8463" width="8.75" style="6" customWidth="1"/>
    <col min="8464" max="8464" width="11.25" style="6" customWidth="1"/>
    <col min="8465" max="8704" width="9" style="6"/>
    <col min="8705" max="8705" width="10.375" style="6" customWidth="1"/>
    <col min="8706" max="8706" width="10.75" style="6" customWidth="1"/>
    <col min="8707" max="8707" width="6.875" style="6" customWidth="1"/>
    <col min="8708" max="8708" width="10.75" style="6" customWidth="1"/>
    <col min="8709" max="8709" width="7.5" style="6" customWidth="1"/>
    <col min="8710" max="8710" width="10.75" style="6" customWidth="1"/>
    <col min="8711" max="8711" width="7.5" style="6" customWidth="1"/>
    <col min="8712" max="8712" width="10.75" style="6" customWidth="1"/>
    <col min="8713" max="8713" width="7.375" style="6" customWidth="1"/>
    <col min="8714" max="8714" width="14.375" style="6" customWidth="1"/>
    <col min="8715" max="8715" width="8.75" style="6" customWidth="1"/>
    <col min="8716" max="8716" width="14.375" style="6" customWidth="1"/>
    <col min="8717" max="8717" width="8.75" style="6" customWidth="1"/>
    <col min="8718" max="8718" width="14.375" style="6" customWidth="1"/>
    <col min="8719" max="8719" width="8.75" style="6" customWidth="1"/>
    <col min="8720" max="8720" width="11.25" style="6" customWidth="1"/>
    <col min="8721" max="8960" width="9" style="6"/>
    <col min="8961" max="8961" width="10.375" style="6" customWidth="1"/>
    <col min="8962" max="8962" width="10.75" style="6" customWidth="1"/>
    <col min="8963" max="8963" width="6.875" style="6" customWidth="1"/>
    <col min="8964" max="8964" width="10.75" style="6" customWidth="1"/>
    <col min="8965" max="8965" width="7.5" style="6" customWidth="1"/>
    <col min="8966" max="8966" width="10.75" style="6" customWidth="1"/>
    <col min="8967" max="8967" width="7.5" style="6" customWidth="1"/>
    <col min="8968" max="8968" width="10.75" style="6" customWidth="1"/>
    <col min="8969" max="8969" width="7.375" style="6" customWidth="1"/>
    <col min="8970" max="8970" width="14.375" style="6" customWidth="1"/>
    <col min="8971" max="8971" width="8.75" style="6" customWidth="1"/>
    <col min="8972" max="8972" width="14.375" style="6" customWidth="1"/>
    <col min="8973" max="8973" width="8.75" style="6" customWidth="1"/>
    <col min="8974" max="8974" width="14.375" style="6" customWidth="1"/>
    <col min="8975" max="8975" width="8.75" style="6" customWidth="1"/>
    <col min="8976" max="8976" width="11.25" style="6" customWidth="1"/>
    <col min="8977" max="9216" width="9" style="6"/>
    <col min="9217" max="9217" width="10.375" style="6" customWidth="1"/>
    <col min="9218" max="9218" width="10.75" style="6" customWidth="1"/>
    <col min="9219" max="9219" width="6.875" style="6" customWidth="1"/>
    <col min="9220" max="9220" width="10.75" style="6" customWidth="1"/>
    <col min="9221" max="9221" width="7.5" style="6" customWidth="1"/>
    <col min="9222" max="9222" width="10.75" style="6" customWidth="1"/>
    <col min="9223" max="9223" width="7.5" style="6" customWidth="1"/>
    <col min="9224" max="9224" width="10.75" style="6" customWidth="1"/>
    <col min="9225" max="9225" width="7.375" style="6" customWidth="1"/>
    <col min="9226" max="9226" width="14.375" style="6" customWidth="1"/>
    <col min="9227" max="9227" width="8.75" style="6" customWidth="1"/>
    <col min="9228" max="9228" width="14.375" style="6" customWidth="1"/>
    <col min="9229" max="9229" width="8.75" style="6" customWidth="1"/>
    <col min="9230" max="9230" width="14.375" style="6" customWidth="1"/>
    <col min="9231" max="9231" width="8.75" style="6" customWidth="1"/>
    <col min="9232" max="9232" width="11.25" style="6" customWidth="1"/>
    <col min="9233" max="9472" width="9" style="6"/>
    <col min="9473" max="9473" width="10.375" style="6" customWidth="1"/>
    <col min="9474" max="9474" width="10.75" style="6" customWidth="1"/>
    <col min="9475" max="9475" width="6.875" style="6" customWidth="1"/>
    <col min="9476" max="9476" width="10.75" style="6" customWidth="1"/>
    <col min="9477" max="9477" width="7.5" style="6" customWidth="1"/>
    <col min="9478" max="9478" width="10.75" style="6" customWidth="1"/>
    <col min="9479" max="9479" width="7.5" style="6" customWidth="1"/>
    <col min="9480" max="9480" width="10.75" style="6" customWidth="1"/>
    <col min="9481" max="9481" width="7.375" style="6" customWidth="1"/>
    <col min="9482" max="9482" width="14.375" style="6" customWidth="1"/>
    <col min="9483" max="9483" width="8.75" style="6" customWidth="1"/>
    <col min="9484" max="9484" width="14.375" style="6" customWidth="1"/>
    <col min="9485" max="9485" width="8.75" style="6" customWidth="1"/>
    <col min="9486" max="9486" width="14.375" style="6" customWidth="1"/>
    <col min="9487" max="9487" width="8.75" style="6" customWidth="1"/>
    <col min="9488" max="9488" width="11.25" style="6" customWidth="1"/>
    <col min="9489" max="9728" width="9" style="6"/>
    <col min="9729" max="9729" width="10.375" style="6" customWidth="1"/>
    <col min="9730" max="9730" width="10.75" style="6" customWidth="1"/>
    <col min="9731" max="9731" width="6.875" style="6" customWidth="1"/>
    <col min="9732" max="9732" width="10.75" style="6" customWidth="1"/>
    <col min="9733" max="9733" width="7.5" style="6" customWidth="1"/>
    <col min="9734" max="9734" width="10.75" style="6" customWidth="1"/>
    <col min="9735" max="9735" width="7.5" style="6" customWidth="1"/>
    <col min="9736" max="9736" width="10.75" style="6" customWidth="1"/>
    <col min="9737" max="9737" width="7.375" style="6" customWidth="1"/>
    <col min="9738" max="9738" width="14.375" style="6" customWidth="1"/>
    <col min="9739" max="9739" width="8.75" style="6" customWidth="1"/>
    <col min="9740" max="9740" width="14.375" style="6" customWidth="1"/>
    <col min="9741" max="9741" width="8.75" style="6" customWidth="1"/>
    <col min="9742" max="9742" width="14.375" style="6" customWidth="1"/>
    <col min="9743" max="9743" width="8.75" style="6" customWidth="1"/>
    <col min="9744" max="9744" width="11.25" style="6" customWidth="1"/>
    <col min="9745" max="9984" width="9" style="6"/>
    <col min="9985" max="9985" width="10.375" style="6" customWidth="1"/>
    <col min="9986" max="9986" width="10.75" style="6" customWidth="1"/>
    <col min="9987" max="9987" width="6.875" style="6" customWidth="1"/>
    <col min="9988" max="9988" width="10.75" style="6" customWidth="1"/>
    <col min="9989" max="9989" width="7.5" style="6" customWidth="1"/>
    <col min="9990" max="9990" width="10.75" style="6" customWidth="1"/>
    <col min="9991" max="9991" width="7.5" style="6" customWidth="1"/>
    <col min="9992" max="9992" width="10.75" style="6" customWidth="1"/>
    <col min="9993" max="9993" width="7.375" style="6" customWidth="1"/>
    <col min="9994" max="9994" width="14.375" style="6" customWidth="1"/>
    <col min="9995" max="9995" width="8.75" style="6" customWidth="1"/>
    <col min="9996" max="9996" width="14.375" style="6" customWidth="1"/>
    <col min="9997" max="9997" width="8.75" style="6" customWidth="1"/>
    <col min="9998" max="9998" width="14.375" style="6" customWidth="1"/>
    <col min="9999" max="9999" width="8.75" style="6" customWidth="1"/>
    <col min="10000" max="10000" width="11.25" style="6" customWidth="1"/>
    <col min="10001" max="10240" width="9" style="6"/>
    <col min="10241" max="10241" width="10.375" style="6" customWidth="1"/>
    <col min="10242" max="10242" width="10.75" style="6" customWidth="1"/>
    <col min="10243" max="10243" width="6.875" style="6" customWidth="1"/>
    <col min="10244" max="10244" width="10.75" style="6" customWidth="1"/>
    <col min="10245" max="10245" width="7.5" style="6" customWidth="1"/>
    <col min="10246" max="10246" width="10.75" style="6" customWidth="1"/>
    <col min="10247" max="10247" width="7.5" style="6" customWidth="1"/>
    <col min="10248" max="10248" width="10.75" style="6" customWidth="1"/>
    <col min="10249" max="10249" width="7.375" style="6" customWidth="1"/>
    <col min="10250" max="10250" width="14.375" style="6" customWidth="1"/>
    <col min="10251" max="10251" width="8.75" style="6" customWidth="1"/>
    <col min="10252" max="10252" width="14.375" style="6" customWidth="1"/>
    <col min="10253" max="10253" width="8.75" style="6" customWidth="1"/>
    <col min="10254" max="10254" width="14.375" style="6" customWidth="1"/>
    <col min="10255" max="10255" width="8.75" style="6" customWidth="1"/>
    <col min="10256" max="10256" width="11.25" style="6" customWidth="1"/>
    <col min="10257" max="10496" width="9" style="6"/>
    <col min="10497" max="10497" width="10.375" style="6" customWidth="1"/>
    <col min="10498" max="10498" width="10.75" style="6" customWidth="1"/>
    <col min="10499" max="10499" width="6.875" style="6" customWidth="1"/>
    <col min="10500" max="10500" width="10.75" style="6" customWidth="1"/>
    <col min="10501" max="10501" width="7.5" style="6" customWidth="1"/>
    <col min="10502" max="10502" width="10.75" style="6" customWidth="1"/>
    <col min="10503" max="10503" width="7.5" style="6" customWidth="1"/>
    <col min="10504" max="10504" width="10.75" style="6" customWidth="1"/>
    <col min="10505" max="10505" width="7.375" style="6" customWidth="1"/>
    <col min="10506" max="10506" width="14.375" style="6" customWidth="1"/>
    <col min="10507" max="10507" width="8.75" style="6" customWidth="1"/>
    <col min="10508" max="10508" width="14.375" style="6" customWidth="1"/>
    <col min="10509" max="10509" width="8.75" style="6" customWidth="1"/>
    <col min="10510" max="10510" width="14.375" style="6" customWidth="1"/>
    <col min="10511" max="10511" width="8.75" style="6" customWidth="1"/>
    <col min="10512" max="10512" width="11.25" style="6" customWidth="1"/>
    <col min="10513" max="10752" width="9" style="6"/>
    <col min="10753" max="10753" width="10.375" style="6" customWidth="1"/>
    <col min="10754" max="10754" width="10.75" style="6" customWidth="1"/>
    <col min="10755" max="10755" width="6.875" style="6" customWidth="1"/>
    <col min="10756" max="10756" width="10.75" style="6" customWidth="1"/>
    <col min="10757" max="10757" width="7.5" style="6" customWidth="1"/>
    <col min="10758" max="10758" width="10.75" style="6" customWidth="1"/>
    <col min="10759" max="10759" width="7.5" style="6" customWidth="1"/>
    <col min="10760" max="10760" width="10.75" style="6" customWidth="1"/>
    <col min="10761" max="10761" width="7.375" style="6" customWidth="1"/>
    <col min="10762" max="10762" width="14.375" style="6" customWidth="1"/>
    <col min="10763" max="10763" width="8.75" style="6" customWidth="1"/>
    <col min="10764" max="10764" width="14.375" style="6" customWidth="1"/>
    <col min="10765" max="10765" width="8.75" style="6" customWidth="1"/>
    <col min="10766" max="10766" width="14.375" style="6" customWidth="1"/>
    <col min="10767" max="10767" width="8.75" style="6" customWidth="1"/>
    <col min="10768" max="10768" width="11.25" style="6" customWidth="1"/>
    <col min="10769" max="11008" width="9" style="6"/>
    <col min="11009" max="11009" width="10.375" style="6" customWidth="1"/>
    <col min="11010" max="11010" width="10.75" style="6" customWidth="1"/>
    <col min="11011" max="11011" width="6.875" style="6" customWidth="1"/>
    <col min="11012" max="11012" width="10.75" style="6" customWidth="1"/>
    <col min="11013" max="11013" width="7.5" style="6" customWidth="1"/>
    <col min="11014" max="11014" width="10.75" style="6" customWidth="1"/>
    <col min="11015" max="11015" width="7.5" style="6" customWidth="1"/>
    <col min="11016" max="11016" width="10.75" style="6" customWidth="1"/>
    <col min="11017" max="11017" width="7.375" style="6" customWidth="1"/>
    <col min="11018" max="11018" width="14.375" style="6" customWidth="1"/>
    <col min="11019" max="11019" width="8.75" style="6" customWidth="1"/>
    <col min="11020" max="11020" width="14.375" style="6" customWidth="1"/>
    <col min="11021" max="11021" width="8.75" style="6" customWidth="1"/>
    <col min="11022" max="11022" width="14.375" style="6" customWidth="1"/>
    <col min="11023" max="11023" width="8.75" style="6" customWidth="1"/>
    <col min="11024" max="11024" width="11.25" style="6" customWidth="1"/>
    <col min="11025" max="11264" width="9" style="6"/>
    <col min="11265" max="11265" width="10.375" style="6" customWidth="1"/>
    <col min="11266" max="11266" width="10.75" style="6" customWidth="1"/>
    <col min="11267" max="11267" width="6.875" style="6" customWidth="1"/>
    <col min="11268" max="11268" width="10.75" style="6" customWidth="1"/>
    <col min="11269" max="11269" width="7.5" style="6" customWidth="1"/>
    <col min="11270" max="11270" width="10.75" style="6" customWidth="1"/>
    <col min="11271" max="11271" width="7.5" style="6" customWidth="1"/>
    <col min="11272" max="11272" width="10.75" style="6" customWidth="1"/>
    <col min="11273" max="11273" width="7.375" style="6" customWidth="1"/>
    <col min="11274" max="11274" width="14.375" style="6" customWidth="1"/>
    <col min="11275" max="11275" width="8.75" style="6" customWidth="1"/>
    <col min="11276" max="11276" width="14.375" style="6" customWidth="1"/>
    <col min="11277" max="11277" width="8.75" style="6" customWidth="1"/>
    <col min="11278" max="11278" width="14.375" style="6" customWidth="1"/>
    <col min="11279" max="11279" width="8.75" style="6" customWidth="1"/>
    <col min="11280" max="11280" width="11.25" style="6" customWidth="1"/>
    <col min="11281" max="11520" width="9" style="6"/>
    <col min="11521" max="11521" width="10.375" style="6" customWidth="1"/>
    <col min="11522" max="11522" width="10.75" style="6" customWidth="1"/>
    <col min="11523" max="11523" width="6.875" style="6" customWidth="1"/>
    <col min="11524" max="11524" width="10.75" style="6" customWidth="1"/>
    <col min="11525" max="11525" width="7.5" style="6" customWidth="1"/>
    <col min="11526" max="11526" width="10.75" style="6" customWidth="1"/>
    <col min="11527" max="11527" width="7.5" style="6" customWidth="1"/>
    <col min="11528" max="11528" width="10.75" style="6" customWidth="1"/>
    <col min="11529" max="11529" width="7.375" style="6" customWidth="1"/>
    <col min="11530" max="11530" width="14.375" style="6" customWidth="1"/>
    <col min="11531" max="11531" width="8.75" style="6" customWidth="1"/>
    <col min="11532" max="11532" width="14.375" style="6" customWidth="1"/>
    <col min="11533" max="11533" width="8.75" style="6" customWidth="1"/>
    <col min="11534" max="11534" width="14.375" style="6" customWidth="1"/>
    <col min="11535" max="11535" width="8.75" style="6" customWidth="1"/>
    <col min="11536" max="11536" width="11.25" style="6" customWidth="1"/>
    <col min="11537" max="11776" width="9" style="6"/>
    <col min="11777" max="11777" width="10.375" style="6" customWidth="1"/>
    <col min="11778" max="11778" width="10.75" style="6" customWidth="1"/>
    <col min="11779" max="11779" width="6.875" style="6" customWidth="1"/>
    <col min="11780" max="11780" width="10.75" style="6" customWidth="1"/>
    <col min="11781" max="11781" width="7.5" style="6" customWidth="1"/>
    <col min="11782" max="11782" width="10.75" style="6" customWidth="1"/>
    <col min="11783" max="11783" width="7.5" style="6" customWidth="1"/>
    <col min="11784" max="11784" width="10.75" style="6" customWidth="1"/>
    <col min="11785" max="11785" width="7.375" style="6" customWidth="1"/>
    <col min="11786" max="11786" width="14.375" style="6" customWidth="1"/>
    <col min="11787" max="11787" width="8.75" style="6" customWidth="1"/>
    <col min="11788" max="11788" width="14.375" style="6" customWidth="1"/>
    <col min="11789" max="11789" width="8.75" style="6" customWidth="1"/>
    <col min="11790" max="11790" width="14.375" style="6" customWidth="1"/>
    <col min="11791" max="11791" width="8.75" style="6" customWidth="1"/>
    <col min="11792" max="11792" width="11.25" style="6" customWidth="1"/>
    <col min="11793" max="12032" width="9" style="6"/>
    <col min="12033" max="12033" width="10.375" style="6" customWidth="1"/>
    <col min="12034" max="12034" width="10.75" style="6" customWidth="1"/>
    <col min="12035" max="12035" width="6.875" style="6" customWidth="1"/>
    <col min="12036" max="12036" width="10.75" style="6" customWidth="1"/>
    <col min="12037" max="12037" width="7.5" style="6" customWidth="1"/>
    <col min="12038" max="12038" width="10.75" style="6" customWidth="1"/>
    <col min="12039" max="12039" width="7.5" style="6" customWidth="1"/>
    <col min="12040" max="12040" width="10.75" style="6" customWidth="1"/>
    <col min="12041" max="12041" width="7.375" style="6" customWidth="1"/>
    <col min="12042" max="12042" width="14.375" style="6" customWidth="1"/>
    <col min="12043" max="12043" width="8.75" style="6" customWidth="1"/>
    <col min="12044" max="12044" width="14.375" style="6" customWidth="1"/>
    <col min="12045" max="12045" width="8.75" style="6" customWidth="1"/>
    <col min="12046" max="12046" width="14.375" style="6" customWidth="1"/>
    <col min="12047" max="12047" width="8.75" style="6" customWidth="1"/>
    <col min="12048" max="12048" width="11.25" style="6" customWidth="1"/>
    <col min="12049" max="12288" width="9" style="6"/>
    <col min="12289" max="12289" width="10.375" style="6" customWidth="1"/>
    <col min="12290" max="12290" width="10.75" style="6" customWidth="1"/>
    <col min="12291" max="12291" width="6.875" style="6" customWidth="1"/>
    <col min="12292" max="12292" width="10.75" style="6" customWidth="1"/>
    <col min="12293" max="12293" width="7.5" style="6" customWidth="1"/>
    <col min="12294" max="12294" width="10.75" style="6" customWidth="1"/>
    <col min="12295" max="12295" width="7.5" style="6" customWidth="1"/>
    <col min="12296" max="12296" width="10.75" style="6" customWidth="1"/>
    <col min="12297" max="12297" width="7.375" style="6" customWidth="1"/>
    <col min="12298" max="12298" width="14.375" style="6" customWidth="1"/>
    <col min="12299" max="12299" width="8.75" style="6" customWidth="1"/>
    <col min="12300" max="12300" width="14.375" style="6" customWidth="1"/>
    <col min="12301" max="12301" width="8.75" style="6" customWidth="1"/>
    <col min="12302" max="12302" width="14.375" style="6" customWidth="1"/>
    <col min="12303" max="12303" width="8.75" style="6" customWidth="1"/>
    <col min="12304" max="12304" width="11.25" style="6" customWidth="1"/>
    <col min="12305" max="12544" width="9" style="6"/>
    <col min="12545" max="12545" width="10.375" style="6" customWidth="1"/>
    <col min="12546" max="12546" width="10.75" style="6" customWidth="1"/>
    <col min="12547" max="12547" width="6.875" style="6" customWidth="1"/>
    <col min="12548" max="12548" width="10.75" style="6" customWidth="1"/>
    <col min="12549" max="12549" width="7.5" style="6" customWidth="1"/>
    <col min="12550" max="12550" width="10.75" style="6" customWidth="1"/>
    <col min="12551" max="12551" width="7.5" style="6" customWidth="1"/>
    <col min="12552" max="12552" width="10.75" style="6" customWidth="1"/>
    <col min="12553" max="12553" width="7.375" style="6" customWidth="1"/>
    <col min="12554" max="12554" width="14.375" style="6" customWidth="1"/>
    <col min="12555" max="12555" width="8.75" style="6" customWidth="1"/>
    <col min="12556" max="12556" width="14.375" style="6" customWidth="1"/>
    <col min="12557" max="12557" width="8.75" style="6" customWidth="1"/>
    <col min="12558" max="12558" width="14.375" style="6" customWidth="1"/>
    <col min="12559" max="12559" width="8.75" style="6" customWidth="1"/>
    <col min="12560" max="12560" width="11.25" style="6" customWidth="1"/>
    <col min="12561" max="12800" width="9" style="6"/>
    <col min="12801" max="12801" width="10.375" style="6" customWidth="1"/>
    <col min="12802" max="12802" width="10.75" style="6" customWidth="1"/>
    <col min="12803" max="12803" width="6.875" style="6" customWidth="1"/>
    <col min="12804" max="12804" width="10.75" style="6" customWidth="1"/>
    <col min="12805" max="12805" width="7.5" style="6" customWidth="1"/>
    <col min="12806" max="12806" width="10.75" style="6" customWidth="1"/>
    <col min="12807" max="12807" width="7.5" style="6" customWidth="1"/>
    <col min="12808" max="12808" width="10.75" style="6" customWidth="1"/>
    <col min="12809" max="12809" width="7.375" style="6" customWidth="1"/>
    <col min="12810" max="12810" width="14.375" style="6" customWidth="1"/>
    <col min="12811" max="12811" width="8.75" style="6" customWidth="1"/>
    <col min="12812" max="12812" width="14.375" style="6" customWidth="1"/>
    <col min="12813" max="12813" width="8.75" style="6" customWidth="1"/>
    <col min="12814" max="12814" width="14.375" style="6" customWidth="1"/>
    <col min="12815" max="12815" width="8.75" style="6" customWidth="1"/>
    <col min="12816" max="12816" width="11.25" style="6" customWidth="1"/>
    <col min="12817" max="13056" width="9" style="6"/>
    <col min="13057" max="13057" width="10.375" style="6" customWidth="1"/>
    <col min="13058" max="13058" width="10.75" style="6" customWidth="1"/>
    <col min="13059" max="13059" width="6.875" style="6" customWidth="1"/>
    <col min="13060" max="13060" width="10.75" style="6" customWidth="1"/>
    <col min="13061" max="13061" width="7.5" style="6" customWidth="1"/>
    <col min="13062" max="13062" width="10.75" style="6" customWidth="1"/>
    <col min="13063" max="13063" width="7.5" style="6" customWidth="1"/>
    <col min="13064" max="13064" width="10.75" style="6" customWidth="1"/>
    <col min="13065" max="13065" width="7.375" style="6" customWidth="1"/>
    <col min="13066" max="13066" width="14.375" style="6" customWidth="1"/>
    <col min="13067" max="13067" width="8.75" style="6" customWidth="1"/>
    <col min="13068" max="13068" width="14.375" style="6" customWidth="1"/>
    <col min="13069" max="13069" width="8.75" style="6" customWidth="1"/>
    <col min="13070" max="13070" width="14.375" style="6" customWidth="1"/>
    <col min="13071" max="13071" width="8.75" style="6" customWidth="1"/>
    <col min="13072" max="13072" width="11.25" style="6" customWidth="1"/>
    <col min="13073" max="13312" width="9" style="6"/>
    <col min="13313" max="13313" width="10.375" style="6" customWidth="1"/>
    <col min="13314" max="13314" width="10.75" style="6" customWidth="1"/>
    <col min="13315" max="13315" width="6.875" style="6" customWidth="1"/>
    <col min="13316" max="13316" width="10.75" style="6" customWidth="1"/>
    <col min="13317" max="13317" width="7.5" style="6" customWidth="1"/>
    <col min="13318" max="13318" width="10.75" style="6" customWidth="1"/>
    <col min="13319" max="13319" width="7.5" style="6" customWidth="1"/>
    <col min="13320" max="13320" width="10.75" style="6" customWidth="1"/>
    <col min="13321" max="13321" width="7.375" style="6" customWidth="1"/>
    <col min="13322" max="13322" width="14.375" style="6" customWidth="1"/>
    <col min="13323" max="13323" width="8.75" style="6" customWidth="1"/>
    <col min="13324" max="13324" width="14.375" style="6" customWidth="1"/>
    <col min="13325" max="13325" width="8.75" style="6" customWidth="1"/>
    <col min="13326" max="13326" width="14.375" style="6" customWidth="1"/>
    <col min="13327" max="13327" width="8.75" style="6" customWidth="1"/>
    <col min="13328" max="13328" width="11.25" style="6" customWidth="1"/>
    <col min="13329" max="13568" width="9" style="6"/>
    <col min="13569" max="13569" width="10.375" style="6" customWidth="1"/>
    <col min="13570" max="13570" width="10.75" style="6" customWidth="1"/>
    <col min="13571" max="13571" width="6.875" style="6" customWidth="1"/>
    <col min="13572" max="13572" width="10.75" style="6" customWidth="1"/>
    <col min="13573" max="13573" width="7.5" style="6" customWidth="1"/>
    <col min="13574" max="13574" width="10.75" style="6" customWidth="1"/>
    <col min="13575" max="13575" width="7.5" style="6" customWidth="1"/>
    <col min="13576" max="13576" width="10.75" style="6" customWidth="1"/>
    <col min="13577" max="13577" width="7.375" style="6" customWidth="1"/>
    <col min="13578" max="13578" width="14.375" style="6" customWidth="1"/>
    <col min="13579" max="13579" width="8.75" style="6" customWidth="1"/>
    <col min="13580" max="13580" width="14.375" style="6" customWidth="1"/>
    <col min="13581" max="13581" width="8.75" style="6" customWidth="1"/>
    <col min="13582" max="13582" width="14.375" style="6" customWidth="1"/>
    <col min="13583" max="13583" width="8.75" style="6" customWidth="1"/>
    <col min="13584" max="13584" width="11.25" style="6" customWidth="1"/>
    <col min="13585" max="13824" width="9" style="6"/>
    <col min="13825" max="13825" width="10.375" style="6" customWidth="1"/>
    <col min="13826" max="13826" width="10.75" style="6" customWidth="1"/>
    <col min="13827" max="13827" width="6.875" style="6" customWidth="1"/>
    <col min="13828" max="13828" width="10.75" style="6" customWidth="1"/>
    <col min="13829" max="13829" width="7.5" style="6" customWidth="1"/>
    <col min="13830" max="13830" width="10.75" style="6" customWidth="1"/>
    <col min="13831" max="13831" width="7.5" style="6" customWidth="1"/>
    <col min="13832" max="13832" width="10.75" style="6" customWidth="1"/>
    <col min="13833" max="13833" width="7.375" style="6" customWidth="1"/>
    <col min="13834" max="13834" width="14.375" style="6" customWidth="1"/>
    <col min="13835" max="13835" width="8.75" style="6" customWidth="1"/>
    <col min="13836" max="13836" width="14.375" style="6" customWidth="1"/>
    <col min="13837" max="13837" width="8.75" style="6" customWidth="1"/>
    <col min="13838" max="13838" width="14.375" style="6" customWidth="1"/>
    <col min="13839" max="13839" width="8.75" style="6" customWidth="1"/>
    <col min="13840" max="13840" width="11.25" style="6" customWidth="1"/>
    <col min="13841" max="14080" width="9" style="6"/>
    <col min="14081" max="14081" width="10.375" style="6" customWidth="1"/>
    <col min="14082" max="14082" width="10.75" style="6" customWidth="1"/>
    <col min="14083" max="14083" width="6.875" style="6" customWidth="1"/>
    <col min="14084" max="14084" width="10.75" style="6" customWidth="1"/>
    <col min="14085" max="14085" width="7.5" style="6" customWidth="1"/>
    <col min="14086" max="14086" width="10.75" style="6" customWidth="1"/>
    <col min="14087" max="14087" width="7.5" style="6" customWidth="1"/>
    <col min="14088" max="14088" width="10.75" style="6" customWidth="1"/>
    <col min="14089" max="14089" width="7.375" style="6" customWidth="1"/>
    <col min="14090" max="14090" width="14.375" style="6" customWidth="1"/>
    <col min="14091" max="14091" width="8.75" style="6" customWidth="1"/>
    <col min="14092" max="14092" width="14.375" style="6" customWidth="1"/>
    <col min="14093" max="14093" width="8.75" style="6" customWidth="1"/>
    <col min="14094" max="14094" width="14.375" style="6" customWidth="1"/>
    <col min="14095" max="14095" width="8.75" style="6" customWidth="1"/>
    <col min="14096" max="14096" width="11.25" style="6" customWidth="1"/>
    <col min="14097" max="14336" width="9" style="6"/>
    <col min="14337" max="14337" width="10.375" style="6" customWidth="1"/>
    <col min="14338" max="14338" width="10.75" style="6" customWidth="1"/>
    <col min="14339" max="14339" width="6.875" style="6" customWidth="1"/>
    <col min="14340" max="14340" width="10.75" style="6" customWidth="1"/>
    <col min="14341" max="14341" width="7.5" style="6" customWidth="1"/>
    <col min="14342" max="14342" width="10.75" style="6" customWidth="1"/>
    <col min="14343" max="14343" width="7.5" style="6" customWidth="1"/>
    <col min="14344" max="14344" width="10.75" style="6" customWidth="1"/>
    <col min="14345" max="14345" width="7.375" style="6" customWidth="1"/>
    <col min="14346" max="14346" width="14.375" style="6" customWidth="1"/>
    <col min="14347" max="14347" width="8.75" style="6" customWidth="1"/>
    <col min="14348" max="14348" width="14.375" style="6" customWidth="1"/>
    <col min="14349" max="14349" width="8.75" style="6" customWidth="1"/>
    <col min="14350" max="14350" width="14.375" style="6" customWidth="1"/>
    <col min="14351" max="14351" width="8.75" style="6" customWidth="1"/>
    <col min="14352" max="14352" width="11.25" style="6" customWidth="1"/>
    <col min="14353" max="14592" width="9" style="6"/>
    <col min="14593" max="14593" width="10.375" style="6" customWidth="1"/>
    <col min="14594" max="14594" width="10.75" style="6" customWidth="1"/>
    <col min="14595" max="14595" width="6.875" style="6" customWidth="1"/>
    <col min="14596" max="14596" width="10.75" style="6" customWidth="1"/>
    <col min="14597" max="14597" width="7.5" style="6" customWidth="1"/>
    <col min="14598" max="14598" width="10.75" style="6" customWidth="1"/>
    <col min="14599" max="14599" width="7.5" style="6" customWidth="1"/>
    <col min="14600" max="14600" width="10.75" style="6" customWidth="1"/>
    <col min="14601" max="14601" width="7.375" style="6" customWidth="1"/>
    <col min="14602" max="14602" width="14.375" style="6" customWidth="1"/>
    <col min="14603" max="14603" width="8.75" style="6" customWidth="1"/>
    <col min="14604" max="14604" width="14.375" style="6" customWidth="1"/>
    <col min="14605" max="14605" width="8.75" style="6" customWidth="1"/>
    <col min="14606" max="14606" width="14.375" style="6" customWidth="1"/>
    <col min="14607" max="14607" width="8.75" style="6" customWidth="1"/>
    <col min="14608" max="14608" width="11.25" style="6" customWidth="1"/>
    <col min="14609" max="14848" width="9" style="6"/>
    <col min="14849" max="14849" width="10.375" style="6" customWidth="1"/>
    <col min="14850" max="14850" width="10.75" style="6" customWidth="1"/>
    <col min="14851" max="14851" width="6.875" style="6" customWidth="1"/>
    <col min="14852" max="14852" width="10.75" style="6" customWidth="1"/>
    <col min="14853" max="14853" width="7.5" style="6" customWidth="1"/>
    <col min="14854" max="14854" width="10.75" style="6" customWidth="1"/>
    <col min="14855" max="14855" width="7.5" style="6" customWidth="1"/>
    <col min="14856" max="14856" width="10.75" style="6" customWidth="1"/>
    <col min="14857" max="14857" width="7.375" style="6" customWidth="1"/>
    <col min="14858" max="14858" width="14.375" style="6" customWidth="1"/>
    <col min="14859" max="14859" width="8.75" style="6" customWidth="1"/>
    <col min="14860" max="14860" width="14.375" style="6" customWidth="1"/>
    <col min="14861" max="14861" width="8.75" style="6" customWidth="1"/>
    <col min="14862" max="14862" width="14.375" style="6" customWidth="1"/>
    <col min="14863" max="14863" width="8.75" style="6" customWidth="1"/>
    <col min="14864" max="14864" width="11.25" style="6" customWidth="1"/>
    <col min="14865" max="15104" width="9" style="6"/>
    <col min="15105" max="15105" width="10.375" style="6" customWidth="1"/>
    <col min="15106" max="15106" width="10.75" style="6" customWidth="1"/>
    <col min="15107" max="15107" width="6.875" style="6" customWidth="1"/>
    <col min="15108" max="15108" width="10.75" style="6" customWidth="1"/>
    <col min="15109" max="15109" width="7.5" style="6" customWidth="1"/>
    <col min="15110" max="15110" width="10.75" style="6" customWidth="1"/>
    <col min="15111" max="15111" width="7.5" style="6" customWidth="1"/>
    <col min="15112" max="15112" width="10.75" style="6" customWidth="1"/>
    <col min="15113" max="15113" width="7.375" style="6" customWidth="1"/>
    <col min="15114" max="15114" width="14.375" style="6" customWidth="1"/>
    <col min="15115" max="15115" width="8.75" style="6" customWidth="1"/>
    <col min="15116" max="15116" width="14.375" style="6" customWidth="1"/>
    <col min="15117" max="15117" width="8.75" style="6" customWidth="1"/>
    <col min="15118" max="15118" width="14.375" style="6" customWidth="1"/>
    <col min="15119" max="15119" width="8.75" style="6" customWidth="1"/>
    <col min="15120" max="15120" width="11.25" style="6" customWidth="1"/>
    <col min="15121" max="15360" width="9" style="6"/>
    <col min="15361" max="15361" width="10.375" style="6" customWidth="1"/>
    <col min="15362" max="15362" width="10.75" style="6" customWidth="1"/>
    <col min="15363" max="15363" width="6.875" style="6" customWidth="1"/>
    <col min="15364" max="15364" width="10.75" style="6" customWidth="1"/>
    <col min="15365" max="15365" width="7.5" style="6" customWidth="1"/>
    <col min="15366" max="15366" width="10.75" style="6" customWidth="1"/>
    <col min="15367" max="15367" width="7.5" style="6" customWidth="1"/>
    <col min="15368" max="15368" width="10.75" style="6" customWidth="1"/>
    <col min="15369" max="15369" width="7.375" style="6" customWidth="1"/>
    <col min="15370" max="15370" width="14.375" style="6" customWidth="1"/>
    <col min="15371" max="15371" width="8.75" style="6" customWidth="1"/>
    <col min="15372" max="15372" width="14.375" style="6" customWidth="1"/>
    <col min="15373" max="15373" width="8.75" style="6" customWidth="1"/>
    <col min="15374" max="15374" width="14.375" style="6" customWidth="1"/>
    <col min="15375" max="15375" width="8.75" style="6" customWidth="1"/>
    <col min="15376" max="15376" width="11.25" style="6" customWidth="1"/>
    <col min="15377" max="15616" width="9" style="6"/>
    <col min="15617" max="15617" width="10.375" style="6" customWidth="1"/>
    <col min="15618" max="15618" width="10.75" style="6" customWidth="1"/>
    <col min="15619" max="15619" width="6.875" style="6" customWidth="1"/>
    <col min="15620" max="15620" width="10.75" style="6" customWidth="1"/>
    <col min="15621" max="15621" width="7.5" style="6" customWidth="1"/>
    <col min="15622" max="15622" width="10.75" style="6" customWidth="1"/>
    <col min="15623" max="15623" width="7.5" style="6" customWidth="1"/>
    <col min="15624" max="15624" width="10.75" style="6" customWidth="1"/>
    <col min="15625" max="15625" width="7.375" style="6" customWidth="1"/>
    <col min="15626" max="15626" width="14.375" style="6" customWidth="1"/>
    <col min="15627" max="15627" width="8.75" style="6" customWidth="1"/>
    <col min="15628" max="15628" width="14.375" style="6" customWidth="1"/>
    <col min="15629" max="15629" width="8.75" style="6" customWidth="1"/>
    <col min="15630" max="15630" width="14.375" style="6" customWidth="1"/>
    <col min="15631" max="15631" width="8.75" style="6" customWidth="1"/>
    <col min="15632" max="15632" width="11.25" style="6" customWidth="1"/>
    <col min="15633" max="15872" width="9" style="6"/>
    <col min="15873" max="15873" width="10.375" style="6" customWidth="1"/>
    <col min="15874" max="15874" width="10.75" style="6" customWidth="1"/>
    <col min="15875" max="15875" width="6.875" style="6" customWidth="1"/>
    <col min="15876" max="15876" width="10.75" style="6" customWidth="1"/>
    <col min="15877" max="15877" width="7.5" style="6" customWidth="1"/>
    <col min="15878" max="15878" width="10.75" style="6" customWidth="1"/>
    <col min="15879" max="15879" width="7.5" style="6" customWidth="1"/>
    <col min="15880" max="15880" width="10.75" style="6" customWidth="1"/>
    <col min="15881" max="15881" width="7.375" style="6" customWidth="1"/>
    <col min="15882" max="15882" width="14.375" style="6" customWidth="1"/>
    <col min="15883" max="15883" width="8.75" style="6" customWidth="1"/>
    <col min="15884" max="15884" width="14.375" style="6" customWidth="1"/>
    <col min="15885" max="15885" width="8.75" style="6" customWidth="1"/>
    <col min="15886" max="15886" width="14.375" style="6" customWidth="1"/>
    <col min="15887" max="15887" width="8.75" style="6" customWidth="1"/>
    <col min="15888" max="15888" width="11.25" style="6" customWidth="1"/>
    <col min="15889" max="16128" width="9" style="6"/>
    <col min="16129" max="16129" width="10.375" style="6" customWidth="1"/>
    <col min="16130" max="16130" width="10.75" style="6" customWidth="1"/>
    <col min="16131" max="16131" width="6.875" style="6" customWidth="1"/>
    <col min="16132" max="16132" width="10.75" style="6" customWidth="1"/>
    <col min="16133" max="16133" width="7.5" style="6" customWidth="1"/>
    <col min="16134" max="16134" width="10.75" style="6" customWidth="1"/>
    <col min="16135" max="16135" width="7.5" style="6" customWidth="1"/>
    <col min="16136" max="16136" width="10.75" style="6" customWidth="1"/>
    <col min="16137" max="16137" width="7.375" style="6" customWidth="1"/>
    <col min="16138" max="16138" width="14.375" style="6" customWidth="1"/>
    <col min="16139" max="16139" width="8.75" style="6" customWidth="1"/>
    <col min="16140" max="16140" width="14.375" style="6" customWidth="1"/>
    <col min="16141" max="16141" width="8.75" style="6" customWidth="1"/>
    <col min="16142" max="16142" width="14.375" style="6" customWidth="1"/>
    <col min="16143" max="16143" width="8.75" style="6" customWidth="1"/>
    <col min="16144" max="16144" width="11.25" style="6" customWidth="1"/>
    <col min="16145" max="16384" width="9" style="6"/>
  </cols>
  <sheetData>
    <row r="1" spans="1:16" ht="31.5" customHeight="1">
      <c r="A1" s="147" t="s">
        <v>1875</v>
      </c>
      <c r="B1" s="1367"/>
      <c r="C1" s="1433"/>
      <c r="D1" s="1367"/>
      <c r="E1" s="1433"/>
      <c r="F1" s="1367"/>
      <c r="G1" s="1433"/>
      <c r="H1" s="1367"/>
      <c r="I1" s="1433"/>
      <c r="J1" s="1284"/>
      <c r="K1" s="1433"/>
      <c r="L1" s="1284"/>
      <c r="M1" s="1433"/>
      <c r="N1" s="841"/>
      <c r="O1" s="1433"/>
      <c r="P1" s="839"/>
    </row>
    <row r="2" spans="1:16" ht="25.5" customHeight="1">
      <c r="A2" s="2526" t="s">
        <v>1876</v>
      </c>
      <c r="B2" s="2526"/>
      <c r="C2" s="2526"/>
      <c r="D2" s="2526"/>
      <c r="E2" s="2526"/>
      <c r="F2" s="2526"/>
      <c r="G2" s="2526"/>
      <c r="H2" s="2526"/>
      <c r="I2" s="1434"/>
      <c r="J2" s="1369"/>
      <c r="K2" s="1434"/>
      <c r="L2" s="1369"/>
      <c r="M2" s="1434"/>
      <c r="N2" s="1433"/>
      <c r="O2" s="1434"/>
      <c r="P2" s="1393" t="s">
        <v>1877</v>
      </c>
    </row>
    <row r="3" spans="1:16" ht="21.75" customHeight="1">
      <c r="A3" s="2527" t="s">
        <v>1878</v>
      </c>
      <c r="B3" s="2470" t="s">
        <v>1879</v>
      </c>
      <c r="C3" s="1292"/>
      <c r="D3" s="2470" t="s">
        <v>1880</v>
      </c>
      <c r="E3" s="1292"/>
      <c r="F3" s="2470" t="s">
        <v>1881</v>
      </c>
      <c r="G3" s="1292"/>
      <c r="H3" s="2470" t="s">
        <v>1882</v>
      </c>
      <c r="I3" s="1292"/>
      <c r="J3" s="2470" t="s">
        <v>1883</v>
      </c>
      <c r="K3" s="1292"/>
      <c r="L3" s="2470" t="s">
        <v>1884</v>
      </c>
      <c r="M3" s="1292"/>
      <c r="N3" s="2470" t="s">
        <v>1885</v>
      </c>
      <c r="O3" s="1292"/>
      <c r="P3" s="2530" t="s">
        <v>1886</v>
      </c>
    </row>
    <row r="4" spans="1:16" ht="9.75" customHeight="1">
      <c r="A4" s="2528"/>
      <c r="B4" s="2473"/>
      <c r="C4" s="2478" t="s">
        <v>1887</v>
      </c>
      <c r="D4" s="2473"/>
      <c r="E4" s="2478" t="s">
        <v>1887</v>
      </c>
      <c r="F4" s="2473"/>
      <c r="G4" s="2478" t="s">
        <v>1887</v>
      </c>
      <c r="H4" s="2473"/>
      <c r="I4" s="2478" t="s">
        <v>1887</v>
      </c>
      <c r="J4" s="2473"/>
      <c r="K4" s="2478" t="s">
        <v>1887</v>
      </c>
      <c r="L4" s="2473"/>
      <c r="M4" s="2478" t="s">
        <v>1887</v>
      </c>
      <c r="N4" s="2473"/>
      <c r="O4" s="2478" t="s">
        <v>1887</v>
      </c>
      <c r="P4" s="2531"/>
    </row>
    <row r="5" spans="1:16" ht="25.5" customHeight="1">
      <c r="A5" s="2529"/>
      <c r="B5" s="2474"/>
      <c r="C5" s="2479"/>
      <c r="D5" s="2474"/>
      <c r="E5" s="2479"/>
      <c r="F5" s="2474"/>
      <c r="G5" s="2479"/>
      <c r="H5" s="2474"/>
      <c r="I5" s="2479"/>
      <c r="J5" s="2474"/>
      <c r="K5" s="2479"/>
      <c r="L5" s="2474"/>
      <c r="M5" s="2479"/>
      <c r="N5" s="2474"/>
      <c r="O5" s="2479"/>
      <c r="P5" s="2532"/>
    </row>
    <row r="6" spans="1:16" ht="19.899999999999999" customHeight="1">
      <c r="A6" s="1435">
        <v>1965</v>
      </c>
      <c r="B6" s="1436">
        <v>251936</v>
      </c>
      <c r="C6" s="1437">
        <v>10.199999999999999</v>
      </c>
      <c r="D6" s="1436">
        <v>273655</v>
      </c>
      <c r="E6" s="1437">
        <v>11.1</v>
      </c>
      <c r="F6" s="1436">
        <v>403456</v>
      </c>
      <c r="G6" s="1437">
        <v>16.399999999999999</v>
      </c>
      <c r="H6" s="1436">
        <v>37281</v>
      </c>
      <c r="I6" s="1437">
        <v>1.5</v>
      </c>
      <c r="J6" s="1436">
        <v>194629</v>
      </c>
      <c r="K6" s="1437">
        <v>7.9</v>
      </c>
      <c r="L6" s="1436">
        <v>1302728</v>
      </c>
      <c r="M6" s="1437">
        <v>52.9</v>
      </c>
      <c r="N6" s="1436">
        <v>2463687</v>
      </c>
      <c r="O6" s="1438">
        <v>100</v>
      </c>
      <c r="P6" s="1439">
        <v>1965</v>
      </c>
    </row>
    <row r="7" spans="1:16" ht="19.899999999999999" customHeight="1">
      <c r="A7" s="1093">
        <v>2004</v>
      </c>
      <c r="B7" s="1440">
        <v>48615319.555</v>
      </c>
      <c r="C7" s="1441">
        <v>15.577060922638211</v>
      </c>
      <c r="D7" s="1440">
        <v>12416799.397</v>
      </c>
      <c r="E7" s="1441">
        <v>3.9785245153521527</v>
      </c>
      <c r="F7" s="1440">
        <v>92726373.607999995</v>
      </c>
      <c r="G7" s="1441">
        <v>29.710889161039638</v>
      </c>
      <c r="H7" s="1440">
        <v>6510545.8699999992</v>
      </c>
      <c r="I7" s="1441">
        <v>2.0860743194722087</v>
      </c>
      <c r="J7" s="1440">
        <v>1269461.8559999999</v>
      </c>
      <c r="K7" s="1441">
        <v>0.40675418470726898</v>
      </c>
      <c r="L7" s="1440">
        <v>150557085.62999997</v>
      </c>
      <c r="M7" s="1441">
        <v>48.24069689679051</v>
      </c>
      <c r="N7" s="1440">
        <v>312095585.91600001</v>
      </c>
      <c r="O7" s="1442">
        <v>100</v>
      </c>
      <c r="P7" s="1096">
        <v>2004</v>
      </c>
    </row>
    <row r="8" spans="1:16" ht="19.899999999999999" customHeight="1">
      <c r="A8" s="202">
        <v>2005</v>
      </c>
      <c r="B8" s="1008">
        <v>50873036</v>
      </c>
      <c r="C8" s="1443">
        <v>15.304173520042374</v>
      </c>
      <c r="D8" s="1008">
        <v>13740622</v>
      </c>
      <c r="E8" s="1443">
        <v>4.1336016069752883</v>
      </c>
      <c r="F8" s="1008">
        <v>100986561</v>
      </c>
      <c r="G8" s="1443">
        <v>30.379862777136868</v>
      </c>
      <c r="H8" s="1008">
        <v>7006511</v>
      </c>
      <c r="I8" s="1443">
        <v>2.1077739514914269</v>
      </c>
      <c r="J8" s="1008">
        <v>1317119</v>
      </c>
      <c r="K8" s="1443">
        <v>0.39622989519526003</v>
      </c>
      <c r="L8" s="1008">
        <v>158488980</v>
      </c>
      <c r="M8" s="1443">
        <v>47.678358549989532</v>
      </c>
      <c r="N8" s="1008">
        <v>332412828</v>
      </c>
      <c r="O8" s="1444">
        <v>100</v>
      </c>
      <c r="P8" s="210">
        <v>2005</v>
      </c>
    </row>
    <row r="9" spans="1:16" ht="19.899999999999999" customHeight="1">
      <c r="A9" s="202">
        <v>2006</v>
      </c>
      <c r="B9" s="1008">
        <v>52521897</v>
      </c>
      <c r="C9" s="1443">
        <v>15.061364916260988</v>
      </c>
      <c r="D9" s="1008">
        <v>14588557</v>
      </c>
      <c r="E9" s="1443">
        <v>4.1834661946554155</v>
      </c>
      <c r="F9" s="1008">
        <v>106947764</v>
      </c>
      <c r="G9" s="1443">
        <v>30.668719002707768</v>
      </c>
      <c r="H9" s="1008">
        <v>7295692</v>
      </c>
      <c r="I9" s="1443">
        <v>2.0921384375862506</v>
      </c>
      <c r="J9" s="1008">
        <v>1393083</v>
      </c>
      <c r="K9" s="1443">
        <v>0.39948540742234823</v>
      </c>
      <c r="L9" s="1008">
        <v>165972378</v>
      </c>
      <c r="M9" s="1443">
        <v>47.594826041367227</v>
      </c>
      <c r="N9" s="1008">
        <v>348719371</v>
      </c>
      <c r="O9" s="1444">
        <v>100</v>
      </c>
      <c r="P9" s="210">
        <v>2006</v>
      </c>
    </row>
    <row r="10" spans="1:16" ht="19.899999999999999" customHeight="1">
      <c r="A10" s="202">
        <v>2007</v>
      </c>
      <c r="B10" s="1008">
        <v>54173986.796999998</v>
      </c>
      <c r="C10" s="1443">
        <v>14.697012566445444</v>
      </c>
      <c r="D10" s="1008">
        <v>15578579.863</v>
      </c>
      <c r="E10" s="1443">
        <v>4.2263565513801922</v>
      </c>
      <c r="F10" s="1008">
        <v>112601223.603</v>
      </c>
      <c r="G10" s="1443">
        <v>30.547901237020795</v>
      </c>
      <c r="H10" s="1008">
        <v>7794793.8159999996</v>
      </c>
      <c r="I10" s="1443">
        <v>2.1146714399270916</v>
      </c>
      <c r="J10" s="1008">
        <v>1484164.5620000002</v>
      </c>
      <c r="K10" s="1443">
        <v>0.40264315971655484</v>
      </c>
      <c r="L10" s="1008">
        <v>176972684.28</v>
      </c>
      <c r="M10" s="1443">
        <v>48.011415045509935</v>
      </c>
      <c r="N10" s="1008">
        <v>368605432.92099994</v>
      </c>
      <c r="O10" s="1444">
        <v>100</v>
      </c>
      <c r="P10" s="210">
        <v>2007</v>
      </c>
    </row>
    <row r="11" spans="1:16" ht="19.899999999999999" customHeight="1">
      <c r="A11" s="202">
        <v>2008</v>
      </c>
      <c r="B11" s="1008">
        <v>56227938.44600001</v>
      </c>
      <c r="C11" s="1443">
        <v>14.601999240774887</v>
      </c>
      <c r="D11" s="1008">
        <v>16577299.129999999</v>
      </c>
      <c r="E11" s="1443">
        <v>4.3050077239240876</v>
      </c>
      <c r="F11" s="1008">
        <v>117635066.41199999</v>
      </c>
      <c r="G11" s="1443">
        <v>30.548997489676289</v>
      </c>
      <c r="H11" s="1008">
        <v>8388826.7339999992</v>
      </c>
      <c r="I11" s="1443">
        <v>2.1785191665616566</v>
      </c>
      <c r="J11" s="1008">
        <v>1446108.6360000002</v>
      </c>
      <c r="K11" s="1443">
        <v>0.37554421856012726</v>
      </c>
      <c r="L11" s="1008">
        <v>184794897.40099996</v>
      </c>
      <c r="M11" s="1443">
        <v>47.989932160502924</v>
      </c>
      <c r="N11" s="1008">
        <v>385070136.75900006</v>
      </c>
      <c r="O11" s="1444">
        <v>100</v>
      </c>
      <c r="P11" s="210">
        <v>2008</v>
      </c>
    </row>
    <row r="12" spans="1:16" ht="19.899999999999999" customHeight="1">
      <c r="A12" s="202">
        <v>2009</v>
      </c>
      <c r="B12" s="1008">
        <v>57595481.239999995</v>
      </c>
      <c r="C12" s="1443">
        <v>14.600553707762442</v>
      </c>
      <c r="D12" s="1008">
        <v>17932258.514000002</v>
      </c>
      <c r="E12" s="1443">
        <v>4.5458584232351731</v>
      </c>
      <c r="F12" s="1008">
        <v>121202974.63900001</v>
      </c>
      <c r="G12" s="1443">
        <v>30.725162854065758</v>
      </c>
      <c r="H12" s="1008">
        <v>9144526.936999999</v>
      </c>
      <c r="I12" s="1443">
        <v>2.3181533308037148</v>
      </c>
      <c r="J12" s="1008">
        <v>1350156.4480000001</v>
      </c>
      <c r="K12" s="1443">
        <v>0.34226698533452121</v>
      </c>
      <c r="L12" s="1008">
        <v>187249239.23100004</v>
      </c>
      <c r="M12" s="1443">
        <v>47.468004698798389</v>
      </c>
      <c r="N12" s="1008">
        <v>394474637.00900006</v>
      </c>
      <c r="O12" s="1444">
        <v>100</v>
      </c>
      <c r="P12" s="210">
        <v>2009</v>
      </c>
    </row>
    <row r="13" spans="1:16" ht="19.899999999999999" customHeight="1">
      <c r="A13" s="202">
        <v>2010</v>
      </c>
      <c r="B13" s="1008">
        <v>61194167.135999992</v>
      </c>
      <c r="C13" s="1443">
        <v>14.094834852354957</v>
      </c>
      <c r="D13" s="1008">
        <v>19871542.312000003</v>
      </c>
      <c r="E13" s="1443">
        <v>4.5770066046777131</v>
      </c>
      <c r="F13" s="1008">
        <v>129923068.044</v>
      </c>
      <c r="G13" s="1443">
        <v>29.925142759466546</v>
      </c>
      <c r="H13" s="1008">
        <v>10041853.455</v>
      </c>
      <c r="I13" s="1443">
        <v>2.3129372076462058</v>
      </c>
      <c r="J13" s="1008">
        <v>1682953.8940000001</v>
      </c>
      <c r="K13" s="1443">
        <v>0.3876342846098294</v>
      </c>
      <c r="L13" s="1008">
        <v>211446643.19300002</v>
      </c>
      <c r="M13" s="1443">
        <v>48.702444291244746</v>
      </c>
      <c r="N13" s="1008">
        <v>434160228.03400004</v>
      </c>
      <c r="O13" s="1444">
        <v>100</v>
      </c>
      <c r="P13" s="210">
        <v>2010</v>
      </c>
    </row>
    <row r="14" spans="1:16" ht="19.899999999999999" customHeight="1">
      <c r="A14" s="202">
        <v>2011</v>
      </c>
      <c r="B14" s="1008">
        <v>61564248.78199999</v>
      </c>
      <c r="C14" s="1443">
        <v>13.528515072454397</v>
      </c>
      <c r="D14" s="1008">
        <v>20539309.021000002</v>
      </c>
      <c r="E14" s="1443">
        <v>4.5134368917961849</v>
      </c>
      <c r="F14" s="1008">
        <v>130762275.087</v>
      </c>
      <c r="G14" s="1443">
        <v>28.734524410214675</v>
      </c>
      <c r="H14" s="1008">
        <v>10574979.511</v>
      </c>
      <c r="I14" s="1443">
        <v>2.3238124810399468</v>
      </c>
      <c r="J14" s="1008">
        <v>1928241.0739999998</v>
      </c>
      <c r="K14" s="1443">
        <v>0.42372381616003224</v>
      </c>
      <c r="L14" s="1008">
        <v>229701207.02499998</v>
      </c>
      <c r="M14" s="1443">
        <v>50.47598732833476</v>
      </c>
      <c r="N14" s="1008">
        <v>455070260.5</v>
      </c>
      <c r="O14" s="1444">
        <v>100</v>
      </c>
      <c r="P14" s="210">
        <v>2011</v>
      </c>
    </row>
    <row r="15" spans="1:16" ht="19.899999999999999" customHeight="1">
      <c r="A15" s="202">
        <v>2012</v>
      </c>
      <c r="B15" s="1008">
        <v>63536150.089000009</v>
      </c>
      <c r="C15" s="1443">
        <v>13.617040349121343</v>
      </c>
      <c r="D15" s="1008">
        <v>21422339.614999998</v>
      </c>
      <c r="E15" s="1443">
        <v>4.5912266088111471</v>
      </c>
      <c r="F15" s="1008">
        <v>132498775.41999999</v>
      </c>
      <c r="G15" s="1443">
        <v>28.397080537236942</v>
      </c>
      <c r="H15" s="1008">
        <v>12074000.518000003</v>
      </c>
      <c r="I15" s="1443">
        <v>2.5876945958893196</v>
      </c>
      <c r="J15" s="1008">
        <v>1616370.145</v>
      </c>
      <c r="K15" s="1443">
        <v>0.34641975399435998</v>
      </c>
      <c r="L15" s="1008">
        <v>235445312.90100002</v>
      </c>
      <c r="M15" s="1443">
        <v>50.460538154946889</v>
      </c>
      <c r="N15" s="1008">
        <v>466592948.68800002</v>
      </c>
      <c r="O15" s="1444">
        <v>100</v>
      </c>
      <c r="P15" s="210">
        <v>2012</v>
      </c>
    </row>
    <row r="16" spans="1:16" ht="19.899999999999999" customHeight="1">
      <c r="A16" s="202">
        <v>2013</v>
      </c>
      <c r="B16" s="1008">
        <v>63970471.620000005</v>
      </c>
      <c r="C16" s="1443">
        <v>13.471762220533767</v>
      </c>
      <c r="D16" s="1008">
        <v>21982155.564999998</v>
      </c>
      <c r="E16" s="1443">
        <v>4.6292979458647148</v>
      </c>
      <c r="F16" s="1008">
        <v>132054876.25999999</v>
      </c>
      <c r="G16" s="1443">
        <v>27.809891782641337</v>
      </c>
      <c r="H16" s="1008">
        <v>13061607.359999999</v>
      </c>
      <c r="I16" s="1443">
        <v>2.750688936876307</v>
      </c>
      <c r="J16" s="1008">
        <v>1478042.5159999998</v>
      </c>
      <c r="K16" s="1443">
        <v>0.31126607047189797</v>
      </c>
      <c r="L16" s="1008">
        <v>242301426.789</v>
      </c>
      <c r="M16" s="1443">
        <v>51.027093043611963</v>
      </c>
      <c r="N16" s="1008">
        <v>474848580.11000007</v>
      </c>
      <c r="O16" s="1444">
        <v>100</v>
      </c>
      <c r="P16" s="210">
        <v>2013</v>
      </c>
    </row>
    <row r="17" spans="1:16" ht="19.899999999999999" customHeight="1">
      <c r="A17" s="202">
        <v>2014</v>
      </c>
      <c r="B17" s="1008">
        <v>62675310.258000001</v>
      </c>
      <c r="C17" s="1443">
        <v>13.123199193735918</v>
      </c>
      <c r="D17" s="1008">
        <v>21669253.322999995</v>
      </c>
      <c r="E17" s="1443">
        <v>4.5371921824823414</v>
      </c>
      <c r="F17" s="1008">
        <v>128629516.37799999</v>
      </c>
      <c r="G17" s="1443">
        <v>26.932946301720889</v>
      </c>
      <c r="H17" s="1008">
        <v>13556457.179</v>
      </c>
      <c r="I17" s="1443">
        <v>2.8385035062297161</v>
      </c>
      <c r="J17" s="1008">
        <v>1570929.2419999996</v>
      </c>
      <c r="K17" s="1443">
        <v>0.32892724865927814</v>
      </c>
      <c r="L17" s="1008">
        <v>249490234.64300001</v>
      </c>
      <c r="M17" s="1443">
        <v>52.239231567171842</v>
      </c>
      <c r="N17" s="1008">
        <v>477591701.02300006</v>
      </c>
      <c r="O17" s="1444">
        <v>100</v>
      </c>
      <c r="P17" s="210">
        <v>2014</v>
      </c>
    </row>
    <row r="18" spans="1:16" ht="19.899999999999999" customHeight="1">
      <c r="A18" s="202">
        <v>2015</v>
      </c>
      <c r="B18" s="1008">
        <v>63794044.410999998</v>
      </c>
      <c r="C18" s="1443">
        <v>13.18999465336994</v>
      </c>
      <c r="D18" s="1008">
        <v>22178571.885000002</v>
      </c>
      <c r="E18" s="1443">
        <v>4.5856199788469461</v>
      </c>
      <c r="F18" s="1008">
        <v>132049196.90099999</v>
      </c>
      <c r="G18" s="1443">
        <v>27.30236367966754</v>
      </c>
      <c r="H18" s="1008">
        <v>14644964.459000001</v>
      </c>
      <c r="I18" s="1443">
        <v>3.0279786255360075</v>
      </c>
      <c r="J18" s="1008">
        <v>1630852.91</v>
      </c>
      <c r="K18" s="1443">
        <v>0.3371935634735157</v>
      </c>
      <c r="L18" s="1008">
        <v>249357184.736</v>
      </c>
      <c r="M18" s="1443">
        <v>51.556849292347039</v>
      </c>
      <c r="N18" s="1008">
        <v>483654816.30199993</v>
      </c>
      <c r="O18" s="1444">
        <v>100</v>
      </c>
      <c r="P18" s="210">
        <v>2015</v>
      </c>
    </row>
    <row r="19" spans="1:16" ht="19.899999999999999" customHeight="1">
      <c r="A19" s="202">
        <v>2016</v>
      </c>
      <c r="B19" s="1008">
        <v>66173065</v>
      </c>
      <c r="C19" s="1443">
        <v>13.313457853592887</v>
      </c>
      <c r="D19" s="1008">
        <v>22908419</v>
      </c>
      <c r="E19" s="1443">
        <v>4.6089790589108492</v>
      </c>
      <c r="F19" s="1008">
        <v>137982086</v>
      </c>
      <c r="G19" s="1443">
        <v>27.760822118664581</v>
      </c>
      <c r="H19" s="1008">
        <v>15396810</v>
      </c>
      <c r="I19" s="1443">
        <v>3.0977072168982573</v>
      </c>
      <c r="J19" s="1008">
        <v>1754503</v>
      </c>
      <c r="K19" s="1443">
        <v>0.35299108095570725</v>
      </c>
      <c r="L19" s="1008">
        <v>252824020</v>
      </c>
      <c r="M19" s="1443">
        <v>50.86604246978623</v>
      </c>
      <c r="N19" s="1008">
        <v>497038904</v>
      </c>
      <c r="O19" s="1444">
        <v>100</v>
      </c>
      <c r="P19" s="210">
        <v>2016</v>
      </c>
    </row>
    <row r="20" spans="1:16" ht="19.899999999999999" customHeight="1">
      <c r="A20" s="202">
        <v>2017</v>
      </c>
      <c r="B20" s="1008">
        <v>66517357</v>
      </c>
      <c r="C20" s="1443">
        <v>13.10050821316924</v>
      </c>
      <c r="D20" s="1008">
        <v>23604528</v>
      </c>
      <c r="E20" s="1443">
        <v>4.6488815382725344</v>
      </c>
      <c r="F20" s="1008">
        <v>140952297</v>
      </c>
      <c r="G20" s="1443">
        <v>27.760374251093147</v>
      </c>
      <c r="H20" s="1008">
        <v>15981131</v>
      </c>
      <c r="I20" s="1443">
        <v>3.1474632691920328</v>
      </c>
      <c r="J20" s="1008">
        <v>1746244</v>
      </c>
      <c r="K20" s="1443">
        <v>0.34392051783112049</v>
      </c>
      <c r="L20" s="1008">
        <v>258944828</v>
      </c>
      <c r="M20" s="1443">
        <v>50.998852013493213</v>
      </c>
      <c r="N20" s="1008">
        <v>507746386</v>
      </c>
      <c r="O20" s="1444">
        <v>100</v>
      </c>
      <c r="P20" s="210">
        <v>2017</v>
      </c>
    </row>
    <row r="21" spans="1:16" ht="19.899999999999999" customHeight="1">
      <c r="A21" s="220">
        <v>2018</v>
      </c>
      <c r="B21" s="1015">
        <v>70687228</v>
      </c>
      <c r="C21" s="1445">
        <v>13.4</v>
      </c>
      <c r="D21" s="1015">
        <v>24568576</v>
      </c>
      <c r="E21" s="1445">
        <v>4.7</v>
      </c>
      <c r="F21" s="1015">
        <v>147188694</v>
      </c>
      <c r="G21" s="1445">
        <v>28</v>
      </c>
      <c r="H21" s="1015">
        <v>17126088</v>
      </c>
      <c r="I21" s="1445">
        <v>3.3</v>
      </c>
      <c r="J21" s="1015">
        <v>1478381</v>
      </c>
      <c r="K21" s="1445">
        <v>0.3</v>
      </c>
      <c r="L21" s="1015">
        <v>265100194</v>
      </c>
      <c r="M21" s="1445">
        <v>50.4</v>
      </c>
      <c r="N21" s="1015">
        <v>526149162</v>
      </c>
      <c r="O21" s="1446">
        <v>100</v>
      </c>
      <c r="P21" s="224">
        <v>2018</v>
      </c>
    </row>
    <row r="22" spans="1:16" ht="19.899999999999999" customHeight="1">
      <c r="A22" s="1093">
        <v>1</v>
      </c>
      <c r="B22" s="1440">
        <v>6136057</v>
      </c>
      <c r="C22" s="1441">
        <v>12.7</v>
      </c>
      <c r="D22" s="1440">
        <v>2512534</v>
      </c>
      <c r="E22" s="1441">
        <v>5.2</v>
      </c>
      <c r="F22" s="1440">
        <v>14988553</v>
      </c>
      <c r="G22" s="1441">
        <v>31</v>
      </c>
      <c r="H22" s="1440">
        <v>1734393</v>
      </c>
      <c r="I22" s="1441">
        <v>3.6</v>
      </c>
      <c r="J22" s="1440">
        <v>124326</v>
      </c>
      <c r="K22" s="1441">
        <v>0.3</v>
      </c>
      <c r="L22" s="1440">
        <v>22865879</v>
      </c>
      <c r="M22" s="1441">
        <v>47.3</v>
      </c>
      <c r="N22" s="1440">
        <v>48361741</v>
      </c>
      <c r="O22" s="1442">
        <v>100</v>
      </c>
      <c r="P22" s="1096">
        <v>1</v>
      </c>
    </row>
    <row r="23" spans="1:16" ht="19.899999999999999" customHeight="1">
      <c r="A23" s="202">
        <v>2</v>
      </c>
      <c r="B23" s="1008">
        <v>6221352</v>
      </c>
      <c r="C23" s="1443">
        <v>13.3</v>
      </c>
      <c r="D23" s="1008">
        <v>2459523</v>
      </c>
      <c r="E23" s="1443">
        <v>5.3</v>
      </c>
      <c r="F23" s="1008">
        <v>15137738</v>
      </c>
      <c r="G23" s="1443">
        <v>32.4</v>
      </c>
      <c r="H23" s="1008">
        <v>1839290</v>
      </c>
      <c r="I23" s="1443">
        <v>3.9</v>
      </c>
      <c r="J23" s="1008">
        <v>113269</v>
      </c>
      <c r="K23" s="1443">
        <v>0.2</v>
      </c>
      <c r="L23" s="1008">
        <v>20978644</v>
      </c>
      <c r="M23" s="1443">
        <v>44.9</v>
      </c>
      <c r="N23" s="1008">
        <v>46749816</v>
      </c>
      <c r="O23" s="1444">
        <v>100</v>
      </c>
      <c r="P23" s="210">
        <v>2</v>
      </c>
    </row>
    <row r="24" spans="1:16" ht="19.899999999999999" customHeight="1">
      <c r="A24" s="202">
        <v>3</v>
      </c>
      <c r="B24" s="1008">
        <v>5325911</v>
      </c>
      <c r="C24" s="1443">
        <v>12.4</v>
      </c>
      <c r="D24" s="1008">
        <v>2087112</v>
      </c>
      <c r="E24" s="1443">
        <v>4.9000000000000004</v>
      </c>
      <c r="F24" s="1008">
        <v>12241877</v>
      </c>
      <c r="G24" s="1443">
        <v>28.5</v>
      </c>
      <c r="H24" s="1008">
        <v>1477822</v>
      </c>
      <c r="I24" s="1443">
        <v>3.4</v>
      </c>
      <c r="J24" s="1008">
        <v>121598</v>
      </c>
      <c r="K24" s="1443">
        <v>0.3</v>
      </c>
      <c r="L24" s="1008">
        <v>21682129</v>
      </c>
      <c r="M24" s="1443">
        <v>50.5</v>
      </c>
      <c r="N24" s="1008">
        <v>42936450</v>
      </c>
      <c r="O24" s="1444">
        <v>100.00000234970493</v>
      </c>
      <c r="P24" s="210">
        <v>3</v>
      </c>
    </row>
    <row r="25" spans="1:16" ht="19.899999999999999" customHeight="1">
      <c r="A25" s="202">
        <v>4</v>
      </c>
      <c r="B25" s="1008">
        <v>5452621</v>
      </c>
      <c r="C25" s="1443">
        <v>13</v>
      </c>
      <c r="D25" s="1008">
        <v>1870357</v>
      </c>
      <c r="E25" s="1443">
        <v>4.4000000000000004</v>
      </c>
      <c r="F25" s="1008">
        <v>11237134</v>
      </c>
      <c r="G25" s="1443">
        <v>26.7</v>
      </c>
      <c r="H25" s="1008">
        <v>1299131</v>
      </c>
      <c r="I25" s="1443">
        <v>3.1</v>
      </c>
      <c r="J25" s="1008">
        <v>125971</v>
      </c>
      <c r="K25" s="1443">
        <v>0.3</v>
      </c>
      <c r="L25" s="1008">
        <v>22047337</v>
      </c>
      <c r="M25" s="1443">
        <v>52.5</v>
      </c>
      <c r="N25" s="1008">
        <v>42032551</v>
      </c>
      <c r="O25" s="1444">
        <v>99.999997549683826</v>
      </c>
      <c r="P25" s="210">
        <v>4</v>
      </c>
    </row>
    <row r="26" spans="1:16" ht="19.899999999999999" customHeight="1">
      <c r="A26" s="202">
        <v>5</v>
      </c>
      <c r="B26" s="1008">
        <v>5108532</v>
      </c>
      <c r="C26" s="1443">
        <v>12.6</v>
      </c>
      <c r="D26" s="1008">
        <v>1697216</v>
      </c>
      <c r="E26" s="1443">
        <v>4.2</v>
      </c>
      <c r="F26" s="1008">
        <v>10408427</v>
      </c>
      <c r="G26" s="1443">
        <v>25.7</v>
      </c>
      <c r="H26" s="1008">
        <v>1082535</v>
      </c>
      <c r="I26" s="1443">
        <v>2.7</v>
      </c>
      <c r="J26" s="1008">
        <v>123668</v>
      </c>
      <c r="K26" s="1443">
        <v>0.3</v>
      </c>
      <c r="L26" s="1008">
        <v>22110143</v>
      </c>
      <c r="M26" s="1443">
        <v>54.6</v>
      </c>
      <c r="N26" s="1008">
        <v>40530519</v>
      </c>
      <c r="O26" s="1444">
        <v>100.00000258105187</v>
      </c>
      <c r="P26" s="210">
        <v>5</v>
      </c>
    </row>
    <row r="27" spans="1:16" ht="19.899999999999999" customHeight="1">
      <c r="A27" s="202">
        <v>6</v>
      </c>
      <c r="B27" s="1008">
        <v>5264769</v>
      </c>
      <c r="C27" s="1443">
        <v>12.8</v>
      </c>
      <c r="D27" s="1008">
        <v>1797238</v>
      </c>
      <c r="E27" s="1443">
        <v>4.4000000000000004</v>
      </c>
      <c r="F27" s="1008">
        <v>10936353</v>
      </c>
      <c r="G27" s="1443">
        <v>26.6</v>
      </c>
      <c r="H27" s="1008">
        <v>1156084</v>
      </c>
      <c r="I27" s="1443">
        <v>2.8</v>
      </c>
      <c r="J27" s="1008">
        <v>123942</v>
      </c>
      <c r="K27" s="1443">
        <v>0.3</v>
      </c>
      <c r="L27" s="1008">
        <v>21767258</v>
      </c>
      <c r="M27" s="1443">
        <v>53</v>
      </c>
      <c r="N27" s="1008">
        <v>41045645</v>
      </c>
      <c r="O27" s="1444">
        <v>100</v>
      </c>
      <c r="P27" s="210">
        <v>6</v>
      </c>
    </row>
    <row r="28" spans="1:16" ht="19.899999999999999" customHeight="1">
      <c r="A28" s="202">
        <v>7</v>
      </c>
      <c r="B28" s="1008">
        <v>5871826</v>
      </c>
      <c r="C28" s="1443">
        <v>13.3</v>
      </c>
      <c r="D28" s="1008">
        <v>2040130</v>
      </c>
      <c r="E28" s="1443">
        <v>4.5999999999999996</v>
      </c>
      <c r="F28" s="1008">
        <v>12061724</v>
      </c>
      <c r="G28" s="1443">
        <v>27.4</v>
      </c>
      <c r="H28" s="1008">
        <v>1169275</v>
      </c>
      <c r="I28" s="1443">
        <v>2.7</v>
      </c>
      <c r="J28" s="1008">
        <v>121525</v>
      </c>
      <c r="K28" s="1443">
        <v>0.3</v>
      </c>
      <c r="L28" s="1008">
        <v>22765469</v>
      </c>
      <c r="M28" s="1443">
        <v>51.7</v>
      </c>
      <c r="N28" s="1008">
        <v>44029950</v>
      </c>
      <c r="O28" s="1444">
        <v>100.00000462871976</v>
      </c>
      <c r="P28" s="210">
        <v>7</v>
      </c>
    </row>
    <row r="29" spans="1:16" ht="19.899999999999999" customHeight="1">
      <c r="A29" s="202">
        <v>8</v>
      </c>
      <c r="B29" s="1008">
        <v>8604195</v>
      </c>
      <c r="C29" s="1443">
        <v>17.399999999999999</v>
      </c>
      <c r="D29" s="1008">
        <v>2252486</v>
      </c>
      <c r="E29" s="1443">
        <v>4.5</v>
      </c>
      <c r="F29" s="1008">
        <v>14202908</v>
      </c>
      <c r="G29" s="1443">
        <v>28.7</v>
      </c>
      <c r="H29" s="1008">
        <v>1667481</v>
      </c>
      <c r="I29" s="1443">
        <v>3.4</v>
      </c>
      <c r="J29" s="1008">
        <v>117746</v>
      </c>
      <c r="K29" s="1443">
        <v>0.2</v>
      </c>
      <c r="L29" s="1008">
        <v>22687280</v>
      </c>
      <c r="M29" s="1443">
        <v>45.8</v>
      </c>
      <c r="N29" s="1008">
        <v>49532098</v>
      </c>
      <c r="O29" s="1444">
        <v>100.00000000000001</v>
      </c>
      <c r="P29" s="210">
        <v>8</v>
      </c>
    </row>
    <row r="30" spans="1:16" ht="19.899999999999999" customHeight="1">
      <c r="A30" s="202">
        <v>9</v>
      </c>
      <c r="B30" s="1008">
        <v>6395701</v>
      </c>
      <c r="C30" s="1443">
        <v>14.6</v>
      </c>
      <c r="D30" s="1008">
        <v>1995910</v>
      </c>
      <c r="E30" s="1443">
        <v>4.5999999999999996</v>
      </c>
      <c r="F30" s="1008">
        <v>12028885</v>
      </c>
      <c r="G30" s="1443">
        <v>27.5</v>
      </c>
      <c r="H30" s="1008">
        <v>1389197</v>
      </c>
      <c r="I30" s="1443">
        <v>3.2</v>
      </c>
      <c r="J30" s="1008">
        <v>113432</v>
      </c>
      <c r="K30" s="1443">
        <v>0.3</v>
      </c>
      <c r="L30" s="1008">
        <v>21806176</v>
      </c>
      <c r="M30" s="1443">
        <v>49.9</v>
      </c>
      <c r="N30" s="1008">
        <v>43729300</v>
      </c>
      <c r="O30" s="1444">
        <v>100.00000236205031</v>
      </c>
      <c r="P30" s="210">
        <v>9</v>
      </c>
    </row>
    <row r="31" spans="1:16" ht="19.899999999999999" customHeight="1">
      <c r="A31" s="202">
        <v>10</v>
      </c>
      <c r="B31" s="1008">
        <v>5125615</v>
      </c>
      <c r="C31" s="1443">
        <v>12.8</v>
      </c>
      <c r="D31" s="1008">
        <v>1668728</v>
      </c>
      <c r="E31" s="1443">
        <v>4.2</v>
      </c>
      <c r="F31" s="1008">
        <v>10105108</v>
      </c>
      <c r="G31" s="1443">
        <v>25.3</v>
      </c>
      <c r="H31" s="1008">
        <v>1100228</v>
      </c>
      <c r="I31" s="1443">
        <v>2.8</v>
      </c>
      <c r="J31" s="1008">
        <v>122428</v>
      </c>
      <c r="K31" s="1443">
        <v>0.3</v>
      </c>
      <c r="L31" s="1008">
        <v>21855623</v>
      </c>
      <c r="M31" s="1443">
        <v>54.7</v>
      </c>
      <c r="N31" s="1008">
        <v>39977730</v>
      </c>
      <c r="O31" s="1444">
        <v>100.00000000000003</v>
      </c>
      <c r="P31" s="210">
        <v>10</v>
      </c>
    </row>
    <row r="32" spans="1:16" ht="19.899999999999999" customHeight="1">
      <c r="A32" s="202">
        <v>11</v>
      </c>
      <c r="B32" s="1008">
        <v>5442897</v>
      </c>
      <c r="C32" s="1443">
        <v>13</v>
      </c>
      <c r="D32" s="1008">
        <v>1872158</v>
      </c>
      <c r="E32" s="1443">
        <v>4.5</v>
      </c>
      <c r="F32" s="1008">
        <v>10975102</v>
      </c>
      <c r="G32" s="1443">
        <v>26.2</v>
      </c>
      <c r="H32" s="1008">
        <v>1668735</v>
      </c>
      <c r="I32" s="1443">
        <v>4</v>
      </c>
      <c r="J32" s="1008">
        <v>135572</v>
      </c>
      <c r="K32" s="1443">
        <v>0.3</v>
      </c>
      <c r="L32" s="1008">
        <v>21811012</v>
      </c>
      <c r="M32" s="1443">
        <v>52</v>
      </c>
      <c r="N32" s="1008">
        <v>41905476</v>
      </c>
      <c r="O32" s="1444">
        <v>100.00000000000001</v>
      </c>
      <c r="P32" s="210">
        <v>11</v>
      </c>
    </row>
    <row r="33" spans="1:16" ht="19.899999999999999" customHeight="1">
      <c r="A33" s="987">
        <v>12</v>
      </c>
      <c r="B33" s="1447">
        <v>5737751</v>
      </c>
      <c r="C33" s="1323">
        <v>12.7</v>
      </c>
      <c r="D33" s="1447">
        <v>2315184</v>
      </c>
      <c r="E33" s="1323">
        <v>5.0999999999999996</v>
      </c>
      <c r="F33" s="1447">
        <v>12864885</v>
      </c>
      <c r="G33" s="1323">
        <v>28.4</v>
      </c>
      <c r="H33" s="1447">
        <v>1541918</v>
      </c>
      <c r="I33" s="1323">
        <v>3.4</v>
      </c>
      <c r="J33" s="1447">
        <v>134903</v>
      </c>
      <c r="K33" s="1323">
        <v>0.3</v>
      </c>
      <c r="L33" s="1447">
        <v>22723244</v>
      </c>
      <c r="M33" s="1323">
        <v>50.1</v>
      </c>
      <c r="N33" s="1447">
        <v>45317885</v>
      </c>
      <c r="O33" s="1448">
        <v>100.0000021843325</v>
      </c>
      <c r="P33" s="993">
        <v>12</v>
      </c>
    </row>
    <row r="34" spans="1:16" ht="12.75" customHeight="1">
      <c r="C34" s="6"/>
      <c r="E34" s="1290"/>
      <c r="G34" s="6"/>
      <c r="H34" s="6"/>
      <c r="I34" s="763"/>
      <c r="J34" s="6"/>
      <c r="K34" s="6"/>
      <c r="L34" s="6"/>
      <c r="M34" s="6"/>
      <c r="O34" s="6"/>
    </row>
    <row r="35" spans="1:16" s="360" customFormat="1" ht="18" customHeight="1">
      <c r="A35" s="142">
        <v>126</v>
      </c>
      <c r="B35" s="1325"/>
      <c r="D35" s="1325"/>
      <c r="E35" s="1325"/>
      <c r="F35" s="1349"/>
      <c r="J35" s="593"/>
      <c r="P35" s="146">
        <v>127</v>
      </c>
    </row>
    <row r="36" spans="1:16" ht="3.75" customHeight="1">
      <c r="C36" s="6"/>
      <c r="E36" s="1290"/>
      <c r="G36" s="6"/>
      <c r="H36" s="6"/>
      <c r="I36" s="763"/>
      <c r="J36" s="6"/>
      <c r="K36" s="6"/>
      <c r="L36" s="6"/>
      <c r="M36" s="6"/>
      <c r="O36" s="6"/>
      <c r="P36" s="1449"/>
    </row>
    <row r="37" spans="1:16" s="5" customFormat="1" ht="12" customHeight="1">
      <c r="B37" s="958"/>
      <c r="D37" s="958"/>
      <c r="E37" s="1326"/>
      <c r="F37" s="958"/>
      <c r="G37" s="1450"/>
      <c r="I37" s="764"/>
    </row>
    <row r="38" spans="1:16">
      <c r="J38" s="1290"/>
      <c r="L38" s="1290"/>
    </row>
    <row r="39" spans="1:16">
      <c r="J39" s="1290"/>
      <c r="L39" s="1290"/>
    </row>
    <row r="40" spans="1:16">
      <c r="J40" s="1290"/>
      <c r="L40" s="1290"/>
    </row>
  </sheetData>
  <mergeCells count="17">
    <mergeCell ref="P3:P5"/>
    <mergeCell ref="M4:M5"/>
    <mergeCell ref="I4:I5"/>
    <mergeCell ref="K4:K5"/>
    <mergeCell ref="O4:O5"/>
    <mergeCell ref="J3:J5"/>
    <mergeCell ref="L3:L5"/>
    <mergeCell ref="N3:N5"/>
    <mergeCell ref="A2:H2"/>
    <mergeCell ref="A3:A5"/>
    <mergeCell ref="B3:B5"/>
    <mergeCell ref="D3:D5"/>
    <mergeCell ref="F3:F5"/>
    <mergeCell ref="H3:H5"/>
    <mergeCell ref="C4:C5"/>
    <mergeCell ref="E4:E5"/>
    <mergeCell ref="G4:G5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8" tint="0.39997558519241921"/>
  </sheetPr>
  <dimension ref="A1:Y40"/>
  <sheetViews>
    <sheetView view="pageBreakPreview" zoomScale="85" zoomScaleNormal="100" zoomScaleSheetLayoutView="85" workbookViewId="0">
      <pane xSplit="1" ySplit="3" topLeftCell="B4" activePane="bottomRight" state="frozen"/>
      <selection activeCell="AV24" sqref="AV24"/>
      <selection pane="topRight" activeCell="AV24" sqref="AV24"/>
      <selection pane="bottomLeft" activeCell="AV24" sqref="AV24"/>
      <selection pane="bottomRight" activeCell="M8" sqref="M8"/>
    </sheetView>
  </sheetViews>
  <sheetFormatPr defaultRowHeight="11.25"/>
  <cols>
    <col min="1" max="1" width="10.875" style="6" customWidth="1"/>
    <col min="2" max="2" width="14.375" style="1290" customWidth="1"/>
    <col min="3" max="3" width="14.375" style="958" customWidth="1"/>
    <col min="4" max="4" width="14.375" style="6" customWidth="1"/>
    <col min="5" max="5" width="14.375" style="958" customWidth="1"/>
    <col min="6" max="11" width="14.375" style="6" customWidth="1"/>
    <col min="12" max="12" width="10.75" style="6" customWidth="1"/>
    <col min="13" max="13" width="9.875" style="6" customWidth="1"/>
    <col min="14" max="14" width="14.375" style="1290" customWidth="1"/>
    <col min="15" max="15" width="14.375" style="958" customWidth="1"/>
    <col min="16" max="16" width="14.375" style="6" customWidth="1"/>
    <col min="17" max="17" width="14.375" style="958" customWidth="1"/>
    <col min="18" max="18" width="14.375" style="6" customWidth="1"/>
    <col min="19" max="22" width="17.75" style="6" customWidth="1"/>
    <col min="23" max="23" width="11.5" style="6" customWidth="1"/>
    <col min="24" max="24" width="14.125" style="6" bestFit="1" customWidth="1"/>
    <col min="25" max="256" width="9" style="6"/>
    <col min="257" max="257" width="10.875" style="6" customWidth="1"/>
    <col min="258" max="267" width="14.375" style="6" customWidth="1"/>
    <col min="268" max="268" width="10.75" style="6" customWidth="1"/>
    <col min="269" max="269" width="9.875" style="6" customWidth="1"/>
    <col min="270" max="274" width="14.375" style="6" customWidth="1"/>
    <col min="275" max="278" width="17.75" style="6" customWidth="1"/>
    <col min="279" max="279" width="11.5" style="6" customWidth="1"/>
    <col min="280" max="280" width="14.125" style="6" bestFit="1" customWidth="1"/>
    <col min="281" max="512" width="9" style="6"/>
    <col min="513" max="513" width="10.875" style="6" customWidth="1"/>
    <col min="514" max="523" width="14.375" style="6" customWidth="1"/>
    <col min="524" max="524" width="10.75" style="6" customWidth="1"/>
    <col min="525" max="525" width="9.875" style="6" customWidth="1"/>
    <col min="526" max="530" width="14.375" style="6" customWidth="1"/>
    <col min="531" max="534" width="17.75" style="6" customWidth="1"/>
    <col min="535" max="535" width="11.5" style="6" customWidth="1"/>
    <col min="536" max="536" width="14.125" style="6" bestFit="1" customWidth="1"/>
    <col min="537" max="768" width="9" style="6"/>
    <col min="769" max="769" width="10.875" style="6" customWidth="1"/>
    <col min="770" max="779" width="14.375" style="6" customWidth="1"/>
    <col min="780" max="780" width="10.75" style="6" customWidth="1"/>
    <col min="781" max="781" width="9.875" style="6" customWidth="1"/>
    <col min="782" max="786" width="14.375" style="6" customWidth="1"/>
    <col min="787" max="790" width="17.75" style="6" customWidth="1"/>
    <col min="791" max="791" width="11.5" style="6" customWidth="1"/>
    <col min="792" max="792" width="14.125" style="6" bestFit="1" customWidth="1"/>
    <col min="793" max="1024" width="9" style="6"/>
    <col min="1025" max="1025" width="10.875" style="6" customWidth="1"/>
    <col min="1026" max="1035" width="14.375" style="6" customWidth="1"/>
    <col min="1036" max="1036" width="10.75" style="6" customWidth="1"/>
    <col min="1037" max="1037" width="9.875" style="6" customWidth="1"/>
    <col min="1038" max="1042" width="14.375" style="6" customWidth="1"/>
    <col min="1043" max="1046" width="17.75" style="6" customWidth="1"/>
    <col min="1047" max="1047" width="11.5" style="6" customWidth="1"/>
    <col min="1048" max="1048" width="14.125" style="6" bestFit="1" customWidth="1"/>
    <col min="1049" max="1280" width="9" style="6"/>
    <col min="1281" max="1281" width="10.875" style="6" customWidth="1"/>
    <col min="1282" max="1291" width="14.375" style="6" customWidth="1"/>
    <col min="1292" max="1292" width="10.75" style="6" customWidth="1"/>
    <col min="1293" max="1293" width="9.875" style="6" customWidth="1"/>
    <col min="1294" max="1298" width="14.375" style="6" customWidth="1"/>
    <col min="1299" max="1302" width="17.75" style="6" customWidth="1"/>
    <col min="1303" max="1303" width="11.5" style="6" customWidth="1"/>
    <col min="1304" max="1304" width="14.125" style="6" bestFit="1" customWidth="1"/>
    <col min="1305" max="1536" width="9" style="6"/>
    <col min="1537" max="1537" width="10.875" style="6" customWidth="1"/>
    <col min="1538" max="1547" width="14.375" style="6" customWidth="1"/>
    <col min="1548" max="1548" width="10.75" style="6" customWidth="1"/>
    <col min="1549" max="1549" width="9.875" style="6" customWidth="1"/>
    <col min="1550" max="1554" width="14.375" style="6" customWidth="1"/>
    <col min="1555" max="1558" width="17.75" style="6" customWidth="1"/>
    <col min="1559" max="1559" width="11.5" style="6" customWidth="1"/>
    <col min="1560" max="1560" width="14.125" style="6" bestFit="1" customWidth="1"/>
    <col min="1561" max="1792" width="9" style="6"/>
    <col min="1793" max="1793" width="10.875" style="6" customWidth="1"/>
    <col min="1794" max="1803" width="14.375" style="6" customWidth="1"/>
    <col min="1804" max="1804" width="10.75" style="6" customWidth="1"/>
    <col min="1805" max="1805" width="9.875" style="6" customWidth="1"/>
    <col min="1806" max="1810" width="14.375" style="6" customWidth="1"/>
    <col min="1811" max="1814" width="17.75" style="6" customWidth="1"/>
    <col min="1815" max="1815" width="11.5" style="6" customWidth="1"/>
    <col min="1816" max="1816" width="14.125" style="6" bestFit="1" customWidth="1"/>
    <col min="1817" max="2048" width="9" style="6"/>
    <col min="2049" max="2049" width="10.875" style="6" customWidth="1"/>
    <col min="2050" max="2059" width="14.375" style="6" customWidth="1"/>
    <col min="2060" max="2060" width="10.75" style="6" customWidth="1"/>
    <col min="2061" max="2061" width="9.875" style="6" customWidth="1"/>
    <col min="2062" max="2066" width="14.375" style="6" customWidth="1"/>
    <col min="2067" max="2070" width="17.75" style="6" customWidth="1"/>
    <col min="2071" max="2071" width="11.5" style="6" customWidth="1"/>
    <col min="2072" max="2072" width="14.125" style="6" bestFit="1" customWidth="1"/>
    <col min="2073" max="2304" width="9" style="6"/>
    <col min="2305" max="2305" width="10.875" style="6" customWidth="1"/>
    <col min="2306" max="2315" width="14.375" style="6" customWidth="1"/>
    <col min="2316" max="2316" width="10.75" style="6" customWidth="1"/>
    <col min="2317" max="2317" width="9.875" style="6" customWidth="1"/>
    <col min="2318" max="2322" width="14.375" style="6" customWidth="1"/>
    <col min="2323" max="2326" width="17.75" style="6" customWidth="1"/>
    <col min="2327" max="2327" width="11.5" style="6" customWidth="1"/>
    <col min="2328" max="2328" width="14.125" style="6" bestFit="1" customWidth="1"/>
    <col min="2329" max="2560" width="9" style="6"/>
    <col min="2561" max="2561" width="10.875" style="6" customWidth="1"/>
    <col min="2562" max="2571" width="14.375" style="6" customWidth="1"/>
    <col min="2572" max="2572" width="10.75" style="6" customWidth="1"/>
    <col min="2573" max="2573" width="9.875" style="6" customWidth="1"/>
    <col min="2574" max="2578" width="14.375" style="6" customWidth="1"/>
    <col min="2579" max="2582" width="17.75" style="6" customWidth="1"/>
    <col min="2583" max="2583" width="11.5" style="6" customWidth="1"/>
    <col min="2584" max="2584" width="14.125" style="6" bestFit="1" customWidth="1"/>
    <col min="2585" max="2816" width="9" style="6"/>
    <col min="2817" max="2817" width="10.875" style="6" customWidth="1"/>
    <col min="2818" max="2827" width="14.375" style="6" customWidth="1"/>
    <col min="2828" max="2828" width="10.75" style="6" customWidth="1"/>
    <col min="2829" max="2829" width="9.875" style="6" customWidth="1"/>
    <col min="2830" max="2834" width="14.375" style="6" customWidth="1"/>
    <col min="2835" max="2838" width="17.75" style="6" customWidth="1"/>
    <col min="2839" max="2839" width="11.5" style="6" customWidth="1"/>
    <col min="2840" max="2840" width="14.125" style="6" bestFit="1" customWidth="1"/>
    <col min="2841" max="3072" width="9" style="6"/>
    <col min="3073" max="3073" width="10.875" style="6" customWidth="1"/>
    <col min="3074" max="3083" width="14.375" style="6" customWidth="1"/>
    <col min="3084" max="3084" width="10.75" style="6" customWidth="1"/>
    <col min="3085" max="3085" width="9.875" style="6" customWidth="1"/>
    <col min="3086" max="3090" width="14.375" style="6" customWidth="1"/>
    <col min="3091" max="3094" width="17.75" style="6" customWidth="1"/>
    <col min="3095" max="3095" width="11.5" style="6" customWidth="1"/>
    <col min="3096" max="3096" width="14.125" style="6" bestFit="1" customWidth="1"/>
    <col min="3097" max="3328" width="9" style="6"/>
    <col min="3329" max="3329" width="10.875" style="6" customWidth="1"/>
    <col min="3330" max="3339" width="14.375" style="6" customWidth="1"/>
    <col min="3340" max="3340" width="10.75" style="6" customWidth="1"/>
    <col min="3341" max="3341" width="9.875" style="6" customWidth="1"/>
    <col min="3342" max="3346" width="14.375" style="6" customWidth="1"/>
    <col min="3347" max="3350" width="17.75" style="6" customWidth="1"/>
    <col min="3351" max="3351" width="11.5" style="6" customWidth="1"/>
    <col min="3352" max="3352" width="14.125" style="6" bestFit="1" customWidth="1"/>
    <col min="3353" max="3584" width="9" style="6"/>
    <col min="3585" max="3585" width="10.875" style="6" customWidth="1"/>
    <col min="3586" max="3595" width="14.375" style="6" customWidth="1"/>
    <col min="3596" max="3596" width="10.75" style="6" customWidth="1"/>
    <col min="3597" max="3597" width="9.875" style="6" customWidth="1"/>
    <col min="3598" max="3602" width="14.375" style="6" customWidth="1"/>
    <col min="3603" max="3606" width="17.75" style="6" customWidth="1"/>
    <col min="3607" max="3607" width="11.5" style="6" customWidth="1"/>
    <col min="3608" max="3608" width="14.125" style="6" bestFit="1" customWidth="1"/>
    <col min="3609" max="3840" width="9" style="6"/>
    <col min="3841" max="3841" width="10.875" style="6" customWidth="1"/>
    <col min="3842" max="3851" width="14.375" style="6" customWidth="1"/>
    <col min="3852" max="3852" width="10.75" style="6" customWidth="1"/>
    <col min="3853" max="3853" width="9.875" style="6" customWidth="1"/>
    <col min="3854" max="3858" width="14.375" style="6" customWidth="1"/>
    <col min="3859" max="3862" width="17.75" style="6" customWidth="1"/>
    <col min="3863" max="3863" width="11.5" style="6" customWidth="1"/>
    <col min="3864" max="3864" width="14.125" style="6" bestFit="1" customWidth="1"/>
    <col min="3865" max="4096" width="9" style="6"/>
    <col min="4097" max="4097" width="10.875" style="6" customWidth="1"/>
    <col min="4098" max="4107" width="14.375" style="6" customWidth="1"/>
    <col min="4108" max="4108" width="10.75" style="6" customWidth="1"/>
    <col min="4109" max="4109" width="9.875" style="6" customWidth="1"/>
    <col min="4110" max="4114" width="14.375" style="6" customWidth="1"/>
    <col min="4115" max="4118" width="17.75" style="6" customWidth="1"/>
    <col min="4119" max="4119" width="11.5" style="6" customWidth="1"/>
    <col min="4120" max="4120" width="14.125" style="6" bestFit="1" customWidth="1"/>
    <col min="4121" max="4352" width="9" style="6"/>
    <col min="4353" max="4353" width="10.875" style="6" customWidth="1"/>
    <col min="4354" max="4363" width="14.375" style="6" customWidth="1"/>
    <col min="4364" max="4364" width="10.75" style="6" customWidth="1"/>
    <col min="4365" max="4365" width="9.875" style="6" customWidth="1"/>
    <col min="4366" max="4370" width="14.375" style="6" customWidth="1"/>
    <col min="4371" max="4374" width="17.75" style="6" customWidth="1"/>
    <col min="4375" max="4375" width="11.5" style="6" customWidth="1"/>
    <col min="4376" max="4376" width="14.125" style="6" bestFit="1" customWidth="1"/>
    <col min="4377" max="4608" width="9" style="6"/>
    <col min="4609" max="4609" width="10.875" style="6" customWidth="1"/>
    <col min="4610" max="4619" width="14.375" style="6" customWidth="1"/>
    <col min="4620" max="4620" width="10.75" style="6" customWidth="1"/>
    <col min="4621" max="4621" width="9.875" style="6" customWidth="1"/>
    <col min="4622" max="4626" width="14.375" style="6" customWidth="1"/>
    <col min="4627" max="4630" width="17.75" style="6" customWidth="1"/>
    <col min="4631" max="4631" width="11.5" style="6" customWidth="1"/>
    <col min="4632" max="4632" width="14.125" style="6" bestFit="1" customWidth="1"/>
    <col min="4633" max="4864" width="9" style="6"/>
    <col min="4865" max="4865" width="10.875" style="6" customWidth="1"/>
    <col min="4866" max="4875" width="14.375" style="6" customWidth="1"/>
    <col min="4876" max="4876" width="10.75" style="6" customWidth="1"/>
    <col min="4877" max="4877" width="9.875" style="6" customWidth="1"/>
    <col min="4878" max="4882" width="14.375" style="6" customWidth="1"/>
    <col min="4883" max="4886" width="17.75" style="6" customWidth="1"/>
    <col min="4887" max="4887" width="11.5" style="6" customWidth="1"/>
    <col min="4888" max="4888" width="14.125" style="6" bestFit="1" customWidth="1"/>
    <col min="4889" max="5120" width="9" style="6"/>
    <col min="5121" max="5121" width="10.875" style="6" customWidth="1"/>
    <col min="5122" max="5131" width="14.375" style="6" customWidth="1"/>
    <col min="5132" max="5132" width="10.75" style="6" customWidth="1"/>
    <col min="5133" max="5133" width="9.875" style="6" customWidth="1"/>
    <col min="5134" max="5138" width="14.375" style="6" customWidth="1"/>
    <col min="5139" max="5142" width="17.75" style="6" customWidth="1"/>
    <col min="5143" max="5143" width="11.5" style="6" customWidth="1"/>
    <col min="5144" max="5144" width="14.125" style="6" bestFit="1" customWidth="1"/>
    <col min="5145" max="5376" width="9" style="6"/>
    <col min="5377" max="5377" width="10.875" style="6" customWidth="1"/>
    <col min="5378" max="5387" width="14.375" style="6" customWidth="1"/>
    <col min="5388" max="5388" width="10.75" style="6" customWidth="1"/>
    <col min="5389" max="5389" width="9.875" style="6" customWidth="1"/>
    <col min="5390" max="5394" width="14.375" style="6" customWidth="1"/>
    <col min="5395" max="5398" width="17.75" style="6" customWidth="1"/>
    <col min="5399" max="5399" width="11.5" style="6" customWidth="1"/>
    <col min="5400" max="5400" width="14.125" style="6" bestFit="1" customWidth="1"/>
    <col min="5401" max="5632" width="9" style="6"/>
    <col min="5633" max="5633" width="10.875" style="6" customWidth="1"/>
    <col min="5634" max="5643" width="14.375" style="6" customWidth="1"/>
    <col min="5644" max="5644" width="10.75" style="6" customWidth="1"/>
    <col min="5645" max="5645" width="9.875" style="6" customWidth="1"/>
    <col min="5646" max="5650" width="14.375" style="6" customWidth="1"/>
    <col min="5651" max="5654" width="17.75" style="6" customWidth="1"/>
    <col min="5655" max="5655" width="11.5" style="6" customWidth="1"/>
    <col min="5656" max="5656" width="14.125" style="6" bestFit="1" customWidth="1"/>
    <col min="5657" max="5888" width="9" style="6"/>
    <col min="5889" max="5889" width="10.875" style="6" customWidth="1"/>
    <col min="5890" max="5899" width="14.375" style="6" customWidth="1"/>
    <col min="5900" max="5900" width="10.75" style="6" customWidth="1"/>
    <col min="5901" max="5901" width="9.875" style="6" customWidth="1"/>
    <col min="5902" max="5906" width="14.375" style="6" customWidth="1"/>
    <col min="5907" max="5910" width="17.75" style="6" customWidth="1"/>
    <col min="5911" max="5911" width="11.5" style="6" customWidth="1"/>
    <col min="5912" max="5912" width="14.125" style="6" bestFit="1" customWidth="1"/>
    <col min="5913" max="6144" width="9" style="6"/>
    <col min="6145" max="6145" width="10.875" style="6" customWidth="1"/>
    <col min="6146" max="6155" width="14.375" style="6" customWidth="1"/>
    <col min="6156" max="6156" width="10.75" style="6" customWidth="1"/>
    <col min="6157" max="6157" width="9.875" style="6" customWidth="1"/>
    <col min="6158" max="6162" width="14.375" style="6" customWidth="1"/>
    <col min="6163" max="6166" width="17.75" style="6" customWidth="1"/>
    <col min="6167" max="6167" width="11.5" style="6" customWidth="1"/>
    <col min="6168" max="6168" width="14.125" style="6" bestFit="1" customWidth="1"/>
    <col min="6169" max="6400" width="9" style="6"/>
    <col min="6401" max="6401" width="10.875" style="6" customWidth="1"/>
    <col min="6402" max="6411" width="14.375" style="6" customWidth="1"/>
    <col min="6412" max="6412" width="10.75" style="6" customWidth="1"/>
    <col min="6413" max="6413" width="9.875" style="6" customWidth="1"/>
    <col min="6414" max="6418" width="14.375" style="6" customWidth="1"/>
    <col min="6419" max="6422" width="17.75" style="6" customWidth="1"/>
    <col min="6423" max="6423" width="11.5" style="6" customWidth="1"/>
    <col min="6424" max="6424" width="14.125" style="6" bestFit="1" customWidth="1"/>
    <col min="6425" max="6656" width="9" style="6"/>
    <col min="6657" max="6657" width="10.875" style="6" customWidth="1"/>
    <col min="6658" max="6667" width="14.375" style="6" customWidth="1"/>
    <col min="6668" max="6668" width="10.75" style="6" customWidth="1"/>
    <col min="6669" max="6669" width="9.875" style="6" customWidth="1"/>
    <col min="6670" max="6674" width="14.375" style="6" customWidth="1"/>
    <col min="6675" max="6678" width="17.75" style="6" customWidth="1"/>
    <col min="6679" max="6679" width="11.5" style="6" customWidth="1"/>
    <col min="6680" max="6680" width="14.125" style="6" bestFit="1" customWidth="1"/>
    <col min="6681" max="6912" width="9" style="6"/>
    <col min="6913" max="6913" width="10.875" style="6" customWidth="1"/>
    <col min="6914" max="6923" width="14.375" style="6" customWidth="1"/>
    <col min="6924" max="6924" width="10.75" style="6" customWidth="1"/>
    <col min="6925" max="6925" width="9.875" style="6" customWidth="1"/>
    <col min="6926" max="6930" width="14.375" style="6" customWidth="1"/>
    <col min="6931" max="6934" width="17.75" style="6" customWidth="1"/>
    <col min="6935" max="6935" width="11.5" style="6" customWidth="1"/>
    <col min="6936" max="6936" width="14.125" style="6" bestFit="1" customWidth="1"/>
    <col min="6937" max="7168" width="9" style="6"/>
    <col min="7169" max="7169" width="10.875" style="6" customWidth="1"/>
    <col min="7170" max="7179" width="14.375" style="6" customWidth="1"/>
    <col min="7180" max="7180" width="10.75" style="6" customWidth="1"/>
    <col min="7181" max="7181" width="9.875" style="6" customWidth="1"/>
    <col min="7182" max="7186" width="14.375" style="6" customWidth="1"/>
    <col min="7187" max="7190" width="17.75" style="6" customWidth="1"/>
    <col min="7191" max="7191" width="11.5" style="6" customWidth="1"/>
    <col min="7192" max="7192" width="14.125" style="6" bestFit="1" customWidth="1"/>
    <col min="7193" max="7424" width="9" style="6"/>
    <col min="7425" max="7425" width="10.875" style="6" customWidth="1"/>
    <col min="7426" max="7435" width="14.375" style="6" customWidth="1"/>
    <col min="7436" max="7436" width="10.75" style="6" customWidth="1"/>
    <col min="7437" max="7437" width="9.875" style="6" customWidth="1"/>
    <col min="7438" max="7442" width="14.375" style="6" customWidth="1"/>
    <col min="7443" max="7446" width="17.75" style="6" customWidth="1"/>
    <col min="7447" max="7447" width="11.5" style="6" customWidth="1"/>
    <col min="7448" max="7448" width="14.125" style="6" bestFit="1" customWidth="1"/>
    <col min="7449" max="7680" width="9" style="6"/>
    <col min="7681" max="7681" width="10.875" style="6" customWidth="1"/>
    <col min="7682" max="7691" width="14.375" style="6" customWidth="1"/>
    <col min="7692" max="7692" width="10.75" style="6" customWidth="1"/>
    <col min="7693" max="7693" width="9.875" style="6" customWidth="1"/>
    <col min="7694" max="7698" width="14.375" style="6" customWidth="1"/>
    <col min="7699" max="7702" width="17.75" style="6" customWidth="1"/>
    <col min="7703" max="7703" width="11.5" style="6" customWidth="1"/>
    <col min="7704" max="7704" width="14.125" style="6" bestFit="1" customWidth="1"/>
    <col min="7705" max="7936" width="9" style="6"/>
    <col min="7937" max="7937" width="10.875" style="6" customWidth="1"/>
    <col min="7938" max="7947" width="14.375" style="6" customWidth="1"/>
    <col min="7948" max="7948" width="10.75" style="6" customWidth="1"/>
    <col min="7949" max="7949" width="9.875" style="6" customWidth="1"/>
    <col min="7950" max="7954" width="14.375" style="6" customWidth="1"/>
    <col min="7955" max="7958" width="17.75" style="6" customWidth="1"/>
    <col min="7959" max="7959" width="11.5" style="6" customWidth="1"/>
    <col min="7960" max="7960" width="14.125" style="6" bestFit="1" customWidth="1"/>
    <col min="7961" max="8192" width="9" style="6"/>
    <col min="8193" max="8193" width="10.875" style="6" customWidth="1"/>
    <col min="8194" max="8203" width="14.375" style="6" customWidth="1"/>
    <col min="8204" max="8204" width="10.75" style="6" customWidth="1"/>
    <col min="8205" max="8205" width="9.875" style="6" customWidth="1"/>
    <col min="8206" max="8210" width="14.375" style="6" customWidth="1"/>
    <col min="8211" max="8214" width="17.75" style="6" customWidth="1"/>
    <col min="8215" max="8215" width="11.5" style="6" customWidth="1"/>
    <col min="8216" max="8216" width="14.125" style="6" bestFit="1" customWidth="1"/>
    <col min="8217" max="8448" width="9" style="6"/>
    <col min="8449" max="8449" width="10.875" style="6" customWidth="1"/>
    <col min="8450" max="8459" width="14.375" style="6" customWidth="1"/>
    <col min="8460" max="8460" width="10.75" style="6" customWidth="1"/>
    <col min="8461" max="8461" width="9.875" style="6" customWidth="1"/>
    <col min="8462" max="8466" width="14.375" style="6" customWidth="1"/>
    <col min="8467" max="8470" width="17.75" style="6" customWidth="1"/>
    <col min="8471" max="8471" width="11.5" style="6" customWidth="1"/>
    <col min="8472" max="8472" width="14.125" style="6" bestFit="1" customWidth="1"/>
    <col min="8473" max="8704" width="9" style="6"/>
    <col min="8705" max="8705" width="10.875" style="6" customWidth="1"/>
    <col min="8706" max="8715" width="14.375" style="6" customWidth="1"/>
    <col min="8716" max="8716" width="10.75" style="6" customWidth="1"/>
    <col min="8717" max="8717" width="9.875" style="6" customWidth="1"/>
    <col min="8718" max="8722" width="14.375" style="6" customWidth="1"/>
    <col min="8723" max="8726" width="17.75" style="6" customWidth="1"/>
    <col min="8727" max="8727" width="11.5" style="6" customWidth="1"/>
    <col min="8728" max="8728" width="14.125" style="6" bestFit="1" customWidth="1"/>
    <col min="8729" max="8960" width="9" style="6"/>
    <col min="8961" max="8961" width="10.875" style="6" customWidth="1"/>
    <col min="8962" max="8971" width="14.375" style="6" customWidth="1"/>
    <col min="8972" max="8972" width="10.75" style="6" customWidth="1"/>
    <col min="8973" max="8973" width="9.875" style="6" customWidth="1"/>
    <col min="8974" max="8978" width="14.375" style="6" customWidth="1"/>
    <col min="8979" max="8982" width="17.75" style="6" customWidth="1"/>
    <col min="8983" max="8983" width="11.5" style="6" customWidth="1"/>
    <col min="8984" max="8984" width="14.125" style="6" bestFit="1" customWidth="1"/>
    <col min="8985" max="9216" width="9" style="6"/>
    <col min="9217" max="9217" width="10.875" style="6" customWidth="1"/>
    <col min="9218" max="9227" width="14.375" style="6" customWidth="1"/>
    <col min="9228" max="9228" width="10.75" style="6" customWidth="1"/>
    <col min="9229" max="9229" width="9.875" style="6" customWidth="1"/>
    <col min="9230" max="9234" width="14.375" style="6" customWidth="1"/>
    <col min="9235" max="9238" width="17.75" style="6" customWidth="1"/>
    <col min="9239" max="9239" width="11.5" style="6" customWidth="1"/>
    <col min="9240" max="9240" width="14.125" style="6" bestFit="1" customWidth="1"/>
    <col min="9241" max="9472" width="9" style="6"/>
    <col min="9473" max="9473" width="10.875" style="6" customWidth="1"/>
    <col min="9474" max="9483" width="14.375" style="6" customWidth="1"/>
    <col min="9484" max="9484" width="10.75" style="6" customWidth="1"/>
    <col min="9485" max="9485" width="9.875" style="6" customWidth="1"/>
    <col min="9486" max="9490" width="14.375" style="6" customWidth="1"/>
    <col min="9491" max="9494" width="17.75" style="6" customWidth="1"/>
    <col min="9495" max="9495" width="11.5" style="6" customWidth="1"/>
    <col min="9496" max="9496" width="14.125" style="6" bestFit="1" customWidth="1"/>
    <col min="9497" max="9728" width="9" style="6"/>
    <col min="9729" max="9729" width="10.875" style="6" customWidth="1"/>
    <col min="9730" max="9739" width="14.375" style="6" customWidth="1"/>
    <col min="9740" max="9740" width="10.75" style="6" customWidth="1"/>
    <col min="9741" max="9741" width="9.875" style="6" customWidth="1"/>
    <col min="9742" max="9746" width="14.375" style="6" customWidth="1"/>
    <col min="9747" max="9750" width="17.75" style="6" customWidth="1"/>
    <col min="9751" max="9751" width="11.5" style="6" customWidth="1"/>
    <col min="9752" max="9752" width="14.125" style="6" bestFit="1" customWidth="1"/>
    <col min="9753" max="9984" width="9" style="6"/>
    <col min="9985" max="9985" width="10.875" style="6" customWidth="1"/>
    <col min="9986" max="9995" width="14.375" style="6" customWidth="1"/>
    <col min="9996" max="9996" width="10.75" style="6" customWidth="1"/>
    <col min="9997" max="9997" width="9.875" style="6" customWidth="1"/>
    <col min="9998" max="10002" width="14.375" style="6" customWidth="1"/>
    <col min="10003" max="10006" width="17.75" style="6" customWidth="1"/>
    <col min="10007" max="10007" width="11.5" style="6" customWidth="1"/>
    <col min="10008" max="10008" width="14.125" style="6" bestFit="1" customWidth="1"/>
    <col min="10009" max="10240" width="9" style="6"/>
    <col min="10241" max="10241" width="10.875" style="6" customWidth="1"/>
    <col min="10242" max="10251" width="14.375" style="6" customWidth="1"/>
    <col min="10252" max="10252" width="10.75" style="6" customWidth="1"/>
    <col min="10253" max="10253" width="9.875" style="6" customWidth="1"/>
    <col min="10254" max="10258" width="14.375" style="6" customWidth="1"/>
    <col min="10259" max="10262" width="17.75" style="6" customWidth="1"/>
    <col min="10263" max="10263" width="11.5" style="6" customWidth="1"/>
    <col min="10264" max="10264" width="14.125" style="6" bestFit="1" customWidth="1"/>
    <col min="10265" max="10496" width="9" style="6"/>
    <col min="10497" max="10497" width="10.875" style="6" customWidth="1"/>
    <col min="10498" max="10507" width="14.375" style="6" customWidth="1"/>
    <col min="10508" max="10508" width="10.75" style="6" customWidth="1"/>
    <col min="10509" max="10509" width="9.875" style="6" customWidth="1"/>
    <col min="10510" max="10514" width="14.375" style="6" customWidth="1"/>
    <col min="10515" max="10518" width="17.75" style="6" customWidth="1"/>
    <col min="10519" max="10519" width="11.5" style="6" customWidth="1"/>
    <col min="10520" max="10520" width="14.125" style="6" bestFit="1" customWidth="1"/>
    <col min="10521" max="10752" width="9" style="6"/>
    <col min="10753" max="10753" width="10.875" style="6" customWidth="1"/>
    <col min="10754" max="10763" width="14.375" style="6" customWidth="1"/>
    <col min="10764" max="10764" width="10.75" style="6" customWidth="1"/>
    <col min="10765" max="10765" width="9.875" style="6" customWidth="1"/>
    <col min="10766" max="10770" width="14.375" style="6" customWidth="1"/>
    <col min="10771" max="10774" width="17.75" style="6" customWidth="1"/>
    <col min="10775" max="10775" width="11.5" style="6" customWidth="1"/>
    <col min="10776" max="10776" width="14.125" style="6" bestFit="1" customWidth="1"/>
    <col min="10777" max="11008" width="9" style="6"/>
    <col min="11009" max="11009" width="10.875" style="6" customWidth="1"/>
    <col min="11010" max="11019" width="14.375" style="6" customWidth="1"/>
    <col min="11020" max="11020" width="10.75" style="6" customWidth="1"/>
    <col min="11021" max="11021" width="9.875" style="6" customWidth="1"/>
    <col min="11022" max="11026" width="14.375" style="6" customWidth="1"/>
    <col min="11027" max="11030" width="17.75" style="6" customWidth="1"/>
    <col min="11031" max="11031" width="11.5" style="6" customWidth="1"/>
    <col min="11032" max="11032" width="14.125" style="6" bestFit="1" customWidth="1"/>
    <col min="11033" max="11264" width="9" style="6"/>
    <col min="11265" max="11265" width="10.875" style="6" customWidth="1"/>
    <col min="11266" max="11275" width="14.375" style="6" customWidth="1"/>
    <col min="11276" max="11276" width="10.75" style="6" customWidth="1"/>
    <col min="11277" max="11277" width="9.875" style="6" customWidth="1"/>
    <col min="11278" max="11282" width="14.375" style="6" customWidth="1"/>
    <col min="11283" max="11286" width="17.75" style="6" customWidth="1"/>
    <col min="11287" max="11287" width="11.5" style="6" customWidth="1"/>
    <col min="11288" max="11288" width="14.125" style="6" bestFit="1" customWidth="1"/>
    <col min="11289" max="11520" width="9" style="6"/>
    <col min="11521" max="11521" width="10.875" style="6" customWidth="1"/>
    <col min="11522" max="11531" width="14.375" style="6" customWidth="1"/>
    <col min="11532" max="11532" width="10.75" style="6" customWidth="1"/>
    <col min="11533" max="11533" width="9.875" style="6" customWidth="1"/>
    <col min="11534" max="11538" width="14.375" style="6" customWidth="1"/>
    <col min="11539" max="11542" width="17.75" style="6" customWidth="1"/>
    <col min="11543" max="11543" width="11.5" style="6" customWidth="1"/>
    <col min="11544" max="11544" width="14.125" style="6" bestFit="1" customWidth="1"/>
    <col min="11545" max="11776" width="9" style="6"/>
    <col min="11777" max="11777" width="10.875" style="6" customWidth="1"/>
    <col min="11778" max="11787" width="14.375" style="6" customWidth="1"/>
    <col min="11788" max="11788" width="10.75" style="6" customWidth="1"/>
    <col min="11789" max="11789" width="9.875" style="6" customWidth="1"/>
    <col min="11790" max="11794" width="14.375" style="6" customWidth="1"/>
    <col min="11795" max="11798" width="17.75" style="6" customWidth="1"/>
    <col min="11799" max="11799" width="11.5" style="6" customWidth="1"/>
    <col min="11800" max="11800" width="14.125" style="6" bestFit="1" customWidth="1"/>
    <col min="11801" max="12032" width="9" style="6"/>
    <col min="12033" max="12033" width="10.875" style="6" customWidth="1"/>
    <col min="12034" max="12043" width="14.375" style="6" customWidth="1"/>
    <col min="12044" max="12044" width="10.75" style="6" customWidth="1"/>
    <col min="12045" max="12045" width="9.875" style="6" customWidth="1"/>
    <col min="12046" max="12050" width="14.375" style="6" customWidth="1"/>
    <col min="12051" max="12054" width="17.75" style="6" customWidth="1"/>
    <col min="12055" max="12055" width="11.5" style="6" customWidth="1"/>
    <col min="12056" max="12056" width="14.125" style="6" bestFit="1" customWidth="1"/>
    <col min="12057" max="12288" width="9" style="6"/>
    <col min="12289" max="12289" width="10.875" style="6" customWidth="1"/>
    <col min="12290" max="12299" width="14.375" style="6" customWidth="1"/>
    <col min="12300" max="12300" width="10.75" style="6" customWidth="1"/>
    <col min="12301" max="12301" width="9.875" style="6" customWidth="1"/>
    <col min="12302" max="12306" width="14.375" style="6" customWidth="1"/>
    <col min="12307" max="12310" width="17.75" style="6" customWidth="1"/>
    <col min="12311" max="12311" width="11.5" style="6" customWidth="1"/>
    <col min="12312" max="12312" width="14.125" style="6" bestFit="1" customWidth="1"/>
    <col min="12313" max="12544" width="9" style="6"/>
    <col min="12545" max="12545" width="10.875" style="6" customWidth="1"/>
    <col min="12546" max="12555" width="14.375" style="6" customWidth="1"/>
    <col min="12556" max="12556" width="10.75" style="6" customWidth="1"/>
    <col min="12557" max="12557" width="9.875" style="6" customWidth="1"/>
    <col min="12558" max="12562" width="14.375" style="6" customWidth="1"/>
    <col min="12563" max="12566" width="17.75" style="6" customWidth="1"/>
    <col min="12567" max="12567" width="11.5" style="6" customWidth="1"/>
    <col min="12568" max="12568" width="14.125" style="6" bestFit="1" customWidth="1"/>
    <col min="12569" max="12800" width="9" style="6"/>
    <col min="12801" max="12801" width="10.875" style="6" customWidth="1"/>
    <col min="12802" max="12811" width="14.375" style="6" customWidth="1"/>
    <col min="12812" max="12812" width="10.75" style="6" customWidth="1"/>
    <col min="12813" max="12813" width="9.875" style="6" customWidth="1"/>
    <col min="12814" max="12818" width="14.375" style="6" customWidth="1"/>
    <col min="12819" max="12822" width="17.75" style="6" customWidth="1"/>
    <col min="12823" max="12823" width="11.5" style="6" customWidth="1"/>
    <col min="12824" max="12824" width="14.125" style="6" bestFit="1" customWidth="1"/>
    <col min="12825" max="13056" width="9" style="6"/>
    <col min="13057" max="13057" width="10.875" style="6" customWidth="1"/>
    <col min="13058" max="13067" width="14.375" style="6" customWidth="1"/>
    <col min="13068" max="13068" width="10.75" style="6" customWidth="1"/>
    <col min="13069" max="13069" width="9.875" style="6" customWidth="1"/>
    <col min="13070" max="13074" width="14.375" style="6" customWidth="1"/>
    <col min="13075" max="13078" width="17.75" style="6" customWidth="1"/>
    <col min="13079" max="13079" width="11.5" style="6" customWidth="1"/>
    <col min="13080" max="13080" width="14.125" style="6" bestFit="1" customWidth="1"/>
    <col min="13081" max="13312" width="9" style="6"/>
    <col min="13313" max="13313" width="10.875" style="6" customWidth="1"/>
    <col min="13314" max="13323" width="14.375" style="6" customWidth="1"/>
    <col min="13324" max="13324" width="10.75" style="6" customWidth="1"/>
    <col min="13325" max="13325" width="9.875" style="6" customWidth="1"/>
    <col min="13326" max="13330" width="14.375" style="6" customWidth="1"/>
    <col min="13331" max="13334" width="17.75" style="6" customWidth="1"/>
    <col min="13335" max="13335" width="11.5" style="6" customWidth="1"/>
    <col min="13336" max="13336" width="14.125" style="6" bestFit="1" customWidth="1"/>
    <col min="13337" max="13568" width="9" style="6"/>
    <col min="13569" max="13569" width="10.875" style="6" customWidth="1"/>
    <col min="13570" max="13579" width="14.375" style="6" customWidth="1"/>
    <col min="13580" max="13580" width="10.75" style="6" customWidth="1"/>
    <col min="13581" max="13581" width="9.875" style="6" customWidth="1"/>
    <col min="13582" max="13586" width="14.375" style="6" customWidth="1"/>
    <col min="13587" max="13590" width="17.75" style="6" customWidth="1"/>
    <col min="13591" max="13591" width="11.5" style="6" customWidth="1"/>
    <col min="13592" max="13592" width="14.125" style="6" bestFit="1" customWidth="1"/>
    <col min="13593" max="13824" width="9" style="6"/>
    <col min="13825" max="13825" width="10.875" style="6" customWidth="1"/>
    <col min="13826" max="13835" width="14.375" style="6" customWidth="1"/>
    <col min="13836" max="13836" width="10.75" style="6" customWidth="1"/>
    <col min="13837" max="13837" width="9.875" style="6" customWidth="1"/>
    <col min="13838" max="13842" width="14.375" style="6" customWidth="1"/>
    <col min="13843" max="13846" width="17.75" style="6" customWidth="1"/>
    <col min="13847" max="13847" width="11.5" style="6" customWidth="1"/>
    <col min="13848" max="13848" width="14.125" style="6" bestFit="1" customWidth="1"/>
    <col min="13849" max="14080" width="9" style="6"/>
    <col min="14081" max="14081" width="10.875" style="6" customWidth="1"/>
    <col min="14082" max="14091" width="14.375" style="6" customWidth="1"/>
    <col min="14092" max="14092" width="10.75" style="6" customWidth="1"/>
    <col min="14093" max="14093" width="9.875" style="6" customWidth="1"/>
    <col min="14094" max="14098" width="14.375" style="6" customWidth="1"/>
    <col min="14099" max="14102" width="17.75" style="6" customWidth="1"/>
    <col min="14103" max="14103" width="11.5" style="6" customWidth="1"/>
    <col min="14104" max="14104" width="14.125" style="6" bestFit="1" customWidth="1"/>
    <col min="14105" max="14336" width="9" style="6"/>
    <col min="14337" max="14337" width="10.875" style="6" customWidth="1"/>
    <col min="14338" max="14347" width="14.375" style="6" customWidth="1"/>
    <col min="14348" max="14348" width="10.75" style="6" customWidth="1"/>
    <col min="14349" max="14349" width="9.875" style="6" customWidth="1"/>
    <col min="14350" max="14354" width="14.375" style="6" customWidth="1"/>
    <col min="14355" max="14358" width="17.75" style="6" customWidth="1"/>
    <col min="14359" max="14359" width="11.5" style="6" customWidth="1"/>
    <col min="14360" max="14360" width="14.125" style="6" bestFit="1" customWidth="1"/>
    <col min="14361" max="14592" width="9" style="6"/>
    <col min="14593" max="14593" width="10.875" style="6" customWidth="1"/>
    <col min="14594" max="14603" width="14.375" style="6" customWidth="1"/>
    <col min="14604" max="14604" width="10.75" style="6" customWidth="1"/>
    <col min="14605" max="14605" width="9.875" style="6" customWidth="1"/>
    <col min="14606" max="14610" width="14.375" style="6" customWidth="1"/>
    <col min="14611" max="14614" width="17.75" style="6" customWidth="1"/>
    <col min="14615" max="14615" width="11.5" style="6" customWidth="1"/>
    <col min="14616" max="14616" width="14.125" style="6" bestFit="1" customWidth="1"/>
    <col min="14617" max="14848" width="9" style="6"/>
    <col min="14849" max="14849" width="10.875" style="6" customWidth="1"/>
    <col min="14850" max="14859" width="14.375" style="6" customWidth="1"/>
    <col min="14860" max="14860" width="10.75" style="6" customWidth="1"/>
    <col min="14861" max="14861" width="9.875" style="6" customWidth="1"/>
    <col min="14862" max="14866" width="14.375" style="6" customWidth="1"/>
    <col min="14867" max="14870" width="17.75" style="6" customWidth="1"/>
    <col min="14871" max="14871" width="11.5" style="6" customWidth="1"/>
    <col min="14872" max="14872" width="14.125" style="6" bestFit="1" customWidth="1"/>
    <col min="14873" max="15104" width="9" style="6"/>
    <col min="15105" max="15105" width="10.875" style="6" customWidth="1"/>
    <col min="15106" max="15115" width="14.375" style="6" customWidth="1"/>
    <col min="15116" max="15116" width="10.75" style="6" customWidth="1"/>
    <col min="15117" max="15117" width="9.875" style="6" customWidth="1"/>
    <col min="15118" max="15122" width="14.375" style="6" customWidth="1"/>
    <col min="15123" max="15126" width="17.75" style="6" customWidth="1"/>
    <col min="15127" max="15127" width="11.5" style="6" customWidth="1"/>
    <col min="15128" max="15128" width="14.125" style="6" bestFit="1" customWidth="1"/>
    <col min="15129" max="15360" width="9" style="6"/>
    <col min="15361" max="15361" width="10.875" style="6" customWidth="1"/>
    <col min="15362" max="15371" width="14.375" style="6" customWidth="1"/>
    <col min="15372" max="15372" width="10.75" style="6" customWidth="1"/>
    <col min="15373" max="15373" width="9.875" style="6" customWidth="1"/>
    <col min="15374" max="15378" width="14.375" style="6" customWidth="1"/>
    <col min="15379" max="15382" width="17.75" style="6" customWidth="1"/>
    <col min="15383" max="15383" width="11.5" style="6" customWidth="1"/>
    <col min="15384" max="15384" width="14.125" style="6" bestFit="1" customWidth="1"/>
    <col min="15385" max="15616" width="9" style="6"/>
    <col min="15617" max="15617" width="10.875" style="6" customWidth="1"/>
    <col min="15618" max="15627" width="14.375" style="6" customWidth="1"/>
    <col min="15628" max="15628" width="10.75" style="6" customWidth="1"/>
    <col min="15629" max="15629" width="9.875" style="6" customWidth="1"/>
    <col min="15630" max="15634" width="14.375" style="6" customWidth="1"/>
    <col min="15635" max="15638" width="17.75" style="6" customWidth="1"/>
    <col min="15639" max="15639" width="11.5" style="6" customWidth="1"/>
    <col min="15640" max="15640" width="14.125" style="6" bestFit="1" customWidth="1"/>
    <col min="15641" max="15872" width="9" style="6"/>
    <col min="15873" max="15873" width="10.875" style="6" customWidth="1"/>
    <col min="15874" max="15883" width="14.375" style="6" customWidth="1"/>
    <col min="15884" max="15884" width="10.75" style="6" customWidth="1"/>
    <col min="15885" max="15885" width="9.875" style="6" customWidth="1"/>
    <col min="15886" max="15890" width="14.375" style="6" customWidth="1"/>
    <col min="15891" max="15894" width="17.75" style="6" customWidth="1"/>
    <col min="15895" max="15895" width="11.5" style="6" customWidth="1"/>
    <col min="15896" max="15896" width="14.125" style="6" bestFit="1" customWidth="1"/>
    <col min="15897" max="16128" width="9" style="6"/>
    <col min="16129" max="16129" width="10.875" style="6" customWidth="1"/>
    <col min="16130" max="16139" width="14.375" style="6" customWidth="1"/>
    <col min="16140" max="16140" width="10.75" style="6" customWidth="1"/>
    <col min="16141" max="16141" width="9.875" style="6" customWidth="1"/>
    <col min="16142" max="16146" width="14.375" style="6" customWidth="1"/>
    <col min="16147" max="16150" width="17.75" style="6" customWidth="1"/>
    <col min="16151" max="16151" width="11.5" style="6" customWidth="1"/>
    <col min="16152" max="16152" width="14.125" style="6" bestFit="1" customWidth="1"/>
    <col min="16153" max="16384" width="9" style="6"/>
  </cols>
  <sheetData>
    <row r="1" spans="1:23" ht="31.5">
      <c r="A1" s="147" t="s">
        <v>3091</v>
      </c>
      <c r="B1" s="1367"/>
      <c r="C1" s="1284"/>
      <c r="D1" s="841"/>
      <c r="E1" s="1284"/>
      <c r="F1" s="839"/>
      <c r="G1" s="147"/>
      <c r="H1" s="841"/>
      <c r="I1" s="841"/>
      <c r="J1" s="841"/>
      <c r="K1" s="841"/>
      <c r="L1" s="839"/>
      <c r="M1" s="147" t="s">
        <v>3092</v>
      </c>
      <c r="N1" s="1367"/>
      <c r="O1" s="1284"/>
      <c r="P1" s="841"/>
      <c r="Q1" s="1284"/>
      <c r="R1" s="841"/>
      <c r="S1" s="147"/>
      <c r="T1" s="1451"/>
      <c r="U1" s="1451"/>
      <c r="V1" s="1451"/>
      <c r="W1" s="839"/>
    </row>
    <row r="2" spans="1:23" ht="25.5">
      <c r="A2" s="833" t="s">
        <v>3093</v>
      </c>
      <c r="B2" s="1368" t="s">
        <v>3094</v>
      </c>
      <c r="C2" s="1434"/>
      <c r="D2" s="1452"/>
      <c r="E2" s="1434"/>
      <c r="F2" s="839"/>
      <c r="G2" s="1368"/>
      <c r="H2" s="1452"/>
      <c r="I2" s="1452"/>
      <c r="J2" s="1452"/>
      <c r="K2" s="1452"/>
      <c r="L2" s="833" t="s">
        <v>3095</v>
      </c>
      <c r="M2" s="833" t="s">
        <v>3093</v>
      </c>
      <c r="N2" s="2533" t="s">
        <v>1888</v>
      </c>
      <c r="O2" s="2533"/>
      <c r="P2" s="2533"/>
      <c r="Q2" s="2533"/>
      <c r="R2" s="2533"/>
      <c r="S2" s="1368"/>
      <c r="T2" s="1452"/>
      <c r="U2" s="1452"/>
      <c r="V2" s="1452"/>
      <c r="W2" s="1055" t="s">
        <v>3096</v>
      </c>
    </row>
    <row r="3" spans="1:23" ht="69" customHeight="1">
      <c r="A3" s="1394" t="s">
        <v>3097</v>
      </c>
      <c r="B3" s="1395" t="s">
        <v>3098</v>
      </c>
      <c r="C3" s="1395" t="s">
        <v>3099</v>
      </c>
      <c r="D3" s="1395" t="s">
        <v>3100</v>
      </c>
      <c r="E3" s="1395" t="s">
        <v>3101</v>
      </c>
      <c r="F3" s="1395" t="s">
        <v>3102</v>
      </c>
      <c r="G3" s="1395" t="s">
        <v>3103</v>
      </c>
      <c r="H3" s="1395" t="s">
        <v>3104</v>
      </c>
      <c r="I3" s="1395" t="s">
        <v>3105</v>
      </c>
      <c r="J3" s="1395" t="s">
        <v>3106</v>
      </c>
      <c r="K3" s="1395" t="s">
        <v>3107</v>
      </c>
      <c r="L3" s="1453" t="s">
        <v>1889</v>
      </c>
      <c r="M3" s="1394" t="s">
        <v>3097</v>
      </c>
      <c r="N3" s="1395" t="s">
        <v>3108</v>
      </c>
      <c r="O3" s="1395" t="s">
        <v>3109</v>
      </c>
      <c r="P3" s="1395" t="s">
        <v>3110</v>
      </c>
      <c r="Q3" s="1395" t="s">
        <v>3111</v>
      </c>
      <c r="R3" s="1395" t="s">
        <v>3112</v>
      </c>
      <c r="S3" s="1395" t="s">
        <v>3113</v>
      </c>
      <c r="T3" s="1395" t="s">
        <v>3114</v>
      </c>
      <c r="U3" s="1395" t="s">
        <v>3115</v>
      </c>
      <c r="V3" s="1395" t="s">
        <v>3116</v>
      </c>
      <c r="W3" s="1453" t="s">
        <v>1889</v>
      </c>
    </row>
    <row r="4" spans="1:23" ht="20.100000000000001" customHeight="1">
      <c r="A4" s="202">
        <v>2004</v>
      </c>
      <c r="B4" s="1454">
        <v>7281484.2160000009</v>
      </c>
      <c r="C4" s="1454">
        <v>13845848.109000003</v>
      </c>
      <c r="D4" s="1454">
        <v>1464727.6769999999</v>
      </c>
      <c r="E4" s="1454">
        <v>8440131.8399999999</v>
      </c>
      <c r="F4" s="1454">
        <v>1213216.852</v>
      </c>
      <c r="G4" s="1454">
        <v>32924505.832000002</v>
      </c>
      <c r="H4" s="1454">
        <v>10119403.249</v>
      </c>
      <c r="I4" s="1454">
        <v>26340060.789000001</v>
      </c>
      <c r="J4" s="1454">
        <v>5060143.1629999997</v>
      </c>
      <c r="K4" s="1454">
        <v>6228447.2400000002</v>
      </c>
      <c r="L4" s="210">
        <v>2004</v>
      </c>
      <c r="M4" s="202">
        <v>2004</v>
      </c>
      <c r="N4" s="1455">
        <v>2477712.14</v>
      </c>
      <c r="O4" s="1455">
        <v>2712261.1280000005</v>
      </c>
      <c r="P4" s="1455">
        <v>16247535.438999999</v>
      </c>
      <c r="Q4" s="1455">
        <v>747833.38600000006</v>
      </c>
      <c r="R4" s="1455">
        <v>10408090.907000002</v>
      </c>
      <c r="S4" s="1454">
        <v>2976173.1889999998</v>
      </c>
      <c r="T4" s="1454">
        <v>1590766.074</v>
      </c>
      <c r="U4" s="1454">
        <v>478744.4</v>
      </c>
      <c r="V4" s="1454">
        <v>150557085.63</v>
      </c>
      <c r="W4" s="210">
        <v>2004</v>
      </c>
    </row>
    <row r="5" spans="1:23" ht="20.100000000000001" customHeight="1">
      <c r="A5" s="202">
        <v>2005</v>
      </c>
      <c r="B5" s="1454">
        <v>7473445</v>
      </c>
      <c r="C5" s="1454">
        <v>13018717</v>
      </c>
      <c r="D5" s="1454">
        <v>1499433</v>
      </c>
      <c r="E5" s="1454">
        <v>8403936</v>
      </c>
      <c r="F5" s="1454">
        <v>1277103</v>
      </c>
      <c r="G5" s="1454">
        <v>33994166</v>
      </c>
      <c r="H5" s="1454">
        <v>9829189</v>
      </c>
      <c r="I5" s="1454">
        <v>28128499</v>
      </c>
      <c r="J5" s="1454">
        <v>5412485</v>
      </c>
      <c r="K5" s="1454">
        <v>6818444</v>
      </c>
      <c r="L5" s="210">
        <v>2005</v>
      </c>
      <c r="M5" s="202">
        <v>2005</v>
      </c>
      <c r="N5" s="1455">
        <v>2265074</v>
      </c>
      <c r="O5" s="1455">
        <v>2811252</v>
      </c>
      <c r="P5" s="1455">
        <v>19916586</v>
      </c>
      <c r="Q5" s="1455">
        <v>795610</v>
      </c>
      <c r="R5" s="1455">
        <v>11431291</v>
      </c>
      <c r="S5" s="1454">
        <v>3276241</v>
      </c>
      <c r="T5" s="1454">
        <v>1638156</v>
      </c>
      <c r="U5" s="1454">
        <v>499353</v>
      </c>
      <c r="V5" s="1454">
        <v>158488980</v>
      </c>
      <c r="W5" s="210">
        <v>2005</v>
      </c>
    </row>
    <row r="6" spans="1:23" ht="20.100000000000001" customHeight="1">
      <c r="A6" s="202">
        <v>2006</v>
      </c>
      <c r="B6" s="1454">
        <v>7636285</v>
      </c>
      <c r="C6" s="1454">
        <v>12243227</v>
      </c>
      <c r="D6" s="1454">
        <v>1504591</v>
      </c>
      <c r="E6" s="1454">
        <v>8467923</v>
      </c>
      <c r="F6" s="1454">
        <v>1308383</v>
      </c>
      <c r="G6" s="1454">
        <v>34937407</v>
      </c>
      <c r="H6" s="1454">
        <v>10319173</v>
      </c>
      <c r="I6" s="1454">
        <v>29657199</v>
      </c>
      <c r="J6" s="1454">
        <v>5750380</v>
      </c>
      <c r="K6" s="1454">
        <v>7641812</v>
      </c>
      <c r="L6" s="210">
        <v>2006</v>
      </c>
      <c r="M6" s="202">
        <v>2006</v>
      </c>
      <c r="N6" s="1455">
        <v>1995812</v>
      </c>
      <c r="O6" s="1455">
        <v>2919165</v>
      </c>
      <c r="P6" s="1455">
        <v>22772460</v>
      </c>
      <c r="Q6" s="1455">
        <v>842106</v>
      </c>
      <c r="R6" s="1455">
        <v>12140394</v>
      </c>
      <c r="S6" s="1454">
        <v>3632194</v>
      </c>
      <c r="T6" s="1454">
        <v>1698360</v>
      </c>
      <c r="U6" s="1454">
        <v>505507</v>
      </c>
      <c r="V6" s="1454">
        <v>165972378</v>
      </c>
      <c r="W6" s="210">
        <v>2006</v>
      </c>
    </row>
    <row r="7" spans="1:23" ht="20.100000000000001" customHeight="1">
      <c r="A7" s="202">
        <v>2007</v>
      </c>
      <c r="B7" s="1454">
        <v>7821553</v>
      </c>
      <c r="C7" s="1454">
        <v>12016707</v>
      </c>
      <c r="D7" s="1454">
        <v>1557690</v>
      </c>
      <c r="E7" s="1454">
        <v>8452601</v>
      </c>
      <c r="F7" s="1454">
        <v>1349713</v>
      </c>
      <c r="G7" s="1454">
        <v>36567621</v>
      </c>
      <c r="H7" s="1454">
        <v>11104987</v>
      </c>
      <c r="I7" s="1454">
        <v>32832202</v>
      </c>
      <c r="J7" s="1454">
        <v>6126424</v>
      </c>
      <c r="K7" s="1454">
        <v>8485521</v>
      </c>
      <c r="L7" s="210">
        <v>2007</v>
      </c>
      <c r="M7" s="202">
        <v>2007</v>
      </c>
      <c r="N7" s="1455">
        <v>2051186</v>
      </c>
      <c r="O7" s="1455">
        <v>3200455</v>
      </c>
      <c r="P7" s="1455">
        <v>25112282</v>
      </c>
      <c r="Q7" s="1455">
        <v>894139</v>
      </c>
      <c r="R7" s="1455">
        <v>12942168.4</v>
      </c>
      <c r="S7" s="1455">
        <v>4171285.4</v>
      </c>
      <c r="T7" s="1455">
        <v>1738272.4</v>
      </c>
      <c r="U7" s="1455">
        <v>547879.4</v>
      </c>
      <c r="V7" s="1454">
        <v>176972683.59999999</v>
      </c>
      <c r="W7" s="210">
        <v>2007</v>
      </c>
    </row>
    <row r="8" spans="1:23" ht="20.100000000000001" customHeight="1">
      <c r="A8" s="202">
        <v>2008</v>
      </c>
      <c r="B8" s="1454">
        <v>7786078</v>
      </c>
      <c r="C8" s="1454">
        <v>11716931</v>
      </c>
      <c r="D8" s="1454">
        <v>1584625</v>
      </c>
      <c r="E8" s="1454">
        <v>8343418</v>
      </c>
      <c r="F8" s="1454">
        <v>1447136</v>
      </c>
      <c r="G8" s="1454">
        <v>38990325</v>
      </c>
      <c r="H8" s="1454">
        <v>11407989</v>
      </c>
      <c r="I8" s="1454">
        <v>33841622</v>
      </c>
      <c r="J8" s="1454">
        <v>6575676</v>
      </c>
      <c r="K8" s="1454">
        <v>8506116</v>
      </c>
      <c r="L8" s="210">
        <v>2008</v>
      </c>
      <c r="M8" s="202">
        <v>2008</v>
      </c>
      <c r="N8" s="1455">
        <v>1300849.895</v>
      </c>
      <c r="O8" s="1455">
        <v>3788809.3380000005</v>
      </c>
      <c r="P8" s="1455">
        <v>27484920.869000003</v>
      </c>
      <c r="Q8" s="1455">
        <v>1937699.1889999998</v>
      </c>
      <c r="R8" s="1455">
        <v>12900113.792000001</v>
      </c>
      <c r="S8" s="1455">
        <v>4881640.4840000002</v>
      </c>
      <c r="T8" s="1455">
        <v>1759633.2819999997</v>
      </c>
      <c r="U8" s="1455">
        <v>541315.63899999997</v>
      </c>
      <c r="V8" s="1455">
        <v>184794897</v>
      </c>
      <c r="W8" s="210">
        <v>2008</v>
      </c>
    </row>
    <row r="9" spans="1:23" ht="20.100000000000001" customHeight="1">
      <c r="A9" s="202">
        <v>2009</v>
      </c>
      <c r="B9" s="1454">
        <v>7990424.0460000001</v>
      </c>
      <c r="C9" s="1454">
        <v>11543200.278999999</v>
      </c>
      <c r="D9" s="1454">
        <v>1588816.1930000002</v>
      </c>
      <c r="E9" s="1454">
        <v>8144812.9010000005</v>
      </c>
      <c r="F9" s="1454">
        <v>1465849.1440000003</v>
      </c>
      <c r="G9" s="1454">
        <v>40063496.580000006</v>
      </c>
      <c r="H9" s="1454">
        <v>11230105.867000001</v>
      </c>
      <c r="I9" s="1454">
        <v>35148660.031000003</v>
      </c>
      <c r="J9" s="1454">
        <v>6492321.8320000013</v>
      </c>
      <c r="K9" s="1454">
        <v>8452851.2070000004</v>
      </c>
      <c r="L9" s="210">
        <v>2009</v>
      </c>
      <c r="M9" s="202">
        <v>2009</v>
      </c>
      <c r="N9" s="1455">
        <v>708750.24700000009</v>
      </c>
      <c r="O9" s="1455">
        <v>3993565.1230000006</v>
      </c>
      <c r="P9" s="1455">
        <v>28512262.242999997</v>
      </c>
      <c r="Q9" s="1455">
        <v>2593207.9209999996</v>
      </c>
      <c r="R9" s="1455">
        <v>11959143.271000002</v>
      </c>
      <c r="S9" s="1455">
        <v>5182224.3159999987</v>
      </c>
      <c r="T9" s="1455">
        <v>1692558.4110000001</v>
      </c>
      <c r="U9" s="1455">
        <v>486989.61900000001</v>
      </c>
      <c r="V9" s="1455">
        <v>187249239.23100004</v>
      </c>
      <c r="W9" s="210">
        <v>2009</v>
      </c>
    </row>
    <row r="10" spans="1:23" ht="20.100000000000001" customHeight="1">
      <c r="A10" s="202">
        <v>2010</v>
      </c>
      <c r="B10" s="1454">
        <v>8736565.4839999992</v>
      </c>
      <c r="C10" s="1454">
        <v>12361618.483000003</v>
      </c>
      <c r="D10" s="1454">
        <v>1754361.9430000002</v>
      </c>
      <c r="E10" s="1454">
        <v>8459936.8990000002</v>
      </c>
      <c r="F10" s="1454">
        <v>1558824.3650000002</v>
      </c>
      <c r="G10" s="1454">
        <v>43213196.451000005</v>
      </c>
      <c r="H10" s="1454">
        <v>11619995.284999998</v>
      </c>
      <c r="I10" s="1454">
        <v>41833962.303000003</v>
      </c>
      <c r="J10" s="1454">
        <v>7650775.318</v>
      </c>
      <c r="K10" s="1454">
        <v>10903461.254999999</v>
      </c>
      <c r="L10" s="210">
        <v>2010</v>
      </c>
      <c r="M10" s="202">
        <v>2010</v>
      </c>
      <c r="N10" s="1455">
        <v>793213.52500000002</v>
      </c>
      <c r="O10" s="1455">
        <v>4609257.415</v>
      </c>
      <c r="P10" s="1455">
        <v>32350381.300000001</v>
      </c>
      <c r="Q10" s="1455">
        <v>2975862.3690000004</v>
      </c>
      <c r="R10" s="1455">
        <v>14787834.428000001</v>
      </c>
      <c r="S10" s="1455">
        <v>5419179.9819999998</v>
      </c>
      <c r="T10" s="1455">
        <v>1873793.0520000001</v>
      </c>
      <c r="U10" s="1455">
        <v>544423.33600000001</v>
      </c>
      <c r="V10" s="1455">
        <v>211446643.19300002</v>
      </c>
      <c r="W10" s="210">
        <v>2010</v>
      </c>
    </row>
    <row r="11" spans="1:23" ht="20.100000000000001" customHeight="1">
      <c r="A11" s="202">
        <v>2011</v>
      </c>
      <c r="B11" s="1454">
        <v>9268032</v>
      </c>
      <c r="C11" s="1454">
        <v>12779016</v>
      </c>
      <c r="D11" s="1454">
        <v>1779596</v>
      </c>
      <c r="E11" s="1454">
        <v>8758811</v>
      </c>
      <c r="F11" s="1454">
        <v>1542613</v>
      </c>
      <c r="G11" s="1454">
        <v>48142390</v>
      </c>
      <c r="H11" s="1454">
        <v>11821835</v>
      </c>
      <c r="I11" s="1454">
        <v>46225677</v>
      </c>
      <c r="J11" s="1454">
        <v>8157747</v>
      </c>
      <c r="K11" s="1454">
        <v>12635962</v>
      </c>
      <c r="L11" s="210">
        <v>2011</v>
      </c>
      <c r="M11" s="202">
        <v>2011</v>
      </c>
      <c r="N11" s="1455">
        <v>910946</v>
      </c>
      <c r="O11" s="1455">
        <v>5051560</v>
      </c>
      <c r="P11" s="1455">
        <v>35155336</v>
      </c>
      <c r="Q11" s="1455">
        <v>2732166</v>
      </c>
      <c r="R11" s="1455">
        <v>16471822</v>
      </c>
      <c r="S11" s="1455">
        <v>5787304</v>
      </c>
      <c r="T11" s="1455">
        <v>1927332</v>
      </c>
      <c r="U11" s="1455">
        <v>553079</v>
      </c>
      <c r="V11" s="1455">
        <v>229701207</v>
      </c>
      <c r="W11" s="210">
        <v>2011</v>
      </c>
    </row>
    <row r="12" spans="1:23" ht="20.100000000000001" customHeight="1">
      <c r="A12" s="202">
        <v>2012</v>
      </c>
      <c r="B12" s="1454">
        <v>9792880.7750000004</v>
      </c>
      <c r="C12" s="1454">
        <v>12723373.742999999</v>
      </c>
      <c r="D12" s="1454">
        <v>1771977.1040000001</v>
      </c>
      <c r="E12" s="1454">
        <v>8513143.9260000009</v>
      </c>
      <c r="F12" s="1454">
        <v>1537844.7439999999</v>
      </c>
      <c r="G12" s="1454">
        <v>50539522.483999997</v>
      </c>
      <c r="H12" s="1454">
        <v>10927942.013</v>
      </c>
      <c r="I12" s="1454">
        <v>45675835.730999991</v>
      </c>
      <c r="J12" s="1454">
        <v>8322460.0810000002</v>
      </c>
      <c r="K12" s="1454">
        <v>13554602.510999998</v>
      </c>
      <c r="L12" s="210">
        <v>2012</v>
      </c>
      <c r="M12" s="202">
        <v>2012</v>
      </c>
      <c r="N12" s="1455">
        <v>928898.86300000001</v>
      </c>
      <c r="O12" s="1455">
        <v>5151053.01</v>
      </c>
      <c r="P12" s="1455">
        <v>37681597.542000003</v>
      </c>
      <c r="Q12" s="1455">
        <v>3191567.0929999999</v>
      </c>
      <c r="R12" s="1455">
        <v>17041508.279000003</v>
      </c>
      <c r="S12" s="1455">
        <v>5643224.023</v>
      </c>
      <c r="T12" s="1455">
        <v>1890200.1159999997</v>
      </c>
      <c r="U12" s="1455">
        <v>557680.86300000001</v>
      </c>
      <c r="V12" s="1455">
        <v>235445312.90099999</v>
      </c>
      <c r="W12" s="210">
        <v>2012</v>
      </c>
    </row>
    <row r="13" spans="1:23" ht="20.100000000000001" customHeight="1">
      <c r="A13" s="202">
        <v>2013</v>
      </c>
      <c r="B13" s="1454">
        <v>10018478.098999999</v>
      </c>
      <c r="C13" s="1454">
        <v>12428654.898999998</v>
      </c>
      <c r="D13" s="1454">
        <v>1858880.7460000003</v>
      </c>
      <c r="E13" s="1454">
        <v>8689558.6269999985</v>
      </c>
      <c r="F13" s="1454">
        <v>1480562.051</v>
      </c>
      <c r="G13" s="1454">
        <v>52112316.533999994</v>
      </c>
      <c r="H13" s="1454">
        <v>11236440.982999999</v>
      </c>
      <c r="I13" s="1454">
        <v>46466613.019000001</v>
      </c>
      <c r="J13" s="1454">
        <v>8479271.6750000007</v>
      </c>
      <c r="K13" s="1454">
        <v>14262025.321</v>
      </c>
      <c r="L13" s="210">
        <v>2013</v>
      </c>
      <c r="M13" s="202">
        <v>2013</v>
      </c>
      <c r="N13" s="1455">
        <v>887415.2379999999</v>
      </c>
      <c r="O13" s="1455">
        <v>5088700.6260000002</v>
      </c>
      <c r="P13" s="1455">
        <v>38678769.498999998</v>
      </c>
      <c r="Q13" s="1455">
        <v>4948416.1160000013</v>
      </c>
      <c r="R13" s="1455">
        <v>17588169.466000002</v>
      </c>
      <c r="S13" s="1455">
        <v>5387979.4919999996</v>
      </c>
      <c r="T13" s="1455">
        <v>2118916.4359999998</v>
      </c>
      <c r="U13" s="1455">
        <v>570257.96199999994</v>
      </c>
      <c r="V13" s="1455">
        <v>242301426.789</v>
      </c>
      <c r="W13" s="210">
        <v>2013</v>
      </c>
    </row>
    <row r="14" spans="1:23" ht="20.100000000000001" customHeight="1">
      <c r="A14" s="202">
        <v>2014</v>
      </c>
      <c r="B14" s="1454">
        <v>10105218.852</v>
      </c>
      <c r="C14" s="1454">
        <v>11965253.908</v>
      </c>
      <c r="D14" s="1454">
        <v>1927731.0359999998</v>
      </c>
      <c r="E14" s="1454">
        <v>8547863.438000001</v>
      </c>
      <c r="F14" s="1454">
        <v>1432505.673</v>
      </c>
      <c r="G14" s="1454">
        <v>54992166.784000002</v>
      </c>
      <c r="H14" s="1454">
        <v>11642679.563999999</v>
      </c>
      <c r="I14" s="1454">
        <v>48790672.068000004</v>
      </c>
      <c r="J14" s="1454">
        <v>8613090.1649999991</v>
      </c>
      <c r="K14" s="1454">
        <v>14960420.449999999</v>
      </c>
      <c r="L14" s="210">
        <v>2014</v>
      </c>
      <c r="M14" s="202">
        <v>2014</v>
      </c>
      <c r="N14" s="1455">
        <v>699379.90899999999</v>
      </c>
      <c r="O14" s="1455">
        <v>5222060.9419999998</v>
      </c>
      <c r="P14" s="1455">
        <v>38698784.634999998</v>
      </c>
      <c r="Q14" s="1455">
        <v>5054536.2929999996</v>
      </c>
      <c r="R14" s="1455">
        <v>18334344.491</v>
      </c>
      <c r="S14" s="1455">
        <v>5679766.8959999997</v>
      </c>
      <c r="T14" s="1455">
        <v>2265056.84</v>
      </c>
      <c r="U14" s="1455">
        <v>558700.74199999997</v>
      </c>
      <c r="V14" s="1455">
        <v>249490233.68599999</v>
      </c>
      <c r="W14" s="210">
        <v>2014</v>
      </c>
    </row>
    <row r="15" spans="1:23" ht="20.100000000000001" customHeight="1">
      <c r="A15" s="202">
        <v>2015</v>
      </c>
      <c r="B15" s="1454">
        <v>10485097</v>
      </c>
      <c r="C15" s="1454">
        <v>11604490</v>
      </c>
      <c r="D15" s="1454">
        <v>1903958</v>
      </c>
      <c r="E15" s="1454">
        <v>8521616</v>
      </c>
      <c r="F15" s="1454">
        <v>1410969</v>
      </c>
      <c r="G15" s="1454">
        <v>55660380</v>
      </c>
      <c r="H15" s="1454">
        <v>12022646</v>
      </c>
      <c r="I15" s="1454">
        <v>46191526</v>
      </c>
      <c r="J15" s="1454">
        <v>8723716</v>
      </c>
      <c r="K15" s="1454">
        <v>15750983</v>
      </c>
      <c r="L15" s="210">
        <v>2015</v>
      </c>
      <c r="M15" s="202">
        <v>2015</v>
      </c>
      <c r="N15" s="1455">
        <v>441025</v>
      </c>
      <c r="O15" s="1455">
        <v>5353309</v>
      </c>
      <c r="P15" s="1455">
        <v>38440881</v>
      </c>
      <c r="Q15" s="1455">
        <v>5615076</v>
      </c>
      <c r="R15" s="1455">
        <v>18468778</v>
      </c>
      <c r="S15" s="1455">
        <v>5821973</v>
      </c>
      <c r="T15" s="1455">
        <v>2392199</v>
      </c>
      <c r="U15" s="1455">
        <v>548564</v>
      </c>
      <c r="V15" s="1455">
        <v>249357185</v>
      </c>
      <c r="W15" s="210">
        <v>2015</v>
      </c>
    </row>
    <row r="16" spans="1:23" ht="20.100000000000001" customHeight="1">
      <c r="A16" s="202">
        <v>2016</v>
      </c>
      <c r="B16" s="1454">
        <v>10998804</v>
      </c>
      <c r="C16" s="1454">
        <v>11425575</v>
      </c>
      <c r="D16" s="1454">
        <v>1917895</v>
      </c>
      <c r="E16" s="1454">
        <v>8615101</v>
      </c>
      <c r="F16" s="1454">
        <v>1398619</v>
      </c>
      <c r="G16" s="1454">
        <v>58483202</v>
      </c>
      <c r="H16" s="1454">
        <v>12575440</v>
      </c>
      <c r="I16" s="1454">
        <v>45004788</v>
      </c>
      <c r="J16" s="1454">
        <v>9037399</v>
      </c>
      <c r="K16" s="1454">
        <v>10096754</v>
      </c>
      <c r="L16" s="210">
        <v>2016</v>
      </c>
      <c r="M16" s="202">
        <v>2016</v>
      </c>
      <c r="N16" s="1455">
        <v>453424</v>
      </c>
      <c r="O16" s="1455">
        <v>5656438</v>
      </c>
      <c r="P16" s="1455">
        <v>44497525</v>
      </c>
      <c r="Q16" s="1455">
        <v>5859907</v>
      </c>
      <c r="R16" s="1455">
        <v>18276571</v>
      </c>
      <c r="S16" s="1455">
        <v>5435471</v>
      </c>
      <c r="T16" s="1455">
        <v>2547145</v>
      </c>
      <c r="U16" s="1455">
        <v>543961</v>
      </c>
      <c r="V16" s="1455">
        <v>252824020</v>
      </c>
      <c r="W16" s="210">
        <v>2016</v>
      </c>
    </row>
    <row r="17" spans="1:25" ht="20.100000000000001" customHeight="1">
      <c r="A17" s="202">
        <v>2017</v>
      </c>
      <c r="B17" s="1454">
        <v>11282454</v>
      </c>
      <c r="C17" s="1454">
        <v>11260606</v>
      </c>
      <c r="D17" s="1454">
        <v>1925029</v>
      </c>
      <c r="E17" s="1454">
        <v>8386402</v>
      </c>
      <c r="F17" s="1454">
        <v>1397293</v>
      </c>
      <c r="G17" s="1454">
        <v>60469128</v>
      </c>
      <c r="H17" s="1454">
        <v>12612253</v>
      </c>
      <c r="I17" s="1454">
        <v>45329277</v>
      </c>
      <c r="J17" s="1454">
        <v>9523399</v>
      </c>
      <c r="K17" s="1454">
        <v>10539701</v>
      </c>
      <c r="L17" s="210">
        <v>2017</v>
      </c>
      <c r="M17" s="202">
        <v>2017</v>
      </c>
      <c r="N17" s="1455">
        <v>489279</v>
      </c>
      <c r="O17" s="1455">
        <v>5801908</v>
      </c>
      <c r="P17" s="1455">
        <v>47699795</v>
      </c>
      <c r="Q17" s="1455">
        <v>5931997.0720000006</v>
      </c>
      <c r="R17" s="1455">
        <v>17903597</v>
      </c>
      <c r="S17" s="1455">
        <v>4420507</v>
      </c>
      <c r="T17" s="1455">
        <v>3408876</v>
      </c>
      <c r="U17" s="1455">
        <v>563328</v>
      </c>
      <c r="V17" s="1455">
        <v>258944828.072</v>
      </c>
      <c r="W17" s="210">
        <v>2017</v>
      </c>
    </row>
    <row r="18" spans="1:25" ht="20.100000000000001" customHeight="1">
      <c r="A18" s="220">
        <v>2018</v>
      </c>
      <c r="B18" s="1456">
        <v>11950259</v>
      </c>
      <c r="C18" s="1456">
        <v>10835400</v>
      </c>
      <c r="D18" s="1456">
        <v>1875012</v>
      </c>
      <c r="E18" s="1456">
        <v>8232375</v>
      </c>
      <c r="F18" s="1456">
        <v>1404465</v>
      </c>
      <c r="G18" s="1456">
        <v>62316445</v>
      </c>
      <c r="H18" s="1456">
        <v>12146890</v>
      </c>
      <c r="I18" s="1456">
        <v>44870195</v>
      </c>
      <c r="J18" s="1456">
        <v>9583821</v>
      </c>
      <c r="K18" s="1456">
        <v>10707169</v>
      </c>
      <c r="L18" s="224">
        <v>2018</v>
      </c>
      <c r="M18" s="220">
        <v>2018</v>
      </c>
      <c r="N18" s="1457">
        <v>432495</v>
      </c>
      <c r="O18" s="1457">
        <v>6413772</v>
      </c>
      <c r="P18" s="1457">
        <v>51105313</v>
      </c>
      <c r="Q18" s="1457">
        <v>6619123</v>
      </c>
      <c r="R18" s="1457">
        <v>17618889</v>
      </c>
      <c r="S18" s="1457">
        <v>4185406</v>
      </c>
      <c r="T18" s="1457">
        <v>4217742</v>
      </c>
      <c r="U18" s="1457">
        <v>585423</v>
      </c>
      <c r="V18" s="1457">
        <v>265100194</v>
      </c>
      <c r="W18" s="224">
        <v>2018</v>
      </c>
      <c r="X18" s="1458"/>
      <c r="Y18" s="1458"/>
    </row>
    <row r="19" spans="1:25" ht="20.100000000000001" customHeight="1">
      <c r="A19" s="202">
        <v>1</v>
      </c>
      <c r="B19" s="1454">
        <v>987506</v>
      </c>
      <c r="C19" s="1454">
        <v>984962</v>
      </c>
      <c r="D19" s="1454">
        <v>180728</v>
      </c>
      <c r="E19" s="1454">
        <v>729961</v>
      </c>
      <c r="F19" s="1454">
        <v>142064</v>
      </c>
      <c r="G19" s="1454">
        <v>5310695</v>
      </c>
      <c r="H19" s="1454">
        <v>979449</v>
      </c>
      <c r="I19" s="1454">
        <v>3878581</v>
      </c>
      <c r="J19" s="1454">
        <v>917339</v>
      </c>
      <c r="K19" s="1454">
        <v>1033578</v>
      </c>
      <c r="L19" s="210">
        <v>1</v>
      </c>
      <c r="M19" s="202">
        <v>1</v>
      </c>
      <c r="N19" s="1455">
        <v>42454</v>
      </c>
      <c r="O19" s="1455">
        <v>553103</v>
      </c>
      <c r="P19" s="1455">
        <v>4146570</v>
      </c>
      <c r="Q19" s="1455">
        <v>573857</v>
      </c>
      <c r="R19" s="1455">
        <v>1572083</v>
      </c>
      <c r="S19" s="1455">
        <v>376455</v>
      </c>
      <c r="T19" s="1455">
        <v>403219</v>
      </c>
      <c r="U19" s="1455">
        <v>53275</v>
      </c>
      <c r="V19" s="1455">
        <v>22865879</v>
      </c>
      <c r="W19" s="210">
        <v>1</v>
      </c>
    </row>
    <row r="20" spans="1:25" ht="20.100000000000001" customHeight="1">
      <c r="A20" s="202">
        <v>2</v>
      </c>
      <c r="B20" s="1454">
        <v>918808</v>
      </c>
      <c r="C20" s="1454">
        <v>931687</v>
      </c>
      <c r="D20" s="1454">
        <v>170714</v>
      </c>
      <c r="E20" s="1454">
        <v>672703</v>
      </c>
      <c r="F20" s="1454">
        <v>140973</v>
      </c>
      <c r="G20" s="1454">
        <v>4844428</v>
      </c>
      <c r="H20" s="1454">
        <v>905870</v>
      </c>
      <c r="I20" s="1454">
        <v>3502259</v>
      </c>
      <c r="J20" s="1454">
        <v>865581</v>
      </c>
      <c r="K20" s="1454">
        <v>1022588</v>
      </c>
      <c r="L20" s="210">
        <v>2</v>
      </c>
      <c r="M20" s="202">
        <v>2</v>
      </c>
      <c r="N20" s="1455">
        <v>38275</v>
      </c>
      <c r="O20" s="1455">
        <v>510537</v>
      </c>
      <c r="P20" s="1455">
        <v>3779249</v>
      </c>
      <c r="Q20" s="1455">
        <v>470024</v>
      </c>
      <c r="R20" s="1455">
        <v>1424202</v>
      </c>
      <c r="S20" s="1455">
        <v>325672</v>
      </c>
      <c r="T20" s="1455">
        <v>403920</v>
      </c>
      <c r="U20" s="1455">
        <v>51155</v>
      </c>
      <c r="V20" s="1455">
        <v>20978644</v>
      </c>
      <c r="W20" s="210">
        <v>2</v>
      </c>
    </row>
    <row r="21" spans="1:25" ht="20.100000000000001" customHeight="1">
      <c r="A21" s="202">
        <v>3</v>
      </c>
      <c r="B21" s="1454">
        <v>908916</v>
      </c>
      <c r="C21" s="1454">
        <v>899474</v>
      </c>
      <c r="D21" s="1454">
        <v>163323</v>
      </c>
      <c r="E21" s="1454">
        <v>704181</v>
      </c>
      <c r="F21" s="1454">
        <v>114410</v>
      </c>
      <c r="G21" s="1454">
        <v>5049774</v>
      </c>
      <c r="H21" s="1454">
        <v>1019496</v>
      </c>
      <c r="I21" s="1454">
        <v>3663661</v>
      </c>
      <c r="J21" s="1454">
        <v>810367</v>
      </c>
      <c r="K21" s="1454">
        <v>894368</v>
      </c>
      <c r="L21" s="210">
        <v>3</v>
      </c>
      <c r="M21" s="202">
        <v>3</v>
      </c>
      <c r="N21" s="1455">
        <v>35492</v>
      </c>
      <c r="O21" s="1455">
        <v>533581</v>
      </c>
      <c r="P21" s="1455">
        <v>4127896</v>
      </c>
      <c r="Q21" s="1455">
        <v>549706</v>
      </c>
      <c r="R21" s="1455">
        <v>1474756</v>
      </c>
      <c r="S21" s="1455">
        <v>335758</v>
      </c>
      <c r="T21" s="1455">
        <v>348596</v>
      </c>
      <c r="U21" s="1455">
        <v>48373</v>
      </c>
      <c r="V21" s="1455">
        <v>21682129</v>
      </c>
      <c r="W21" s="210">
        <v>3</v>
      </c>
    </row>
    <row r="22" spans="1:25" ht="20.100000000000001" customHeight="1">
      <c r="A22" s="202">
        <v>4</v>
      </c>
      <c r="B22" s="1454">
        <v>935230</v>
      </c>
      <c r="C22" s="1454">
        <v>924302</v>
      </c>
      <c r="D22" s="1454">
        <v>158556</v>
      </c>
      <c r="E22" s="1454">
        <v>664207</v>
      </c>
      <c r="F22" s="1454">
        <v>109739</v>
      </c>
      <c r="G22" s="1454">
        <v>5032064</v>
      </c>
      <c r="H22" s="1454">
        <v>1044776</v>
      </c>
      <c r="I22" s="1454">
        <v>4231168</v>
      </c>
      <c r="J22" s="1454">
        <v>790793</v>
      </c>
      <c r="K22" s="1454">
        <v>881725</v>
      </c>
      <c r="L22" s="210">
        <v>4</v>
      </c>
      <c r="M22" s="202">
        <v>4</v>
      </c>
      <c r="N22" s="1455">
        <v>34459</v>
      </c>
      <c r="O22" s="1455">
        <v>512581</v>
      </c>
      <c r="P22" s="1455">
        <v>4038120</v>
      </c>
      <c r="Q22" s="1455">
        <v>542901</v>
      </c>
      <c r="R22" s="1455">
        <v>1444467</v>
      </c>
      <c r="S22" s="1455">
        <v>311614</v>
      </c>
      <c r="T22" s="1455">
        <v>340231</v>
      </c>
      <c r="U22" s="1455">
        <v>50404</v>
      </c>
      <c r="V22" s="1455">
        <v>22047337</v>
      </c>
      <c r="W22" s="210">
        <v>4</v>
      </c>
    </row>
    <row r="23" spans="1:25" ht="20.100000000000001" customHeight="1">
      <c r="A23" s="202">
        <v>5</v>
      </c>
      <c r="B23" s="1454">
        <v>966592</v>
      </c>
      <c r="C23" s="1454">
        <v>901479</v>
      </c>
      <c r="D23" s="1454">
        <v>153201</v>
      </c>
      <c r="E23" s="1454">
        <v>677374</v>
      </c>
      <c r="F23" s="1454">
        <v>100703</v>
      </c>
      <c r="G23" s="1454">
        <v>5252097</v>
      </c>
      <c r="H23" s="1454">
        <v>1050748</v>
      </c>
      <c r="I23" s="1454">
        <v>3936576</v>
      </c>
      <c r="J23" s="1454">
        <v>749839</v>
      </c>
      <c r="K23" s="1454">
        <v>827911</v>
      </c>
      <c r="L23" s="210">
        <v>5</v>
      </c>
      <c r="M23" s="202">
        <v>5</v>
      </c>
      <c r="N23" s="1455">
        <v>33771</v>
      </c>
      <c r="O23" s="1455">
        <v>519181</v>
      </c>
      <c r="P23" s="1455">
        <v>4249021</v>
      </c>
      <c r="Q23" s="1455">
        <v>562078</v>
      </c>
      <c r="R23" s="1455">
        <v>1438506</v>
      </c>
      <c r="S23" s="1455">
        <v>322548</v>
      </c>
      <c r="T23" s="1455">
        <v>319989</v>
      </c>
      <c r="U23" s="1455">
        <v>48528</v>
      </c>
      <c r="V23" s="1455">
        <v>22110143</v>
      </c>
      <c r="W23" s="210">
        <v>5</v>
      </c>
    </row>
    <row r="24" spans="1:25" ht="20.100000000000001" customHeight="1">
      <c r="A24" s="202">
        <v>6</v>
      </c>
      <c r="B24" s="1454">
        <v>1021075</v>
      </c>
      <c r="C24" s="1454">
        <v>891090</v>
      </c>
      <c r="D24" s="1454">
        <v>148150</v>
      </c>
      <c r="E24" s="1454">
        <v>671297</v>
      </c>
      <c r="F24" s="1454">
        <v>107928</v>
      </c>
      <c r="G24" s="1454">
        <v>5157983</v>
      </c>
      <c r="H24" s="1454">
        <v>1048305</v>
      </c>
      <c r="I24" s="1454">
        <v>3598867</v>
      </c>
      <c r="J24" s="1454">
        <v>763762</v>
      </c>
      <c r="K24" s="1454">
        <v>840057</v>
      </c>
      <c r="L24" s="210">
        <v>6</v>
      </c>
      <c r="M24" s="202">
        <v>6</v>
      </c>
      <c r="N24" s="1455">
        <v>34587</v>
      </c>
      <c r="O24" s="1455">
        <v>522733</v>
      </c>
      <c r="P24" s="1455">
        <v>4244567</v>
      </c>
      <c r="Q24" s="1455">
        <v>565360</v>
      </c>
      <c r="R24" s="1455">
        <v>1437602</v>
      </c>
      <c r="S24" s="1455">
        <v>341668</v>
      </c>
      <c r="T24" s="1455">
        <v>325047</v>
      </c>
      <c r="U24" s="1455">
        <v>47177</v>
      </c>
      <c r="V24" s="1455">
        <v>21767258</v>
      </c>
      <c r="W24" s="210">
        <v>6</v>
      </c>
    </row>
    <row r="25" spans="1:25" ht="20.100000000000001" customHeight="1">
      <c r="A25" s="202">
        <v>7</v>
      </c>
      <c r="B25" s="1454">
        <v>1091563</v>
      </c>
      <c r="C25" s="1454">
        <v>913588</v>
      </c>
      <c r="D25" s="1454">
        <v>150577</v>
      </c>
      <c r="E25" s="1454">
        <v>692757</v>
      </c>
      <c r="F25" s="1454">
        <v>116866</v>
      </c>
      <c r="G25" s="1454">
        <v>5295118</v>
      </c>
      <c r="H25" s="1454">
        <v>1026459</v>
      </c>
      <c r="I25" s="1454">
        <v>3739776</v>
      </c>
      <c r="J25" s="1454">
        <v>782734</v>
      </c>
      <c r="K25" s="1454">
        <v>880102</v>
      </c>
      <c r="L25" s="210">
        <v>7</v>
      </c>
      <c r="M25" s="202">
        <v>7</v>
      </c>
      <c r="N25" s="1455">
        <v>37033</v>
      </c>
      <c r="O25" s="1455">
        <v>551528</v>
      </c>
      <c r="P25" s="1455">
        <v>4624403</v>
      </c>
      <c r="Q25" s="1455">
        <v>606158</v>
      </c>
      <c r="R25" s="1455">
        <v>1476648</v>
      </c>
      <c r="S25" s="1455">
        <v>389659</v>
      </c>
      <c r="T25" s="1455">
        <v>343389</v>
      </c>
      <c r="U25" s="1455">
        <v>47110</v>
      </c>
      <c r="V25" s="1455">
        <v>22765469</v>
      </c>
      <c r="W25" s="210">
        <v>7</v>
      </c>
    </row>
    <row r="26" spans="1:25" ht="20.100000000000001" customHeight="1">
      <c r="A26" s="202">
        <v>8</v>
      </c>
      <c r="B26" s="1454">
        <v>1145788</v>
      </c>
      <c r="C26" s="1454">
        <v>902898</v>
      </c>
      <c r="D26" s="1454">
        <v>142503</v>
      </c>
      <c r="E26" s="1454">
        <v>685444</v>
      </c>
      <c r="F26" s="1454">
        <v>121855</v>
      </c>
      <c r="G26" s="1454">
        <v>5333156</v>
      </c>
      <c r="H26" s="1454">
        <v>965976</v>
      </c>
      <c r="I26" s="1454">
        <v>3599563</v>
      </c>
      <c r="J26" s="1454">
        <v>758429</v>
      </c>
      <c r="K26" s="1454">
        <v>886190</v>
      </c>
      <c r="L26" s="210">
        <v>8</v>
      </c>
      <c r="M26" s="202">
        <v>8</v>
      </c>
      <c r="N26" s="1455">
        <v>37985</v>
      </c>
      <c r="O26" s="1455">
        <v>553697</v>
      </c>
      <c r="P26" s="1455">
        <v>4722638</v>
      </c>
      <c r="Q26" s="1455">
        <v>622117</v>
      </c>
      <c r="R26" s="1455">
        <v>1450273</v>
      </c>
      <c r="S26" s="1455">
        <v>362801</v>
      </c>
      <c r="T26" s="1455">
        <v>348998</v>
      </c>
      <c r="U26" s="1455">
        <v>46970</v>
      </c>
      <c r="V26" s="1455">
        <v>22687280</v>
      </c>
      <c r="W26" s="210">
        <v>8</v>
      </c>
    </row>
    <row r="27" spans="1:25" ht="20.100000000000001" customHeight="1">
      <c r="A27" s="202">
        <v>9</v>
      </c>
      <c r="B27" s="1454">
        <v>1049336</v>
      </c>
      <c r="C27" s="1454">
        <v>879468</v>
      </c>
      <c r="D27" s="1454">
        <v>142798</v>
      </c>
      <c r="E27" s="1454">
        <v>659924</v>
      </c>
      <c r="F27" s="1454">
        <v>115766</v>
      </c>
      <c r="G27" s="1454">
        <v>5340302</v>
      </c>
      <c r="H27" s="1454">
        <v>934063</v>
      </c>
      <c r="I27" s="1454">
        <v>3565837</v>
      </c>
      <c r="J27" s="1454">
        <v>749956</v>
      </c>
      <c r="K27" s="1454">
        <v>849025</v>
      </c>
      <c r="L27" s="210">
        <v>9</v>
      </c>
      <c r="M27" s="202">
        <v>9</v>
      </c>
      <c r="N27" s="1455">
        <v>35057</v>
      </c>
      <c r="O27" s="1455">
        <v>514730</v>
      </c>
      <c r="P27" s="1455">
        <v>4353039</v>
      </c>
      <c r="Q27" s="1455">
        <v>508364</v>
      </c>
      <c r="R27" s="1455">
        <v>1376037</v>
      </c>
      <c r="S27" s="1455">
        <v>345879</v>
      </c>
      <c r="T27" s="1455">
        <v>340589</v>
      </c>
      <c r="U27" s="1455">
        <v>46004</v>
      </c>
      <c r="V27" s="1455">
        <v>21806176</v>
      </c>
      <c r="W27" s="210">
        <v>9</v>
      </c>
    </row>
    <row r="28" spans="1:25" ht="20.100000000000001" customHeight="1">
      <c r="A28" s="202">
        <v>10</v>
      </c>
      <c r="B28" s="1454">
        <v>985237</v>
      </c>
      <c r="C28" s="1454">
        <v>837423</v>
      </c>
      <c r="D28" s="1454">
        <v>142914</v>
      </c>
      <c r="E28" s="1454">
        <v>685140</v>
      </c>
      <c r="F28" s="1454">
        <v>96924</v>
      </c>
      <c r="G28" s="1454">
        <v>5273630</v>
      </c>
      <c r="H28" s="1454">
        <v>1017840</v>
      </c>
      <c r="I28" s="1454">
        <v>3727464</v>
      </c>
      <c r="J28" s="1454">
        <v>740194</v>
      </c>
      <c r="K28" s="1454">
        <v>771991</v>
      </c>
      <c r="L28" s="210">
        <v>10</v>
      </c>
      <c r="M28" s="202">
        <v>10</v>
      </c>
      <c r="N28" s="1455">
        <v>33003</v>
      </c>
      <c r="O28" s="1455">
        <v>533702</v>
      </c>
      <c r="P28" s="1455">
        <v>4321853</v>
      </c>
      <c r="Q28" s="1455">
        <v>546780</v>
      </c>
      <c r="R28" s="1455">
        <v>1452939</v>
      </c>
      <c r="S28" s="1455">
        <v>335903</v>
      </c>
      <c r="T28" s="1455">
        <v>308266</v>
      </c>
      <c r="U28" s="1455">
        <v>44420</v>
      </c>
      <c r="V28" s="1455">
        <v>21855623</v>
      </c>
      <c r="W28" s="210">
        <v>10</v>
      </c>
    </row>
    <row r="29" spans="1:25" ht="20.100000000000001" customHeight="1">
      <c r="A29" s="202">
        <v>11</v>
      </c>
      <c r="B29" s="1454">
        <v>976907</v>
      </c>
      <c r="C29" s="1454">
        <v>879290</v>
      </c>
      <c r="D29" s="1454">
        <v>156595</v>
      </c>
      <c r="E29" s="1454">
        <v>682518</v>
      </c>
      <c r="F29" s="1454">
        <v>112419</v>
      </c>
      <c r="G29" s="1454">
        <v>5101693</v>
      </c>
      <c r="H29" s="1454">
        <v>1073594</v>
      </c>
      <c r="I29" s="1454">
        <v>3585477</v>
      </c>
      <c r="J29" s="1454">
        <v>814176</v>
      </c>
      <c r="K29" s="1454">
        <v>875003</v>
      </c>
      <c r="L29" s="210">
        <v>11</v>
      </c>
      <c r="M29" s="202">
        <v>11</v>
      </c>
      <c r="N29" s="1455">
        <v>34284</v>
      </c>
      <c r="O29" s="1455">
        <v>544833</v>
      </c>
      <c r="P29" s="1455">
        <v>4182579</v>
      </c>
      <c r="Q29" s="1455">
        <v>523882</v>
      </c>
      <c r="R29" s="1455">
        <v>1514095</v>
      </c>
      <c r="S29" s="1455">
        <v>350393</v>
      </c>
      <c r="T29" s="1455">
        <v>353162</v>
      </c>
      <c r="U29" s="1455">
        <v>50110</v>
      </c>
      <c r="V29" s="1455">
        <v>21811012</v>
      </c>
      <c r="W29" s="210">
        <v>11</v>
      </c>
    </row>
    <row r="30" spans="1:25" ht="20.100000000000001" customHeight="1">
      <c r="A30" s="987">
        <v>12</v>
      </c>
      <c r="B30" s="1459">
        <v>963300</v>
      </c>
      <c r="C30" s="1459">
        <v>889739</v>
      </c>
      <c r="D30" s="1459">
        <v>164953</v>
      </c>
      <c r="E30" s="1459">
        <v>706869</v>
      </c>
      <c r="F30" s="1459">
        <v>124817</v>
      </c>
      <c r="G30" s="1459">
        <v>5325506</v>
      </c>
      <c r="H30" s="1459">
        <v>1080311</v>
      </c>
      <c r="I30" s="1459">
        <v>3840967</v>
      </c>
      <c r="J30" s="1459">
        <v>840649</v>
      </c>
      <c r="K30" s="1459">
        <v>944632</v>
      </c>
      <c r="L30" s="993">
        <v>12</v>
      </c>
      <c r="M30" s="987">
        <v>12</v>
      </c>
      <c r="N30" s="1460">
        <v>36093</v>
      </c>
      <c r="O30" s="1460">
        <v>563566</v>
      </c>
      <c r="P30" s="1460">
        <v>4315377</v>
      </c>
      <c r="Q30" s="1460">
        <v>547895</v>
      </c>
      <c r="R30" s="1460">
        <v>1557282</v>
      </c>
      <c r="S30" s="1460">
        <v>387056</v>
      </c>
      <c r="T30" s="1460">
        <v>382336</v>
      </c>
      <c r="U30" s="1460">
        <v>51897</v>
      </c>
      <c r="V30" s="1460">
        <v>22723244</v>
      </c>
      <c r="W30" s="993">
        <v>12</v>
      </c>
    </row>
    <row r="31" spans="1:25" ht="15" customHeight="1">
      <c r="A31" s="251"/>
      <c r="B31" s="1461"/>
      <c r="C31" s="1461"/>
      <c r="D31" s="1461"/>
      <c r="E31" s="1461"/>
      <c r="F31" s="1461"/>
      <c r="G31" s="1461"/>
      <c r="H31" s="1461"/>
      <c r="I31" s="1461"/>
      <c r="J31" s="1461"/>
      <c r="K31" s="1461"/>
      <c r="L31" s="251"/>
      <c r="M31" s="251"/>
      <c r="N31" s="1462"/>
      <c r="O31" s="1462"/>
      <c r="P31" s="1462"/>
      <c r="Q31" s="1462"/>
      <c r="R31" s="1462"/>
      <c r="S31" s="1461"/>
      <c r="T31" s="1461"/>
      <c r="U31" s="1461"/>
      <c r="V31" s="1463"/>
      <c r="W31" s="251"/>
    </row>
    <row r="32" spans="1:25" ht="18.75" customHeight="1">
      <c r="A32" s="142">
        <v>128</v>
      </c>
      <c r="B32" s="1464"/>
      <c r="C32" s="136"/>
      <c r="D32" s="1464"/>
      <c r="E32" s="1464"/>
      <c r="F32" s="1464"/>
      <c r="G32" s="1464"/>
      <c r="H32" s="1464"/>
      <c r="I32" s="1464"/>
      <c r="J32" s="1464"/>
      <c r="K32" s="1464"/>
      <c r="L32" s="256">
        <v>129</v>
      </c>
      <c r="M32" s="142">
        <v>130</v>
      </c>
      <c r="N32" s="1464"/>
      <c r="O32" s="136"/>
      <c r="P32" s="1464"/>
      <c r="Q32" s="1464"/>
      <c r="R32" s="1464"/>
      <c r="S32" s="1464"/>
      <c r="T32" s="1464"/>
      <c r="U32" s="1464"/>
      <c r="V32" s="1464"/>
      <c r="W32" s="146">
        <v>131</v>
      </c>
    </row>
    <row r="33" spans="2:22" ht="9" customHeight="1">
      <c r="C33" s="6"/>
      <c r="D33" s="1290"/>
      <c r="E33" s="1290"/>
      <c r="F33" s="1290"/>
      <c r="G33" s="1290"/>
      <c r="H33" s="1290"/>
      <c r="I33" s="1290"/>
      <c r="J33" s="1290"/>
      <c r="K33" s="1290"/>
      <c r="O33" s="6"/>
      <c r="P33" s="1290"/>
      <c r="Q33" s="1290"/>
      <c r="R33" s="1290"/>
      <c r="S33" s="1290"/>
      <c r="T33" s="1290"/>
      <c r="U33" s="1290"/>
      <c r="V33" s="1290"/>
    </row>
    <row r="34" spans="2:22" s="143" customFormat="1" ht="9.9499999999999993" customHeight="1">
      <c r="B34" s="1465"/>
      <c r="C34" s="1465"/>
      <c r="E34" s="1465"/>
      <c r="N34" s="1465"/>
      <c r="O34" s="1465"/>
      <c r="Q34" s="1465"/>
    </row>
    <row r="35" spans="2:22" ht="12" customHeight="1">
      <c r="C35" s="1290"/>
      <c r="E35" s="1290"/>
      <c r="O35" s="1290"/>
      <c r="Q35" s="1290"/>
    </row>
    <row r="36" spans="2:22" ht="12" customHeight="1">
      <c r="C36" s="1290"/>
      <c r="E36" s="1290"/>
      <c r="O36" s="1290"/>
      <c r="Q36" s="1290"/>
    </row>
    <row r="37" spans="2:22" ht="12" customHeight="1">
      <c r="C37" s="1290"/>
      <c r="E37" s="1290"/>
      <c r="O37" s="1290"/>
      <c r="Q37" s="1290"/>
    </row>
    <row r="38" spans="2:22" ht="12" customHeight="1">
      <c r="C38" s="1290"/>
      <c r="E38" s="1290"/>
      <c r="O38" s="1290"/>
      <c r="Q38" s="1290"/>
    </row>
    <row r="39" spans="2:22" ht="12" customHeight="1">
      <c r="C39" s="1290"/>
      <c r="E39" s="1290"/>
      <c r="O39" s="1290"/>
      <c r="Q39" s="1290"/>
    </row>
    <row r="40" spans="2:22" ht="12" customHeight="1"/>
  </sheetData>
  <mergeCells count="1">
    <mergeCell ref="N2:R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8" tint="0.39997558519241921"/>
  </sheetPr>
  <dimension ref="A1:W36"/>
  <sheetViews>
    <sheetView view="pageBreakPreview" zoomScale="85" zoomScaleNormal="100" zoomScaleSheetLayoutView="85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5.125" style="6" customWidth="1"/>
    <col min="2" max="5" width="16.625" style="1290" customWidth="1"/>
    <col min="6" max="9" width="16.125" style="1290" customWidth="1"/>
    <col min="10" max="10" width="16.75" style="1290" customWidth="1"/>
    <col min="11" max="11" width="13.625" style="6" customWidth="1"/>
    <col min="12" max="12" width="13.875" style="6" customWidth="1"/>
    <col min="13" max="16" width="13.875" style="1290" customWidth="1"/>
    <col min="17" max="18" width="12.125" style="1290" customWidth="1"/>
    <col min="19" max="21" width="9.875" style="1290" customWidth="1"/>
    <col min="22" max="22" width="14.375" style="1290" customWidth="1"/>
    <col min="23" max="23" width="14.125" style="6" customWidth="1"/>
    <col min="24" max="256" width="9" style="6"/>
    <col min="257" max="257" width="15.125" style="6" customWidth="1"/>
    <col min="258" max="261" width="16.625" style="6" customWidth="1"/>
    <col min="262" max="265" width="16.125" style="6" customWidth="1"/>
    <col min="266" max="266" width="16.75" style="6" customWidth="1"/>
    <col min="267" max="267" width="13.625" style="6" customWidth="1"/>
    <col min="268" max="272" width="13.875" style="6" customWidth="1"/>
    <col min="273" max="274" width="12.125" style="6" customWidth="1"/>
    <col min="275" max="277" width="9.875" style="6" customWidth="1"/>
    <col min="278" max="278" width="14.375" style="6" customWidth="1"/>
    <col min="279" max="279" width="14.125" style="6" customWidth="1"/>
    <col min="280" max="512" width="9" style="6"/>
    <col min="513" max="513" width="15.125" style="6" customWidth="1"/>
    <col min="514" max="517" width="16.625" style="6" customWidth="1"/>
    <col min="518" max="521" width="16.125" style="6" customWidth="1"/>
    <col min="522" max="522" width="16.75" style="6" customWidth="1"/>
    <col min="523" max="523" width="13.625" style="6" customWidth="1"/>
    <col min="524" max="528" width="13.875" style="6" customWidth="1"/>
    <col min="529" max="530" width="12.125" style="6" customWidth="1"/>
    <col min="531" max="533" width="9.875" style="6" customWidth="1"/>
    <col min="534" max="534" width="14.375" style="6" customWidth="1"/>
    <col min="535" max="535" width="14.125" style="6" customWidth="1"/>
    <col min="536" max="768" width="9" style="6"/>
    <col min="769" max="769" width="15.125" style="6" customWidth="1"/>
    <col min="770" max="773" width="16.625" style="6" customWidth="1"/>
    <col min="774" max="777" width="16.125" style="6" customWidth="1"/>
    <col min="778" max="778" width="16.75" style="6" customWidth="1"/>
    <col min="779" max="779" width="13.625" style="6" customWidth="1"/>
    <col min="780" max="784" width="13.875" style="6" customWidth="1"/>
    <col min="785" max="786" width="12.125" style="6" customWidth="1"/>
    <col min="787" max="789" width="9.875" style="6" customWidth="1"/>
    <col min="790" max="790" width="14.375" style="6" customWidth="1"/>
    <col min="791" max="791" width="14.125" style="6" customWidth="1"/>
    <col min="792" max="1024" width="9" style="6"/>
    <col min="1025" max="1025" width="15.125" style="6" customWidth="1"/>
    <col min="1026" max="1029" width="16.625" style="6" customWidth="1"/>
    <col min="1030" max="1033" width="16.125" style="6" customWidth="1"/>
    <col min="1034" max="1034" width="16.75" style="6" customWidth="1"/>
    <col min="1035" max="1035" width="13.625" style="6" customWidth="1"/>
    <col min="1036" max="1040" width="13.875" style="6" customWidth="1"/>
    <col min="1041" max="1042" width="12.125" style="6" customWidth="1"/>
    <col min="1043" max="1045" width="9.875" style="6" customWidth="1"/>
    <col min="1046" max="1046" width="14.375" style="6" customWidth="1"/>
    <col min="1047" max="1047" width="14.125" style="6" customWidth="1"/>
    <col min="1048" max="1280" width="9" style="6"/>
    <col min="1281" max="1281" width="15.125" style="6" customWidth="1"/>
    <col min="1282" max="1285" width="16.625" style="6" customWidth="1"/>
    <col min="1286" max="1289" width="16.125" style="6" customWidth="1"/>
    <col min="1290" max="1290" width="16.75" style="6" customWidth="1"/>
    <col min="1291" max="1291" width="13.625" style="6" customWidth="1"/>
    <col min="1292" max="1296" width="13.875" style="6" customWidth="1"/>
    <col min="1297" max="1298" width="12.125" style="6" customWidth="1"/>
    <col min="1299" max="1301" width="9.875" style="6" customWidth="1"/>
    <col min="1302" max="1302" width="14.375" style="6" customWidth="1"/>
    <col min="1303" max="1303" width="14.125" style="6" customWidth="1"/>
    <col min="1304" max="1536" width="9" style="6"/>
    <col min="1537" max="1537" width="15.125" style="6" customWidth="1"/>
    <col min="1538" max="1541" width="16.625" style="6" customWidth="1"/>
    <col min="1542" max="1545" width="16.125" style="6" customWidth="1"/>
    <col min="1546" max="1546" width="16.75" style="6" customWidth="1"/>
    <col min="1547" max="1547" width="13.625" style="6" customWidth="1"/>
    <col min="1548" max="1552" width="13.875" style="6" customWidth="1"/>
    <col min="1553" max="1554" width="12.125" style="6" customWidth="1"/>
    <col min="1555" max="1557" width="9.875" style="6" customWidth="1"/>
    <col min="1558" max="1558" width="14.375" style="6" customWidth="1"/>
    <col min="1559" max="1559" width="14.125" style="6" customWidth="1"/>
    <col min="1560" max="1792" width="9" style="6"/>
    <col min="1793" max="1793" width="15.125" style="6" customWidth="1"/>
    <col min="1794" max="1797" width="16.625" style="6" customWidth="1"/>
    <col min="1798" max="1801" width="16.125" style="6" customWidth="1"/>
    <col min="1802" max="1802" width="16.75" style="6" customWidth="1"/>
    <col min="1803" max="1803" width="13.625" style="6" customWidth="1"/>
    <col min="1804" max="1808" width="13.875" style="6" customWidth="1"/>
    <col min="1809" max="1810" width="12.125" style="6" customWidth="1"/>
    <col min="1811" max="1813" width="9.875" style="6" customWidth="1"/>
    <col min="1814" max="1814" width="14.375" style="6" customWidth="1"/>
    <col min="1815" max="1815" width="14.125" style="6" customWidth="1"/>
    <col min="1816" max="2048" width="9" style="6"/>
    <col min="2049" max="2049" width="15.125" style="6" customWidth="1"/>
    <col min="2050" max="2053" width="16.625" style="6" customWidth="1"/>
    <col min="2054" max="2057" width="16.125" style="6" customWidth="1"/>
    <col min="2058" max="2058" width="16.75" style="6" customWidth="1"/>
    <col min="2059" max="2059" width="13.625" style="6" customWidth="1"/>
    <col min="2060" max="2064" width="13.875" style="6" customWidth="1"/>
    <col min="2065" max="2066" width="12.125" style="6" customWidth="1"/>
    <col min="2067" max="2069" width="9.875" style="6" customWidth="1"/>
    <col min="2070" max="2070" width="14.375" style="6" customWidth="1"/>
    <col min="2071" max="2071" width="14.125" style="6" customWidth="1"/>
    <col min="2072" max="2304" width="9" style="6"/>
    <col min="2305" max="2305" width="15.125" style="6" customWidth="1"/>
    <col min="2306" max="2309" width="16.625" style="6" customWidth="1"/>
    <col min="2310" max="2313" width="16.125" style="6" customWidth="1"/>
    <col min="2314" max="2314" width="16.75" style="6" customWidth="1"/>
    <col min="2315" max="2315" width="13.625" style="6" customWidth="1"/>
    <col min="2316" max="2320" width="13.875" style="6" customWidth="1"/>
    <col min="2321" max="2322" width="12.125" style="6" customWidth="1"/>
    <col min="2323" max="2325" width="9.875" style="6" customWidth="1"/>
    <col min="2326" max="2326" width="14.375" style="6" customWidth="1"/>
    <col min="2327" max="2327" width="14.125" style="6" customWidth="1"/>
    <col min="2328" max="2560" width="9" style="6"/>
    <col min="2561" max="2561" width="15.125" style="6" customWidth="1"/>
    <col min="2562" max="2565" width="16.625" style="6" customWidth="1"/>
    <col min="2566" max="2569" width="16.125" style="6" customWidth="1"/>
    <col min="2570" max="2570" width="16.75" style="6" customWidth="1"/>
    <col min="2571" max="2571" width="13.625" style="6" customWidth="1"/>
    <col min="2572" max="2576" width="13.875" style="6" customWidth="1"/>
    <col min="2577" max="2578" width="12.125" style="6" customWidth="1"/>
    <col min="2579" max="2581" width="9.875" style="6" customWidth="1"/>
    <col min="2582" max="2582" width="14.375" style="6" customWidth="1"/>
    <col min="2583" max="2583" width="14.125" style="6" customWidth="1"/>
    <col min="2584" max="2816" width="9" style="6"/>
    <col min="2817" max="2817" width="15.125" style="6" customWidth="1"/>
    <col min="2818" max="2821" width="16.625" style="6" customWidth="1"/>
    <col min="2822" max="2825" width="16.125" style="6" customWidth="1"/>
    <col min="2826" max="2826" width="16.75" style="6" customWidth="1"/>
    <col min="2827" max="2827" width="13.625" style="6" customWidth="1"/>
    <col min="2828" max="2832" width="13.875" style="6" customWidth="1"/>
    <col min="2833" max="2834" width="12.125" style="6" customWidth="1"/>
    <col min="2835" max="2837" width="9.875" style="6" customWidth="1"/>
    <col min="2838" max="2838" width="14.375" style="6" customWidth="1"/>
    <col min="2839" max="2839" width="14.125" style="6" customWidth="1"/>
    <col min="2840" max="3072" width="9" style="6"/>
    <col min="3073" max="3073" width="15.125" style="6" customWidth="1"/>
    <col min="3074" max="3077" width="16.625" style="6" customWidth="1"/>
    <col min="3078" max="3081" width="16.125" style="6" customWidth="1"/>
    <col min="3082" max="3082" width="16.75" style="6" customWidth="1"/>
    <col min="3083" max="3083" width="13.625" style="6" customWidth="1"/>
    <col min="3084" max="3088" width="13.875" style="6" customWidth="1"/>
    <col min="3089" max="3090" width="12.125" style="6" customWidth="1"/>
    <col min="3091" max="3093" width="9.875" style="6" customWidth="1"/>
    <col min="3094" max="3094" width="14.375" style="6" customWidth="1"/>
    <col min="3095" max="3095" width="14.125" style="6" customWidth="1"/>
    <col min="3096" max="3328" width="9" style="6"/>
    <col min="3329" max="3329" width="15.125" style="6" customWidth="1"/>
    <col min="3330" max="3333" width="16.625" style="6" customWidth="1"/>
    <col min="3334" max="3337" width="16.125" style="6" customWidth="1"/>
    <col min="3338" max="3338" width="16.75" style="6" customWidth="1"/>
    <col min="3339" max="3339" width="13.625" style="6" customWidth="1"/>
    <col min="3340" max="3344" width="13.875" style="6" customWidth="1"/>
    <col min="3345" max="3346" width="12.125" style="6" customWidth="1"/>
    <col min="3347" max="3349" width="9.875" style="6" customWidth="1"/>
    <col min="3350" max="3350" width="14.375" style="6" customWidth="1"/>
    <col min="3351" max="3351" width="14.125" style="6" customWidth="1"/>
    <col min="3352" max="3584" width="9" style="6"/>
    <col min="3585" max="3585" width="15.125" style="6" customWidth="1"/>
    <col min="3586" max="3589" width="16.625" style="6" customWidth="1"/>
    <col min="3590" max="3593" width="16.125" style="6" customWidth="1"/>
    <col min="3594" max="3594" width="16.75" style="6" customWidth="1"/>
    <col min="3595" max="3595" width="13.625" style="6" customWidth="1"/>
    <col min="3596" max="3600" width="13.875" style="6" customWidth="1"/>
    <col min="3601" max="3602" width="12.125" style="6" customWidth="1"/>
    <col min="3603" max="3605" width="9.875" style="6" customWidth="1"/>
    <col min="3606" max="3606" width="14.375" style="6" customWidth="1"/>
    <col min="3607" max="3607" width="14.125" style="6" customWidth="1"/>
    <col min="3608" max="3840" width="9" style="6"/>
    <col min="3841" max="3841" width="15.125" style="6" customWidth="1"/>
    <col min="3842" max="3845" width="16.625" style="6" customWidth="1"/>
    <col min="3846" max="3849" width="16.125" style="6" customWidth="1"/>
    <col min="3850" max="3850" width="16.75" style="6" customWidth="1"/>
    <col min="3851" max="3851" width="13.625" style="6" customWidth="1"/>
    <col min="3852" max="3856" width="13.875" style="6" customWidth="1"/>
    <col min="3857" max="3858" width="12.125" style="6" customWidth="1"/>
    <col min="3859" max="3861" width="9.875" style="6" customWidth="1"/>
    <col min="3862" max="3862" width="14.375" style="6" customWidth="1"/>
    <col min="3863" max="3863" width="14.125" style="6" customWidth="1"/>
    <col min="3864" max="4096" width="9" style="6"/>
    <col min="4097" max="4097" width="15.125" style="6" customWidth="1"/>
    <col min="4098" max="4101" width="16.625" style="6" customWidth="1"/>
    <col min="4102" max="4105" width="16.125" style="6" customWidth="1"/>
    <col min="4106" max="4106" width="16.75" style="6" customWidth="1"/>
    <col min="4107" max="4107" width="13.625" style="6" customWidth="1"/>
    <col min="4108" max="4112" width="13.875" style="6" customWidth="1"/>
    <col min="4113" max="4114" width="12.125" style="6" customWidth="1"/>
    <col min="4115" max="4117" width="9.875" style="6" customWidth="1"/>
    <col min="4118" max="4118" width="14.375" style="6" customWidth="1"/>
    <col min="4119" max="4119" width="14.125" style="6" customWidth="1"/>
    <col min="4120" max="4352" width="9" style="6"/>
    <col min="4353" max="4353" width="15.125" style="6" customWidth="1"/>
    <col min="4354" max="4357" width="16.625" style="6" customWidth="1"/>
    <col min="4358" max="4361" width="16.125" style="6" customWidth="1"/>
    <col min="4362" max="4362" width="16.75" style="6" customWidth="1"/>
    <col min="4363" max="4363" width="13.625" style="6" customWidth="1"/>
    <col min="4364" max="4368" width="13.875" style="6" customWidth="1"/>
    <col min="4369" max="4370" width="12.125" style="6" customWidth="1"/>
    <col min="4371" max="4373" width="9.875" style="6" customWidth="1"/>
    <col min="4374" max="4374" width="14.375" style="6" customWidth="1"/>
    <col min="4375" max="4375" width="14.125" style="6" customWidth="1"/>
    <col min="4376" max="4608" width="9" style="6"/>
    <col min="4609" max="4609" width="15.125" style="6" customWidth="1"/>
    <col min="4610" max="4613" width="16.625" style="6" customWidth="1"/>
    <col min="4614" max="4617" width="16.125" style="6" customWidth="1"/>
    <col min="4618" max="4618" width="16.75" style="6" customWidth="1"/>
    <col min="4619" max="4619" width="13.625" style="6" customWidth="1"/>
    <col min="4620" max="4624" width="13.875" style="6" customWidth="1"/>
    <col min="4625" max="4626" width="12.125" style="6" customWidth="1"/>
    <col min="4627" max="4629" width="9.875" style="6" customWidth="1"/>
    <col min="4630" max="4630" width="14.375" style="6" customWidth="1"/>
    <col min="4631" max="4631" width="14.125" style="6" customWidth="1"/>
    <col min="4632" max="4864" width="9" style="6"/>
    <col min="4865" max="4865" width="15.125" style="6" customWidth="1"/>
    <col min="4866" max="4869" width="16.625" style="6" customWidth="1"/>
    <col min="4870" max="4873" width="16.125" style="6" customWidth="1"/>
    <col min="4874" max="4874" width="16.75" style="6" customWidth="1"/>
    <col min="4875" max="4875" width="13.625" style="6" customWidth="1"/>
    <col min="4876" max="4880" width="13.875" style="6" customWidth="1"/>
    <col min="4881" max="4882" width="12.125" style="6" customWidth="1"/>
    <col min="4883" max="4885" width="9.875" style="6" customWidth="1"/>
    <col min="4886" max="4886" width="14.375" style="6" customWidth="1"/>
    <col min="4887" max="4887" width="14.125" style="6" customWidth="1"/>
    <col min="4888" max="5120" width="9" style="6"/>
    <col min="5121" max="5121" width="15.125" style="6" customWidth="1"/>
    <col min="5122" max="5125" width="16.625" style="6" customWidth="1"/>
    <col min="5126" max="5129" width="16.125" style="6" customWidth="1"/>
    <col min="5130" max="5130" width="16.75" style="6" customWidth="1"/>
    <col min="5131" max="5131" width="13.625" style="6" customWidth="1"/>
    <col min="5132" max="5136" width="13.875" style="6" customWidth="1"/>
    <col min="5137" max="5138" width="12.125" style="6" customWidth="1"/>
    <col min="5139" max="5141" width="9.875" style="6" customWidth="1"/>
    <col min="5142" max="5142" width="14.375" style="6" customWidth="1"/>
    <col min="5143" max="5143" width="14.125" style="6" customWidth="1"/>
    <col min="5144" max="5376" width="9" style="6"/>
    <col min="5377" max="5377" width="15.125" style="6" customWidth="1"/>
    <col min="5378" max="5381" width="16.625" style="6" customWidth="1"/>
    <col min="5382" max="5385" width="16.125" style="6" customWidth="1"/>
    <col min="5386" max="5386" width="16.75" style="6" customWidth="1"/>
    <col min="5387" max="5387" width="13.625" style="6" customWidth="1"/>
    <col min="5388" max="5392" width="13.875" style="6" customWidth="1"/>
    <col min="5393" max="5394" width="12.125" style="6" customWidth="1"/>
    <col min="5395" max="5397" width="9.875" style="6" customWidth="1"/>
    <col min="5398" max="5398" width="14.375" style="6" customWidth="1"/>
    <col min="5399" max="5399" width="14.125" style="6" customWidth="1"/>
    <col min="5400" max="5632" width="9" style="6"/>
    <col min="5633" max="5633" width="15.125" style="6" customWidth="1"/>
    <col min="5634" max="5637" width="16.625" style="6" customWidth="1"/>
    <col min="5638" max="5641" width="16.125" style="6" customWidth="1"/>
    <col min="5642" max="5642" width="16.75" style="6" customWidth="1"/>
    <col min="5643" max="5643" width="13.625" style="6" customWidth="1"/>
    <col min="5644" max="5648" width="13.875" style="6" customWidth="1"/>
    <col min="5649" max="5650" width="12.125" style="6" customWidth="1"/>
    <col min="5651" max="5653" width="9.875" style="6" customWidth="1"/>
    <col min="5654" max="5654" width="14.375" style="6" customWidth="1"/>
    <col min="5655" max="5655" width="14.125" style="6" customWidth="1"/>
    <col min="5656" max="5888" width="9" style="6"/>
    <col min="5889" max="5889" width="15.125" style="6" customWidth="1"/>
    <col min="5890" max="5893" width="16.625" style="6" customWidth="1"/>
    <col min="5894" max="5897" width="16.125" style="6" customWidth="1"/>
    <col min="5898" max="5898" width="16.75" style="6" customWidth="1"/>
    <col min="5899" max="5899" width="13.625" style="6" customWidth="1"/>
    <col min="5900" max="5904" width="13.875" style="6" customWidth="1"/>
    <col min="5905" max="5906" width="12.125" style="6" customWidth="1"/>
    <col min="5907" max="5909" width="9.875" style="6" customWidth="1"/>
    <col min="5910" max="5910" width="14.375" style="6" customWidth="1"/>
    <col min="5911" max="5911" width="14.125" style="6" customWidth="1"/>
    <col min="5912" max="6144" width="9" style="6"/>
    <col min="6145" max="6145" width="15.125" style="6" customWidth="1"/>
    <col min="6146" max="6149" width="16.625" style="6" customWidth="1"/>
    <col min="6150" max="6153" width="16.125" style="6" customWidth="1"/>
    <col min="6154" max="6154" width="16.75" style="6" customWidth="1"/>
    <col min="6155" max="6155" width="13.625" style="6" customWidth="1"/>
    <col min="6156" max="6160" width="13.875" style="6" customWidth="1"/>
    <col min="6161" max="6162" width="12.125" style="6" customWidth="1"/>
    <col min="6163" max="6165" width="9.875" style="6" customWidth="1"/>
    <col min="6166" max="6166" width="14.375" style="6" customWidth="1"/>
    <col min="6167" max="6167" width="14.125" style="6" customWidth="1"/>
    <col min="6168" max="6400" width="9" style="6"/>
    <col min="6401" max="6401" width="15.125" style="6" customWidth="1"/>
    <col min="6402" max="6405" width="16.625" style="6" customWidth="1"/>
    <col min="6406" max="6409" width="16.125" style="6" customWidth="1"/>
    <col min="6410" max="6410" width="16.75" style="6" customWidth="1"/>
    <col min="6411" max="6411" width="13.625" style="6" customWidth="1"/>
    <col min="6412" max="6416" width="13.875" style="6" customWidth="1"/>
    <col min="6417" max="6418" width="12.125" style="6" customWidth="1"/>
    <col min="6419" max="6421" width="9.875" style="6" customWidth="1"/>
    <col min="6422" max="6422" width="14.375" style="6" customWidth="1"/>
    <col min="6423" max="6423" width="14.125" style="6" customWidth="1"/>
    <col min="6424" max="6656" width="9" style="6"/>
    <col min="6657" max="6657" width="15.125" style="6" customWidth="1"/>
    <col min="6658" max="6661" width="16.625" style="6" customWidth="1"/>
    <col min="6662" max="6665" width="16.125" style="6" customWidth="1"/>
    <col min="6666" max="6666" width="16.75" style="6" customWidth="1"/>
    <col min="6667" max="6667" width="13.625" style="6" customWidth="1"/>
    <col min="6668" max="6672" width="13.875" style="6" customWidth="1"/>
    <col min="6673" max="6674" width="12.125" style="6" customWidth="1"/>
    <col min="6675" max="6677" width="9.875" style="6" customWidth="1"/>
    <col min="6678" max="6678" width="14.375" style="6" customWidth="1"/>
    <col min="6679" max="6679" width="14.125" style="6" customWidth="1"/>
    <col min="6680" max="6912" width="9" style="6"/>
    <col min="6913" max="6913" width="15.125" style="6" customWidth="1"/>
    <col min="6914" max="6917" width="16.625" style="6" customWidth="1"/>
    <col min="6918" max="6921" width="16.125" style="6" customWidth="1"/>
    <col min="6922" max="6922" width="16.75" style="6" customWidth="1"/>
    <col min="6923" max="6923" width="13.625" style="6" customWidth="1"/>
    <col min="6924" max="6928" width="13.875" style="6" customWidth="1"/>
    <col min="6929" max="6930" width="12.125" style="6" customWidth="1"/>
    <col min="6931" max="6933" width="9.875" style="6" customWidth="1"/>
    <col min="6934" max="6934" width="14.375" style="6" customWidth="1"/>
    <col min="6935" max="6935" width="14.125" style="6" customWidth="1"/>
    <col min="6936" max="7168" width="9" style="6"/>
    <col min="7169" max="7169" width="15.125" style="6" customWidth="1"/>
    <col min="7170" max="7173" width="16.625" style="6" customWidth="1"/>
    <col min="7174" max="7177" width="16.125" style="6" customWidth="1"/>
    <col min="7178" max="7178" width="16.75" style="6" customWidth="1"/>
    <col min="7179" max="7179" width="13.625" style="6" customWidth="1"/>
    <col min="7180" max="7184" width="13.875" style="6" customWidth="1"/>
    <col min="7185" max="7186" width="12.125" style="6" customWidth="1"/>
    <col min="7187" max="7189" width="9.875" style="6" customWidth="1"/>
    <col min="7190" max="7190" width="14.375" style="6" customWidth="1"/>
    <col min="7191" max="7191" width="14.125" style="6" customWidth="1"/>
    <col min="7192" max="7424" width="9" style="6"/>
    <col min="7425" max="7425" width="15.125" style="6" customWidth="1"/>
    <col min="7426" max="7429" width="16.625" style="6" customWidth="1"/>
    <col min="7430" max="7433" width="16.125" style="6" customWidth="1"/>
    <col min="7434" max="7434" width="16.75" style="6" customWidth="1"/>
    <col min="7435" max="7435" width="13.625" style="6" customWidth="1"/>
    <col min="7436" max="7440" width="13.875" style="6" customWidth="1"/>
    <col min="7441" max="7442" width="12.125" style="6" customWidth="1"/>
    <col min="7443" max="7445" width="9.875" style="6" customWidth="1"/>
    <col min="7446" max="7446" width="14.375" style="6" customWidth="1"/>
    <col min="7447" max="7447" width="14.125" style="6" customWidth="1"/>
    <col min="7448" max="7680" width="9" style="6"/>
    <col min="7681" max="7681" width="15.125" style="6" customWidth="1"/>
    <col min="7682" max="7685" width="16.625" style="6" customWidth="1"/>
    <col min="7686" max="7689" width="16.125" style="6" customWidth="1"/>
    <col min="7690" max="7690" width="16.75" style="6" customWidth="1"/>
    <col min="7691" max="7691" width="13.625" style="6" customWidth="1"/>
    <col min="7692" max="7696" width="13.875" style="6" customWidth="1"/>
    <col min="7697" max="7698" width="12.125" style="6" customWidth="1"/>
    <col min="7699" max="7701" width="9.875" style="6" customWidth="1"/>
    <col min="7702" max="7702" width="14.375" style="6" customWidth="1"/>
    <col min="7703" max="7703" width="14.125" style="6" customWidth="1"/>
    <col min="7704" max="7936" width="9" style="6"/>
    <col min="7937" max="7937" width="15.125" style="6" customWidth="1"/>
    <col min="7938" max="7941" width="16.625" style="6" customWidth="1"/>
    <col min="7942" max="7945" width="16.125" style="6" customWidth="1"/>
    <col min="7946" max="7946" width="16.75" style="6" customWidth="1"/>
    <col min="7947" max="7947" width="13.625" style="6" customWidth="1"/>
    <col min="7948" max="7952" width="13.875" style="6" customWidth="1"/>
    <col min="7953" max="7954" width="12.125" style="6" customWidth="1"/>
    <col min="7955" max="7957" width="9.875" style="6" customWidth="1"/>
    <col min="7958" max="7958" width="14.375" style="6" customWidth="1"/>
    <col min="7959" max="7959" width="14.125" style="6" customWidth="1"/>
    <col min="7960" max="8192" width="9" style="6"/>
    <col min="8193" max="8193" width="15.125" style="6" customWidth="1"/>
    <col min="8194" max="8197" width="16.625" style="6" customWidth="1"/>
    <col min="8198" max="8201" width="16.125" style="6" customWidth="1"/>
    <col min="8202" max="8202" width="16.75" style="6" customWidth="1"/>
    <col min="8203" max="8203" width="13.625" style="6" customWidth="1"/>
    <col min="8204" max="8208" width="13.875" style="6" customWidth="1"/>
    <col min="8209" max="8210" width="12.125" style="6" customWidth="1"/>
    <col min="8211" max="8213" width="9.875" style="6" customWidth="1"/>
    <col min="8214" max="8214" width="14.375" style="6" customWidth="1"/>
    <col min="8215" max="8215" width="14.125" style="6" customWidth="1"/>
    <col min="8216" max="8448" width="9" style="6"/>
    <col min="8449" max="8449" width="15.125" style="6" customWidth="1"/>
    <col min="8450" max="8453" width="16.625" style="6" customWidth="1"/>
    <col min="8454" max="8457" width="16.125" style="6" customWidth="1"/>
    <col min="8458" max="8458" width="16.75" style="6" customWidth="1"/>
    <col min="8459" max="8459" width="13.625" style="6" customWidth="1"/>
    <col min="8460" max="8464" width="13.875" style="6" customWidth="1"/>
    <col min="8465" max="8466" width="12.125" style="6" customWidth="1"/>
    <col min="8467" max="8469" width="9.875" style="6" customWidth="1"/>
    <col min="8470" max="8470" width="14.375" style="6" customWidth="1"/>
    <col min="8471" max="8471" width="14.125" style="6" customWidth="1"/>
    <col min="8472" max="8704" width="9" style="6"/>
    <col min="8705" max="8705" width="15.125" style="6" customWidth="1"/>
    <col min="8706" max="8709" width="16.625" style="6" customWidth="1"/>
    <col min="8710" max="8713" width="16.125" style="6" customWidth="1"/>
    <col min="8714" max="8714" width="16.75" style="6" customWidth="1"/>
    <col min="8715" max="8715" width="13.625" style="6" customWidth="1"/>
    <col min="8716" max="8720" width="13.875" style="6" customWidth="1"/>
    <col min="8721" max="8722" width="12.125" style="6" customWidth="1"/>
    <col min="8723" max="8725" width="9.875" style="6" customWidth="1"/>
    <col min="8726" max="8726" width="14.375" style="6" customWidth="1"/>
    <col min="8727" max="8727" width="14.125" style="6" customWidth="1"/>
    <col min="8728" max="8960" width="9" style="6"/>
    <col min="8961" max="8961" width="15.125" style="6" customWidth="1"/>
    <col min="8962" max="8965" width="16.625" style="6" customWidth="1"/>
    <col min="8966" max="8969" width="16.125" style="6" customWidth="1"/>
    <col min="8970" max="8970" width="16.75" style="6" customWidth="1"/>
    <col min="8971" max="8971" width="13.625" style="6" customWidth="1"/>
    <col min="8972" max="8976" width="13.875" style="6" customWidth="1"/>
    <col min="8977" max="8978" width="12.125" style="6" customWidth="1"/>
    <col min="8979" max="8981" width="9.875" style="6" customWidth="1"/>
    <col min="8982" max="8982" width="14.375" style="6" customWidth="1"/>
    <col min="8983" max="8983" width="14.125" style="6" customWidth="1"/>
    <col min="8984" max="9216" width="9" style="6"/>
    <col min="9217" max="9217" width="15.125" style="6" customWidth="1"/>
    <col min="9218" max="9221" width="16.625" style="6" customWidth="1"/>
    <col min="9222" max="9225" width="16.125" style="6" customWidth="1"/>
    <col min="9226" max="9226" width="16.75" style="6" customWidth="1"/>
    <col min="9227" max="9227" width="13.625" style="6" customWidth="1"/>
    <col min="9228" max="9232" width="13.875" style="6" customWidth="1"/>
    <col min="9233" max="9234" width="12.125" style="6" customWidth="1"/>
    <col min="9235" max="9237" width="9.875" style="6" customWidth="1"/>
    <col min="9238" max="9238" width="14.375" style="6" customWidth="1"/>
    <col min="9239" max="9239" width="14.125" style="6" customWidth="1"/>
    <col min="9240" max="9472" width="9" style="6"/>
    <col min="9473" max="9473" width="15.125" style="6" customWidth="1"/>
    <col min="9474" max="9477" width="16.625" style="6" customWidth="1"/>
    <col min="9478" max="9481" width="16.125" style="6" customWidth="1"/>
    <col min="9482" max="9482" width="16.75" style="6" customWidth="1"/>
    <col min="9483" max="9483" width="13.625" style="6" customWidth="1"/>
    <col min="9484" max="9488" width="13.875" style="6" customWidth="1"/>
    <col min="9489" max="9490" width="12.125" style="6" customWidth="1"/>
    <col min="9491" max="9493" width="9.875" style="6" customWidth="1"/>
    <col min="9494" max="9494" width="14.375" style="6" customWidth="1"/>
    <col min="9495" max="9495" width="14.125" style="6" customWidth="1"/>
    <col min="9496" max="9728" width="9" style="6"/>
    <col min="9729" max="9729" width="15.125" style="6" customWidth="1"/>
    <col min="9730" max="9733" width="16.625" style="6" customWidth="1"/>
    <col min="9734" max="9737" width="16.125" style="6" customWidth="1"/>
    <col min="9738" max="9738" width="16.75" style="6" customWidth="1"/>
    <col min="9739" max="9739" width="13.625" style="6" customWidth="1"/>
    <col min="9740" max="9744" width="13.875" style="6" customWidth="1"/>
    <col min="9745" max="9746" width="12.125" style="6" customWidth="1"/>
    <col min="9747" max="9749" width="9.875" style="6" customWidth="1"/>
    <col min="9750" max="9750" width="14.375" style="6" customWidth="1"/>
    <col min="9751" max="9751" width="14.125" style="6" customWidth="1"/>
    <col min="9752" max="9984" width="9" style="6"/>
    <col min="9985" max="9985" width="15.125" style="6" customWidth="1"/>
    <col min="9986" max="9989" width="16.625" style="6" customWidth="1"/>
    <col min="9990" max="9993" width="16.125" style="6" customWidth="1"/>
    <col min="9994" max="9994" width="16.75" style="6" customWidth="1"/>
    <col min="9995" max="9995" width="13.625" style="6" customWidth="1"/>
    <col min="9996" max="10000" width="13.875" style="6" customWidth="1"/>
    <col min="10001" max="10002" width="12.125" style="6" customWidth="1"/>
    <col min="10003" max="10005" width="9.875" style="6" customWidth="1"/>
    <col min="10006" max="10006" width="14.375" style="6" customWidth="1"/>
    <col min="10007" max="10007" width="14.125" style="6" customWidth="1"/>
    <col min="10008" max="10240" width="9" style="6"/>
    <col min="10241" max="10241" width="15.125" style="6" customWidth="1"/>
    <col min="10242" max="10245" width="16.625" style="6" customWidth="1"/>
    <col min="10246" max="10249" width="16.125" style="6" customWidth="1"/>
    <col min="10250" max="10250" width="16.75" style="6" customWidth="1"/>
    <col min="10251" max="10251" width="13.625" style="6" customWidth="1"/>
    <col min="10252" max="10256" width="13.875" style="6" customWidth="1"/>
    <col min="10257" max="10258" width="12.125" style="6" customWidth="1"/>
    <col min="10259" max="10261" width="9.875" style="6" customWidth="1"/>
    <col min="10262" max="10262" width="14.375" style="6" customWidth="1"/>
    <col min="10263" max="10263" width="14.125" style="6" customWidth="1"/>
    <col min="10264" max="10496" width="9" style="6"/>
    <col min="10497" max="10497" width="15.125" style="6" customWidth="1"/>
    <col min="10498" max="10501" width="16.625" style="6" customWidth="1"/>
    <col min="10502" max="10505" width="16.125" style="6" customWidth="1"/>
    <col min="10506" max="10506" width="16.75" style="6" customWidth="1"/>
    <col min="10507" max="10507" width="13.625" style="6" customWidth="1"/>
    <col min="10508" max="10512" width="13.875" style="6" customWidth="1"/>
    <col min="10513" max="10514" width="12.125" style="6" customWidth="1"/>
    <col min="10515" max="10517" width="9.875" style="6" customWidth="1"/>
    <col min="10518" max="10518" width="14.375" style="6" customWidth="1"/>
    <col min="10519" max="10519" width="14.125" style="6" customWidth="1"/>
    <col min="10520" max="10752" width="9" style="6"/>
    <col min="10753" max="10753" width="15.125" style="6" customWidth="1"/>
    <col min="10754" max="10757" width="16.625" style="6" customWidth="1"/>
    <col min="10758" max="10761" width="16.125" style="6" customWidth="1"/>
    <col min="10762" max="10762" width="16.75" style="6" customWidth="1"/>
    <col min="10763" max="10763" width="13.625" style="6" customWidth="1"/>
    <col min="10764" max="10768" width="13.875" style="6" customWidth="1"/>
    <col min="10769" max="10770" width="12.125" style="6" customWidth="1"/>
    <col min="10771" max="10773" width="9.875" style="6" customWidth="1"/>
    <col min="10774" max="10774" width="14.375" style="6" customWidth="1"/>
    <col min="10775" max="10775" width="14.125" style="6" customWidth="1"/>
    <col min="10776" max="11008" width="9" style="6"/>
    <col min="11009" max="11009" width="15.125" style="6" customWidth="1"/>
    <col min="11010" max="11013" width="16.625" style="6" customWidth="1"/>
    <col min="11014" max="11017" width="16.125" style="6" customWidth="1"/>
    <col min="11018" max="11018" width="16.75" style="6" customWidth="1"/>
    <col min="11019" max="11019" width="13.625" style="6" customWidth="1"/>
    <col min="11020" max="11024" width="13.875" style="6" customWidth="1"/>
    <col min="11025" max="11026" width="12.125" style="6" customWidth="1"/>
    <col min="11027" max="11029" width="9.875" style="6" customWidth="1"/>
    <col min="11030" max="11030" width="14.375" style="6" customWidth="1"/>
    <col min="11031" max="11031" width="14.125" style="6" customWidth="1"/>
    <col min="11032" max="11264" width="9" style="6"/>
    <col min="11265" max="11265" width="15.125" style="6" customWidth="1"/>
    <col min="11266" max="11269" width="16.625" style="6" customWidth="1"/>
    <col min="11270" max="11273" width="16.125" style="6" customWidth="1"/>
    <col min="11274" max="11274" width="16.75" style="6" customWidth="1"/>
    <col min="11275" max="11275" width="13.625" style="6" customWidth="1"/>
    <col min="11276" max="11280" width="13.875" style="6" customWidth="1"/>
    <col min="11281" max="11282" width="12.125" style="6" customWidth="1"/>
    <col min="11283" max="11285" width="9.875" style="6" customWidth="1"/>
    <col min="11286" max="11286" width="14.375" style="6" customWidth="1"/>
    <col min="11287" max="11287" width="14.125" style="6" customWidth="1"/>
    <col min="11288" max="11520" width="9" style="6"/>
    <col min="11521" max="11521" width="15.125" style="6" customWidth="1"/>
    <col min="11522" max="11525" width="16.625" style="6" customWidth="1"/>
    <col min="11526" max="11529" width="16.125" style="6" customWidth="1"/>
    <col min="11530" max="11530" width="16.75" style="6" customWidth="1"/>
    <col min="11531" max="11531" width="13.625" style="6" customWidth="1"/>
    <col min="11532" max="11536" width="13.875" style="6" customWidth="1"/>
    <col min="11537" max="11538" width="12.125" style="6" customWidth="1"/>
    <col min="11539" max="11541" width="9.875" style="6" customWidth="1"/>
    <col min="11542" max="11542" width="14.375" style="6" customWidth="1"/>
    <col min="11543" max="11543" width="14.125" style="6" customWidth="1"/>
    <col min="11544" max="11776" width="9" style="6"/>
    <col min="11777" max="11777" width="15.125" style="6" customWidth="1"/>
    <col min="11778" max="11781" width="16.625" style="6" customWidth="1"/>
    <col min="11782" max="11785" width="16.125" style="6" customWidth="1"/>
    <col min="11786" max="11786" width="16.75" style="6" customWidth="1"/>
    <col min="11787" max="11787" width="13.625" style="6" customWidth="1"/>
    <col min="11788" max="11792" width="13.875" style="6" customWidth="1"/>
    <col min="11793" max="11794" width="12.125" style="6" customWidth="1"/>
    <col min="11795" max="11797" width="9.875" style="6" customWidth="1"/>
    <col min="11798" max="11798" width="14.375" style="6" customWidth="1"/>
    <col min="11799" max="11799" width="14.125" style="6" customWidth="1"/>
    <col min="11800" max="12032" width="9" style="6"/>
    <col min="12033" max="12033" width="15.125" style="6" customWidth="1"/>
    <col min="12034" max="12037" width="16.625" style="6" customWidth="1"/>
    <col min="12038" max="12041" width="16.125" style="6" customWidth="1"/>
    <col min="12042" max="12042" width="16.75" style="6" customWidth="1"/>
    <col min="12043" max="12043" width="13.625" style="6" customWidth="1"/>
    <col min="12044" max="12048" width="13.875" style="6" customWidth="1"/>
    <col min="12049" max="12050" width="12.125" style="6" customWidth="1"/>
    <col min="12051" max="12053" width="9.875" style="6" customWidth="1"/>
    <col min="12054" max="12054" width="14.375" style="6" customWidth="1"/>
    <col min="12055" max="12055" width="14.125" style="6" customWidth="1"/>
    <col min="12056" max="12288" width="9" style="6"/>
    <col min="12289" max="12289" width="15.125" style="6" customWidth="1"/>
    <col min="12290" max="12293" width="16.625" style="6" customWidth="1"/>
    <col min="12294" max="12297" width="16.125" style="6" customWidth="1"/>
    <col min="12298" max="12298" width="16.75" style="6" customWidth="1"/>
    <col min="12299" max="12299" width="13.625" style="6" customWidth="1"/>
    <col min="12300" max="12304" width="13.875" style="6" customWidth="1"/>
    <col min="12305" max="12306" width="12.125" style="6" customWidth="1"/>
    <col min="12307" max="12309" width="9.875" style="6" customWidth="1"/>
    <col min="12310" max="12310" width="14.375" style="6" customWidth="1"/>
    <col min="12311" max="12311" width="14.125" style="6" customWidth="1"/>
    <col min="12312" max="12544" width="9" style="6"/>
    <col min="12545" max="12545" width="15.125" style="6" customWidth="1"/>
    <col min="12546" max="12549" width="16.625" style="6" customWidth="1"/>
    <col min="12550" max="12553" width="16.125" style="6" customWidth="1"/>
    <col min="12554" max="12554" width="16.75" style="6" customWidth="1"/>
    <col min="12555" max="12555" width="13.625" style="6" customWidth="1"/>
    <col min="12556" max="12560" width="13.875" style="6" customWidth="1"/>
    <col min="12561" max="12562" width="12.125" style="6" customWidth="1"/>
    <col min="12563" max="12565" width="9.875" style="6" customWidth="1"/>
    <col min="12566" max="12566" width="14.375" style="6" customWidth="1"/>
    <col min="12567" max="12567" width="14.125" style="6" customWidth="1"/>
    <col min="12568" max="12800" width="9" style="6"/>
    <col min="12801" max="12801" width="15.125" style="6" customWidth="1"/>
    <col min="12802" max="12805" width="16.625" style="6" customWidth="1"/>
    <col min="12806" max="12809" width="16.125" style="6" customWidth="1"/>
    <col min="12810" max="12810" width="16.75" style="6" customWidth="1"/>
    <col min="12811" max="12811" width="13.625" style="6" customWidth="1"/>
    <col min="12812" max="12816" width="13.875" style="6" customWidth="1"/>
    <col min="12817" max="12818" width="12.125" style="6" customWidth="1"/>
    <col min="12819" max="12821" width="9.875" style="6" customWidth="1"/>
    <col min="12822" max="12822" width="14.375" style="6" customWidth="1"/>
    <col min="12823" max="12823" width="14.125" style="6" customWidth="1"/>
    <col min="12824" max="13056" width="9" style="6"/>
    <col min="13057" max="13057" width="15.125" style="6" customWidth="1"/>
    <col min="13058" max="13061" width="16.625" style="6" customWidth="1"/>
    <col min="13062" max="13065" width="16.125" style="6" customWidth="1"/>
    <col min="13066" max="13066" width="16.75" style="6" customWidth="1"/>
    <col min="13067" max="13067" width="13.625" style="6" customWidth="1"/>
    <col min="13068" max="13072" width="13.875" style="6" customWidth="1"/>
    <col min="13073" max="13074" width="12.125" style="6" customWidth="1"/>
    <col min="13075" max="13077" width="9.875" style="6" customWidth="1"/>
    <col min="13078" max="13078" width="14.375" style="6" customWidth="1"/>
    <col min="13079" max="13079" width="14.125" style="6" customWidth="1"/>
    <col min="13080" max="13312" width="9" style="6"/>
    <col min="13313" max="13313" width="15.125" style="6" customWidth="1"/>
    <col min="13314" max="13317" width="16.625" style="6" customWidth="1"/>
    <col min="13318" max="13321" width="16.125" style="6" customWidth="1"/>
    <col min="13322" max="13322" width="16.75" style="6" customWidth="1"/>
    <col min="13323" max="13323" width="13.625" style="6" customWidth="1"/>
    <col min="13324" max="13328" width="13.875" style="6" customWidth="1"/>
    <col min="13329" max="13330" width="12.125" style="6" customWidth="1"/>
    <col min="13331" max="13333" width="9.875" style="6" customWidth="1"/>
    <col min="13334" max="13334" width="14.375" style="6" customWidth="1"/>
    <col min="13335" max="13335" width="14.125" style="6" customWidth="1"/>
    <col min="13336" max="13568" width="9" style="6"/>
    <col min="13569" max="13569" width="15.125" style="6" customWidth="1"/>
    <col min="13570" max="13573" width="16.625" style="6" customWidth="1"/>
    <col min="13574" max="13577" width="16.125" style="6" customWidth="1"/>
    <col min="13578" max="13578" width="16.75" style="6" customWidth="1"/>
    <col min="13579" max="13579" width="13.625" style="6" customWidth="1"/>
    <col min="13580" max="13584" width="13.875" style="6" customWidth="1"/>
    <col min="13585" max="13586" width="12.125" style="6" customWidth="1"/>
    <col min="13587" max="13589" width="9.875" style="6" customWidth="1"/>
    <col min="13590" max="13590" width="14.375" style="6" customWidth="1"/>
    <col min="13591" max="13591" width="14.125" style="6" customWidth="1"/>
    <col min="13592" max="13824" width="9" style="6"/>
    <col min="13825" max="13825" width="15.125" style="6" customWidth="1"/>
    <col min="13826" max="13829" width="16.625" style="6" customWidth="1"/>
    <col min="13830" max="13833" width="16.125" style="6" customWidth="1"/>
    <col min="13834" max="13834" width="16.75" style="6" customWidth="1"/>
    <col min="13835" max="13835" width="13.625" style="6" customWidth="1"/>
    <col min="13836" max="13840" width="13.875" style="6" customWidth="1"/>
    <col min="13841" max="13842" width="12.125" style="6" customWidth="1"/>
    <col min="13843" max="13845" width="9.875" style="6" customWidth="1"/>
    <col min="13846" max="13846" width="14.375" style="6" customWidth="1"/>
    <col min="13847" max="13847" width="14.125" style="6" customWidth="1"/>
    <col min="13848" max="14080" width="9" style="6"/>
    <col min="14081" max="14081" width="15.125" style="6" customWidth="1"/>
    <col min="14082" max="14085" width="16.625" style="6" customWidth="1"/>
    <col min="14086" max="14089" width="16.125" style="6" customWidth="1"/>
    <col min="14090" max="14090" width="16.75" style="6" customWidth="1"/>
    <col min="14091" max="14091" width="13.625" style="6" customWidth="1"/>
    <col min="14092" max="14096" width="13.875" style="6" customWidth="1"/>
    <col min="14097" max="14098" width="12.125" style="6" customWidth="1"/>
    <col min="14099" max="14101" width="9.875" style="6" customWidth="1"/>
    <col min="14102" max="14102" width="14.375" style="6" customWidth="1"/>
    <col min="14103" max="14103" width="14.125" style="6" customWidth="1"/>
    <col min="14104" max="14336" width="9" style="6"/>
    <col min="14337" max="14337" width="15.125" style="6" customWidth="1"/>
    <col min="14338" max="14341" width="16.625" style="6" customWidth="1"/>
    <col min="14342" max="14345" width="16.125" style="6" customWidth="1"/>
    <col min="14346" max="14346" width="16.75" style="6" customWidth="1"/>
    <col min="14347" max="14347" width="13.625" style="6" customWidth="1"/>
    <col min="14348" max="14352" width="13.875" style="6" customWidth="1"/>
    <col min="14353" max="14354" width="12.125" style="6" customWidth="1"/>
    <col min="14355" max="14357" width="9.875" style="6" customWidth="1"/>
    <col min="14358" max="14358" width="14.375" style="6" customWidth="1"/>
    <col min="14359" max="14359" width="14.125" style="6" customWidth="1"/>
    <col min="14360" max="14592" width="9" style="6"/>
    <col min="14593" max="14593" width="15.125" style="6" customWidth="1"/>
    <col min="14594" max="14597" width="16.625" style="6" customWidth="1"/>
    <col min="14598" max="14601" width="16.125" style="6" customWidth="1"/>
    <col min="14602" max="14602" width="16.75" style="6" customWidth="1"/>
    <col min="14603" max="14603" width="13.625" style="6" customWidth="1"/>
    <col min="14604" max="14608" width="13.875" style="6" customWidth="1"/>
    <col min="14609" max="14610" width="12.125" style="6" customWidth="1"/>
    <col min="14611" max="14613" width="9.875" style="6" customWidth="1"/>
    <col min="14614" max="14614" width="14.375" style="6" customWidth="1"/>
    <col min="14615" max="14615" width="14.125" style="6" customWidth="1"/>
    <col min="14616" max="14848" width="9" style="6"/>
    <col min="14849" max="14849" width="15.125" style="6" customWidth="1"/>
    <col min="14850" max="14853" width="16.625" style="6" customWidth="1"/>
    <col min="14854" max="14857" width="16.125" style="6" customWidth="1"/>
    <col min="14858" max="14858" width="16.75" style="6" customWidth="1"/>
    <col min="14859" max="14859" width="13.625" style="6" customWidth="1"/>
    <col min="14860" max="14864" width="13.875" style="6" customWidth="1"/>
    <col min="14865" max="14866" width="12.125" style="6" customWidth="1"/>
    <col min="14867" max="14869" width="9.875" style="6" customWidth="1"/>
    <col min="14870" max="14870" width="14.375" style="6" customWidth="1"/>
    <col min="14871" max="14871" width="14.125" style="6" customWidth="1"/>
    <col min="14872" max="15104" width="9" style="6"/>
    <col min="15105" max="15105" width="15.125" style="6" customWidth="1"/>
    <col min="15106" max="15109" width="16.625" style="6" customWidth="1"/>
    <col min="15110" max="15113" width="16.125" style="6" customWidth="1"/>
    <col min="15114" max="15114" width="16.75" style="6" customWidth="1"/>
    <col min="15115" max="15115" width="13.625" style="6" customWidth="1"/>
    <col min="15116" max="15120" width="13.875" style="6" customWidth="1"/>
    <col min="15121" max="15122" width="12.125" style="6" customWidth="1"/>
    <col min="15123" max="15125" width="9.875" style="6" customWidth="1"/>
    <col min="15126" max="15126" width="14.375" style="6" customWidth="1"/>
    <col min="15127" max="15127" width="14.125" style="6" customWidth="1"/>
    <col min="15128" max="15360" width="9" style="6"/>
    <col min="15361" max="15361" width="15.125" style="6" customWidth="1"/>
    <col min="15362" max="15365" width="16.625" style="6" customWidth="1"/>
    <col min="15366" max="15369" width="16.125" style="6" customWidth="1"/>
    <col min="15370" max="15370" width="16.75" style="6" customWidth="1"/>
    <col min="15371" max="15371" width="13.625" style="6" customWidth="1"/>
    <col min="15372" max="15376" width="13.875" style="6" customWidth="1"/>
    <col min="15377" max="15378" width="12.125" style="6" customWidth="1"/>
    <col min="15379" max="15381" width="9.875" style="6" customWidth="1"/>
    <col min="15382" max="15382" width="14.375" style="6" customWidth="1"/>
    <col min="15383" max="15383" width="14.125" style="6" customWidth="1"/>
    <col min="15384" max="15616" width="9" style="6"/>
    <col min="15617" max="15617" width="15.125" style="6" customWidth="1"/>
    <col min="15618" max="15621" width="16.625" style="6" customWidth="1"/>
    <col min="15622" max="15625" width="16.125" style="6" customWidth="1"/>
    <col min="15626" max="15626" width="16.75" style="6" customWidth="1"/>
    <col min="15627" max="15627" width="13.625" style="6" customWidth="1"/>
    <col min="15628" max="15632" width="13.875" style="6" customWidth="1"/>
    <col min="15633" max="15634" width="12.125" style="6" customWidth="1"/>
    <col min="15635" max="15637" width="9.875" style="6" customWidth="1"/>
    <col min="15638" max="15638" width="14.375" style="6" customWidth="1"/>
    <col min="15639" max="15639" width="14.125" style="6" customWidth="1"/>
    <col min="15640" max="15872" width="9" style="6"/>
    <col min="15873" max="15873" width="15.125" style="6" customWidth="1"/>
    <col min="15874" max="15877" width="16.625" style="6" customWidth="1"/>
    <col min="15878" max="15881" width="16.125" style="6" customWidth="1"/>
    <col min="15882" max="15882" width="16.75" style="6" customWidth="1"/>
    <col min="15883" max="15883" width="13.625" style="6" customWidth="1"/>
    <col min="15884" max="15888" width="13.875" style="6" customWidth="1"/>
    <col min="15889" max="15890" width="12.125" style="6" customWidth="1"/>
    <col min="15891" max="15893" width="9.875" style="6" customWidth="1"/>
    <col min="15894" max="15894" width="14.375" style="6" customWidth="1"/>
    <col min="15895" max="15895" width="14.125" style="6" customWidth="1"/>
    <col min="15896" max="16128" width="9" style="6"/>
    <col min="16129" max="16129" width="15.125" style="6" customWidth="1"/>
    <col min="16130" max="16133" width="16.625" style="6" customWidth="1"/>
    <col min="16134" max="16137" width="16.125" style="6" customWidth="1"/>
    <col min="16138" max="16138" width="16.75" style="6" customWidth="1"/>
    <col min="16139" max="16139" width="13.625" style="6" customWidth="1"/>
    <col min="16140" max="16144" width="13.875" style="6" customWidth="1"/>
    <col min="16145" max="16146" width="12.125" style="6" customWidth="1"/>
    <col min="16147" max="16149" width="9.875" style="6" customWidth="1"/>
    <col min="16150" max="16150" width="14.375" style="6" customWidth="1"/>
    <col min="16151" max="16151" width="14.125" style="6" customWidth="1"/>
    <col min="16152" max="16384" width="9" style="6"/>
  </cols>
  <sheetData>
    <row r="1" spans="1:23" ht="31.5">
      <c r="A1" s="147" t="s">
        <v>1890</v>
      </c>
      <c r="B1" s="1367"/>
      <c r="C1" s="1367"/>
      <c r="D1" s="1367"/>
      <c r="E1" s="1367"/>
      <c r="F1" s="1367"/>
      <c r="G1" s="1367"/>
      <c r="H1" s="1367"/>
      <c r="I1" s="1367"/>
      <c r="J1" s="1367"/>
      <c r="K1" s="147" t="s">
        <v>1891</v>
      </c>
      <c r="L1" s="1367"/>
      <c r="M1" s="1367"/>
      <c r="N1" s="1367"/>
      <c r="O1" s="1367"/>
      <c r="P1" s="1466"/>
      <c r="Q1" s="1367"/>
      <c r="R1" s="1367"/>
      <c r="S1" s="1367"/>
      <c r="T1" s="1367"/>
      <c r="U1" s="1367"/>
      <c r="V1" s="1467"/>
      <c r="W1" s="839"/>
    </row>
    <row r="2" spans="1:23" ht="25.5" customHeight="1">
      <c r="A2" s="2526" t="s">
        <v>1892</v>
      </c>
      <c r="B2" s="2526"/>
      <c r="C2" s="2526"/>
      <c r="D2" s="2526"/>
      <c r="E2" s="2526"/>
      <c r="F2" s="1452"/>
      <c r="G2" s="1452"/>
      <c r="H2" s="1452"/>
      <c r="I2" s="1468" t="s">
        <v>1893</v>
      </c>
      <c r="J2" s="1055" t="s">
        <v>1894</v>
      </c>
      <c r="K2" s="2526" t="s">
        <v>1892</v>
      </c>
      <c r="L2" s="2526"/>
      <c r="M2" s="2526"/>
      <c r="N2" s="2526"/>
      <c r="O2" s="2526"/>
      <c r="P2" s="2526"/>
      <c r="Q2" s="1452"/>
      <c r="R2" s="1452"/>
      <c r="S2" s="1468"/>
      <c r="T2" s="1468"/>
      <c r="U2" s="1468"/>
      <c r="V2" s="833"/>
      <c r="W2" s="1055" t="s">
        <v>1894</v>
      </c>
    </row>
    <row r="3" spans="1:23" ht="40.5" customHeight="1">
      <c r="A3" s="1469" t="s">
        <v>1895</v>
      </c>
      <c r="B3" s="1371" t="s">
        <v>1896</v>
      </c>
      <c r="C3" s="1371" t="s">
        <v>1897</v>
      </c>
      <c r="D3" s="1001" t="s">
        <v>1898</v>
      </c>
      <c r="E3" s="1001" t="s">
        <v>1899</v>
      </c>
      <c r="F3" s="1001" t="s">
        <v>1900</v>
      </c>
      <c r="G3" s="1001" t="s">
        <v>1901</v>
      </c>
      <c r="H3" s="1001" t="s">
        <v>1902</v>
      </c>
      <c r="I3" s="1371" t="s">
        <v>1903</v>
      </c>
      <c r="J3" s="1470" t="s">
        <v>1904</v>
      </c>
      <c r="K3" s="1469" t="s">
        <v>1895</v>
      </c>
      <c r="L3" s="1471" t="s">
        <v>1905</v>
      </c>
      <c r="M3" s="1371" t="s">
        <v>1906</v>
      </c>
      <c r="N3" s="1371" t="s">
        <v>1907</v>
      </c>
      <c r="O3" s="1371" t="s">
        <v>1908</v>
      </c>
      <c r="P3" s="1371" t="s">
        <v>1909</v>
      </c>
      <c r="Q3" s="1371" t="s">
        <v>1910</v>
      </c>
      <c r="R3" s="1371" t="s">
        <v>1911</v>
      </c>
      <c r="S3" s="1371" t="s">
        <v>1912</v>
      </c>
      <c r="T3" s="1371" t="s">
        <v>1913</v>
      </c>
      <c r="U3" s="1471" t="s">
        <v>1914</v>
      </c>
      <c r="V3" s="1471" t="s">
        <v>1915</v>
      </c>
      <c r="W3" s="1470" t="s">
        <v>1916</v>
      </c>
    </row>
    <row r="4" spans="1:23" ht="20.45" customHeight="1">
      <c r="A4" s="1087">
        <v>1961</v>
      </c>
      <c r="B4" s="1472">
        <v>219134</v>
      </c>
      <c r="C4" s="1473" t="s">
        <v>1917</v>
      </c>
      <c r="D4" s="1473" t="s">
        <v>1918</v>
      </c>
      <c r="E4" s="1473" t="s">
        <v>1918</v>
      </c>
      <c r="F4" s="1473" t="s">
        <v>1918</v>
      </c>
      <c r="G4" s="1473" t="s">
        <v>1918</v>
      </c>
      <c r="H4" s="1473" t="s">
        <v>1918</v>
      </c>
      <c r="I4" s="1472">
        <v>65480</v>
      </c>
      <c r="J4" s="1090">
        <v>1961</v>
      </c>
      <c r="K4" s="1087">
        <v>1961</v>
      </c>
      <c r="L4" s="1401">
        <v>24626</v>
      </c>
      <c r="M4" s="1401">
        <v>30418</v>
      </c>
      <c r="N4" s="1401">
        <v>58205</v>
      </c>
      <c r="O4" s="1401">
        <v>58015</v>
      </c>
      <c r="P4" s="1401">
        <v>70043</v>
      </c>
      <c r="Q4" s="1401">
        <v>103507</v>
      </c>
      <c r="R4" s="1401">
        <v>161063</v>
      </c>
      <c r="S4" s="1401">
        <v>6761</v>
      </c>
      <c r="T4" s="1474">
        <v>0</v>
      </c>
      <c r="U4" s="1474">
        <v>0</v>
      </c>
      <c r="V4" s="1474">
        <v>797252</v>
      </c>
      <c r="W4" s="1090">
        <v>1961</v>
      </c>
    </row>
    <row r="5" spans="1:23" ht="20.45" customHeight="1">
      <c r="A5" s="202">
        <v>2004</v>
      </c>
      <c r="B5" s="1475">
        <v>2977662</v>
      </c>
      <c r="C5" s="1475">
        <v>1134704</v>
      </c>
      <c r="D5" s="1476">
        <v>766034</v>
      </c>
      <c r="E5" s="1476">
        <v>793050</v>
      </c>
      <c r="F5" s="1476">
        <v>417432</v>
      </c>
      <c r="G5" s="1476">
        <v>410397</v>
      </c>
      <c r="H5" s="1476">
        <v>324666</v>
      </c>
      <c r="I5" s="1475">
        <v>3037348</v>
      </c>
      <c r="J5" s="210">
        <v>2004</v>
      </c>
      <c r="K5" s="202">
        <v>2004</v>
      </c>
      <c r="L5" s="1404">
        <v>741187</v>
      </c>
      <c r="M5" s="1404">
        <v>735903</v>
      </c>
      <c r="N5" s="1404">
        <v>942950</v>
      </c>
      <c r="O5" s="1404">
        <v>851423</v>
      </c>
      <c r="P5" s="1404">
        <v>998130</v>
      </c>
      <c r="Q5" s="1404">
        <v>1345213</v>
      </c>
      <c r="R5" s="1404">
        <v>1336161</v>
      </c>
      <c r="S5" s="1404">
        <v>249331</v>
      </c>
      <c r="T5" s="1404">
        <v>0</v>
      </c>
      <c r="U5" s="1404">
        <v>0</v>
      </c>
      <c r="V5" s="1404">
        <v>17061591</v>
      </c>
      <c r="W5" s="210">
        <v>2004</v>
      </c>
    </row>
    <row r="6" spans="1:23" ht="20.45" customHeight="1">
      <c r="A6" s="202">
        <v>2005</v>
      </c>
      <c r="B6" s="1475">
        <v>2991797</v>
      </c>
      <c r="C6" s="1475">
        <v>1142226</v>
      </c>
      <c r="D6" s="1476">
        <v>762324</v>
      </c>
      <c r="E6" s="1476">
        <v>795639</v>
      </c>
      <c r="F6" s="1476">
        <v>423395</v>
      </c>
      <c r="G6" s="1476">
        <v>417087</v>
      </c>
      <c r="H6" s="1476">
        <v>330779</v>
      </c>
      <c r="I6" s="1475">
        <v>3092956</v>
      </c>
      <c r="J6" s="210">
        <v>2005</v>
      </c>
      <c r="K6" s="202">
        <v>2005</v>
      </c>
      <c r="L6" s="1404">
        <v>762530</v>
      </c>
      <c r="M6" s="1404">
        <v>754380</v>
      </c>
      <c r="N6" s="1404">
        <v>974323</v>
      </c>
      <c r="O6" s="1404">
        <v>865105</v>
      </c>
      <c r="P6" s="1404">
        <v>1020908</v>
      </c>
      <c r="Q6" s="1404">
        <v>1375853</v>
      </c>
      <c r="R6" s="1404">
        <v>1365303</v>
      </c>
      <c r="S6" s="1404">
        <v>254889</v>
      </c>
      <c r="T6" s="1404">
        <v>0</v>
      </c>
      <c r="U6" s="1404">
        <v>0</v>
      </c>
      <c r="V6" s="1404">
        <v>17329494</v>
      </c>
      <c r="W6" s="210">
        <v>2005</v>
      </c>
    </row>
    <row r="7" spans="1:23" ht="20.45" customHeight="1">
      <c r="A7" s="202">
        <v>2006</v>
      </c>
      <c r="B7" s="1475">
        <v>3004520</v>
      </c>
      <c r="C7" s="1475">
        <v>1144447</v>
      </c>
      <c r="D7" s="1476">
        <v>765031</v>
      </c>
      <c r="E7" s="1476">
        <v>799902</v>
      </c>
      <c r="F7" s="1476">
        <v>430007</v>
      </c>
      <c r="G7" s="1476">
        <v>422353</v>
      </c>
      <c r="H7" s="1476">
        <v>335854</v>
      </c>
      <c r="I7" s="1475">
        <v>3159117</v>
      </c>
      <c r="J7" s="210">
        <v>2006</v>
      </c>
      <c r="K7" s="202">
        <v>2006</v>
      </c>
      <c r="L7" s="1404">
        <v>786952</v>
      </c>
      <c r="M7" s="1404">
        <v>774536</v>
      </c>
      <c r="N7" s="1404">
        <v>1005607</v>
      </c>
      <c r="O7" s="1404">
        <v>886495</v>
      </c>
      <c r="P7" s="1404">
        <v>1036400</v>
      </c>
      <c r="Q7" s="1404">
        <v>1416085</v>
      </c>
      <c r="R7" s="1404">
        <v>1396399</v>
      </c>
      <c r="S7" s="1404">
        <v>261131</v>
      </c>
      <c r="T7" s="1404">
        <v>0</v>
      </c>
      <c r="U7" s="1404">
        <v>0</v>
      </c>
      <c r="V7" s="1404">
        <v>17624836</v>
      </c>
      <c r="W7" s="210">
        <v>2006</v>
      </c>
    </row>
    <row r="8" spans="1:23" ht="20.45" customHeight="1">
      <c r="A8" s="202">
        <v>2007</v>
      </c>
      <c r="B8" s="1475">
        <v>3032471</v>
      </c>
      <c r="C8" s="1475">
        <v>1146331</v>
      </c>
      <c r="D8" s="1475">
        <v>775419</v>
      </c>
      <c r="E8" s="1475">
        <v>810596</v>
      </c>
      <c r="F8" s="1476">
        <v>436176</v>
      </c>
      <c r="G8" s="1476">
        <v>426486</v>
      </c>
      <c r="H8" s="1476">
        <v>344838</v>
      </c>
      <c r="I8" s="1475">
        <v>3266588</v>
      </c>
      <c r="J8" s="210">
        <v>2007</v>
      </c>
      <c r="K8" s="202">
        <v>2007</v>
      </c>
      <c r="L8" s="1404">
        <v>808944</v>
      </c>
      <c r="M8" s="1404">
        <v>795998</v>
      </c>
      <c r="N8" s="1404">
        <v>1044357</v>
      </c>
      <c r="O8" s="1404">
        <v>905310</v>
      </c>
      <c r="P8" s="1404">
        <v>1077482</v>
      </c>
      <c r="Q8" s="1404">
        <v>1471397</v>
      </c>
      <c r="R8" s="1404">
        <v>1430566</v>
      </c>
      <c r="S8" s="1404">
        <v>265851</v>
      </c>
      <c r="T8" s="1404">
        <v>0</v>
      </c>
      <c r="U8" s="1404">
        <v>0</v>
      </c>
      <c r="V8" s="1404">
        <v>18038810</v>
      </c>
      <c r="W8" s="210">
        <v>2007</v>
      </c>
    </row>
    <row r="9" spans="1:23" ht="20.45" customHeight="1">
      <c r="A9" s="202">
        <v>2008</v>
      </c>
      <c r="B9" s="1475">
        <v>3036105</v>
      </c>
      <c r="C9" s="1475">
        <v>1147170</v>
      </c>
      <c r="D9" s="1475">
        <v>785574</v>
      </c>
      <c r="E9" s="1475">
        <v>823213</v>
      </c>
      <c r="F9" s="1475">
        <v>443834</v>
      </c>
      <c r="G9" s="1475">
        <v>432523</v>
      </c>
      <c r="H9" s="1475">
        <v>353728</v>
      </c>
      <c r="I9" s="1475">
        <v>3364828</v>
      </c>
      <c r="J9" s="210">
        <v>2008</v>
      </c>
      <c r="K9" s="202">
        <v>2008</v>
      </c>
      <c r="L9" s="1404">
        <v>832089</v>
      </c>
      <c r="M9" s="1404">
        <v>820888</v>
      </c>
      <c r="N9" s="1404">
        <v>1076938</v>
      </c>
      <c r="O9" s="1404">
        <v>926633</v>
      </c>
      <c r="P9" s="1404">
        <v>1106823</v>
      </c>
      <c r="Q9" s="1404">
        <v>1524494</v>
      </c>
      <c r="R9" s="1404">
        <v>1472953</v>
      </c>
      <c r="S9" s="1404">
        <v>271002</v>
      </c>
      <c r="T9" s="1404">
        <v>0</v>
      </c>
      <c r="U9" s="1404">
        <v>253</v>
      </c>
      <c r="V9" s="1404">
        <v>18419048</v>
      </c>
      <c r="W9" s="210">
        <v>2008</v>
      </c>
    </row>
    <row r="10" spans="1:23" ht="20.45" customHeight="1">
      <c r="A10" s="202">
        <v>2009</v>
      </c>
      <c r="B10" s="1475">
        <v>3061319</v>
      </c>
      <c r="C10" s="1475">
        <v>1152245</v>
      </c>
      <c r="D10" s="1475">
        <v>791320</v>
      </c>
      <c r="E10" s="1475">
        <v>834374</v>
      </c>
      <c r="F10" s="1475">
        <v>451057</v>
      </c>
      <c r="G10" s="1475">
        <v>443519</v>
      </c>
      <c r="H10" s="1475">
        <v>360482</v>
      </c>
      <c r="I10" s="1475">
        <v>3448837</v>
      </c>
      <c r="J10" s="210">
        <v>2009</v>
      </c>
      <c r="K10" s="202">
        <v>2009</v>
      </c>
      <c r="L10" s="1404">
        <v>850629</v>
      </c>
      <c r="M10" s="1404">
        <v>838126</v>
      </c>
      <c r="N10" s="1404">
        <v>1103222</v>
      </c>
      <c r="O10" s="1404">
        <v>903752</v>
      </c>
      <c r="P10" s="1404">
        <v>1135861</v>
      </c>
      <c r="Q10" s="1404">
        <v>1566729</v>
      </c>
      <c r="R10" s="1404">
        <v>1508845</v>
      </c>
      <c r="S10" s="1404">
        <v>276850</v>
      </c>
      <c r="T10" s="1404">
        <v>0</v>
      </c>
      <c r="U10" s="1404">
        <v>244</v>
      </c>
      <c r="V10" s="1404">
        <v>18727411</v>
      </c>
      <c r="W10" s="210">
        <v>2009</v>
      </c>
    </row>
    <row r="11" spans="1:23" ht="20.45" customHeight="1">
      <c r="A11" s="202">
        <v>2010</v>
      </c>
      <c r="B11" s="1475">
        <v>3127242</v>
      </c>
      <c r="C11" s="1475">
        <v>1168269</v>
      </c>
      <c r="D11" s="1475">
        <v>800585</v>
      </c>
      <c r="E11" s="1475">
        <v>862705</v>
      </c>
      <c r="F11" s="1475">
        <v>462672</v>
      </c>
      <c r="G11" s="1475">
        <v>465250</v>
      </c>
      <c r="H11" s="1475">
        <v>372924</v>
      </c>
      <c r="I11" s="1475">
        <v>3547389</v>
      </c>
      <c r="J11" s="210">
        <v>2010</v>
      </c>
      <c r="K11" s="202">
        <v>2010</v>
      </c>
      <c r="L11" s="1404">
        <v>868928</v>
      </c>
      <c r="M11" s="1404">
        <v>865909</v>
      </c>
      <c r="N11" s="1404">
        <v>1141204</v>
      </c>
      <c r="O11" s="1404">
        <v>943598</v>
      </c>
      <c r="P11" s="1404">
        <v>1160472</v>
      </c>
      <c r="Q11" s="1404">
        <v>1607210</v>
      </c>
      <c r="R11" s="1404">
        <v>1551878</v>
      </c>
      <c r="S11" s="1404">
        <v>282977</v>
      </c>
      <c r="T11" s="1404">
        <v>0</v>
      </c>
      <c r="U11" s="1404">
        <v>238</v>
      </c>
      <c r="V11" s="1404">
        <v>19229450</v>
      </c>
      <c r="W11" s="210">
        <v>2010</v>
      </c>
    </row>
    <row r="12" spans="1:23" ht="20.45" customHeight="1">
      <c r="A12" s="202">
        <v>2011</v>
      </c>
      <c r="B12" s="1475">
        <v>3213280</v>
      </c>
      <c r="C12" s="1475">
        <v>1192817</v>
      </c>
      <c r="D12" s="1475">
        <v>820940</v>
      </c>
      <c r="E12" s="1475">
        <v>884924</v>
      </c>
      <c r="F12" s="1475">
        <v>471124</v>
      </c>
      <c r="G12" s="1475">
        <v>483447</v>
      </c>
      <c r="H12" s="1475">
        <v>385869</v>
      </c>
      <c r="I12" s="1475">
        <v>3666846</v>
      </c>
      <c r="J12" s="210">
        <v>2011</v>
      </c>
      <c r="K12" s="202">
        <v>2011</v>
      </c>
      <c r="L12" s="1404">
        <v>886990</v>
      </c>
      <c r="M12" s="1404">
        <v>890383</v>
      </c>
      <c r="N12" s="1404">
        <v>1184303</v>
      </c>
      <c r="O12" s="1404">
        <v>973340</v>
      </c>
      <c r="P12" s="1404">
        <v>1201817</v>
      </c>
      <c r="Q12" s="1404">
        <v>1662139</v>
      </c>
      <c r="R12" s="1404">
        <v>1599848</v>
      </c>
      <c r="S12" s="1404">
        <v>296567</v>
      </c>
      <c r="T12" s="1404">
        <v>0</v>
      </c>
      <c r="U12" s="1404">
        <v>232</v>
      </c>
      <c r="V12" s="1404">
        <v>19814866</v>
      </c>
      <c r="W12" s="210">
        <v>2011</v>
      </c>
    </row>
    <row r="13" spans="1:23" ht="20.45" customHeight="1">
      <c r="A13" s="202">
        <v>2012</v>
      </c>
      <c r="B13" s="1475">
        <v>3297656</v>
      </c>
      <c r="C13" s="1475">
        <v>1217929</v>
      </c>
      <c r="D13" s="1475">
        <v>839322</v>
      </c>
      <c r="E13" s="1475">
        <v>905425</v>
      </c>
      <c r="F13" s="1475">
        <v>484454</v>
      </c>
      <c r="G13" s="1475">
        <v>504791</v>
      </c>
      <c r="H13" s="1475">
        <v>401743</v>
      </c>
      <c r="I13" s="1475">
        <v>3784921</v>
      </c>
      <c r="J13" s="210">
        <v>2012</v>
      </c>
      <c r="K13" s="202">
        <v>2012</v>
      </c>
      <c r="L13" s="1404">
        <v>908906</v>
      </c>
      <c r="M13" s="1404">
        <v>916759</v>
      </c>
      <c r="N13" s="1404">
        <v>1171169</v>
      </c>
      <c r="O13" s="1404">
        <v>1022299</v>
      </c>
      <c r="P13" s="1404">
        <v>1251282</v>
      </c>
      <c r="Q13" s="1404">
        <v>1729293</v>
      </c>
      <c r="R13" s="1404">
        <v>1660652</v>
      </c>
      <c r="S13" s="1404">
        <v>311032</v>
      </c>
      <c r="T13" s="1404">
        <v>68018</v>
      </c>
      <c r="U13" s="1404">
        <v>248</v>
      </c>
      <c r="V13" s="1404">
        <v>20475899</v>
      </c>
      <c r="W13" s="210">
        <v>2012</v>
      </c>
    </row>
    <row r="14" spans="1:23" ht="20.45" customHeight="1">
      <c r="A14" s="202">
        <v>2013</v>
      </c>
      <c r="B14" s="1475">
        <v>3396721</v>
      </c>
      <c r="C14" s="1475">
        <v>1238164</v>
      </c>
      <c r="D14" s="1475">
        <v>851861</v>
      </c>
      <c r="E14" s="1475">
        <v>916535</v>
      </c>
      <c r="F14" s="1475">
        <v>504496</v>
      </c>
      <c r="G14" s="1475">
        <v>513418</v>
      </c>
      <c r="H14" s="1475">
        <v>414659</v>
      </c>
      <c r="I14" s="1475">
        <v>3889183</v>
      </c>
      <c r="J14" s="210">
        <v>2013</v>
      </c>
      <c r="K14" s="202">
        <v>2013</v>
      </c>
      <c r="L14" s="1404">
        <v>930463</v>
      </c>
      <c r="M14" s="1404">
        <v>940692</v>
      </c>
      <c r="N14" s="1404">
        <v>1208741</v>
      </c>
      <c r="O14" s="1404">
        <v>1046867</v>
      </c>
      <c r="P14" s="1404">
        <v>1284336</v>
      </c>
      <c r="Q14" s="1404">
        <v>1777464</v>
      </c>
      <c r="R14" s="1404">
        <v>1705087</v>
      </c>
      <c r="S14" s="1404">
        <v>324574</v>
      </c>
      <c r="T14" s="1404">
        <v>74187</v>
      </c>
      <c r="U14" s="1404">
        <v>245</v>
      </c>
      <c r="V14" s="1404">
        <v>21017693</v>
      </c>
      <c r="W14" s="210">
        <v>2013</v>
      </c>
    </row>
    <row r="15" spans="1:23" ht="20.45" customHeight="1">
      <c r="A15" s="202">
        <v>2014</v>
      </c>
      <c r="B15" s="1475">
        <v>3441223</v>
      </c>
      <c r="C15" s="1475">
        <v>1252737</v>
      </c>
      <c r="D15" s="1475">
        <v>870345</v>
      </c>
      <c r="E15" s="1475">
        <v>936198</v>
      </c>
      <c r="F15" s="1475">
        <v>516639</v>
      </c>
      <c r="G15" s="1475">
        <v>522331</v>
      </c>
      <c r="H15" s="1475">
        <v>427835</v>
      </c>
      <c r="I15" s="1475">
        <v>3998459</v>
      </c>
      <c r="J15" s="210">
        <v>2014</v>
      </c>
      <c r="K15" s="202">
        <v>2014</v>
      </c>
      <c r="L15" s="1404">
        <v>950946</v>
      </c>
      <c r="M15" s="1404">
        <v>964440</v>
      </c>
      <c r="N15" s="1404">
        <v>1243023</v>
      </c>
      <c r="O15" s="1404">
        <v>1109077</v>
      </c>
      <c r="P15" s="1404">
        <v>1308664</v>
      </c>
      <c r="Q15" s="1404">
        <v>1826845</v>
      </c>
      <c r="R15" s="1404">
        <v>1744017</v>
      </c>
      <c r="S15" s="1404">
        <v>339072</v>
      </c>
      <c r="T15" s="1404">
        <v>80165</v>
      </c>
      <c r="U15" s="1404">
        <v>253</v>
      </c>
      <c r="V15" s="1404">
        <v>21532269</v>
      </c>
      <c r="W15" s="210">
        <v>2014</v>
      </c>
    </row>
    <row r="16" spans="1:23" ht="20.45" customHeight="1">
      <c r="A16" s="202">
        <v>2015</v>
      </c>
      <c r="B16" s="1475">
        <v>3467528</v>
      </c>
      <c r="C16" s="1475">
        <v>1263051</v>
      </c>
      <c r="D16" s="1475">
        <v>891935</v>
      </c>
      <c r="E16" s="1475">
        <v>955702</v>
      </c>
      <c r="F16" s="1475">
        <v>526471</v>
      </c>
      <c r="G16" s="1475">
        <v>538213</v>
      </c>
      <c r="H16" s="1475">
        <v>440557</v>
      </c>
      <c r="I16" s="1475">
        <v>4117575</v>
      </c>
      <c r="J16" s="210">
        <v>2015</v>
      </c>
      <c r="K16" s="202">
        <v>2015</v>
      </c>
      <c r="L16" s="1404">
        <v>975262</v>
      </c>
      <c r="M16" s="1404">
        <v>991176</v>
      </c>
      <c r="N16" s="1404">
        <v>1281942</v>
      </c>
      <c r="O16" s="1404">
        <v>1133398</v>
      </c>
      <c r="P16" s="1404">
        <v>1335482</v>
      </c>
      <c r="Q16" s="1404">
        <v>1884765</v>
      </c>
      <c r="R16" s="1404">
        <v>1785232</v>
      </c>
      <c r="S16" s="1404">
        <v>358644</v>
      </c>
      <c r="T16" s="1404">
        <v>83028</v>
      </c>
      <c r="U16" s="1404">
        <v>254</v>
      </c>
      <c r="V16" s="1404">
        <v>22030215</v>
      </c>
      <c r="W16" s="210">
        <v>2015</v>
      </c>
    </row>
    <row r="17" spans="1:23" ht="20.45" customHeight="1">
      <c r="A17" s="202">
        <v>2016</v>
      </c>
      <c r="B17" s="1475">
        <v>3506464</v>
      </c>
      <c r="C17" s="1475">
        <v>1270512</v>
      </c>
      <c r="D17" s="1475">
        <v>918572</v>
      </c>
      <c r="E17" s="1475">
        <v>978238</v>
      </c>
      <c r="F17" s="1475">
        <v>531637</v>
      </c>
      <c r="G17" s="1475">
        <v>556529</v>
      </c>
      <c r="H17" s="1475">
        <v>450632</v>
      </c>
      <c r="I17" s="1475">
        <v>4248808</v>
      </c>
      <c r="J17" s="210">
        <v>2016</v>
      </c>
      <c r="K17" s="202">
        <v>2016</v>
      </c>
      <c r="L17" s="1404">
        <v>1000910</v>
      </c>
      <c r="M17" s="1404">
        <v>1016059</v>
      </c>
      <c r="N17" s="1404">
        <v>1317480</v>
      </c>
      <c r="O17" s="1404">
        <v>1155045</v>
      </c>
      <c r="P17" s="1404">
        <v>1364679</v>
      </c>
      <c r="Q17" s="1404">
        <v>1937384</v>
      </c>
      <c r="R17" s="1404">
        <v>1828814</v>
      </c>
      <c r="S17" s="1404">
        <v>385200</v>
      </c>
      <c r="T17" s="1404">
        <v>85756</v>
      </c>
      <c r="U17" s="1404">
        <v>0</v>
      </c>
      <c r="V17" s="1404">
        <v>22552719</v>
      </c>
      <c r="W17" s="210">
        <v>2016</v>
      </c>
    </row>
    <row r="18" spans="1:23" ht="20.45" customHeight="1">
      <c r="A18" s="202">
        <v>2017</v>
      </c>
      <c r="B18" s="1475">
        <v>3563803</v>
      </c>
      <c r="C18" s="1475">
        <v>1279193</v>
      </c>
      <c r="D18" s="1475">
        <v>929637</v>
      </c>
      <c r="E18" s="1475">
        <v>1005645</v>
      </c>
      <c r="F18" s="1475">
        <v>543151</v>
      </c>
      <c r="G18" s="1475">
        <v>576795</v>
      </c>
      <c r="H18" s="1475">
        <v>459420</v>
      </c>
      <c r="I18" s="1475">
        <v>4369707</v>
      </c>
      <c r="J18" s="210">
        <v>2017</v>
      </c>
      <c r="K18" s="202">
        <v>2017</v>
      </c>
      <c r="L18" s="1404">
        <v>1026182</v>
      </c>
      <c r="M18" s="1404">
        <v>1041172</v>
      </c>
      <c r="N18" s="1404">
        <v>1357245</v>
      </c>
      <c r="O18" s="1404">
        <v>1178675</v>
      </c>
      <c r="P18" s="1404">
        <v>1393273</v>
      </c>
      <c r="Q18" s="1404">
        <v>1980254</v>
      </c>
      <c r="R18" s="1404">
        <v>1865308</v>
      </c>
      <c r="S18" s="1404">
        <v>418037</v>
      </c>
      <c r="T18" s="1404">
        <v>89514</v>
      </c>
      <c r="U18" s="1404">
        <v>0</v>
      </c>
      <c r="V18" s="1404">
        <v>23077023</v>
      </c>
      <c r="W18" s="210">
        <v>2017</v>
      </c>
    </row>
    <row r="19" spans="1:23" ht="20.45" customHeight="1">
      <c r="A19" s="202">
        <v>2018</v>
      </c>
      <c r="B19" s="1475">
        <v>3605300</v>
      </c>
      <c r="C19" s="1475">
        <v>1282195</v>
      </c>
      <c r="D19" s="1475">
        <v>941398</v>
      </c>
      <c r="E19" s="1475">
        <v>1020655</v>
      </c>
      <c r="F19" s="1475">
        <v>545480</v>
      </c>
      <c r="G19" s="1475">
        <v>584853</v>
      </c>
      <c r="H19" s="1475">
        <v>465067</v>
      </c>
      <c r="I19" s="1475">
        <v>4482784</v>
      </c>
      <c r="J19" s="210">
        <v>2018</v>
      </c>
      <c r="K19" s="202">
        <v>2018</v>
      </c>
      <c r="L19" s="1404">
        <v>1062000</v>
      </c>
      <c r="M19" s="1404">
        <v>1065629</v>
      </c>
      <c r="N19" s="1404">
        <v>1390063</v>
      </c>
      <c r="O19" s="1404">
        <v>1193339</v>
      </c>
      <c r="P19" s="1404">
        <v>1423206</v>
      </c>
      <c r="Q19" s="1404">
        <v>2015725</v>
      </c>
      <c r="R19" s="1404">
        <v>1889174</v>
      </c>
      <c r="S19" s="1404">
        <v>442334</v>
      </c>
      <c r="T19" s="1404">
        <v>92326</v>
      </c>
      <c r="U19" s="1404">
        <v>14</v>
      </c>
      <c r="V19" s="1404">
        <v>23501542</v>
      </c>
      <c r="W19" s="210">
        <v>2018</v>
      </c>
    </row>
    <row r="20" spans="1:23" ht="20.45" customHeight="1">
      <c r="A20" s="1093">
        <v>1</v>
      </c>
      <c r="B20" s="1477">
        <v>3568052</v>
      </c>
      <c r="C20" s="1477">
        <v>1279814</v>
      </c>
      <c r="D20" s="1477">
        <v>930326</v>
      </c>
      <c r="E20" s="1477">
        <v>1002065</v>
      </c>
      <c r="F20" s="1477">
        <v>543790</v>
      </c>
      <c r="G20" s="1477">
        <v>577942</v>
      </c>
      <c r="H20" s="1477">
        <v>459801</v>
      </c>
      <c r="I20" s="1477">
        <v>4366245</v>
      </c>
      <c r="J20" s="1096">
        <v>1</v>
      </c>
      <c r="K20" s="1093">
        <v>1</v>
      </c>
      <c r="L20" s="1478">
        <v>1035108</v>
      </c>
      <c r="M20" s="1478">
        <v>1043013</v>
      </c>
      <c r="N20" s="1478">
        <v>1360594</v>
      </c>
      <c r="O20" s="1478">
        <v>1138888</v>
      </c>
      <c r="P20" s="1478">
        <v>1371421</v>
      </c>
      <c r="Q20" s="1478">
        <v>1981441</v>
      </c>
      <c r="R20" s="1478">
        <v>1867879</v>
      </c>
      <c r="S20" s="1478">
        <v>420504</v>
      </c>
      <c r="T20" s="1478">
        <v>89674</v>
      </c>
      <c r="U20" s="1478">
        <v>0</v>
      </c>
      <c r="V20" s="1478">
        <v>23036557</v>
      </c>
      <c r="W20" s="1096">
        <v>1</v>
      </c>
    </row>
    <row r="21" spans="1:23" ht="20.45" customHeight="1">
      <c r="A21" s="202">
        <v>2</v>
      </c>
      <c r="B21" s="1475">
        <v>3571397</v>
      </c>
      <c r="C21" s="1475">
        <v>1280877</v>
      </c>
      <c r="D21" s="1475">
        <v>931415</v>
      </c>
      <c r="E21" s="1475">
        <v>1003181</v>
      </c>
      <c r="F21" s="1475">
        <v>544532</v>
      </c>
      <c r="G21" s="1475">
        <v>578925</v>
      </c>
      <c r="H21" s="1475">
        <v>460143</v>
      </c>
      <c r="I21" s="1475">
        <v>4382212</v>
      </c>
      <c r="J21" s="210">
        <v>2</v>
      </c>
      <c r="K21" s="202">
        <v>2</v>
      </c>
      <c r="L21" s="1404">
        <v>1037191</v>
      </c>
      <c r="M21" s="1404">
        <v>1044547</v>
      </c>
      <c r="N21" s="1404">
        <v>1362866</v>
      </c>
      <c r="O21" s="1404">
        <v>1139594</v>
      </c>
      <c r="P21" s="1404">
        <v>1373069</v>
      </c>
      <c r="Q21" s="1404">
        <v>1982901</v>
      </c>
      <c r="R21" s="1404">
        <v>1868808</v>
      </c>
      <c r="S21" s="1404">
        <v>423166</v>
      </c>
      <c r="T21" s="1404">
        <v>89913</v>
      </c>
      <c r="U21" s="1404">
        <v>0</v>
      </c>
      <c r="V21" s="1404">
        <v>23074737</v>
      </c>
      <c r="W21" s="210">
        <v>2</v>
      </c>
    </row>
    <row r="22" spans="1:23" ht="20.45" customHeight="1">
      <c r="A22" s="202">
        <v>3</v>
      </c>
      <c r="B22" s="1475">
        <v>3574997</v>
      </c>
      <c r="C22" s="1475">
        <v>1281113</v>
      </c>
      <c r="D22" s="1475">
        <v>931937</v>
      </c>
      <c r="E22" s="1475">
        <v>1011497</v>
      </c>
      <c r="F22" s="1475">
        <v>548960</v>
      </c>
      <c r="G22" s="1475">
        <v>580863</v>
      </c>
      <c r="H22" s="1475">
        <v>461377</v>
      </c>
      <c r="I22" s="1475">
        <v>4444917</v>
      </c>
      <c r="J22" s="210">
        <v>3</v>
      </c>
      <c r="K22" s="202">
        <v>3</v>
      </c>
      <c r="L22" s="1404">
        <v>1061134</v>
      </c>
      <c r="M22" s="1404">
        <v>1080574</v>
      </c>
      <c r="N22" s="1404">
        <v>1472646</v>
      </c>
      <c r="O22" s="1404">
        <v>1212661</v>
      </c>
      <c r="P22" s="1404">
        <v>1492599</v>
      </c>
      <c r="Q22" s="1404">
        <v>2055886</v>
      </c>
      <c r="R22" s="1404">
        <v>1894297</v>
      </c>
      <c r="S22" s="1404">
        <v>424444</v>
      </c>
      <c r="T22" s="1404">
        <v>95074</v>
      </c>
      <c r="U22" s="1404">
        <v>0</v>
      </c>
      <c r="V22" s="1404">
        <v>23624976</v>
      </c>
      <c r="W22" s="210">
        <v>3</v>
      </c>
    </row>
    <row r="23" spans="1:23" ht="20.45" customHeight="1">
      <c r="A23" s="202">
        <v>4</v>
      </c>
      <c r="B23" s="1475">
        <v>3579080</v>
      </c>
      <c r="C23" s="1475">
        <v>1282173</v>
      </c>
      <c r="D23" s="1475">
        <v>931979</v>
      </c>
      <c r="E23" s="1475">
        <v>1008854</v>
      </c>
      <c r="F23" s="1475">
        <v>545007</v>
      </c>
      <c r="G23" s="1475">
        <v>580024</v>
      </c>
      <c r="H23" s="1475">
        <v>461272</v>
      </c>
      <c r="I23" s="1475">
        <v>4399764</v>
      </c>
      <c r="J23" s="210">
        <v>4</v>
      </c>
      <c r="K23" s="202">
        <v>4</v>
      </c>
      <c r="L23" s="1404">
        <v>1041166</v>
      </c>
      <c r="M23" s="1404">
        <v>1048191</v>
      </c>
      <c r="N23" s="1404">
        <v>1367768</v>
      </c>
      <c r="O23" s="1404">
        <v>1180391</v>
      </c>
      <c r="P23" s="1404">
        <v>1401101</v>
      </c>
      <c r="Q23" s="1404">
        <v>1989738</v>
      </c>
      <c r="R23" s="1404">
        <v>1872737</v>
      </c>
      <c r="S23" s="1404">
        <v>427291</v>
      </c>
      <c r="T23" s="1404">
        <v>90446</v>
      </c>
      <c r="U23" s="1404">
        <v>0</v>
      </c>
      <c r="V23" s="1404">
        <v>23206982</v>
      </c>
      <c r="W23" s="210">
        <v>4</v>
      </c>
    </row>
    <row r="24" spans="1:23" ht="20.45" customHeight="1">
      <c r="A24" s="202">
        <v>5</v>
      </c>
      <c r="B24" s="1475">
        <v>3581952</v>
      </c>
      <c r="C24" s="1475">
        <v>1282566</v>
      </c>
      <c r="D24" s="1475">
        <v>941259</v>
      </c>
      <c r="E24" s="1475">
        <v>1004353</v>
      </c>
      <c r="F24" s="1475">
        <v>544992</v>
      </c>
      <c r="G24" s="1475">
        <v>579982</v>
      </c>
      <c r="H24" s="1475">
        <v>461935</v>
      </c>
      <c r="I24" s="1475">
        <v>4398611</v>
      </c>
      <c r="J24" s="210">
        <v>5</v>
      </c>
      <c r="K24" s="202">
        <v>5</v>
      </c>
      <c r="L24" s="1404">
        <v>1043610</v>
      </c>
      <c r="M24" s="1404">
        <v>1049923</v>
      </c>
      <c r="N24" s="1404">
        <v>1370714</v>
      </c>
      <c r="O24" s="1404">
        <v>1144804</v>
      </c>
      <c r="P24" s="1404">
        <v>1379659</v>
      </c>
      <c r="Q24" s="1404">
        <v>1993377</v>
      </c>
      <c r="R24" s="1404">
        <v>1874710</v>
      </c>
      <c r="S24" s="1404">
        <v>428924</v>
      </c>
      <c r="T24" s="1404">
        <v>90493</v>
      </c>
      <c r="U24" s="1404">
        <v>0</v>
      </c>
      <c r="V24" s="1404">
        <v>23171864</v>
      </c>
      <c r="W24" s="210">
        <v>5</v>
      </c>
    </row>
    <row r="25" spans="1:23" ht="20.45" customHeight="1">
      <c r="A25" s="202">
        <v>6</v>
      </c>
      <c r="B25" s="1475">
        <v>3584352</v>
      </c>
      <c r="C25" s="1475">
        <v>1282539</v>
      </c>
      <c r="D25" s="1475">
        <v>941478</v>
      </c>
      <c r="E25" s="1475">
        <v>1004772</v>
      </c>
      <c r="F25" s="1475">
        <v>544519</v>
      </c>
      <c r="G25" s="1475">
        <v>580632</v>
      </c>
      <c r="H25" s="1475">
        <v>462590</v>
      </c>
      <c r="I25" s="1475">
        <v>4411579</v>
      </c>
      <c r="J25" s="210">
        <v>6</v>
      </c>
      <c r="K25" s="202">
        <v>6</v>
      </c>
      <c r="L25" s="1404">
        <v>1046462</v>
      </c>
      <c r="M25" s="1404">
        <v>1052407</v>
      </c>
      <c r="N25" s="1404">
        <v>1373996</v>
      </c>
      <c r="O25" s="1404">
        <v>1147579</v>
      </c>
      <c r="P25" s="1404">
        <v>1382318</v>
      </c>
      <c r="Q25" s="1404">
        <v>1997939</v>
      </c>
      <c r="R25" s="1404">
        <v>1875490</v>
      </c>
      <c r="S25" s="1404">
        <v>430774</v>
      </c>
      <c r="T25" s="1404">
        <v>90876</v>
      </c>
      <c r="U25" s="1404">
        <v>0</v>
      </c>
      <c r="V25" s="1404">
        <v>23210302</v>
      </c>
      <c r="W25" s="210">
        <v>6</v>
      </c>
    </row>
    <row r="26" spans="1:23" ht="20.45" customHeight="1">
      <c r="A26" s="202">
        <v>7</v>
      </c>
      <c r="B26" s="1475">
        <v>3587078</v>
      </c>
      <c r="C26" s="1475">
        <v>1282496</v>
      </c>
      <c r="D26" s="1475">
        <v>941858</v>
      </c>
      <c r="E26" s="1475">
        <v>1008080</v>
      </c>
      <c r="F26" s="1475">
        <v>544409</v>
      </c>
      <c r="G26" s="1475">
        <v>581290</v>
      </c>
      <c r="H26" s="1475">
        <v>463045</v>
      </c>
      <c r="I26" s="1475">
        <v>4415672</v>
      </c>
      <c r="J26" s="210">
        <v>7</v>
      </c>
      <c r="K26" s="202">
        <v>7</v>
      </c>
      <c r="L26" s="1404">
        <v>1053752</v>
      </c>
      <c r="M26" s="1404">
        <v>1054813</v>
      </c>
      <c r="N26" s="1404">
        <v>1377294</v>
      </c>
      <c r="O26" s="1404">
        <v>1149319</v>
      </c>
      <c r="P26" s="1404">
        <v>1385188</v>
      </c>
      <c r="Q26" s="1404">
        <v>2002312</v>
      </c>
      <c r="R26" s="1404">
        <v>1877432</v>
      </c>
      <c r="S26" s="1404">
        <v>432698</v>
      </c>
      <c r="T26" s="1404">
        <v>91110</v>
      </c>
      <c r="U26" s="1404">
        <v>0</v>
      </c>
      <c r="V26" s="1404">
        <v>23247846</v>
      </c>
      <c r="W26" s="210">
        <v>7</v>
      </c>
    </row>
    <row r="27" spans="1:23" ht="20.45" customHeight="1">
      <c r="A27" s="202">
        <v>8</v>
      </c>
      <c r="B27" s="1475">
        <v>3591612</v>
      </c>
      <c r="C27" s="1475">
        <v>1282549</v>
      </c>
      <c r="D27" s="1475">
        <v>951023</v>
      </c>
      <c r="E27" s="1475">
        <v>1010239</v>
      </c>
      <c r="F27" s="1475">
        <v>544317</v>
      </c>
      <c r="G27" s="1475">
        <v>581730</v>
      </c>
      <c r="H27" s="1475">
        <v>463361</v>
      </c>
      <c r="I27" s="1475">
        <v>4424996</v>
      </c>
      <c r="J27" s="210">
        <v>8</v>
      </c>
      <c r="K27" s="202">
        <v>8</v>
      </c>
      <c r="L27" s="1404">
        <v>1058559</v>
      </c>
      <c r="M27" s="1404">
        <v>1056795</v>
      </c>
      <c r="N27" s="1404">
        <v>1380564</v>
      </c>
      <c r="O27" s="1404">
        <v>1150670</v>
      </c>
      <c r="P27" s="1404">
        <v>1387856</v>
      </c>
      <c r="Q27" s="1404">
        <v>2007929</v>
      </c>
      <c r="R27" s="1404">
        <v>1879792</v>
      </c>
      <c r="S27" s="1404">
        <v>434561</v>
      </c>
      <c r="T27" s="1404">
        <v>91487</v>
      </c>
      <c r="U27" s="1404">
        <v>0</v>
      </c>
      <c r="V27" s="1404">
        <v>23298040</v>
      </c>
      <c r="W27" s="210">
        <v>8</v>
      </c>
    </row>
    <row r="28" spans="1:23" ht="20.45" customHeight="1">
      <c r="A28" s="202">
        <v>9</v>
      </c>
      <c r="B28" s="1475">
        <v>3594443</v>
      </c>
      <c r="C28" s="1475">
        <v>1282589</v>
      </c>
      <c r="D28" s="1475">
        <v>942141</v>
      </c>
      <c r="E28" s="1475">
        <v>1011692</v>
      </c>
      <c r="F28" s="1475">
        <v>544281</v>
      </c>
      <c r="G28" s="1475">
        <v>588762</v>
      </c>
      <c r="H28" s="1475">
        <v>463801</v>
      </c>
      <c r="I28" s="1475">
        <v>4440450</v>
      </c>
      <c r="J28" s="210">
        <v>9</v>
      </c>
      <c r="K28" s="202">
        <v>9</v>
      </c>
      <c r="L28" s="1404">
        <v>1055397</v>
      </c>
      <c r="M28" s="1404">
        <v>1059183</v>
      </c>
      <c r="N28" s="1404">
        <v>1383704</v>
      </c>
      <c r="O28" s="1404">
        <v>1152517</v>
      </c>
      <c r="P28" s="1404">
        <v>1390291</v>
      </c>
      <c r="Q28" s="1404">
        <v>2012346</v>
      </c>
      <c r="R28" s="1404">
        <v>1881772</v>
      </c>
      <c r="S28" s="1404">
        <v>436233</v>
      </c>
      <c r="T28" s="1404">
        <v>91677</v>
      </c>
      <c r="U28" s="1404">
        <v>13</v>
      </c>
      <c r="V28" s="1404">
        <v>23331292</v>
      </c>
      <c r="W28" s="210">
        <v>9</v>
      </c>
    </row>
    <row r="29" spans="1:23" ht="20.45" customHeight="1">
      <c r="A29" s="202">
        <v>10</v>
      </c>
      <c r="B29" s="1475">
        <v>3595994</v>
      </c>
      <c r="C29" s="1475">
        <v>1282202</v>
      </c>
      <c r="D29" s="1475">
        <v>941664</v>
      </c>
      <c r="E29" s="1475">
        <v>1012558</v>
      </c>
      <c r="F29" s="1475">
        <v>544285</v>
      </c>
      <c r="G29" s="1475">
        <v>582578</v>
      </c>
      <c r="H29" s="1475">
        <v>464093</v>
      </c>
      <c r="I29" s="1475">
        <v>4447263</v>
      </c>
      <c r="J29" s="210">
        <v>10</v>
      </c>
      <c r="K29" s="202">
        <v>10</v>
      </c>
      <c r="L29" s="1404">
        <v>1057036</v>
      </c>
      <c r="M29" s="1404">
        <v>1061147</v>
      </c>
      <c r="N29" s="1404">
        <v>1385677</v>
      </c>
      <c r="O29" s="1404">
        <v>1153766</v>
      </c>
      <c r="P29" s="1404">
        <v>1394343</v>
      </c>
      <c r="Q29" s="1404">
        <v>2014432</v>
      </c>
      <c r="R29" s="1404">
        <v>1883284</v>
      </c>
      <c r="S29" s="1404">
        <v>437991</v>
      </c>
      <c r="T29" s="1404">
        <v>91820</v>
      </c>
      <c r="U29" s="1404">
        <v>14</v>
      </c>
      <c r="V29" s="1404">
        <v>23350147</v>
      </c>
      <c r="W29" s="210">
        <v>10</v>
      </c>
    </row>
    <row r="30" spans="1:23" ht="20.45" customHeight="1">
      <c r="A30" s="202">
        <v>11</v>
      </c>
      <c r="B30" s="1475">
        <v>3600849</v>
      </c>
      <c r="C30" s="1475">
        <v>1282558</v>
      </c>
      <c r="D30" s="1475">
        <v>942046</v>
      </c>
      <c r="E30" s="1475">
        <v>1021987</v>
      </c>
      <c r="F30" s="1475">
        <v>549254</v>
      </c>
      <c r="G30" s="1475">
        <v>584978</v>
      </c>
      <c r="H30" s="1475">
        <v>465594</v>
      </c>
      <c r="I30" s="1475">
        <v>4515620</v>
      </c>
      <c r="J30" s="210">
        <v>11</v>
      </c>
      <c r="K30" s="202">
        <v>11</v>
      </c>
      <c r="L30" s="1404">
        <v>1081814</v>
      </c>
      <c r="M30" s="1404">
        <v>1097876</v>
      </c>
      <c r="N30" s="1404">
        <v>1497207</v>
      </c>
      <c r="O30" s="1404">
        <v>1226950</v>
      </c>
      <c r="P30" s="1404">
        <v>1516253</v>
      </c>
      <c r="Q30" s="1404">
        <v>2087139</v>
      </c>
      <c r="R30" s="1404">
        <v>1913270</v>
      </c>
      <c r="S30" s="1404">
        <v>440344</v>
      </c>
      <c r="T30" s="1404">
        <v>96910</v>
      </c>
      <c r="U30" s="1404">
        <v>14</v>
      </c>
      <c r="V30" s="1404">
        <v>23920663</v>
      </c>
      <c r="W30" s="210">
        <v>11</v>
      </c>
    </row>
    <row r="31" spans="1:23" ht="20.45" customHeight="1">
      <c r="A31" s="987">
        <v>12</v>
      </c>
      <c r="B31" s="1479">
        <v>3605300</v>
      </c>
      <c r="C31" s="1479">
        <v>1282195</v>
      </c>
      <c r="D31" s="1479">
        <v>941398</v>
      </c>
      <c r="E31" s="1479">
        <v>1020655</v>
      </c>
      <c r="F31" s="1479">
        <v>545480</v>
      </c>
      <c r="G31" s="1479">
        <v>584853</v>
      </c>
      <c r="H31" s="1479">
        <v>465067</v>
      </c>
      <c r="I31" s="1479">
        <v>4482784</v>
      </c>
      <c r="J31" s="993">
        <v>12</v>
      </c>
      <c r="K31" s="987">
        <v>12</v>
      </c>
      <c r="L31" s="1480">
        <v>1062000</v>
      </c>
      <c r="M31" s="1480">
        <v>1065629</v>
      </c>
      <c r="N31" s="1412">
        <v>1390063</v>
      </c>
      <c r="O31" s="1412">
        <v>1193339</v>
      </c>
      <c r="P31" s="1412">
        <v>1423206</v>
      </c>
      <c r="Q31" s="1412">
        <v>2015725</v>
      </c>
      <c r="R31" s="1412">
        <v>1889174</v>
      </c>
      <c r="S31" s="1412">
        <v>442334</v>
      </c>
      <c r="T31" s="1412">
        <v>92326</v>
      </c>
      <c r="U31" s="1412">
        <v>14</v>
      </c>
      <c r="V31" s="1412">
        <v>23501542</v>
      </c>
      <c r="W31" s="993">
        <v>12</v>
      </c>
    </row>
    <row r="32" spans="1:23" ht="18.75" customHeight="1">
      <c r="B32" s="1415"/>
      <c r="C32" s="1415"/>
      <c r="D32" s="1415"/>
      <c r="E32" s="1415"/>
      <c r="M32" s="1415"/>
      <c r="N32" s="1415"/>
      <c r="O32" s="1415"/>
      <c r="P32" s="1415"/>
    </row>
    <row r="33" spans="1:23" s="360" customFormat="1" ht="12.75" customHeight="1">
      <c r="A33" s="142">
        <v>132</v>
      </c>
      <c r="B33" s="1465"/>
      <c r="C33" s="1465"/>
      <c r="D33" s="1465"/>
      <c r="E33" s="1465"/>
      <c r="F33" s="1465"/>
      <c r="G33" s="1465"/>
      <c r="H33" s="1465"/>
      <c r="I33" s="1465"/>
      <c r="J33" s="256">
        <v>133</v>
      </c>
      <c r="K33" s="142">
        <v>134</v>
      </c>
      <c r="L33" s="1465"/>
      <c r="M33" s="1465"/>
      <c r="N33" s="1465"/>
      <c r="O33" s="1465"/>
      <c r="P33" s="1465"/>
      <c r="Q33" s="1465"/>
      <c r="R33" s="1465"/>
      <c r="S33" s="1465"/>
      <c r="T33" s="1465"/>
      <c r="U33" s="1465"/>
      <c r="V33" s="1465"/>
      <c r="W33" s="256">
        <v>135</v>
      </c>
    </row>
    <row r="34" spans="1:23" ht="6.75" customHeight="1"/>
    <row r="35" spans="1:23" ht="12" customHeight="1"/>
    <row r="36" spans="1:23" ht="12" customHeight="1"/>
  </sheetData>
  <mergeCells count="2">
    <mergeCell ref="A2:E2"/>
    <mergeCell ref="K2:P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8" tint="0.39997558519241921"/>
  </sheetPr>
  <dimension ref="A1:X33"/>
  <sheetViews>
    <sheetView view="pageBreakPreview" zoomScaleNormal="100" zoomScaleSheetLayoutView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3.5"/>
  <cols>
    <col min="1" max="1" width="15.125" style="96" customWidth="1"/>
    <col min="2" max="9" width="16.625" style="96" customWidth="1"/>
    <col min="10" max="10" width="15.125" style="96" customWidth="1"/>
    <col min="11" max="11" width="14.5" style="96" customWidth="1"/>
    <col min="12" max="16" width="13.25" style="96" customWidth="1"/>
    <col min="17" max="21" width="11" style="96" customWidth="1"/>
    <col min="22" max="23" width="13.25" style="96" customWidth="1"/>
    <col min="24" max="256" width="9" style="96"/>
    <col min="257" max="257" width="15.125" style="96" customWidth="1"/>
    <col min="258" max="265" width="16.625" style="96" customWidth="1"/>
    <col min="266" max="266" width="15.125" style="96" customWidth="1"/>
    <col min="267" max="267" width="14.5" style="96" customWidth="1"/>
    <col min="268" max="272" width="13.25" style="96" customWidth="1"/>
    <col min="273" max="277" width="11" style="96" customWidth="1"/>
    <col min="278" max="279" width="13.25" style="96" customWidth="1"/>
    <col min="280" max="512" width="9" style="96"/>
    <col min="513" max="513" width="15.125" style="96" customWidth="1"/>
    <col min="514" max="521" width="16.625" style="96" customWidth="1"/>
    <col min="522" max="522" width="15.125" style="96" customWidth="1"/>
    <col min="523" max="523" width="14.5" style="96" customWidth="1"/>
    <col min="524" max="528" width="13.25" style="96" customWidth="1"/>
    <col min="529" max="533" width="11" style="96" customWidth="1"/>
    <col min="534" max="535" width="13.25" style="96" customWidth="1"/>
    <col min="536" max="768" width="9" style="96"/>
    <col min="769" max="769" width="15.125" style="96" customWidth="1"/>
    <col min="770" max="777" width="16.625" style="96" customWidth="1"/>
    <col min="778" max="778" width="15.125" style="96" customWidth="1"/>
    <col min="779" max="779" width="14.5" style="96" customWidth="1"/>
    <col min="780" max="784" width="13.25" style="96" customWidth="1"/>
    <col min="785" max="789" width="11" style="96" customWidth="1"/>
    <col min="790" max="791" width="13.25" style="96" customWidth="1"/>
    <col min="792" max="1024" width="9" style="96"/>
    <col min="1025" max="1025" width="15.125" style="96" customWidth="1"/>
    <col min="1026" max="1033" width="16.625" style="96" customWidth="1"/>
    <col min="1034" max="1034" width="15.125" style="96" customWidth="1"/>
    <col min="1035" max="1035" width="14.5" style="96" customWidth="1"/>
    <col min="1036" max="1040" width="13.25" style="96" customWidth="1"/>
    <col min="1041" max="1045" width="11" style="96" customWidth="1"/>
    <col min="1046" max="1047" width="13.25" style="96" customWidth="1"/>
    <col min="1048" max="1280" width="9" style="96"/>
    <col min="1281" max="1281" width="15.125" style="96" customWidth="1"/>
    <col min="1282" max="1289" width="16.625" style="96" customWidth="1"/>
    <col min="1290" max="1290" width="15.125" style="96" customWidth="1"/>
    <col min="1291" max="1291" width="14.5" style="96" customWidth="1"/>
    <col min="1292" max="1296" width="13.25" style="96" customWidth="1"/>
    <col min="1297" max="1301" width="11" style="96" customWidth="1"/>
    <col min="1302" max="1303" width="13.25" style="96" customWidth="1"/>
    <col min="1304" max="1536" width="9" style="96"/>
    <col min="1537" max="1537" width="15.125" style="96" customWidth="1"/>
    <col min="1538" max="1545" width="16.625" style="96" customWidth="1"/>
    <col min="1546" max="1546" width="15.125" style="96" customWidth="1"/>
    <col min="1547" max="1547" width="14.5" style="96" customWidth="1"/>
    <col min="1548" max="1552" width="13.25" style="96" customWidth="1"/>
    <col min="1553" max="1557" width="11" style="96" customWidth="1"/>
    <col min="1558" max="1559" width="13.25" style="96" customWidth="1"/>
    <col min="1560" max="1792" width="9" style="96"/>
    <col min="1793" max="1793" width="15.125" style="96" customWidth="1"/>
    <col min="1794" max="1801" width="16.625" style="96" customWidth="1"/>
    <col min="1802" max="1802" width="15.125" style="96" customWidth="1"/>
    <col min="1803" max="1803" width="14.5" style="96" customWidth="1"/>
    <col min="1804" max="1808" width="13.25" style="96" customWidth="1"/>
    <col min="1809" max="1813" width="11" style="96" customWidth="1"/>
    <col min="1814" max="1815" width="13.25" style="96" customWidth="1"/>
    <col min="1816" max="2048" width="9" style="96"/>
    <col min="2049" max="2049" width="15.125" style="96" customWidth="1"/>
    <col min="2050" max="2057" width="16.625" style="96" customWidth="1"/>
    <col min="2058" max="2058" width="15.125" style="96" customWidth="1"/>
    <col min="2059" max="2059" width="14.5" style="96" customWidth="1"/>
    <col min="2060" max="2064" width="13.25" style="96" customWidth="1"/>
    <col min="2065" max="2069" width="11" style="96" customWidth="1"/>
    <col min="2070" max="2071" width="13.25" style="96" customWidth="1"/>
    <col min="2072" max="2304" width="9" style="96"/>
    <col min="2305" max="2305" width="15.125" style="96" customWidth="1"/>
    <col min="2306" max="2313" width="16.625" style="96" customWidth="1"/>
    <col min="2314" max="2314" width="15.125" style="96" customWidth="1"/>
    <col min="2315" max="2315" width="14.5" style="96" customWidth="1"/>
    <col min="2316" max="2320" width="13.25" style="96" customWidth="1"/>
    <col min="2321" max="2325" width="11" style="96" customWidth="1"/>
    <col min="2326" max="2327" width="13.25" style="96" customWidth="1"/>
    <col min="2328" max="2560" width="9" style="96"/>
    <col min="2561" max="2561" width="15.125" style="96" customWidth="1"/>
    <col min="2562" max="2569" width="16.625" style="96" customWidth="1"/>
    <col min="2570" max="2570" width="15.125" style="96" customWidth="1"/>
    <col min="2571" max="2571" width="14.5" style="96" customWidth="1"/>
    <col min="2572" max="2576" width="13.25" style="96" customWidth="1"/>
    <col min="2577" max="2581" width="11" style="96" customWidth="1"/>
    <col min="2582" max="2583" width="13.25" style="96" customWidth="1"/>
    <col min="2584" max="2816" width="9" style="96"/>
    <col min="2817" max="2817" width="15.125" style="96" customWidth="1"/>
    <col min="2818" max="2825" width="16.625" style="96" customWidth="1"/>
    <col min="2826" max="2826" width="15.125" style="96" customWidth="1"/>
    <col min="2827" max="2827" width="14.5" style="96" customWidth="1"/>
    <col min="2828" max="2832" width="13.25" style="96" customWidth="1"/>
    <col min="2833" max="2837" width="11" style="96" customWidth="1"/>
    <col min="2838" max="2839" width="13.25" style="96" customWidth="1"/>
    <col min="2840" max="3072" width="9" style="96"/>
    <col min="3073" max="3073" width="15.125" style="96" customWidth="1"/>
    <col min="3074" max="3081" width="16.625" style="96" customWidth="1"/>
    <col min="3082" max="3082" width="15.125" style="96" customWidth="1"/>
    <col min="3083" max="3083" width="14.5" style="96" customWidth="1"/>
    <col min="3084" max="3088" width="13.25" style="96" customWidth="1"/>
    <col min="3089" max="3093" width="11" style="96" customWidth="1"/>
    <col min="3094" max="3095" width="13.25" style="96" customWidth="1"/>
    <col min="3096" max="3328" width="9" style="96"/>
    <col min="3329" max="3329" width="15.125" style="96" customWidth="1"/>
    <col min="3330" max="3337" width="16.625" style="96" customWidth="1"/>
    <col min="3338" max="3338" width="15.125" style="96" customWidth="1"/>
    <col min="3339" max="3339" width="14.5" style="96" customWidth="1"/>
    <col min="3340" max="3344" width="13.25" style="96" customWidth="1"/>
    <col min="3345" max="3349" width="11" style="96" customWidth="1"/>
    <col min="3350" max="3351" width="13.25" style="96" customWidth="1"/>
    <col min="3352" max="3584" width="9" style="96"/>
    <col min="3585" max="3585" width="15.125" style="96" customWidth="1"/>
    <col min="3586" max="3593" width="16.625" style="96" customWidth="1"/>
    <col min="3594" max="3594" width="15.125" style="96" customWidth="1"/>
    <col min="3595" max="3595" width="14.5" style="96" customWidth="1"/>
    <col min="3596" max="3600" width="13.25" style="96" customWidth="1"/>
    <col min="3601" max="3605" width="11" style="96" customWidth="1"/>
    <col min="3606" max="3607" width="13.25" style="96" customWidth="1"/>
    <col min="3608" max="3840" width="9" style="96"/>
    <col min="3841" max="3841" width="15.125" style="96" customWidth="1"/>
    <col min="3842" max="3849" width="16.625" style="96" customWidth="1"/>
    <col min="3850" max="3850" width="15.125" style="96" customWidth="1"/>
    <col min="3851" max="3851" width="14.5" style="96" customWidth="1"/>
    <col min="3852" max="3856" width="13.25" style="96" customWidth="1"/>
    <col min="3857" max="3861" width="11" style="96" customWidth="1"/>
    <col min="3862" max="3863" width="13.25" style="96" customWidth="1"/>
    <col min="3864" max="4096" width="9" style="96"/>
    <col min="4097" max="4097" width="15.125" style="96" customWidth="1"/>
    <col min="4098" max="4105" width="16.625" style="96" customWidth="1"/>
    <col min="4106" max="4106" width="15.125" style="96" customWidth="1"/>
    <col min="4107" max="4107" width="14.5" style="96" customWidth="1"/>
    <col min="4108" max="4112" width="13.25" style="96" customWidth="1"/>
    <col min="4113" max="4117" width="11" style="96" customWidth="1"/>
    <col min="4118" max="4119" width="13.25" style="96" customWidth="1"/>
    <col min="4120" max="4352" width="9" style="96"/>
    <col min="4353" max="4353" width="15.125" style="96" customWidth="1"/>
    <col min="4354" max="4361" width="16.625" style="96" customWidth="1"/>
    <col min="4362" max="4362" width="15.125" style="96" customWidth="1"/>
    <col min="4363" max="4363" width="14.5" style="96" customWidth="1"/>
    <col min="4364" max="4368" width="13.25" style="96" customWidth="1"/>
    <col min="4369" max="4373" width="11" style="96" customWidth="1"/>
    <col min="4374" max="4375" width="13.25" style="96" customWidth="1"/>
    <col min="4376" max="4608" width="9" style="96"/>
    <col min="4609" max="4609" width="15.125" style="96" customWidth="1"/>
    <col min="4610" max="4617" width="16.625" style="96" customWidth="1"/>
    <col min="4618" max="4618" width="15.125" style="96" customWidth="1"/>
    <col min="4619" max="4619" width="14.5" style="96" customWidth="1"/>
    <col min="4620" max="4624" width="13.25" style="96" customWidth="1"/>
    <col min="4625" max="4629" width="11" style="96" customWidth="1"/>
    <col min="4630" max="4631" width="13.25" style="96" customWidth="1"/>
    <col min="4632" max="4864" width="9" style="96"/>
    <col min="4865" max="4865" width="15.125" style="96" customWidth="1"/>
    <col min="4866" max="4873" width="16.625" style="96" customWidth="1"/>
    <col min="4874" max="4874" width="15.125" style="96" customWidth="1"/>
    <col min="4875" max="4875" width="14.5" style="96" customWidth="1"/>
    <col min="4876" max="4880" width="13.25" style="96" customWidth="1"/>
    <col min="4881" max="4885" width="11" style="96" customWidth="1"/>
    <col min="4886" max="4887" width="13.25" style="96" customWidth="1"/>
    <col min="4888" max="5120" width="9" style="96"/>
    <col min="5121" max="5121" width="15.125" style="96" customWidth="1"/>
    <col min="5122" max="5129" width="16.625" style="96" customWidth="1"/>
    <col min="5130" max="5130" width="15.125" style="96" customWidth="1"/>
    <col min="5131" max="5131" width="14.5" style="96" customWidth="1"/>
    <col min="5132" max="5136" width="13.25" style="96" customWidth="1"/>
    <col min="5137" max="5141" width="11" style="96" customWidth="1"/>
    <col min="5142" max="5143" width="13.25" style="96" customWidth="1"/>
    <col min="5144" max="5376" width="9" style="96"/>
    <col min="5377" max="5377" width="15.125" style="96" customWidth="1"/>
    <col min="5378" max="5385" width="16.625" style="96" customWidth="1"/>
    <col min="5386" max="5386" width="15.125" style="96" customWidth="1"/>
    <col min="5387" max="5387" width="14.5" style="96" customWidth="1"/>
    <col min="5388" max="5392" width="13.25" style="96" customWidth="1"/>
    <col min="5393" max="5397" width="11" style="96" customWidth="1"/>
    <col min="5398" max="5399" width="13.25" style="96" customWidth="1"/>
    <col min="5400" max="5632" width="9" style="96"/>
    <col min="5633" max="5633" width="15.125" style="96" customWidth="1"/>
    <col min="5634" max="5641" width="16.625" style="96" customWidth="1"/>
    <col min="5642" max="5642" width="15.125" style="96" customWidth="1"/>
    <col min="5643" max="5643" width="14.5" style="96" customWidth="1"/>
    <col min="5644" max="5648" width="13.25" style="96" customWidth="1"/>
    <col min="5649" max="5653" width="11" style="96" customWidth="1"/>
    <col min="5654" max="5655" width="13.25" style="96" customWidth="1"/>
    <col min="5656" max="5888" width="9" style="96"/>
    <col min="5889" max="5889" width="15.125" style="96" customWidth="1"/>
    <col min="5890" max="5897" width="16.625" style="96" customWidth="1"/>
    <col min="5898" max="5898" width="15.125" style="96" customWidth="1"/>
    <col min="5899" max="5899" width="14.5" style="96" customWidth="1"/>
    <col min="5900" max="5904" width="13.25" style="96" customWidth="1"/>
    <col min="5905" max="5909" width="11" style="96" customWidth="1"/>
    <col min="5910" max="5911" width="13.25" style="96" customWidth="1"/>
    <col min="5912" max="6144" width="9" style="96"/>
    <col min="6145" max="6145" width="15.125" style="96" customWidth="1"/>
    <col min="6146" max="6153" width="16.625" style="96" customWidth="1"/>
    <col min="6154" max="6154" width="15.125" style="96" customWidth="1"/>
    <col min="6155" max="6155" width="14.5" style="96" customWidth="1"/>
    <col min="6156" max="6160" width="13.25" style="96" customWidth="1"/>
    <col min="6161" max="6165" width="11" style="96" customWidth="1"/>
    <col min="6166" max="6167" width="13.25" style="96" customWidth="1"/>
    <col min="6168" max="6400" width="9" style="96"/>
    <col min="6401" max="6401" width="15.125" style="96" customWidth="1"/>
    <col min="6402" max="6409" width="16.625" style="96" customWidth="1"/>
    <col min="6410" max="6410" width="15.125" style="96" customWidth="1"/>
    <col min="6411" max="6411" width="14.5" style="96" customWidth="1"/>
    <col min="6412" max="6416" width="13.25" style="96" customWidth="1"/>
    <col min="6417" max="6421" width="11" style="96" customWidth="1"/>
    <col min="6422" max="6423" width="13.25" style="96" customWidth="1"/>
    <col min="6424" max="6656" width="9" style="96"/>
    <col min="6657" max="6657" width="15.125" style="96" customWidth="1"/>
    <col min="6658" max="6665" width="16.625" style="96" customWidth="1"/>
    <col min="6666" max="6666" width="15.125" style="96" customWidth="1"/>
    <col min="6667" max="6667" width="14.5" style="96" customWidth="1"/>
    <col min="6668" max="6672" width="13.25" style="96" customWidth="1"/>
    <col min="6673" max="6677" width="11" style="96" customWidth="1"/>
    <col min="6678" max="6679" width="13.25" style="96" customWidth="1"/>
    <col min="6680" max="6912" width="9" style="96"/>
    <col min="6913" max="6913" width="15.125" style="96" customWidth="1"/>
    <col min="6914" max="6921" width="16.625" style="96" customWidth="1"/>
    <col min="6922" max="6922" width="15.125" style="96" customWidth="1"/>
    <col min="6923" max="6923" width="14.5" style="96" customWidth="1"/>
    <col min="6924" max="6928" width="13.25" style="96" customWidth="1"/>
    <col min="6929" max="6933" width="11" style="96" customWidth="1"/>
    <col min="6934" max="6935" width="13.25" style="96" customWidth="1"/>
    <col min="6936" max="7168" width="9" style="96"/>
    <col min="7169" max="7169" width="15.125" style="96" customWidth="1"/>
    <col min="7170" max="7177" width="16.625" style="96" customWidth="1"/>
    <col min="7178" max="7178" width="15.125" style="96" customWidth="1"/>
    <col min="7179" max="7179" width="14.5" style="96" customWidth="1"/>
    <col min="7180" max="7184" width="13.25" style="96" customWidth="1"/>
    <col min="7185" max="7189" width="11" style="96" customWidth="1"/>
    <col min="7190" max="7191" width="13.25" style="96" customWidth="1"/>
    <col min="7192" max="7424" width="9" style="96"/>
    <col min="7425" max="7425" width="15.125" style="96" customWidth="1"/>
    <col min="7426" max="7433" width="16.625" style="96" customWidth="1"/>
    <col min="7434" max="7434" width="15.125" style="96" customWidth="1"/>
    <col min="7435" max="7435" width="14.5" style="96" customWidth="1"/>
    <col min="7436" max="7440" width="13.25" style="96" customWidth="1"/>
    <col min="7441" max="7445" width="11" style="96" customWidth="1"/>
    <col min="7446" max="7447" width="13.25" style="96" customWidth="1"/>
    <col min="7448" max="7680" width="9" style="96"/>
    <col min="7681" max="7681" width="15.125" style="96" customWidth="1"/>
    <col min="7682" max="7689" width="16.625" style="96" customWidth="1"/>
    <col min="7690" max="7690" width="15.125" style="96" customWidth="1"/>
    <col min="7691" max="7691" width="14.5" style="96" customWidth="1"/>
    <col min="7692" max="7696" width="13.25" style="96" customWidth="1"/>
    <col min="7697" max="7701" width="11" style="96" customWidth="1"/>
    <col min="7702" max="7703" width="13.25" style="96" customWidth="1"/>
    <col min="7704" max="7936" width="9" style="96"/>
    <col min="7937" max="7937" width="15.125" style="96" customWidth="1"/>
    <col min="7938" max="7945" width="16.625" style="96" customWidth="1"/>
    <col min="7946" max="7946" width="15.125" style="96" customWidth="1"/>
    <col min="7947" max="7947" width="14.5" style="96" customWidth="1"/>
    <col min="7948" max="7952" width="13.25" style="96" customWidth="1"/>
    <col min="7953" max="7957" width="11" style="96" customWidth="1"/>
    <col min="7958" max="7959" width="13.25" style="96" customWidth="1"/>
    <col min="7960" max="8192" width="9" style="96"/>
    <col min="8193" max="8193" width="15.125" style="96" customWidth="1"/>
    <col min="8194" max="8201" width="16.625" style="96" customWidth="1"/>
    <col min="8202" max="8202" width="15.125" style="96" customWidth="1"/>
    <col min="8203" max="8203" width="14.5" style="96" customWidth="1"/>
    <col min="8204" max="8208" width="13.25" style="96" customWidth="1"/>
    <col min="8209" max="8213" width="11" style="96" customWidth="1"/>
    <col min="8214" max="8215" width="13.25" style="96" customWidth="1"/>
    <col min="8216" max="8448" width="9" style="96"/>
    <col min="8449" max="8449" width="15.125" style="96" customWidth="1"/>
    <col min="8450" max="8457" width="16.625" style="96" customWidth="1"/>
    <col min="8458" max="8458" width="15.125" style="96" customWidth="1"/>
    <col min="8459" max="8459" width="14.5" style="96" customWidth="1"/>
    <col min="8460" max="8464" width="13.25" style="96" customWidth="1"/>
    <col min="8465" max="8469" width="11" style="96" customWidth="1"/>
    <col min="8470" max="8471" width="13.25" style="96" customWidth="1"/>
    <col min="8472" max="8704" width="9" style="96"/>
    <col min="8705" max="8705" width="15.125" style="96" customWidth="1"/>
    <col min="8706" max="8713" width="16.625" style="96" customWidth="1"/>
    <col min="8714" max="8714" width="15.125" style="96" customWidth="1"/>
    <col min="8715" max="8715" width="14.5" style="96" customWidth="1"/>
    <col min="8716" max="8720" width="13.25" style="96" customWidth="1"/>
    <col min="8721" max="8725" width="11" style="96" customWidth="1"/>
    <col min="8726" max="8727" width="13.25" style="96" customWidth="1"/>
    <col min="8728" max="8960" width="9" style="96"/>
    <col min="8961" max="8961" width="15.125" style="96" customWidth="1"/>
    <col min="8962" max="8969" width="16.625" style="96" customWidth="1"/>
    <col min="8970" max="8970" width="15.125" style="96" customWidth="1"/>
    <col min="8971" max="8971" width="14.5" style="96" customWidth="1"/>
    <col min="8972" max="8976" width="13.25" style="96" customWidth="1"/>
    <col min="8977" max="8981" width="11" style="96" customWidth="1"/>
    <col min="8982" max="8983" width="13.25" style="96" customWidth="1"/>
    <col min="8984" max="9216" width="9" style="96"/>
    <col min="9217" max="9217" width="15.125" style="96" customWidth="1"/>
    <col min="9218" max="9225" width="16.625" style="96" customWidth="1"/>
    <col min="9226" max="9226" width="15.125" style="96" customWidth="1"/>
    <col min="9227" max="9227" width="14.5" style="96" customWidth="1"/>
    <col min="9228" max="9232" width="13.25" style="96" customWidth="1"/>
    <col min="9233" max="9237" width="11" style="96" customWidth="1"/>
    <col min="9238" max="9239" width="13.25" style="96" customWidth="1"/>
    <col min="9240" max="9472" width="9" style="96"/>
    <col min="9473" max="9473" width="15.125" style="96" customWidth="1"/>
    <col min="9474" max="9481" width="16.625" style="96" customWidth="1"/>
    <col min="9482" max="9482" width="15.125" style="96" customWidth="1"/>
    <col min="9483" max="9483" width="14.5" style="96" customWidth="1"/>
    <col min="9484" max="9488" width="13.25" style="96" customWidth="1"/>
    <col min="9489" max="9493" width="11" style="96" customWidth="1"/>
    <col min="9494" max="9495" width="13.25" style="96" customWidth="1"/>
    <col min="9496" max="9728" width="9" style="96"/>
    <col min="9729" max="9729" width="15.125" style="96" customWidth="1"/>
    <col min="9730" max="9737" width="16.625" style="96" customWidth="1"/>
    <col min="9738" max="9738" width="15.125" style="96" customWidth="1"/>
    <col min="9739" max="9739" width="14.5" style="96" customWidth="1"/>
    <col min="9740" max="9744" width="13.25" style="96" customWidth="1"/>
    <col min="9745" max="9749" width="11" style="96" customWidth="1"/>
    <col min="9750" max="9751" width="13.25" style="96" customWidth="1"/>
    <col min="9752" max="9984" width="9" style="96"/>
    <col min="9985" max="9985" width="15.125" style="96" customWidth="1"/>
    <col min="9986" max="9993" width="16.625" style="96" customWidth="1"/>
    <col min="9994" max="9994" width="15.125" style="96" customWidth="1"/>
    <col min="9995" max="9995" width="14.5" style="96" customWidth="1"/>
    <col min="9996" max="10000" width="13.25" style="96" customWidth="1"/>
    <col min="10001" max="10005" width="11" style="96" customWidth="1"/>
    <col min="10006" max="10007" width="13.25" style="96" customWidth="1"/>
    <col min="10008" max="10240" width="9" style="96"/>
    <col min="10241" max="10241" width="15.125" style="96" customWidth="1"/>
    <col min="10242" max="10249" width="16.625" style="96" customWidth="1"/>
    <col min="10250" max="10250" width="15.125" style="96" customWidth="1"/>
    <col min="10251" max="10251" width="14.5" style="96" customWidth="1"/>
    <col min="10252" max="10256" width="13.25" style="96" customWidth="1"/>
    <col min="10257" max="10261" width="11" style="96" customWidth="1"/>
    <col min="10262" max="10263" width="13.25" style="96" customWidth="1"/>
    <col min="10264" max="10496" width="9" style="96"/>
    <col min="10497" max="10497" width="15.125" style="96" customWidth="1"/>
    <col min="10498" max="10505" width="16.625" style="96" customWidth="1"/>
    <col min="10506" max="10506" width="15.125" style="96" customWidth="1"/>
    <col min="10507" max="10507" width="14.5" style="96" customWidth="1"/>
    <col min="10508" max="10512" width="13.25" style="96" customWidth="1"/>
    <col min="10513" max="10517" width="11" style="96" customWidth="1"/>
    <col min="10518" max="10519" width="13.25" style="96" customWidth="1"/>
    <col min="10520" max="10752" width="9" style="96"/>
    <col min="10753" max="10753" width="15.125" style="96" customWidth="1"/>
    <col min="10754" max="10761" width="16.625" style="96" customWidth="1"/>
    <col min="10762" max="10762" width="15.125" style="96" customWidth="1"/>
    <col min="10763" max="10763" width="14.5" style="96" customWidth="1"/>
    <col min="10764" max="10768" width="13.25" style="96" customWidth="1"/>
    <col min="10769" max="10773" width="11" style="96" customWidth="1"/>
    <col min="10774" max="10775" width="13.25" style="96" customWidth="1"/>
    <col min="10776" max="11008" width="9" style="96"/>
    <col min="11009" max="11009" width="15.125" style="96" customWidth="1"/>
    <col min="11010" max="11017" width="16.625" style="96" customWidth="1"/>
    <col min="11018" max="11018" width="15.125" style="96" customWidth="1"/>
    <col min="11019" max="11019" width="14.5" style="96" customWidth="1"/>
    <col min="11020" max="11024" width="13.25" style="96" customWidth="1"/>
    <col min="11025" max="11029" width="11" style="96" customWidth="1"/>
    <col min="11030" max="11031" width="13.25" style="96" customWidth="1"/>
    <col min="11032" max="11264" width="9" style="96"/>
    <col min="11265" max="11265" width="15.125" style="96" customWidth="1"/>
    <col min="11266" max="11273" width="16.625" style="96" customWidth="1"/>
    <col min="11274" max="11274" width="15.125" style="96" customWidth="1"/>
    <col min="11275" max="11275" width="14.5" style="96" customWidth="1"/>
    <col min="11276" max="11280" width="13.25" style="96" customWidth="1"/>
    <col min="11281" max="11285" width="11" style="96" customWidth="1"/>
    <col min="11286" max="11287" width="13.25" style="96" customWidth="1"/>
    <col min="11288" max="11520" width="9" style="96"/>
    <col min="11521" max="11521" width="15.125" style="96" customWidth="1"/>
    <col min="11522" max="11529" width="16.625" style="96" customWidth="1"/>
    <col min="11530" max="11530" width="15.125" style="96" customWidth="1"/>
    <col min="11531" max="11531" width="14.5" style="96" customWidth="1"/>
    <col min="11532" max="11536" width="13.25" style="96" customWidth="1"/>
    <col min="11537" max="11541" width="11" style="96" customWidth="1"/>
    <col min="11542" max="11543" width="13.25" style="96" customWidth="1"/>
    <col min="11544" max="11776" width="9" style="96"/>
    <col min="11777" max="11777" width="15.125" style="96" customWidth="1"/>
    <col min="11778" max="11785" width="16.625" style="96" customWidth="1"/>
    <col min="11786" max="11786" width="15.125" style="96" customWidth="1"/>
    <col min="11787" max="11787" width="14.5" style="96" customWidth="1"/>
    <col min="11788" max="11792" width="13.25" style="96" customWidth="1"/>
    <col min="11793" max="11797" width="11" style="96" customWidth="1"/>
    <col min="11798" max="11799" width="13.25" style="96" customWidth="1"/>
    <col min="11800" max="12032" width="9" style="96"/>
    <col min="12033" max="12033" width="15.125" style="96" customWidth="1"/>
    <col min="12034" max="12041" width="16.625" style="96" customWidth="1"/>
    <col min="12042" max="12042" width="15.125" style="96" customWidth="1"/>
    <col min="12043" max="12043" width="14.5" style="96" customWidth="1"/>
    <col min="12044" max="12048" width="13.25" style="96" customWidth="1"/>
    <col min="12049" max="12053" width="11" style="96" customWidth="1"/>
    <col min="12054" max="12055" width="13.25" style="96" customWidth="1"/>
    <col min="12056" max="12288" width="9" style="96"/>
    <col min="12289" max="12289" width="15.125" style="96" customWidth="1"/>
    <col min="12290" max="12297" width="16.625" style="96" customWidth="1"/>
    <col min="12298" max="12298" width="15.125" style="96" customWidth="1"/>
    <col min="12299" max="12299" width="14.5" style="96" customWidth="1"/>
    <col min="12300" max="12304" width="13.25" style="96" customWidth="1"/>
    <col min="12305" max="12309" width="11" style="96" customWidth="1"/>
    <col min="12310" max="12311" width="13.25" style="96" customWidth="1"/>
    <col min="12312" max="12544" width="9" style="96"/>
    <col min="12545" max="12545" width="15.125" style="96" customWidth="1"/>
    <col min="12546" max="12553" width="16.625" style="96" customWidth="1"/>
    <col min="12554" max="12554" width="15.125" style="96" customWidth="1"/>
    <col min="12555" max="12555" width="14.5" style="96" customWidth="1"/>
    <col min="12556" max="12560" width="13.25" style="96" customWidth="1"/>
    <col min="12561" max="12565" width="11" style="96" customWidth="1"/>
    <col min="12566" max="12567" width="13.25" style="96" customWidth="1"/>
    <col min="12568" max="12800" width="9" style="96"/>
    <col min="12801" max="12801" width="15.125" style="96" customWidth="1"/>
    <col min="12802" max="12809" width="16.625" style="96" customWidth="1"/>
    <col min="12810" max="12810" width="15.125" style="96" customWidth="1"/>
    <col min="12811" max="12811" width="14.5" style="96" customWidth="1"/>
    <col min="12812" max="12816" width="13.25" style="96" customWidth="1"/>
    <col min="12817" max="12821" width="11" style="96" customWidth="1"/>
    <col min="12822" max="12823" width="13.25" style="96" customWidth="1"/>
    <col min="12824" max="13056" width="9" style="96"/>
    <col min="13057" max="13057" width="15.125" style="96" customWidth="1"/>
    <col min="13058" max="13065" width="16.625" style="96" customWidth="1"/>
    <col min="13066" max="13066" width="15.125" style="96" customWidth="1"/>
    <col min="13067" max="13067" width="14.5" style="96" customWidth="1"/>
    <col min="13068" max="13072" width="13.25" style="96" customWidth="1"/>
    <col min="13073" max="13077" width="11" style="96" customWidth="1"/>
    <col min="13078" max="13079" width="13.25" style="96" customWidth="1"/>
    <col min="13080" max="13312" width="9" style="96"/>
    <col min="13313" max="13313" width="15.125" style="96" customWidth="1"/>
    <col min="13314" max="13321" width="16.625" style="96" customWidth="1"/>
    <col min="13322" max="13322" width="15.125" style="96" customWidth="1"/>
    <col min="13323" max="13323" width="14.5" style="96" customWidth="1"/>
    <col min="13324" max="13328" width="13.25" style="96" customWidth="1"/>
    <col min="13329" max="13333" width="11" style="96" customWidth="1"/>
    <col min="13334" max="13335" width="13.25" style="96" customWidth="1"/>
    <col min="13336" max="13568" width="9" style="96"/>
    <col min="13569" max="13569" width="15.125" style="96" customWidth="1"/>
    <col min="13570" max="13577" width="16.625" style="96" customWidth="1"/>
    <col min="13578" max="13578" width="15.125" style="96" customWidth="1"/>
    <col min="13579" max="13579" width="14.5" style="96" customWidth="1"/>
    <col min="13580" max="13584" width="13.25" style="96" customWidth="1"/>
    <col min="13585" max="13589" width="11" style="96" customWidth="1"/>
    <col min="13590" max="13591" width="13.25" style="96" customWidth="1"/>
    <col min="13592" max="13824" width="9" style="96"/>
    <col min="13825" max="13825" width="15.125" style="96" customWidth="1"/>
    <col min="13826" max="13833" width="16.625" style="96" customWidth="1"/>
    <col min="13834" max="13834" width="15.125" style="96" customWidth="1"/>
    <col min="13835" max="13835" width="14.5" style="96" customWidth="1"/>
    <col min="13836" max="13840" width="13.25" style="96" customWidth="1"/>
    <col min="13841" max="13845" width="11" style="96" customWidth="1"/>
    <col min="13846" max="13847" width="13.25" style="96" customWidth="1"/>
    <col min="13848" max="14080" width="9" style="96"/>
    <col min="14081" max="14081" width="15.125" style="96" customWidth="1"/>
    <col min="14082" max="14089" width="16.625" style="96" customWidth="1"/>
    <col min="14090" max="14090" width="15.125" style="96" customWidth="1"/>
    <col min="14091" max="14091" width="14.5" style="96" customWidth="1"/>
    <col min="14092" max="14096" width="13.25" style="96" customWidth="1"/>
    <col min="14097" max="14101" width="11" style="96" customWidth="1"/>
    <col min="14102" max="14103" width="13.25" style="96" customWidth="1"/>
    <col min="14104" max="14336" width="9" style="96"/>
    <col min="14337" max="14337" width="15.125" style="96" customWidth="1"/>
    <col min="14338" max="14345" width="16.625" style="96" customWidth="1"/>
    <col min="14346" max="14346" width="15.125" style="96" customWidth="1"/>
    <col min="14347" max="14347" width="14.5" style="96" customWidth="1"/>
    <col min="14348" max="14352" width="13.25" style="96" customWidth="1"/>
    <col min="14353" max="14357" width="11" style="96" customWidth="1"/>
    <col min="14358" max="14359" width="13.25" style="96" customWidth="1"/>
    <col min="14360" max="14592" width="9" style="96"/>
    <col min="14593" max="14593" width="15.125" style="96" customWidth="1"/>
    <col min="14594" max="14601" width="16.625" style="96" customWidth="1"/>
    <col min="14602" max="14602" width="15.125" style="96" customWidth="1"/>
    <col min="14603" max="14603" width="14.5" style="96" customWidth="1"/>
    <col min="14604" max="14608" width="13.25" style="96" customWidth="1"/>
    <col min="14609" max="14613" width="11" style="96" customWidth="1"/>
    <col min="14614" max="14615" width="13.25" style="96" customWidth="1"/>
    <col min="14616" max="14848" width="9" style="96"/>
    <col min="14849" max="14849" width="15.125" style="96" customWidth="1"/>
    <col min="14850" max="14857" width="16.625" style="96" customWidth="1"/>
    <col min="14858" max="14858" width="15.125" style="96" customWidth="1"/>
    <col min="14859" max="14859" width="14.5" style="96" customWidth="1"/>
    <col min="14860" max="14864" width="13.25" style="96" customWidth="1"/>
    <col min="14865" max="14869" width="11" style="96" customWidth="1"/>
    <col min="14870" max="14871" width="13.25" style="96" customWidth="1"/>
    <col min="14872" max="15104" width="9" style="96"/>
    <col min="15105" max="15105" width="15.125" style="96" customWidth="1"/>
    <col min="15106" max="15113" width="16.625" style="96" customWidth="1"/>
    <col min="15114" max="15114" width="15.125" style="96" customWidth="1"/>
    <col min="15115" max="15115" width="14.5" style="96" customWidth="1"/>
    <col min="15116" max="15120" width="13.25" style="96" customWidth="1"/>
    <col min="15121" max="15125" width="11" style="96" customWidth="1"/>
    <col min="15126" max="15127" width="13.25" style="96" customWidth="1"/>
    <col min="15128" max="15360" width="9" style="96"/>
    <col min="15361" max="15361" width="15.125" style="96" customWidth="1"/>
    <col min="15362" max="15369" width="16.625" style="96" customWidth="1"/>
    <col min="15370" max="15370" width="15.125" style="96" customWidth="1"/>
    <col min="15371" max="15371" width="14.5" style="96" customWidth="1"/>
    <col min="15372" max="15376" width="13.25" style="96" customWidth="1"/>
    <col min="15377" max="15381" width="11" style="96" customWidth="1"/>
    <col min="15382" max="15383" width="13.25" style="96" customWidth="1"/>
    <col min="15384" max="15616" width="9" style="96"/>
    <col min="15617" max="15617" width="15.125" style="96" customWidth="1"/>
    <col min="15618" max="15625" width="16.625" style="96" customWidth="1"/>
    <col min="15626" max="15626" width="15.125" style="96" customWidth="1"/>
    <col min="15627" max="15627" width="14.5" style="96" customWidth="1"/>
    <col min="15628" max="15632" width="13.25" style="96" customWidth="1"/>
    <col min="15633" max="15637" width="11" style="96" customWidth="1"/>
    <col min="15638" max="15639" width="13.25" style="96" customWidth="1"/>
    <col min="15640" max="15872" width="9" style="96"/>
    <col min="15873" max="15873" width="15.125" style="96" customWidth="1"/>
    <col min="15874" max="15881" width="16.625" style="96" customWidth="1"/>
    <col min="15882" max="15882" width="15.125" style="96" customWidth="1"/>
    <col min="15883" max="15883" width="14.5" style="96" customWidth="1"/>
    <col min="15884" max="15888" width="13.25" style="96" customWidth="1"/>
    <col min="15889" max="15893" width="11" style="96" customWidth="1"/>
    <col min="15894" max="15895" width="13.25" style="96" customWidth="1"/>
    <col min="15896" max="16128" width="9" style="96"/>
    <col min="16129" max="16129" width="15.125" style="96" customWidth="1"/>
    <col min="16130" max="16137" width="16.625" style="96" customWidth="1"/>
    <col min="16138" max="16138" width="15.125" style="96" customWidth="1"/>
    <col min="16139" max="16139" width="14.5" style="96" customWidth="1"/>
    <col min="16140" max="16144" width="13.25" style="96" customWidth="1"/>
    <col min="16145" max="16149" width="11" style="96" customWidth="1"/>
    <col min="16150" max="16151" width="13.25" style="96" customWidth="1"/>
    <col min="16152" max="16384" width="9" style="96"/>
  </cols>
  <sheetData>
    <row r="1" spans="1:23" ht="31.5">
      <c r="A1" s="147" t="s">
        <v>1919</v>
      </c>
      <c r="B1" s="1367"/>
      <c r="C1" s="1367"/>
      <c r="D1" s="1367"/>
      <c r="E1" s="1367"/>
      <c r="F1" s="1481"/>
      <c r="G1" s="1367"/>
      <c r="H1" s="1367"/>
      <c r="I1" s="1367"/>
      <c r="J1" s="1367"/>
      <c r="K1" s="147" t="s">
        <v>1920</v>
      </c>
      <c r="L1" s="1367"/>
      <c r="M1" s="1367"/>
      <c r="N1" s="1367"/>
      <c r="O1" s="1367"/>
      <c r="P1" s="1367"/>
      <c r="Q1" s="1367"/>
      <c r="R1" s="1367"/>
      <c r="S1" s="1367"/>
      <c r="T1" s="1367"/>
      <c r="U1" s="1367"/>
      <c r="V1" s="1467"/>
      <c r="W1" s="1418"/>
    </row>
    <row r="2" spans="1:23" ht="25.5" customHeight="1">
      <c r="A2" s="2526" t="s">
        <v>1921</v>
      </c>
      <c r="B2" s="2526"/>
      <c r="C2" s="2526"/>
      <c r="D2" s="2526"/>
      <c r="E2" s="2526"/>
      <c r="F2" s="1452"/>
      <c r="G2" s="1452"/>
      <c r="H2" s="1452"/>
      <c r="I2" s="1468" t="s">
        <v>1922</v>
      </c>
      <c r="J2" s="1055" t="s">
        <v>1923</v>
      </c>
      <c r="K2" s="2526" t="s">
        <v>1921</v>
      </c>
      <c r="L2" s="2526"/>
      <c r="M2" s="2526"/>
      <c r="N2" s="2526"/>
      <c r="O2" s="2526"/>
      <c r="P2" s="1452"/>
      <c r="Q2" s="1452"/>
      <c r="R2" s="1452"/>
      <c r="S2" s="1452"/>
      <c r="T2" s="1452"/>
      <c r="U2" s="1452"/>
      <c r="V2" s="1468" t="s">
        <v>1922</v>
      </c>
      <c r="W2" s="1055" t="s">
        <v>1924</v>
      </c>
    </row>
    <row r="3" spans="1:23" ht="40.5" customHeight="1">
      <c r="A3" s="1469" t="s">
        <v>1925</v>
      </c>
      <c r="B3" s="1371" t="s">
        <v>1926</v>
      </c>
      <c r="C3" s="1371" t="s">
        <v>1927</v>
      </c>
      <c r="D3" s="1371" t="s">
        <v>1928</v>
      </c>
      <c r="E3" s="1371" t="s">
        <v>1929</v>
      </c>
      <c r="F3" s="1371" t="s">
        <v>1930</v>
      </c>
      <c r="G3" s="1371" t="s">
        <v>1931</v>
      </c>
      <c r="H3" s="1371" t="s">
        <v>1932</v>
      </c>
      <c r="I3" s="1371" t="s">
        <v>1933</v>
      </c>
      <c r="J3" s="1470" t="s">
        <v>1934</v>
      </c>
      <c r="K3" s="1469" t="s">
        <v>1925</v>
      </c>
      <c r="L3" s="1471" t="s">
        <v>1935</v>
      </c>
      <c r="M3" s="1371" t="s">
        <v>1936</v>
      </c>
      <c r="N3" s="1371" t="s">
        <v>1937</v>
      </c>
      <c r="O3" s="1371" t="s">
        <v>1938</v>
      </c>
      <c r="P3" s="1371" t="s">
        <v>1939</v>
      </c>
      <c r="Q3" s="1371" t="s">
        <v>1940</v>
      </c>
      <c r="R3" s="1371" t="s">
        <v>1941</v>
      </c>
      <c r="S3" s="1371" t="s">
        <v>1942</v>
      </c>
      <c r="T3" s="1371" t="s">
        <v>1943</v>
      </c>
      <c r="U3" s="1471" t="s">
        <v>1944</v>
      </c>
      <c r="V3" s="1471" t="s">
        <v>1945</v>
      </c>
      <c r="W3" s="1470" t="s">
        <v>1946</v>
      </c>
    </row>
    <row r="4" spans="1:23" ht="20.45" customHeight="1">
      <c r="A4" s="1087">
        <v>1961</v>
      </c>
      <c r="B4" s="1482">
        <v>384492</v>
      </c>
      <c r="C4" s="1373" t="s">
        <v>1947</v>
      </c>
      <c r="D4" s="1373" t="s">
        <v>1947</v>
      </c>
      <c r="E4" s="1373" t="s">
        <v>1947</v>
      </c>
      <c r="F4" s="1373" t="s">
        <v>1947</v>
      </c>
      <c r="G4" s="1373" t="s">
        <v>1947</v>
      </c>
      <c r="H4" s="1373" t="s">
        <v>1947</v>
      </c>
      <c r="I4" s="1482">
        <v>207248</v>
      </c>
      <c r="J4" s="1090">
        <v>1961</v>
      </c>
      <c r="K4" s="1087">
        <v>1961</v>
      </c>
      <c r="L4" s="1482">
        <v>116339</v>
      </c>
      <c r="M4" s="1482">
        <v>24490</v>
      </c>
      <c r="N4" s="1482">
        <v>61951</v>
      </c>
      <c r="O4" s="1482">
        <v>50630</v>
      </c>
      <c r="P4" s="1482">
        <v>50543</v>
      </c>
      <c r="Q4" s="1482">
        <v>119169</v>
      </c>
      <c r="R4" s="1482">
        <v>173192</v>
      </c>
      <c r="S4" s="1482">
        <v>1332</v>
      </c>
      <c r="T4" s="1483">
        <v>0</v>
      </c>
      <c r="U4" s="1482">
        <v>0</v>
      </c>
      <c r="V4" s="1482">
        <v>1189386</v>
      </c>
      <c r="W4" s="1090">
        <v>1961</v>
      </c>
    </row>
    <row r="5" spans="1:23" ht="20.45" customHeight="1">
      <c r="A5" s="202">
        <v>2004</v>
      </c>
      <c r="B5" s="1003">
        <v>38213581</v>
      </c>
      <c r="C5" s="1003">
        <v>15479222</v>
      </c>
      <c r="D5" s="1003">
        <v>11903722</v>
      </c>
      <c r="E5" s="1003">
        <v>17648598</v>
      </c>
      <c r="F5" s="1003">
        <v>5761794</v>
      </c>
      <c r="G5" s="1003">
        <v>6896446</v>
      </c>
      <c r="H5" s="1003">
        <v>20576404</v>
      </c>
      <c r="I5" s="1003">
        <v>62758836</v>
      </c>
      <c r="J5" s="210">
        <v>2004</v>
      </c>
      <c r="K5" s="202">
        <v>2004</v>
      </c>
      <c r="L5" s="1003">
        <v>12051844</v>
      </c>
      <c r="M5" s="1003">
        <v>13865584</v>
      </c>
      <c r="N5" s="1003">
        <v>19419620</v>
      </c>
      <c r="O5" s="1003">
        <v>13128881</v>
      </c>
      <c r="P5" s="1003">
        <v>17829501</v>
      </c>
      <c r="Q5" s="1003">
        <v>31446013</v>
      </c>
      <c r="R5" s="1003">
        <v>22553302</v>
      </c>
      <c r="S5" s="1003">
        <v>2562238</v>
      </c>
      <c r="T5" s="1003">
        <v>0</v>
      </c>
      <c r="U5" s="1003">
        <v>0</v>
      </c>
      <c r="V5" s="1003">
        <v>312095586</v>
      </c>
      <c r="W5" s="210">
        <v>2004</v>
      </c>
    </row>
    <row r="6" spans="1:23" ht="20.45" customHeight="1">
      <c r="A6" s="202">
        <v>2005</v>
      </c>
      <c r="B6" s="1003">
        <v>40523741.015000001</v>
      </c>
      <c r="C6" s="1003">
        <v>16588953.997</v>
      </c>
      <c r="D6" s="1003">
        <v>12363357.363</v>
      </c>
      <c r="E6" s="1003">
        <v>18165058.18</v>
      </c>
      <c r="F6" s="1003">
        <v>6205052.7680000002</v>
      </c>
      <c r="G6" s="1003">
        <v>7252938.4570000004</v>
      </c>
      <c r="H6" s="1003">
        <v>20851717.697999999</v>
      </c>
      <c r="I6" s="1003">
        <v>68750377.721000001</v>
      </c>
      <c r="J6" s="210">
        <v>2005</v>
      </c>
      <c r="K6" s="202">
        <v>2005</v>
      </c>
      <c r="L6" s="1003">
        <v>12379004.866999999</v>
      </c>
      <c r="M6" s="1003">
        <v>14464183.657</v>
      </c>
      <c r="N6" s="1003">
        <v>22449468.588</v>
      </c>
      <c r="O6" s="1003">
        <v>13592736.710000001</v>
      </c>
      <c r="P6" s="1003">
        <v>18803152.664999999</v>
      </c>
      <c r="Q6" s="1003">
        <v>33161127.721000001</v>
      </c>
      <c r="R6" s="1003">
        <v>24093882.748999998</v>
      </c>
      <c r="S6" s="1003">
        <v>2768072.841</v>
      </c>
      <c r="T6" s="1003">
        <v>0</v>
      </c>
      <c r="U6" s="1003">
        <v>0</v>
      </c>
      <c r="V6" s="1003">
        <v>332412827.99699998</v>
      </c>
      <c r="W6" s="210">
        <v>2005</v>
      </c>
    </row>
    <row r="7" spans="1:23" ht="20.45" customHeight="1">
      <c r="A7" s="202">
        <v>2006</v>
      </c>
      <c r="B7" s="1003">
        <v>41824268</v>
      </c>
      <c r="C7" s="1003">
        <v>17218934</v>
      </c>
      <c r="D7" s="1003">
        <v>12622007</v>
      </c>
      <c r="E7" s="1003">
        <v>18694596</v>
      </c>
      <c r="F7" s="1003">
        <v>6441161</v>
      </c>
      <c r="G7" s="1003">
        <v>7505662</v>
      </c>
      <c r="H7" s="1003">
        <v>21556369</v>
      </c>
      <c r="I7" s="1003">
        <v>73309874</v>
      </c>
      <c r="J7" s="210">
        <v>2006</v>
      </c>
      <c r="K7" s="202">
        <v>2006</v>
      </c>
      <c r="L7" s="1003">
        <v>12993255</v>
      </c>
      <c r="M7" s="1003">
        <v>15350674</v>
      </c>
      <c r="N7" s="1003">
        <v>25003743</v>
      </c>
      <c r="O7" s="1003">
        <v>14407656</v>
      </c>
      <c r="P7" s="1003">
        <v>19500753</v>
      </c>
      <c r="Q7" s="1003">
        <v>34010487</v>
      </c>
      <c r="R7" s="1003">
        <v>25380993</v>
      </c>
      <c r="S7" s="1003">
        <v>2898939</v>
      </c>
      <c r="T7" s="1003">
        <v>0</v>
      </c>
      <c r="U7" s="1003">
        <v>0</v>
      </c>
      <c r="V7" s="1003">
        <v>348719371</v>
      </c>
      <c r="W7" s="210">
        <v>2006</v>
      </c>
    </row>
    <row r="8" spans="1:23" ht="20.45" customHeight="1">
      <c r="A8" s="202">
        <v>2007</v>
      </c>
      <c r="B8" s="1003">
        <v>42972815.944999993</v>
      </c>
      <c r="C8" s="1003">
        <v>17905735.064999998</v>
      </c>
      <c r="D8" s="1003">
        <v>12925890.871000001</v>
      </c>
      <c r="E8" s="1003">
        <v>19446552.696000002</v>
      </c>
      <c r="F8" s="1003">
        <v>6803616.2630000003</v>
      </c>
      <c r="G8" s="1003">
        <v>7823147.3390000006</v>
      </c>
      <c r="H8" s="1003">
        <v>22739544.171</v>
      </c>
      <c r="I8" s="1003">
        <v>78107275.963999987</v>
      </c>
      <c r="J8" s="210">
        <v>2007</v>
      </c>
      <c r="K8" s="202">
        <v>2007</v>
      </c>
      <c r="L8" s="1003">
        <v>13567823.503000002</v>
      </c>
      <c r="M8" s="1003">
        <v>16678097.808999998</v>
      </c>
      <c r="N8" s="1003">
        <v>28051143.301000003</v>
      </c>
      <c r="O8" s="1003">
        <v>15166073.290000003</v>
      </c>
      <c r="P8" s="1004">
        <v>20341399.743999999</v>
      </c>
      <c r="Q8" s="1004">
        <v>36249729.758000001</v>
      </c>
      <c r="R8" s="1004">
        <v>26788262.173</v>
      </c>
      <c r="S8" s="1004">
        <v>3038325.0279999999</v>
      </c>
      <c r="T8" s="1003">
        <v>0</v>
      </c>
      <c r="U8" s="1003">
        <v>0</v>
      </c>
      <c r="V8" s="1003">
        <v>368605432.92000002</v>
      </c>
      <c r="W8" s="210">
        <v>2007</v>
      </c>
    </row>
    <row r="9" spans="1:23" ht="20.45" customHeight="1">
      <c r="A9" s="202">
        <v>2008</v>
      </c>
      <c r="B9" s="1003">
        <v>44096349.723000005</v>
      </c>
      <c r="C9" s="1003">
        <v>18709379.600000001</v>
      </c>
      <c r="D9" s="1003">
        <v>13265254.169</v>
      </c>
      <c r="E9" s="1003">
        <v>19915366.034000002</v>
      </c>
      <c r="F9" s="1003">
        <v>7044867.6819999991</v>
      </c>
      <c r="G9" s="1003">
        <v>8087633.0330000008</v>
      </c>
      <c r="H9" s="1003">
        <v>24132175.015000001</v>
      </c>
      <c r="I9" s="1003">
        <v>81848570.126999989</v>
      </c>
      <c r="J9" s="210">
        <v>2008</v>
      </c>
      <c r="K9" s="202">
        <v>2008</v>
      </c>
      <c r="L9" s="1003">
        <v>13895753.482000001</v>
      </c>
      <c r="M9" s="1003">
        <v>17375035.232999999</v>
      </c>
      <c r="N9" s="1003">
        <v>30427965.653999999</v>
      </c>
      <c r="O9" s="1003">
        <v>15927798.569</v>
      </c>
      <c r="P9" s="1004">
        <v>21868192.636</v>
      </c>
      <c r="Q9" s="1004">
        <v>37164797.342</v>
      </c>
      <c r="R9" s="1004">
        <v>28074968.426000006</v>
      </c>
      <c r="S9" s="1004">
        <v>3183209.7590000001</v>
      </c>
      <c r="T9" s="1003">
        <v>0</v>
      </c>
      <c r="U9" s="1004">
        <v>52820.275000000009</v>
      </c>
      <c r="V9" s="1004">
        <v>385070136.75899994</v>
      </c>
      <c r="W9" s="210">
        <v>2008</v>
      </c>
    </row>
    <row r="10" spans="1:23" ht="20.45" customHeight="1">
      <c r="A10" s="202">
        <v>2009</v>
      </c>
      <c r="B10" s="1003">
        <v>44984456.970999993</v>
      </c>
      <c r="C10" s="1003">
        <v>18689437.227000002</v>
      </c>
      <c r="D10" s="1003">
        <v>13133729.058</v>
      </c>
      <c r="E10" s="1003">
        <v>20032122.294</v>
      </c>
      <c r="F10" s="1003">
        <v>7169714.9649999999</v>
      </c>
      <c r="G10" s="1003">
        <v>8224740.5899999999</v>
      </c>
      <c r="H10" s="1003">
        <v>24682547.559</v>
      </c>
      <c r="I10" s="1003">
        <v>83743496.971000001</v>
      </c>
      <c r="J10" s="210">
        <v>2009</v>
      </c>
      <c r="K10" s="202">
        <v>2009</v>
      </c>
      <c r="L10" s="1003">
        <v>13992115.181</v>
      </c>
      <c r="M10" s="1003">
        <v>17591645.191</v>
      </c>
      <c r="N10" s="1003">
        <v>32115473.447000004</v>
      </c>
      <c r="O10" s="1003">
        <v>16684299.469000001</v>
      </c>
      <c r="P10" s="1004">
        <v>23589469.873</v>
      </c>
      <c r="Q10" s="1004">
        <v>37983312.513999999</v>
      </c>
      <c r="R10" s="1004">
        <v>28393040.531999998</v>
      </c>
      <c r="S10" s="1004">
        <v>3352343.405999999</v>
      </c>
      <c r="T10" s="1003">
        <v>0</v>
      </c>
      <c r="U10" s="1004">
        <v>112691.761</v>
      </c>
      <c r="V10" s="1004">
        <v>394474637.009</v>
      </c>
      <c r="W10" s="210">
        <v>2009</v>
      </c>
    </row>
    <row r="11" spans="1:23" ht="20.45" customHeight="1">
      <c r="A11" s="202">
        <v>2010</v>
      </c>
      <c r="B11" s="1003">
        <v>47295092.780999996</v>
      </c>
      <c r="C11" s="1003">
        <v>20263681.564999998</v>
      </c>
      <c r="D11" s="1003">
        <v>14479995.551999999</v>
      </c>
      <c r="E11" s="1003">
        <v>21827577.131999999</v>
      </c>
      <c r="F11" s="1003">
        <v>7860056.9309999989</v>
      </c>
      <c r="G11" s="1003">
        <v>8867404.7449999992</v>
      </c>
      <c r="H11" s="1003">
        <v>26515701.997000001</v>
      </c>
      <c r="I11" s="1003">
        <v>93074874.561999992</v>
      </c>
      <c r="J11" s="210">
        <v>2010</v>
      </c>
      <c r="K11" s="202">
        <v>2010</v>
      </c>
      <c r="L11" s="1003">
        <v>14848026.651999999</v>
      </c>
      <c r="M11" s="1003">
        <v>19444835.570999999</v>
      </c>
      <c r="N11" s="1003">
        <v>38809311.651000001</v>
      </c>
      <c r="O11" s="1003">
        <v>18949073.366000004</v>
      </c>
      <c r="P11" s="1004">
        <v>25059934.079000004</v>
      </c>
      <c r="Q11" s="1004">
        <v>41589051.899999991</v>
      </c>
      <c r="R11" s="1004">
        <v>31549221.703999996</v>
      </c>
      <c r="S11" s="1004">
        <v>3574624.4510000004</v>
      </c>
      <c r="T11" s="1003">
        <v>0</v>
      </c>
      <c r="U11" s="1004">
        <v>151763.39499999999</v>
      </c>
      <c r="V11" s="1004">
        <v>434160228.03400004</v>
      </c>
      <c r="W11" s="210">
        <v>2010</v>
      </c>
    </row>
    <row r="12" spans="1:23" ht="20.45" customHeight="1">
      <c r="A12" s="202">
        <v>2011</v>
      </c>
      <c r="B12" s="1003">
        <v>46902989.300999992</v>
      </c>
      <c r="C12" s="1003">
        <v>20561979.486000001</v>
      </c>
      <c r="D12" s="1003">
        <v>14821947.713</v>
      </c>
      <c r="E12" s="1003">
        <v>22241135.729999997</v>
      </c>
      <c r="F12" s="1003">
        <v>8047388.1349999988</v>
      </c>
      <c r="G12" s="1003">
        <v>9059776.300999999</v>
      </c>
      <c r="H12" s="1003">
        <v>28198242.277999997</v>
      </c>
      <c r="I12" s="1003">
        <v>96844503.195000008</v>
      </c>
      <c r="J12" s="210">
        <v>2011</v>
      </c>
      <c r="K12" s="202">
        <v>2011</v>
      </c>
      <c r="L12" s="1003">
        <v>15876041.334999999</v>
      </c>
      <c r="M12" s="1003">
        <v>20453357.941</v>
      </c>
      <c r="N12" s="1003">
        <v>42650111.886</v>
      </c>
      <c r="O12" s="1003">
        <v>21168359.115000002</v>
      </c>
      <c r="P12" s="1004">
        <v>27136865.112999994</v>
      </c>
      <c r="Q12" s="1004">
        <v>44167299.669999994</v>
      </c>
      <c r="R12" s="1004">
        <v>33071205.683000002</v>
      </c>
      <c r="S12" s="1004">
        <v>3710079.7209999999</v>
      </c>
      <c r="T12" s="1003">
        <v>0</v>
      </c>
      <c r="U12" s="1004">
        <v>158974.731</v>
      </c>
      <c r="V12" s="1004">
        <v>455070261.33399999</v>
      </c>
      <c r="W12" s="210">
        <v>2011</v>
      </c>
    </row>
    <row r="13" spans="1:23" ht="20.45" customHeight="1">
      <c r="A13" s="202">
        <v>2012</v>
      </c>
      <c r="B13" s="1003">
        <v>47234102.280000001</v>
      </c>
      <c r="C13" s="1003">
        <v>20664842.324000001</v>
      </c>
      <c r="D13" s="1003">
        <v>14954957.987</v>
      </c>
      <c r="E13" s="1003">
        <v>22651946.252999999</v>
      </c>
      <c r="F13" s="1003">
        <v>8130493.2690000003</v>
      </c>
      <c r="G13" s="1003">
        <v>9160107.084999999</v>
      </c>
      <c r="H13" s="1003">
        <v>29362724.219999995</v>
      </c>
      <c r="I13" s="1003">
        <v>100291952.45899999</v>
      </c>
      <c r="J13" s="210">
        <v>2012</v>
      </c>
      <c r="K13" s="202">
        <v>2012</v>
      </c>
      <c r="L13" s="1003">
        <v>15904382.141000003</v>
      </c>
      <c r="M13" s="1003">
        <v>21361911.465000004</v>
      </c>
      <c r="N13" s="1003">
        <v>44492412.325000003</v>
      </c>
      <c r="O13" s="1003">
        <v>21462325.155999999</v>
      </c>
      <c r="P13" s="1003">
        <v>28484718.703999996</v>
      </c>
      <c r="Q13" s="1003">
        <v>44799524.858999997</v>
      </c>
      <c r="R13" s="1003">
        <v>33014947.412999999</v>
      </c>
      <c r="S13" s="1003">
        <v>3864639.1319999993</v>
      </c>
      <c r="T13" s="1003">
        <v>578610.11800000002</v>
      </c>
      <c r="U13" s="1003">
        <v>178351.49799999999</v>
      </c>
      <c r="V13" s="1003">
        <v>466592948.68799996</v>
      </c>
      <c r="W13" s="210">
        <v>2012</v>
      </c>
    </row>
    <row r="14" spans="1:23" ht="20.45" customHeight="1">
      <c r="A14" s="202">
        <v>2013</v>
      </c>
      <c r="B14" s="1003">
        <v>46555105.213999994</v>
      </c>
      <c r="C14" s="1003">
        <v>20364705.164000001</v>
      </c>
      <c r="D14" s="1003">
        <v>15080051.882000001</v>
      </c>
      <c r="E14" s="1003">
        <v>22673441.488000002</v>
      </c>
      <c r="F14" s="1003">
        <v>8274074.4870000007</v>
      </c>
      <c r="G14" s="1003">
        <v>9225139.9809999987</v>
      </c>
      <c r="H14" s="1003">
        <v>29992968.864999998</v>
      </c>
      <c r="I14" s="1003">
        <v>102227067.384</v>
      </c>
      <c r="J14" s="210">
        <v>2013</v>
      </c>
      <c r="K14" s="202">
        <v>2013</v>
      </c>
      <c r="L14" s="1003">
        <v>15794740.568</v>
      </c>
      <c r="M14" s="1003">
        <v>21665043.110999998</v>
      </c>
      <c r="N14" s="1003">
        <v>45466812.228</v>
      </c>
      <c r="O14" s="1003">
        <v>21708654.697999995</v>
      </c>
      <c r="P14" s="1004">
        <v>30302067.985999998</v>
      </c>
      <c r="Q14" s="1004">
        <v>45444246.687999994</v>
      </c>
      <c r="R14" s="1004">
        <v>33530618.951999996</v>
      </c>
      <c r="S14" s="1004">
        <v>4094899.7089999998</v>
      </c>
      <c r="T14" s="1003">
        <v>2345526.7769999998</v>
      </c>
      <c r="U14" s="1004">
        <v>103414.92800000001</v>
      </c>
      <c r="V14" s="1004">
        <v>474848580.11000007</v>
      </c>
      <c r="W14" s="210">
        <v>2013</v>
      </c>
    </row>
    <row r="15" spans="1:23" ht="20.45" customHeight="1">
      <c r="A15" s="202">
        <v>2014</v>
      </c>
      <c r="B15" s="1003">
        <v>45018863.077</v>
      </c>
      <c r="C15" s="1003">
        <v>19980897.831</v>
      </c>
      <c r="D15" s="1003">
        <v>14858786.576000001</v>
      </c>
      <c r="E15" s="1003">
        <v>22578048.344999999</v>
      </c>
      <c r="F15" s="1003">
        <v>8197277.0249999985</v>
      </c>
      <c r="G15" s="1003">
        <v>9102523.6270000003</v>
      </c>
      <c r="H15" s="1003">
        <v>30115123.331</v>
      </c>
      <c r="I15" s="1003">
        <v>102180707.443</v>
      </c>
      <c r="J15" s="210">
        <v>2014</v>
      </c>
      <c r="K15" s="202">
        <v>2014</v>
      </c>
      <c r="L15" s="1003">
        <v>15778144.106000001</v>
      </c>
      <c r="M15" s="1003">
        <v>22179261.836999997</v>
      </c>
      <c r="N15" s="1003">
        <v>47294960.72299999</v>
      </c>
      <c r="O15" s="1003">
        <v>22297413.145</v>
      </c>
      <c r="P15" s="1004">
        <v>31722943.181000005</v>
      </c>
      <c r="Q15" s="1004">
        <v>46016363.873000011</v>
      </c>
      <c r="R15" s="1004">
        <v>33435156.868999995</v>
      </c>
      <c r="S15" s="1004">
        <v>4220090.2189999986</v>
      </c>
      <c r="T15" s="1003">
        <v>2437031.0760000004</v>
      </c>
      <c r="U15" s="1004">
        <v>178107.66699999999</v>
      </c>
      <c r="V15" s="1004">
        <v>477591700.95100003</v>
      </c>
      <c r="W15" s="210">
        <v>2014</v>
      </c>
    </row>
    <row r="16" spans="1:23" ht="20.45" customHeight="1">
      <c r="A16" s="202">
        <v>2015</v>
      </c>
      <c r="B16" s="1003">
        <v>45381483.83600001</v>
      </c>
      <c r="C16" s="1003">
        <v>20002306.756999999</v>
      </c>
      <c r="D16" s="1003">
        <v>14947708.243000001</v>
      </c>
      <c r="E16" s="1003">
        <v>23211766.079999998</v>
      </c>
      <c r="F16" s="1003">
        <v>8333872.5109999999</v>
      </c>
      <c r="G16" s="1003">
        <v>9182737.220999999</v>
      </c>
      <c r="H16" s="1003">
        <v>30286139.754999999</v>
      </c>
      <c r="I16" s="1003">
        <v>105048003.086</v>
      </c>
      <c r="J16" s="210">
        <v>2015</v>
      </c>
      <c r="K16" s="202">
        <v>2015</v>
      </c>
      <c r="L16" s="1003">
        <v>16206617.922</v>
      </c>
      <c r="M16" s="1003">
        <v>22949032.000000004</v>
      </c>
      <c r="N16" s="1003">
        <v>47286061.579000004</v>
      </c>
      <c r="O16" s="1003">
        <v>22086859.798</v>
      </c>
      <c r="P16" s="1004">
        <v>32637829.249999996</v>
      </c>
      <c r="Q16" s="1004">
        <v>44956836.138999999</v>
      </c>
      <c r="R16" s="1004">
        <v>33876325.144000001</v>
      </c>
      <c r="S16" s="1004">
        <v>4429553.2179999994</v>
      </c>
      <c r="T16" s="1003">
        <v>2641139.3840000001</v>
      </c>
      <c r="U16" s="1004">
        <v>190543.76500000001</v>
      </c>
      <c r="V16" s="1004">
        <v>483654815.68799996</v>
      </c>
      <c r="W16" s="210">
        <v>2015</v>
      </c>
    </row>
    <row r="17" spans="1:24" ht="20.45" customHeight="1">
      <c r="A17" s="202">
        <v>2016</v>
      </c>
      <c r="B17" s="1003">
        <v>46493234</v>
      </c>
      <c r="C17" s="1003">
        <v>20467093</v>
      </c>
      <c r="D17" s="1003">
        <v>15268114</v>
      </c>
      <c r="E17" s="1003">
        <v>23875857</v>
      </c>
      <c r="F17" s="1003">
        <v>8558369</v>
      </c>
      <c r="G17" s="1003">
        <v>9379633</v>
      </c>
      <c r="H17" s="1003">
        <v>32095217</v>
      </c>
      <c r="I17" s="1003">
        <v>109403901</v>
      </c>
      <c r="J17" s="210">
        <v>2016</v>
      </c>
      <c r="K17" s="202">
        <v>2016</v>
      </c>
      <c r="L17" s="1003">
        <v>16498768</v>
      </c>
      <c r="M17" s="1003">
        <v>24008863</v>
      </c>
      <c r="N17" s="1003">
        <v>48453931</v>
      </c>
      <c r="O17" s="1003">
        <v>22733495</v>
      </c>
      <c r="P17" s="1004">
        <v>33096902</v>
      </c>
      <c r="Q17" s="1004">
        <v>44647503</v>
      </c>
      <c r="R17" s="1004">
        <v>34497477</v>
      </c>
      <c r="S17" s="1004">
        <v>4738201</v>
      </c>
      <c r="T17" s="1003">
        <v>2801869</v>
      </c>
      <c r="U17" s="1004">
        <v>20479</v>
      </c>
      <c r="V17" s="1004">
        <v>497038904</v>
      </c>
      <c r="W17" s="210">
        <v>2016</v>
      </c>
    </row>
    <row r="18" spans="1:24" ht="20.45" customHeight="1">
      <c r="A18" s="202">
        <v>2017</v>
      </c>
      <c r="B18" s="1003">
        <v>46298158</v>
      </c>
      <c r="C18" s="1003">
        <v>21007358</v>
      </c>
      <c r="D18" s="1003">
        <v>15386372</v>
      </c>
      <c r="E18" s="1003">
        <v>24515313</v>
      </c>
      <c r="F18" s="1003">
        <v>8683649</v>
      </c>
      <c r="G18" s="1003">
        <v>9423804</v>
      </c>
      <c r="H18" s="1003">
        <v>31609850</v>
      </c>
      <c r="I18" s="1003">
        <v>114847859</v>
      </c>
      <c r="J18" s="210">
        <v>2017</v>
      </c>
      <c r="K18" s="202">
        <v>2017</v>
      </c>
      <c r="L18" s="1003">
        <v>16552836</v>
      </c>
      <c r="M18" s="1003">
        <v>24843477</v>
      </c>
      <c r="N18" s="1003">
        <v>50180209</v>
      </c>
      <c r="O18" s="1003">
        <v>22799647</v>
      </c>
      <c r="P18" s="1004">
        <v>33562076</v>
      </c>
      <c r="Q18" s="1004">
        <v>45455611</v>
      </c>
      <c r="R18" s="1004">
        <v>34647864</v>
      </c>
      <c r="S18" s="1004">
        <v>5013545</v>
      </c>
      <c r="T18" s="1003">
        <v>2918758</v>
      </c>
      <c r="U18" s="1004">
        <v>0</v>
      </c>
      <c r="V18" s="1004">
        <v>507746386</v>
      </c>
      <c r="W18" s="210">
        <v>2017</v>
      </c>
    </row>
    <row r="19" spans="1:24" ht="20.45" customHeight="1">
      <c r="A19" s="220">
        <v>2018</v>
      </c>
      <c r="B19" s="1017">
        <v>47810210</v>
      </c>
      <c r="C19" s="1017">
        <v>21216605</v>
      </c>
      <c r="D19" s="1017">
        <v>15675749</v>
      </c>
      <c r="E19" s="1017">
        <v>24921926</v>
      </c>
      <c r="F19" s="1017">
        <v>8773811</v>
      </c>
      <c r="G19" s="1017">
        <v>9648827</v>
      </c>
      <c r="H19" s="1017">
        <v>33748169</v>
      </c>
      <c r="I19" s="1017">
        <v>122695954</v>
      </c>
      <c r="J19" s="224">
        <v>2018</v>
      </c>
      <c r="K19" s="220">
        <v>2018</v>
      </c>
      <c r="L19" s="1017">
        <v>16845836</v>
      </c>
      <c r="M19" s="1017">
        <v>26239895</v>
      </c>
      <c r="N19" s="1017">
        <v>52012705</v>
      </c>
      <c r="O19" s="1017">
        <v>22961959</v>
      </c>
      <c r="P19" s="1017">
        <v>34118388</v>
      </c>
      <c r="Q19" s="1017">
        <v>45958814</v>
      </c>
      <c r="R19" s="1017">
        <v>35158610</v>
      </c>
      <c r="S19" s="1017">
        <v>5272604</v>
      </c>
      <c r="T19" s="1017">
        <v>3087693</v>
      </c>
      <c r="U19" s="1017">
        <v>1405</v>
      </c>
      <c r="V19" s="1017">
        <v>526149162</v>
      </c>
      <c r="W19" s="224">
        <v>2018</v>
      </c>
    </row>
    <row r="20" spans="1:24" ht="20.45" customHeight="1">
      <c r="A20" s="1093">
        <v>1</v>
      </c>
      <c r="B20" s="1484">
        <v>4477102</v>
      </c>
      <c r="C20" s="1484">
        <v>1966689</v>
      </c>
      <c r="D20" s="1484">
        <v>1465797</v>
      </c>
      <c r="E20" s="1484">
        <v>2348574</v>
      </c>
      <c r="F20" s="1484">
        <v>807536</v>
      </c>
      <c r="G20" s="1484">
        <v>905302</v>
      </c>
      <c r="H20" s="1484">
        <v>2798813</v>
      </c>
      <c r="I20" s="1484">
        <v>11415963</v>
      </c>
      <c r="J20" s="1096">
        <v>1</v>
      </c>
      <c r="K20" s="1093">
        <v>1</v>
      </c>
      <c r="L20" s="1484">
        <v>1668375</v>
      </c>
      <c r="M20" s="1484">
        <v>2365643</v>
      </c>
      <c r="N20" s="1484">
        <v>4628992</v>
      </c>
      <c r="O20" s="1484">
        <v>2152748</v>
      </c>
      <c r="P20" s="1362">
        <v>3016089</v>
      </c>
      <c r="Q20" s="1362">
        <v>4179139</v>
      </c>
      <c r="R20" s="1362">
        <v>3393372</v>
      </c>
      <c r="S20" s="1362">
        <v>490242</v>
      </c>
      <c r="T20" s="1484">
        <v>281364</v>
      </c>
      <c r="U20" s="1362">
        <v>0</v>
      </c>
      <c r="V20" s="1362">
        <v>48361741</v>
      </c>
      <c r="W20" s="1096">
        <v>1</v>
      </c>
      <c r="X20" s="1485"/>
    </row>
    <row r="21" spans="1:24" ht="20.45" customHeight="1">
      <c r="A21" s="202">
        <v>2</v>
      </c>
      <c r="B21" s="1003">
        <v>4469940</v>
      </c>
      <c r="C21" s="1003">
        <v>1898871</v>
      </c>
      <c r="D21" s="1003">
        <v>1433194</v>
      </c>
      <c r="E21" s="1003">
        <v>2195442</v>
      </c>
      <c r="F21" s="1003">
        <v>798506</v>
      </c>
      <c r="G21" s="1003">
        <v>885432</v>
      </c>
      <c r="H21" s="1003">
        <v>2600426</v>
      </c>
      <c r="I21" s="1003">
        <v>11183300</v>
      </c>
      <c r="J21" s="210">
        <v>2</v>
      </c>
      <c r="K21" s="202">
        <v>2</v>
      </c>
      <c r="L21" s="1003">
        <v>1674765</v>
      </c>
      <c r="M21" s="1003">
        <v>2282194</v>
      </c>
      <c r="N21" s="1003">
        <v>4387240</v>
      </c>
      <c r="O21" s="1003">
        <v>2037531</v>
      </c>
      <c r="P21" s="1004">
        <v>2885332</v>
      </c>
      <c r="Q21" s="1004">
        <v>3978655</v>
      </c>
      <c r="R21" s="1004">
        <v>3258151</v>
      </c>
      <c r="S21" s="1004">
        <v>511137</v>
      </c>
      <c r="T21" s="1003">
        <v>269702</v>
      </c>
      <c r="U21" s="1004">
        <v>0</v>
      </c>
      <c r="V21" s="1004">
        <v>46749816</v>
      </c>
      <c r="W21" s="210">
        <v>2</v>
      </c>
      <c r="X21" s="1485"/>
    </row>
    <row r="22" spans="1:24" ht="20.45" customHeight="1">
      <c r="A22" s="202">
        <v>3</v>
      </c>
      <c r="B22" s="1003">
        <v>3657824</v>
      </c>
      <c r="C22" s="1003">
        <v>1714122</v>
      </c>
      <c r="D22" s="1003">
        <v>1253100</v>
      </c>
      <c r="E22" s="1003">
        <v>2050296</v>
      </c>
      <c r="F22" s="1003">
        <v>698660</v>
      </c>
      <c r="G22" s="1003">
        <v>784247</v>
      </c>
      <c r="H22" s="1003">
        <v>2696446</v>
      </c>
      <c r="I22" s="1003">
        <v>9993520</v>
      </c>
      <c r="J22" s="210">
        <v>3</v>
      </c>
      <c r="K22" s="202">
        <v>3</v>
      </c>
      <c r="L22" s="1003">
        <v>1485213</v>
      </c>
      <c r="M22" s="1003">
        <v>2182445</v>
      </c>
      <c r="N22" s="1003">
        <v>4370209</v>
      </c>
      <c r="O22" s="1003">
        <v>1926654</v>
      </c>
      <c r="P22" s="1004">
        <v>2621639</v>
      </c>
      <c r="Q22" s="1004">
        <v>3850248</v>
      </c>
      <c r="R22" s="1004">
        <v>2967940</v>
      </c>
      <c r="S22" s="1004">
        <v>431990</v>
      </c>
      <c r="T22" s="1003">
        <v>251895</v>
      </c>
      <c r="U22" s="1004">
        <v>0</v>
      </c>
      <c r="V22" s="1004">
        <v>42936450</v>
      </c>
      <c r="W22" s="210">
        <v>3</v>
      </c>
      <c r="X22" s="1485"/>
    </row>
    <row r="23" spans="1:24" ht="20.45" customHeight="1">
      <c r="A23" s="202">
        <v>4</v>
      </c>
      <c r="B23" s="1003">
        <v>3503967</v>
      </c>
      <c r="C23" s="1003">
        <v>1675122</v>
      </c>
      <c r="D23" s="1003">
        <v>1230455</v>
      </c>
      <c r="E23" s="1003">
        <v>1959511</v>
      </c>
      <c r="F23" s="1003">
        <v>685493</v>
      </c>
      <c r="G23" s="1003">
        <v>752264</v>
      </c>
      <c r="H23" s="1003">
        <v>2620459</v>
      </c>
      <c r="I23" s="1003">
        <v>9563138</v>
      </c>
      <c r="J23" s="210">
        <v>4</v>
      </c>
      <c r="K23" s="202">
        <v>4</v>
      </c>
      <c r="L23" s="1003">
        <v>1370325</v>
      </c>
      <c r="M23" s="1003">
        <v>2090825</v>
      </c>
      <c r="N23" s="1003">
        <v>4158538</v>
      </c>
      <c r="O23" s="1003">
        <v>1876137</v>
      </c>
      <c r="P23" s="1004">
        <v>3292919</v>
      </c>
      <c r="Q23" s="1004">
        <v>3740998</v>
      </c>
      <c r="R23" s="1004">
        <v>2840554</v>
      </c>
      <c r="S23" s="1004">
        <v>430151</v>
      </c>
      <c r="T23" s="1003">
        <v>241693</v>
      </c>
      <c r="U23" s="1004">
        <v>0</v>
      </c>
      <c r="V23" s="1004">
        <v>42032551</v>
      </c>
      <c r="W23" s="210">
        <v>4</v>
      </c>
      <c r="X23" s="1485"/>
    </row>
    <row r="24" spans="1:24" ht="20.45" customHeight="1">
      <c r="A24" s="202">
        <v>5</v>
      </c>
      <c r="B24" s="1003">
        <v>3366946</v>
      </c>
      <c r="C24" s="1003">
        <v>1594722</v>
      </c>
      <c r="D24" s="1003">
        <v>1176277</v>
      </c>
      <c r="E24" s="1003">
        <v>1865680</v>
      </c>
      <c r="F24" s="1003">
        <v>648945</v>
      </c>
      <c r="G24" s="1003">
        <v>719715</v>
      </c>
      <c r="H24" s="1003">
        <v>2753446</v>
      </c>
      <c r="I24" s="1003">
        <v>9270783</v>
      </c>
      <c r="J24" s="210">
        <v>5</v>
      </c>
      <c r="K24" s="202">
        <v>5</v>
      </c>
      <c r="L24" s="1003">
        <v>1262901</v>
      </c>
      <c r="M24" s="1003">
        <v>2042349</v>
      </c>
      <c r="N24" s="1003">
        <v>4128141</v>
      </c>
      <c r="O24" s="1003">
        <v>1831040</v>
      </c>
      <c r="P24" s="1004">
        <v>2838286</v>
      </c>
      <c r="Q24" s="1004">
        <v>3735654</v>
      </c>
      <c r="R24" s="1004">
        <v>2664333</v>
      </c>
      <c r="S24" s="1004">
        <v>395955</v>
      </c>
      <c r="T24" s="1003">
        <v>235345</v>
      </c>
      <c r="U24" s="1004">
        <v>0</v>
      </c>
      <c r="V24" s="1004">
        <v>40530519</v>
      </c>
      <c r="W24" s="210">
        <v>5</v>
      </c>
      <c r="X24" s="1485"/>
    </row>
    <row r="25" spans="1:24" ht="20.45" customHeight="1">
      <c r="A25" s="202">
        <v>6</v>
      </c>
      <c r="B25" s="1003">
        <v>3686242</v>
      </c>
      <c r="C25" s="1003">
        <v>1647154</v>
      </c>
      <c r="D25" s="1003">
        <v>1232515</v>
      </c>
      <c r="E25" s="1003">
        <v>1981285</v>
      </c>
      <c r="F25" s="1003">
        <v>688052</v>
      </c>
      <c r="G25" s="1003">
        <v>758538</v>
      </c>
      <c r="H25" s="1003">
        <v>2778506</v>
      </c>
      <c r="I25" s="1003">
        <v>9487505</v>
      </c>
      <c r="J25" s="210">
        <v>6</v>
      </c>
      <c r="K25" s="202">
        <v>6</v>
      </c>
      <c r="L25" s="1003">
        <v>1250381</v>
      </c>
      <c r="M25" s="1003">
        <v>2058719</v>
      </c>
      <c r="N25" s="1003">
        <v>4102184</v>
      </c>
      <c r="O25" s="1003">
        <v>1810635</v>
      </c>
      <c r="P25" s="1004">
        <v>2646151</v>
      </c>
      <c r="Q25" s="1004">
        <v>3584216</v>
      </c>
      <c r="R25" s="1004">
        <v>2694747</v>
      </c>
      <c r="S25" s="1004">
        <v>396634</v>
      </c>
      <c r="T25" s="1003">
        <v>242180</v>
      </c>
      <c r="U25" s="1004">
        <v>0</v>
      </c>
      <c r="V25" s="1004">
        <v>41045645</v>
      </c>
      <c r="W25" s="210">
        <v>6</v>
      </c>
      <c r="X25" s="1485"/>
    </row>
    <row r="26" spans="1:24" ht="20.45" customHeight="1">
      <c r="A26" s="202">
        <v>7</v>
      </c>
      <c r="B26" s="1003">
        <v>4260544</v>
      </c>
      <c r="C26" s="1003">
        <v>1813944</v>
      </c>
      <c r="D26" s="1003">
        <v>1342336</v>
      </c>
      <c r="E26" s="1003">
        <v>2110535</v>
      </c>
      <c r="F26" s="1003">
        <v>753263</v>
      </c>
      <c r="G26" s="1003">
        <v>824653</v>
      </c>
      <c r="H26" s="1003">
        <v>2917598</v>
      </c>
      <c r="I26" s="1003">
        <v>10296257</v>
      </c>
      <c r="J26" s="210">
        <v>7</v>
      </c>
      <c r="K26" s="202">
        <v>7</v>
      </c>
      <c r="L26" s="1003">
        <v>1285711</v>
      </c>
      <c r="M26" s="1003">
        <v>2179169</v>
      </c>
      <c r="N26" s="1003">
        <v>4342391</v>
      </c>
      <c r="O26" s="1003">
        <v>1777088</v>
      </c>
      <c r="P26" s="1004">
        <v>2799291</v>
      </c>
      <c r="Q26" s="1004">
        <v>3766046</v>
      </c>
      <c r="R26" s="1004">
        <v>2872740</v>
      </c>
      <c r="S26" s="1004">
        <v>431586</v>
      </c>
      <c r="T26" s="1003">
        <v>256799</v>
      </c>
      <c r="U26" s="1004">
        <v>0</v>
      </c>
      <c r="V26" s="1004">
        <v>44029950</v>
      </c>
      <c r="W26" s="210">
        <v>7</v>
      </c>
      <c r="X26" s="1485"/>
    </row>
    <row r="27" spans="1:24" ht="20.45" customHeight="1">
      <c r="A27" s="202">
        <v>8</v>
      </c>
      <c r="B27" s="1003">
        <v>5394746</v>
      </c>
      <c r="C27" s="1003">
        <v>2095583</v>
      </c>
      <c r="D27" s="1003">
        <v>1565102</v>
      </c>
      <c r="E27" s="1003">
        <v>2408422</v>
      </c>
      <c r="F27" s="1003">
        <v>893915</v>
      </c>
      <c r="G27" s="1003">
        <v>979932</v>
      </c>
      <c r="H27" s="1003">
        <v>3081875</v>
      </c>
      <c r="I27" s="1003">
        <v>11686973</v>
      </c>
      <c r="J27" s="210">
        <v>8</v>
      </c>
      <c r="K27" s="202">
        <v>8</v>
      </c>
      <c r="L27" s="1003">
        <v>1421772</v>
      </c>
      <c r="M27" s="1003">
        <v>2351465</v>
      </c>
      <c r="N27" s="1003">
        <v>4626019</v>
      </c>
      <c r="O27" s="1003">
        <v>1995297</v>
      </c>
      <c r="P27" s="1004">
        <v>3082888</v>
      </c>
      <c r="Q27" s="1004">
        <v>3996474</v>
      </c>
      <c r="R27" s="1004">
        <v>3145720</v>
      </c>
      <c r="S27" s="1004">
        <v>520069</v>
      </c>
      <c r="T27" s="1003">
        <v>285846</v>
      </c>
      <c r="U27" s="1004">
        <v>0</v>
      </c>
      <c r="V27" s="1004">
        <v>49532098</v>
      </c>
      <c r="W27" s="210">
        <v>8</v>
      </c>
      <c r="X27" s="1485"/>
    </row>
    <row r="28" spans="1:24" ht="20.45" customHeight="1">
      <c r="A28" s="202">
        <v>9</v>
      </c>
      <c r="B28" s="1003">
        <v>4262672</v>
      </c>
      <c r="C28" s="1003">
        <v>1841933</v>
      </c>
      <c r="D28" s="1003">
        <v>1309344</v>
      </c>
      <c r="E28" s="1003">
        <v>2019014</v>
      </c>
      <c r="F28" s="1003">
        <v>765904</v>
      </c>
      <c r="G28" s="1003">
        <v>816848</v>
      </c>
      <c r="H28" s="1003">
        <v>2922434</v>
      </c>
      <c r="I28" s="1003">
        <v>10161728</v>
      </c>
      <c r="J28" s="210">
        <v>9</v>
      </c>
      <c r="K28" s="202">
        <v>9</v>
      </c>
      <c r="L28" s="1003">
        <v>1265459</v>
      </c>
      <c r="M28" s="1003">
        <v>2114050</v>
      </c>
      <c r="N28" s="1003">
        <v>4195755</v>
      </c>
      <c r="O28" s="1003">
        <v>1884073</v>
      </c>
      <c r="P28" s="1004">
        <v>2901849</v>
      </c>
      <c r="Q28" s="1004">
        <v>3746095</v>
      </c>
      <c r="R28" s="1004">
        <v>2806144</v>
      </c>
      <c r="S28" s="1004">
        <v>457711</v>
      </c>
      <c r="T28" s="1003">
        <v>258021</v>
      </c>
      <c r="U28" s="1004">
        <v>264</v>
      </c>
      <c r="V28" s="1004">
        <v>43729300</v>
      </c>
      <c r="W28" s="210">
        <v>9</v>
      </c>
      <c r="X28" s="1485"/>
    </row>
    <row r="29" spans="1:24" ht="20.45" customHeight="1">
      <c r="A29" s="202">
        <v>10</v>
      </c>
      <c r="B29" s="1003">
        <v>3320082</v>
      </c>
      <c r="C29" s="1003">
        <v>1605288</v>
      </c>
      <c r="D29" s="1003">
        <v>1136572</v>
      </c>
      <c r="E29" s="1003">
        <v>1879956</v>
      </c>
      <c r="F29" s="1003">
        <v>644127</v>
      </c>
      <c r="G29" s="1003">
        <v>694831</v>
      </c>
      <c r="H29" s="1003">
        <v>2834630</v>
      </c>
      <c r="I29" s="1003">
        <v>9131921</v>
      </c>
      <c r="J29" s="210">
        <v>10</v>
      </c>
      <c r="K29" s="202">
        <v>10</v>
      </c>
      <c r="L29" s="1003">
        <v>1242919</v>
      </c>
      <c r="M29" s="1003">
        <v>2046337</v>
      </c>
      <c r="N29" s="1003">
        <v>4142499</v>
      </c>
      <c r="O29" s="1003">
        <v>1800278</v>
      </c>
      <c r="P29" s="1004">
        <v>2639565</v>
      </c>
      <c r="Q29" s="1004">
        <v>3612135</v>
      </c>
      <c r="R29" s="1004">
        <v>2628697</v>
      </c>
      <c r="S29" s="1004">
        <v>381138</v>
      </c>
      <c r="T29" s="1003">
        <v>236501</v>
      </c>
      <c r="U29" s="1004">
        <v>254</v>
      </c>
      <c r="V29" s="1004">
        <v>39977730</v>
      </c>
      <c r="W29" s="210">
        <v>10</v>
      </c>
      <c r="X29" s="1485"/>
    </row>
    <row r="30" spans="1:24" ht="20.45" customHeight="1">
      <c r="A30" s="202">
        <v>11</v>
      </c>
      <c r="B30" s="1003">
        <v>3460909</v>
      </c>
      <c r="C30" s="1003">
        <v>1639619</v>
      </c>
      <c r="D30" s="1003">
        <v>1210936</v>
      </c>
      <c r="E30" s="1003">
        <v>1956641</v>
      </c>
      <c r="F30" s="1003">
        <v>672600</v>
      </c>
      <c r="G30" s="1003">
        <v>727020</v>
      </c>
      <c r="H30" s="1003">
        <v>2784126</v>
      </c>
      <c r="I30" s="1003">
        <v>9791981</v>
      </c>
      <c r="J30" s="210">
        <v>11</v>
      </c>
      <c r="K30" s="202">
        <v>11</v>
      </c>
      <c r="L30" s="1003">
        <v>1400538</v>
      </c>
      <c r="M30" s="1003">
        <v>2193060</v>
      </c>
      <c r="N30" s="1003">
        <v>4358066</v>
      </c>
      <c r="O30" s="1003">
        <v>1892713</v>
      </c>
      <c r="P30" s="1004">
        <v>2602028</v>
      </c>
      <c r="Q30" s="1004">
        <v>3752565</v>
      </c>
      <c r="R30" s="1004">
        <v>2814898</v>
      </c>
      <c r="S30" s="1004">
        <v>392795</v>
      </c>
      <c r="T30" s="1003">
        <v>254634</v>
      </c>
      <c r="U30" s="1004">
        <v>349</v>
      </c>
      <c r="V30" s="1004">
        <v>41905476</v>
      </c>
      <c r="W30" s="210">
        <v>11</v>
      </c>
      <c r="X30" s="1485"/>
    </row>
    <row r="31" spans="1:24" ht="20.45" customHeight="1">
      <c r="A31" s="987">
        <v>12</v>
      </c>
      <c r="B31" s="1486">
        <v>3949238</v>
      </c>
      <c r="C31" s="1486">
        <v>1723557</v>
      </c>
      <c r="D31" s="1486">
        <v>1320121</v>
      </c>
      <c r="E31" s="1486">
        <v>2146569</v>
      </c>
      <c r="F31" s="1486">
        <v>716811</v>
      </c>
      <c r="G31" s="1486">
        <v>800046</v>
      </c>
      <c r="H31" s="1486">
        <v>2959410</v>
      </c>
      <c r="I31" s="1486">
        <v>10712884</v>
      </c>
      <c r="J31" s="993">
        <v>12</v>
      </c>
      <c r="K31" s="987">
        <v>12</v>
      </c>
      <c r="L31" s="1486">
        <v>1517476</v>
      </c>
      <c r="M31" s="1486">
        <v>2333640</v>
      </c>
      <c r="N31" s="1486">
        <v>4572670</v>
      </c>
      <c r="O31" s="1486">
        <v>1977765</v>
      </c>
      <c r="P31" s="1363">
        <v>2792351</v>
      </c>
      <c r="Q31" s="1363">
        <v>4016589</v>
      </c>
      <c r="R31" s="1363">
        <v>3071315</v>
      </c>
      <c r="S31" s="1363">
        <v>433195</v>
      </c>
      <c r="T31" s="1486">
        <v>273712</v>
      </c>
      <c r="U31" s="1363">
        <v>538</v>
      </c>
      <c r="V31" s="1363">
        <v>45317885</v>
      </c>
      <c r="W31" s="993">
        <v>12</v>
      </c>
      <c r="X31" s="1485"/>
    </row>
    <row r="32" spans="1:24" ht="12.75" customHeight="1">
      <c r="A32" s="6"/>
      <c r="B32" s="1290"/>
      <c r="C32" s="1290"/>
      <c r="D32" s="1290"/>
      <c r="E32" s="1290"/>
      <c r="F32" s="1290"/>
      <c r="G32" s="1290"/>
      <c r="H32" s="1290"/>
      <c r="I32" s="1290"/>
      <c r="J32" s="1290"/>
      <c r="K32" s="6"/>
      <c r="L32" s="6"/>
      <c r="M32" s="1290"/>
      <c r="N32" s="1290"/>
      <c r="O32" s="1290"/>
      <c r="P32" s="1290"/>
      <c r="Q32" s="1290"/>
      <c r="R32" s="1290"/>
      <c r="S32" s="1290"/>
      <c r="T32" s="1290"/>
      <c r="U32" s="1290"/>
      <c r="V32" s="1290"/>
      <c r="W32" s="6"/>
    </row>
    <row r="33" spans="1:23" ht="17.25" customHeight="1">
      <c r="A33" s="142">
        <v>136</v>
      </c>
      <c r="B33" s="1465"/>
      <c r="C33" s="1465"/>
      <c r="D33" s="1465"/>
      <c r="E33" s="1465"/>
      <c r="F33" s="1465"/>
      <c r="G33" s="1465"/>
      <c r="H33" s="1465"/>
      <c r="I33" s="1465"/>
      <c r="J33" s="256">
        <v>137</v>
      </c>
      <c r="K33" s="142">
        <v>138</v>
      </c>
      <c r="L33" s="143"/>
      <c r="M33" s="1465"/>
      <c r="N33" s="1465"/>
      <c r="O33" s="1465"/>
      <c r="P33" s="1465"/>
      <c r="Q33" s="1465"/>
      <c r="R33" s="1465"/>
      <c r="S33" s="1465"/>
      <c r="T33" s="1465"/>
      <c r="U33" s="1465"/>
      <c r="V33" s="1465"/>
      <c r="W33" s="146">
        <v>139</v>
      </c>
    </row>
  </sheetData>
  <mergeCells count="2">
    <mergeCell ref="A2:E2"/>
    <mergeCell ref="K2:O2"/>
  </mergeCells>
  <phoneticPr fontId="4" type="noConversion"/>
  <printOptions horizontalCentered="1"/>
  <pageMargins left="0.78740157480314965" right="0.78740157480314965" top="0.98425196850393704" bottom="1.1811023622047245" header="0.51181102362204722" footer="0.74803149606299213"/>
  <pageSetup paperSize="9" scale="95" orientation="portrait" horizontalDpi="4294967294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8" tint="0.39997558519241921"/>
  </sheetPr>
  <dimension ref="A1:W32"/>
  <sheetViews>
    <sheetView view="pageBreakPreview" zoomScaleNormal="100" zoomScaleSheetLayoutView="100" workbookViewId="0">
      <pane xSplit="1" ySplit="3" topLeftCell="B10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16" style="6" customWidth="1"/>
    <col min="2" max="5" width="16.625" style="1290" customWidth="1"/>
    <col min="6" max="10" width="12.75" style="1290" customWidth="1"/>
    <col min="11" max="11" width="17.625" style="6" customWidth="1"/>
    <col min="12" max="12" width="16" style="6" customWidth="1"/>
    <col min="13" max="17" width="13.25" style="1290" customWidth="1"/>
    <col min="18" max="21" width="12.125" style="1290" customWidth="1"/>
    <col min="22" max="22" width="13.25" style="6" customWidth="1"/>
    <col min="23" max="23" width="19" style="6" customWidth="1"/>
    <col min="24" max="256" width="9" style="6"/>
    <col min="257" max="257" width="16" style="6" customWidth="1"/>
    <col min="258" max="261" width="16.625" style="6" customWidth="1"/>
    <col min="262" max="266" width="12.75" style="6" customWidth="1"/>
    <col min="267" max="267" width="17.625" style="6" customWidth="1"/>
    <col min="268" max="268" width="16" style="6" customWidth="1"/>
    <col min="269" max="273" width="13.25" style="6" customWidth="1"/>
    <col min="274" max="277" width="12.125" style="6" customWidth="1"/>
    <col min="278" max="278" width="13.25" style="6" customWidth="1"/>
    <col min="279" max="279" width="19" style="6" customWidth="1"/>
    <col min="280" max="512" width="9" style="6"/>
    <col min="513" max="513" width="16" style="6" customWidth="1"/>
    <col min="514" max="517" width="16.625" style="6" customWidth="1"/>
    <col min="518" max="522" width="12.75" style="6" customWidth="1"/>
    <col min="523" max="523" width="17.625" style="6" customWidth="1"/>
    <col min="524" max="524" width="16" style="6" customWidth="1"/>
    <col min="525" max="529" width="13.25" style="6" customWidth="1"/>
    <col min="530" max="533" width="12.125" style="6" customWidth="1"/>
    <col min="534" max="534" width="13.25" style="6" customWidth="1"/>
    <col min="535" max="535" width="19" style="6" customWidth="1"/>
    <col min="536" max="768" width="9" style="6"/>
    <col min="769" max="769" width="16" style="6" customWidth="1"/>
    <col min="770" max="773" width="16.625" style="6" customWidth="1"/>
    <col min="774" max="778" width="12.75" style="6" customWidth="1"/>
    <col min="779" max="779" width="17.625" style="6" customWidth="1"/>
    <col min="780" max="780" width="16" style="6" customWidth="1"/>
    <col min="781" max="785" width="13.25" style="6" customWidth="1"/>
    <col min="786" max="789" width="12.125" style="6" customWidth="1"/>
    <col min="790" max="790" width="13.25" style="6" customWidth="1"/>
    <col min="791" max="791" width="19" style="6" customWidth="1"/>
    <col min="792" max="1024" width="9" style="6"/>
    <col min="1025" max="1025" width="16" style="6" customWidth="1"/>
    <col min="1026" max="1029" width="16.625" style="6" customWidth="1"/>
    <col min="1030" max="1034" width="12.75" style="6" customWidth="1"/>
    <col min="1035" max="1035" width="17.625" style="6" customWidth="1"/>
    <col min="1036" max="1036" width="16" style="6" customWidth="1"/>
    <col min="1037" max="1041" width="13.25" style="6" customWidth="1"/>
    <col min="1042" max="1045" width="12.125" style="6" customWidth="1"/>
    <col min="1046" max="1046" width="13.25" style="6" customWidth="1"/>
    <col min="1047" max="1047" width="19" style="6" customWidth="1"/>
    <col min="1048" max="1280" width="9" style="6"/>
    <col min="1281" max="1281" width="16" style="6" customWidth="1"/>
    <col min="1282" max="1285" width="16.625" style="6" customWidth="1"/>
    <col min="1286" max="1290" width="12.75" style="6" customWidth="1"/>
    <col min="1291" max="1291" width="17.625" style="6" customWidth="1"/>
    <col min="1292" max="1292" width="16" style="6" customWidth="1"/>
    <col min="1293" max="1297" width="13.25" style="6" customWidth="1"/>
    <col min="1298" max="1301" width="12.125" style="6" customWidth="1"/>
    <col min="1302" max="1302" width="13.25" style="6" customWidth="1"/>
    <col min="1303" max="1303" width="19" style="6" customWidth="1"/>
    <col min="1304" max="1536" width="9" style="6"/>
    <col min="1537" max="1537" width="16" style="6" customWidth="1"/>
    <col min="1538" max="1541" width="16.625" style="6" customWidth="1"/>
    <col min="1542" max="1546" width="12.75" style="6" customWidth="1"/>
    <col min="1547" max="1547" width="17.625" style="6" customWidth="1"/>
    <col min="1548" max="1548" width="16" style="6" customWidth="1"/>
    <col min="1549" max="1553" width="13.25" style="6" customWidth="1"/>
    <col min="1554" max="1557" width="12.125" style="6" customWidth="1"/>
    <col min="1558" max="1558" width="13.25" style="6" customWidth="1"/>
    <col min="1559" max="1559" width="19" style="6" customWidth="1"/>
    <col min="1560" max="1792" width="9" style="6"/>
    <col min="1793" max="1793" width="16" style="6" customWidth="1"/>
    <col min="1794" max="1797" width="16.625" style="6" customWidth="1"/>
    <col min="1798" max="1802" width="12.75" style="6" customWidth="1"/>
    <col min="1803" max="1803" width="17.625" style="6" customWidth="1"/>
    <col min="1804" max="1804" width="16" style="6" customWidth="1"/>
    <col min="1805" max="1809" width="13.25" style="6" customWidth="1"/>
    <col min="1810" max="1813" width="12.125" style="6" customWidth="1"/>
    <col min="1814" max="1814" width="13.25" style="6" customWidth="1"/>
    <col min="1815" max="1815" width="19" style="6" customWidth="1"/>
    <col min="1816" max="2048" width="9" style="6"/>
    <col min="2049" max="2049" width="16" style="6" customWidth="1"/>
    <col min="2050" max="2053" width="16.625" style="6" customWidth="1"/>
    <col min="2054" max="2058" width="12.75" style="6" customWidth="1"/>
    <col min="2059" max="2059" width="17.625" style="6" customWidth="1"/>
    <col min="2060" max="2060" width="16" style="6" customWidth="1"/>
    <col min="2061" max="2065" width="13.25" style="6" customWidth="1"/>
    <col min="2066" max="2069" width="12.125" style="6" customWidth="1"/>
    <col min="2070" max="2070" width="13.25" style="6" customWidth="1"/>
    <col min="2071" max="2071" width="19" style="6" customWidth="1"/>
    <col min="2072" max="2304" width="9" style="6"/>
    <col min="2305" max="2305" width="16" style="6" customWidth="1"/>
    <col min="2306" max="2309" width="16.625" style="6" customWidth="1"/>
    <col min="2310" max="2314" width="12.75" style="6" customWidth="1"/>
    <col min="2315" max="2315" width="17.625" style="6" customWidth="1"/>
    <col min="2316" max="2316" width="16" style="6" customWidth="1"/>
    <col min="2317" max="2321" width="13.25" style="6" customWidth="1"/>
    <col min="2322" max="2325" width="12.125" style="6" customWidth="1"/>
    <col min="2326" max="2326" width="13.25" style="6" customWidth="1"/>
    <col min="2327" max="2327" width="19" style="6" customWidth="1"/>
    <col min="2328" max="2560" width="9" style="6"/>
    <col min="2561" max="2561" width="16" style="6" customWidth="1"/>
    <col min="2562" max="2565" width="16.625" style="6" customWidth="1"/>
    <col min="2566" max="2570" width="12.75" style="6" customWidth="1"/>
    <col min="2571" max="2571" width="17.625" style="6" customWidth="1"/>
    <col min="2572" max="2572" width="16" style="6" customWidth="1"/>
    <col min="2573" max="2577" width="13.25" style="6" customWidth="1"/>
    <col min="2578" max="2581" width="12.125" style="6" customWidth="1"/>
    <col min="2582" max="2582" width="13.25" style="6" customWidth="1"/>
    <col min="2583" max="2583" width="19" style="6" customWidth="1"/>
    <col min="2584" max="2816" width="9" style="6"/>
    <col min="2817" max="2817" width="16" style="6" customWidth="1"/>
    <col min="2818" max="2821" width="16.625" style="6" customWidth="1"/>
    <col min="2822" max="2826" width="12.75" style="6" customWidth="1"/>
    <col min="2827" max="2827" width="17.625" style="6" customWidth="1"/>
    <col min="2828" max="2828" width="16" style="6" customWidth="1"/>
    <col min="2829" max="2833" width="13.25" style="6" customWidth="1"/>
    <col min="2834" max="2837" width="12.125" style="6" customWidth="1"/>
    <col min="2838" max="2838" width="13.25" style="6" customWidth="1"/>
    <col min="2839" max="2839" width="19" style="6" customWidth="1"/>
    <col min="2840" max="3072" width="9" style="6"/>
    <col min="3073" max="3073" width="16" style="6" customWidth="1"/>
    <col min="3074" max="3077" width="16.625" style="6" customWidth="1"/>
    <col min="3078" max="3082" width="12.75" style="6" customWidth="1"/>
    <col min="3083" max="3083" width="17.625" style="6" customWidth="1"/>
    <col min="3084" max="3084" width="16" style="6" customWidth="1"/>
    <col min="3085" max="3089" width="13.25" style="6" customWidth="1"/>
    <col min="3090" max="3093" width="12.125" style="6" customWidth="1"/>
    <col min="3094" max="3094" width="13.25" style="6" customWidth="1"/>
    <col min="3095" max="3095" width="19" style="6" customWidth="1"/>
    <col min="3096" max="3328" width="9" style="6"/>
    <col min="3329" max="3329" width="16" style="6" customWidth="1"/>
    <col min="3330" max="3333" width="16.625" style="6" customWidth="1"/>
    <col min="3334" max="3338" width="12.75" style="6" customWidth="1"/>
    <col min="3339" max="3339" width="17.625" style="6" customWidth="1"/>
    <col min="3340" max="3340" width="16" style="6" customWidth="1"/>
    <col min="3341" max="3345" width="13.25" style="6" customWidth="1"/>
    <col min="3346" max="3349" width="12.125" style="6" customWidth="1"/>
    <col min="3350" max="3350" width="13.25" style="6" customWidth="1"/>
    <col min="3351" max="3351" width="19" style="6" customWidth="1"/>
    <col min="3352" max="3584" width="9" style="6"/>
    <col min="3585" max="3585" width="16" style="6" customWidth="1"/>
    <col min="3586" max="3589" width="16.625" style="6" customWidth="1"/>
    <col min="3590" max="3594" width="12.75" style="6" customWidth="1"/>
    <col min="3595" max="3595" width="17.625" style="6" customWidth="1"/>
    <col min="3596" max="3596" width="16" style="6" customWidth="1"/>
    <col min="3597" max="3601" width="13.25" style="6" customWidth="1"/>
    <col min="3602" max="3605" width="12.125" style="6" customWidth="1"/>
    <col min="3606" max="3606" width="13.25" style="6" customWidth="1"/>
    <col min="3607" max="3607" width="19" style="6" customWidth="1"/>
    <col min="3608" max="3840" width="9" style="6"/>
    <col min="3841" max="3841" width="16" style="6" customWidth="1"/>
    <col min="3842" max="3845" width="16.625" style="6" customWidth="1"/>
    <col min="3846" max="3850" width="12.75" style="6" customWidth="1"/>
    <col min="3851" max="3851" width="17.625" style="6" customWidth="1"/>
    <col min="3852" max="3852" width="16" style="6" customWidth="1"/>
    <col min="3853" max="3857" width="13.25" style="6" customWidth="1"/>
    <col min="3858" max="3861" width="12.125" style="6" customWidth="1"/>
    <col min="3862" max="3862" width="13.25" style="6" customWidth="1"/>
    <col min="3863" max="3863" width="19" style="6" customWidth="1"/>
    <col min="3864" max="4096" width="9" style="6"/>
    <col min="4097" max="4097" width="16" style="6" customWidth="1"/>
    <col min="4098" max="4101" width="16.625" style="6" customWidth="1"/>
    <col min="4102" max="4106" width="12.75" style="6" customWidth="1"/>
    <col min="4107" max="4107" width="17.625" style="6" customWidth="1"/>
    <col min="4108" max="4108" width="16" style="6" customWidth="1"/>
    <col min="4109" max="4113" width="13.25" style="6" customWidth="1"/>
    <col min="4114" max="4117" width="12.125" style="6" customWidth="1"/>
    <col min="4118" max="4118" width="13.25" style="6" customWidth="1"/>
    <col min="4119" max="4119" width="19" style="6" customWidth="1"/>
    <col min="4120" max="4352" width="9" style="6"/>
    <col min="4353" max="4353" width="16" style="6" customWidth="1"/>
    <col min="4354" max="4357" width="16.625" style="6" customWidth="1"/>
    <col min="4358" max="4362" width="12.75" style="6" customWidth="1"/>
    <col min="4363" max="4363" width="17.625" style="6" customWidth="1"/>
    <col min="4364" max="4364" width="16" style="6" customWidth="1"/>
    <col min="4365" max="4369" width="13.25" style="6" customWidth="1"/>
    <col min="4370" max="4373" width="12.125" style="6" customWidth="1"/>
    <col min="4374" max="4374" width="13.25" style="6" customWidth="1"/>
    <col min="4375" max="4375" width="19" style="6" customWidth="1"/>
    <col min="4376" max="4608" width="9" style="6"/>
    <col min="4609" max="4609" width="16" style="6" customWidth="1"/>
    <col min="4610" max="4613" width="16.625" style="6" customWidth="1"/>
    <col min="4614" max="4618" width="12.75" style="6" customWidth="1"/>
    <col min="4619" max="4619" width="17.625" style="6" customWidth="1"/>
    <col min="4620" max="4620" width="16" style="6" customWidth="1"/>
    <col min="4621" max="4625" width="13.25" style="6" customWidth="1"/>
    <col min="4626" max="4629" width="12.125" style="6" customWidth="1"/>
    <col min="4630" max="4630" width="13.25" style="6" customWidth="1"/>
    <col min="4631" max="4631" width="19" style="6" customWidth="1"/>
    <col min="4632" max="4864" width="9" style="6"/>
    <col min="4865" max="4865" width="16" style="6" customWidth="1"/>
    <col min="4866" max="4869" width="16.625" style="6" customWidth="1"/>
    <col min="4870" max="4874" width="12.75" style="6" customWidth="1"/>
    <col min="4875" max="4875" width="17.625" style="6" customWidth="1"/>
    <col min="4876" max="4876" width="16" style="6" customWidth="1"/>
    <col min="4877" max="4881" width="13.25" style="6" customWidth="1"/>
    <col min="4882" max="4885" width="12.125" style="6" customWidth="1"/>
    <col min="4886" max="4886" width="13.25" style="6" customWidth="1"/>
    <col min="4887" max="4887" width="19" style="6" customWidth="1"/>
    <col min="4888" max="5120" width="9" style="6"/>
    <col min="5121" max="5121" width="16" style="6" customWidth="1"/>
    <col min="5122" max="5125" width="16.625" style="6" customWidth="1"/>
    <col min="5126" max="5130" width="12.75" style="6" customWidth="1"/>
    <col min="5131" max="5131" width="17.625" style="6" customWidth="1"/>
    <col min="5132" max="5132" width="16" style="6" customWidth="1"/>
    <col min="5133" max="5137" width="13.25" style="6" customWidth="1"/>
    <col min="5138" max="5141" width="12.125" style="6" customWidth="1"/>
    <col min="5142" max="5142" width="13.25" style="6" customWidth="1"/>
    <col min="5143" max="5143" width="19" style="6" customWidth="1"/>
    <col min="5144" max="5376" width="9" style="6"/>
    <col min="5377" max="5377" width="16" style="6" customWidth="1"/>
    <col min="5378" max="5381" width="16.625" style="6" customWidth="1"/>
    <col min="5382" max="5386" width="12.75" style="6" customWidth="1"/>
    <col min="5387" max="5387" width="17.625" style="6" customWidth="1"/>
    <col min="5388" max="5388" width="16" style="6" customWidth="1"/>
    <col min="5389" max="5393" width="13.25" style="6" customWidth="1"/>
    <col min="5394" max="5397" width="12.125" style="6" customWidth="1"/>
    <col min="5398" max="5398" width="13.25" style="6" customWidth="1"/>
    <col min="5399" max="5399" width="19" style="6" customWidth="1"/>
    <col min="5400" max="5632" width="9" style="6"/>
    <col min="5633" max="5633" width="16" style="6" customWidth="1"/>
    <col min="5634" max="5637" width="16.625" style="6" customWidth="1"/>
    <col min="5638" max="5642" width="12.75" style="6" customWidth="1"/>
    <col min="5643" max="5643" width="17.625" style="6" customWidth="1"/>
    <col min="5644" max="5644" width="16" style="6" customWidth="1"/>
    <col min="5645" max="5649" width="13.25" style="6" customWidth="1"/>
    <col min="5650" max="5653" width="12.125" style="6" customWidth="1"/>
    <col min="5654" max="5654" width="13.25" style="6" customWidth="1"/>
    <col min="5655" max="5655" width="19" style="6" customWidth="1"/>
    <col min="5656" max="5888" width="9" style="6"/>
    <col min="5889" max="5889" width="16" style="6" customWidth="1"/>
    <col min="5890" max="5893" width="16.625" style="6" customWidth="1"/>
    <col min="5894" max="5898" width="12.75" style="6" customWidth="1"/>
    <col min="5899" max="5899" width="17.625" style="6" customWidth="1"/>
    <col min="5900" max="5900" width="16" style="6" customWidth="1"/>
    <col min="5901" max="5905" width="13.25" style="6" customWidth="1"/>
    <col min="5906" max="5909" width="12.125" style="6" customWidth="1"/>
    <col min="5910" max="5910" width="13.25" style="6" customWidth="1"/>
    <col min="5911" max="5911" width="19" style="6" customWidth="1"/>
    <col min="5912" max="6144" width="9" style="6"/>
    <col min="6145" max="6145" width="16" style="6" customWidth="1"/>
    <col min="6146" max="6149" width="16.625" style="6" customWidth="1"/>
    <col min="6150" max="6154" width="12.75" style="6" customWidth="1"/>
    <col min="6155" max="6155" width="17.625" style="6" customWidth="1"/>
    <col min="6156" max="6156" width="16" style="6" customWidth="1"/>
    <col min="6157" max="6161" width="13.25" style="6" customWidth="1"/>
    <col min="6162" max="6165" width="12.125" style="6" customWidth="1"/>
    <col min="6166" max="6166" width="13.25" style="6" customWidth="1"/>
    <col min="6167" max="6167" width="19" style="6" customWidth="1"/>
    <col min="6168" max="6400" width="9" style="6"/>
    <col min="6401" max="6401" width="16" style="6" customWidth="1"/>
    <col min="6402" max="6405" width="16.625" style="6" customWidth="1"/>
    <col min="6406" max="6410" width="12.75" style="6" customWidth="1"/>
    <col min="6411" max="6411" width="17.625" style="6" customWidth="1"/>
    <col min="6412" max="6412" width="16" style="6" customWidth="1"/>
    <col min="6413" max="6417" width="13.25" style="6" customWidth="1"/>
    <col min="6418" max="6421" width="12.125" style="6" customWidth="1"/>
    <col min="6422" max="6422" width="13.25" style="6" customWidth="1"/>
    <col min="6423" max="6423" width="19" style="6" customWidth="1"/>
    <col min="6424" max="6656" width="9" style="6"/>
    <col min="6657" max="6657" width="16" style="6" customWidth="1"/>
    <col min="6658" max="6661" width="16.625" style="6" customWidth="1"/>
    <col min="6662" max="6666" width="12.75" style="6" customWidth="1"/>
    <col min="6667" max="6667" width="17.625" style="6" customWidth="1"/>
    <col min="6668" max="6668" width="16" style="6" customWidth="1"/>
    <col min="6669" max="6673" width="13.25" style="6" customWidth="1"/>
    <col min="6674" max="6677" width="12.125" style="6" customWidth="1"/>
    <col min="6678" max="6678" width="13.25" style="6" customWidth="1"/>
    <col min="6679" max="6679" width="19" style="6" customWidth="1"/>
    <col min="6680" max="6912" width="9" style="6"/>
    <col min="6913" max="6913" width="16" style="6" customWidth="1"/>
    <col min="6914" max="6917" width="16.625" style="6" customWidth="1"/>
    <col min="6918" max="6922" width="12.75" style="6" customWidth="1"/>
    <col min="6923" max="6923" width="17.625" style="6" customWidth="1"/>
    <col min="6924" max="6924" width="16" style="6" customWidth="1"/>
    <col min="6925" max="6929" width="13.25" style="6" customWidth="1"/>
    <col min="6930" max="6933" width="12.125" style="6" customWidth="1"/>
    <col min="6934" max="6934" width="13.25" style="6" customWidth="1"/>
    <col min="6935" max="6935" width="19" style="6" customWidth="1"/>
    <col min="6936" max="7168" width="9" style="6"/>
    <col min="7169" max="7169" width="16" style="6" customWidth="1"/>
    <col min="7170" max="7173" width="16.625" style="6" customWidth="1"/>
    <col min="7174" max="7178" width="12.75" style="6" customWidth="1"/>
    <col min="7179" max="7179" width="17.625" style="6" customWidth="1"/>
    <col min="7180" max="7180" width="16" style="6" customWidth="1"/>
    <col min="7181" max="7185" width="13.25" style="6" customWidth="1"/>
    <col min="7186" max="7189" width="12.125" style="6" customWidth="1"/>
    <col min="7190" max="7190" width="13.25" style="6" customWidth="1"/>
    <col min="7191" max="7191" width="19" style="6" customWidth="1"/>
    <col min="7192" max="7424" width="9" style="6"/>
    <col min="7425" max="7425" width="16" style="6" customWidth="1"/>
    <col min="7426" max="7429" width="16.625" style="6" customWidth="1"/>
    <col min="7430" max="7434" width="12.75" style="6" customWidth="1"/>
    <col min="7435" max="7435" width="17.625" style="6" customWidth="1"/>
    <col min="7436" max="7436" width="16" style="6" customWidth="1"/>
    <col min="7437" max="7441" width="13.25" style="6" customWidth="1"/>
    <col min="7442" max="7445" width="12.125" style="6" customWidth="1"/>
    <col min="7446" max="7446" width="13.25" style="6" customWidth="1"/>
    <col min="7447" max="7447" width="19" style="6" customWidth="1"/>
    <col min="7448" max="7680" width="9" style="6"/>
    <col min="7681" max="7681" width="16" style="6" customWidth="1"/>
    <col min="7682" max="7685" width="16.625" style="6" customWidth="1"/>
    <col min="7686" max="7690" width="12.75" style="6" customWidth="1"/>
    <col min="7691" max="7691" width="17.625" style="6" customWidth="1"/>
    <col min="7692" max="7692" width="16" style="6" customWidth="1"/>
    <col min="7693" max="7697" width="13.25" style="6" customWidth="1"/>
    <col min="7698" max="7701" width="12.125" style="6" customWidth="1"/>
    <col min="7702" max="7702" width="13.25" style="6" customWidth="1"/>
    <col min="7703" max="7703" width="19" style="6" customWidth="1"/>
    <col min="7704" max="7936" width="9" style="6"/>
    <col min="7937" max="7937" width="16" style="6" customWidth="1"/>
    <col min="7938" max="7941" width="16.625" style="6" customWidth="1"/>
    <col min="7942" max="7946" width="12.75" style="6" customWidth="1"/>
    <col min="7947" max="7947" width="17.625" style="6" customWidth="1"/>
    <col min="7948" max="7948" width="16" style="6" customWidth="1"/>
    <col min="7949" max="7953" width="13.25" style="6" customWidth="1"/>
    <col min="7954" max="7957" width="12.125" style="6" customWidth="1"/>
    <col min="7958" max="7958" width="13.25" style="6" customWidth="1"/>
    <col min="7959" max="7959" width="19" style="6" customWidth="1"/>
    <col min="7960" max="8192" width="9" style="6"/>
    <col min="8193" max="8193" width="16" style="6" customWidth="1"/>
    <col min="8194" max="8197" width="16.625" style="6" customWidth="1"/>
    <col min="8198" max="8202" width="12.75" style="6" customWidth="1"/>
    <col min="8203" max="8203" width="17.625" style="6" customWidth="1"/>
    <col min="8204" max="8204" width="16" style="6" customWidth="1"/>
    <col min="8205" max="8209" width="13.25" style="6" customWidth="1"/>
    <col min="8210" max="8213" width="12.125" style="6" customWidth="1"/>
    <col min="8214" max="8214" width="13.25" style="6" customWidth="1"/>
    <col min="8215" max="8215" width="19" style="6" customWidth="1"/>
    <col min="8216" max="8448" width="9" style="6"/>
    <col min="8449" max="8449" width="16" style="6" customWidth="1"/>
    <col min="8450" max="8453" width="16.625" style="6" customWidth="1"/>
    <col min="8454" max="8458" width="12.75" style="6" customWidth="1"/>
    <col min="8459" max="8459" width="17.625" style="6" customWidth="1"/>
    <col min="8460" max="8460" width="16" style="6" customWidth="1"/>
    <col min="8461" max="8465" width="13.25" style="6" customWidth="1"/>
    <col min="8466" max="8469" width="12.125" style="6" customWidth="1"/>
    <col min="8470" max="8470" width="13.25" style="6" customWidth="1"/>
    <col min="8471" max="8471" width="19" style="6" customWidth="1"/>
    <col min="8472" max="8704" width="9" style="6"/>
    <col min="8705" max="8705" width="16" style="6" customWidth="1"/>
    <col min="8706" max="8709" width="16.625" style="6" customWidth="1"/>
    <col min="8710" max="8714" width="12.75" style="6" customWidth="1"/>
    <col min="8715" max="8715" width="17.625" style="6" customWidth="1"/>
    <col min="8716" max="8716" width="16" style="6" customWidth="1"/>
    <col min="8717" max="8721" width="13.25" style="6" customWidth="1"/>
    <col min="8722" max="8725" width="12.125" style="6" customWidth="1"/>
    <col min="8726" max="8726" width="13.25" style="6" customWidth="1"/>
    <col min="8727" max="8727" width="19" style="6" customWidth="1"/>
    <col min="8728" max="8960" width="9" style="6"/>
    <col min="8961" max="8961" width="16" style="6" customWidth="1"/>
    <col min="8962" max="8965" width="16.625" style="6" customWidth="1"/>
    <col min="8966" max="8970" width="12.75" style="6" customWidth="1"/>
    <col min="8971" max="8971" width="17.625" style="6" customWidth="1"/>
    <col min="8972" max="8972" width="16" style="6" customWidth="1"/>
    <col min="8973" max="8977" width="13.25" style="6" customWidth="1"/>
    <col min="8978" max="8981" width="12.125" style="6" customWidth="1"/>
    <col min="8982" max="8982" width="13.25" style="6" customWidth="1"/>
    <col min="8983" max="8983" width="19" style="6" customWidth="1"/>
    <col min="8984" max="9216" width="9" style="6"/>
    <col min="9217" max="9217" width="16" style="6" customWidth="1"/>
    <col min="9218" max="9221" width="16.625" style="6" customWidth="1"/>
    <col min="9222" max="9226" width="12.75" style="6" customWidth="1"/>
    <col min="9227" max="9227" width="17.625" style="6" customWidth="1"/>
    <col min="9228" max="9228" width="16" style="6" customWidth="1"/>
    <col min="9229" max="9233" width="13.25" style="6" customWidth="1"/>
    <col min="9234" max="9237" width="12.125" style="6" customWidth="1"/>
    <col min="9238" max="9238" width="13.25" style="6" customWidth="1"/>
    <col min="9239" max="9239" width="19" style="6" customWidth="1"/>
    <col min="9240" max="9472" width="9" style="6"/>
    <col min="9473" max="9473" width="16" style="6" customWidth="1"/>
    <col min="9474" max="9477" width="16.625" style="6" customWidth="1"/>
    <col min="9478" max="9482" width="12.75" style="6" customWidth="1"/>
    <col min="9483" max="9483" width="17.625" style="6" customWidth="1"/>
    <col min="9484" max="9484" width="16" style="6" customWidth="1"/>
    <col min="9485" max="9489" width="13.25" style="6" customWidth="1"/>
    <col min="9490" max="9493" width="12.125" style="6" customWidth="1"/>
    <col min="9494" max="9494" width="13.25" style="6" customWidth="1"/>
    <col min="9495" max="9495" width="19" style="6" customWidth="1"/>
    <col min="9496" max="9728" width="9" style="6"/>
    <col min="9729" max="9729" width="16" style="6" customWidth="1"/>
    <col min="9730" max="9733" width="16.625" style="6" customWidth="1"/>
    <col min="9734" max="9738" width="12.75" style="6" customWidth="1"/>
    <col min="9739" max="9739" width="17.625" style="6" customWidth="1"/>
    <col min="9740" max="9740" width="16" style="6" customWidth="1"/>
    <col min="9741" max="9745" width="13.25" style="6" customWidth="1"/>
    <col min="9746" max="9749" width="12.125" style="6" customWidth="1"/>
    <col min="9750" max="9750" width="13.25" style="6" customWidth="1"/>
    <col min="9751" max="9751" width="19" style="6" customWidth="1"/>
    <col min="9752" max="9984" width="9" style="6"/>
    <col min="9985" max="9985" width="16" style="6" customWidth="1"/>
    <col min="9986" max="9989" width="16.625" style="6" customWidth="1"/>
    <col min="9990" max="9994" width="12.75" style="6" customWidth="1"/>
    <col min="9995" max="9995" width="17.625" style="6" customWidth="1"/>
    <col min="9996" max="9996" width="16" style="6" customWidth="1"/>
    <col min="9997" max="10001" width="13.25" style="6" customWidth="1"/>
    <col min="10002" max="10005" width="12.125" style="6" customWidth="1"/>
    <col min="10006" max="10006" width="13.25" style="6" customWidth="1"/>
    <col min="10007" max="10007" width="19" style="6" customWidth="1"/>
    <col min="10008" max="10240" width="9" style="6"/>
    <col min="10241" max="10241" width="16" style="6" customWidth="1"/>
    <col min="10242" max="10245" width="16.625" style="6" customWidth="1"/>
    <col min="10246" max="10250" width="12.75" style="6" customWidth="1"/>
    <col min="10251" max="10251" width="17.625" style="6" customWidth="1"/>
    <col min="10252" max="10252" width="16" style="6" customWidth="1"/>
    <col min="10253" max="10257" width="13.25" style="6" customWidth="1"/>
    <col min="10258" max="10261" width="12.125" style="6" customWidth="1"/>
    <col min="10262" max="10262" width="13.25" style="6" customWidth="1"/>
    <col min="10263" max="10263" width="19" style="6" customWidth="1"/>
    <col min="10264" max="10496" width="9" style="6"/>
    <col min="10497" max="10497" width="16" style="6" customWidth="1"/>
    <col min="10498" max="10501" width="16.625" style="6" customWidth="1"/>
    <col min="10502" max="10506" width="12.75" style="6" customWidth="1"/>
    <col min="10507" max="10507" width="17.625" style="6" customWidth="1"/>
    <col min="10508" max="10508" width="16" style="6" customWidth="1"/>
    <col min="10509" max="10513" width="13.25" style="6" customWidth="1"/>
    <col min="10514" max="10517" width="12.125" style="6" customWidth="1"/>
    <col min="10518" max="10518" width="13.25" style="6" customWidth="1"/>
    <col min="10519" max="10519" width="19" style="6" customWidth="1"/>
    <col min="10520" max="10752" width="9" style="6"/>
    <col min="10753" max="10753" width="16" style="6" customWidth="1"/>
    <col min="10754" max="10757" width="16.625" style="6" customWidth="1"/>
    <col min="10758" max="10762" width="12.75" style="6" customWidth="1"/>
    <col min="10763" max="10763" width="17.625" style="6" customWidth="1"/>
    <col min="10764" max="10764" width="16" style="6" customWidth="1"/>
    <col min="10765" max="10769" width="13.25" style="6" customWidth="1"/>
    <col min="10770" max="10773" width="12.125" style="6" customWidth="1"/>
    <col min="10774" max="10774" width="13.25" style="6" customWidth="1"/>
    <col min="10775" max="10775" width="19" style="6" customWidth="1"/>
    <col min="10776" max="11008" width="9" style="6"/>
    <col min="11009" max="11009" width="16" style="6" customWidth="1"/>
    <col min="11010" max="11013" width="16.625" style="6" customWidth="1"/>
    <col min="11014" max="11018" width="12.75" style="6" customWidth="1"/>
    <col min="11019" max="11019" width="17.625" style="6" customWidth="1"/>
    <col min="11020" max="11020" width="16" style="6" customWidth="1"/>
    <col min="11021" max="11025" width="13.25" style="6" customWidth="1"/>
    <col min="11026" max="11029" width="12.125" style="6" customWidth="1"/>
    <col min="11030" max="11030" width="13.25" style="6" customWidth="1"/>
    <col min="11031" max="11031" width="19" style="6" customWidth="1"/>
    <col min="11032" max="11264" width="9" style="6"/>
    <col min="11265" max="11265" width="16" style="6" customWidth="1"/>
    <col min="11266" max="11269" width="16.625" style="6" customWidth="1"/>
    <col min="11270" max="11274" width="12.75" style="6" customWidth="1"/>
    <col min="11275" max="11275" width="17.625" style="6" customWidth="1"/>
    <col min="11276" max="11276" width="16" style="6" customWidth="1"/>
    <col min="11277" max="11281" width="13.25" style="6" customWidth="1"/>
    <col min="11282" max="11285" width="12.125" style="6" customWidth="1"/>
    <col min="11286" max="11286" width="13.25" style="6" customWidth="1"/>
    <col min="11287" max="11287" width="19" style="6" customWidth="1"/>
    <col min="11288" max="11520" width="9" style="6"/>
    <col min="11521" max="11521" width="16" style="6" customWidth="1"/>
    <col min="11522" max="11525" width="16.625" style="6" customWidth="1"/>
    <col min="11526" max="11530" width="12.75" style="6" customWidth="1"/>
    <col min="11531" max="11531" width="17.625" style="6" customWidth="1"/>
    <col min="11532" max="11532" width="16" style="6" customWidth="1"/>
    <col min="11533" max="11537" width="13.25" style="6" customWidth="1"/>
    <col min="11538" max="11541" width="12.125" style="6" customWidth="1"/>
    <col min="11542" max="11542" width="13.25" style="6" customWidth="1"/>
    <col min="11543" max="11543" width="19" style="6" customWidth="1"/>
    <col min="11544" max="11776" width="9" style="6"/>
    <col min="11777" max="11777" width="16" style="6" customWidth="1"/>
    <col min="11778" max="11781" width="16.625" style="6" customWidth="1"/>
    <col min="11782" max="11786" width="12.75" style="6" customWidth="1"/>
    <col min="11787" max="11787" width="17.625" style="6" customWidth="1"/>
    <col min="11788" max="11788" width="16" style="6" customWidth="1"/>
    <col min="11789" max="11793" width="13.25" style="6" customWidth="1"/>
    <col min="11794" max="11797" width="12.125" style="6" customWidth="1"/>
    <col min="11798" max="11798" width="13.25" style="6" customWidth="1"/>
    <col min="11799" max="11799" width="19" style="6" customWidth="1"/>
    <col min="11800" max="12032" width="9" style="6"/>
    <col min="12033" max="12033" width="16" style="6" customWidth="1"/>
    <col min="12034" max="12037" width="16.625" style="6" customWidth="1"/>
    <col min="12038" max="12042" width="12.75" style="6" customWidth="1"/>
    <col min="12043" max="12043" width="17.625" style="6" customWidth="1"/>
    <col min="12044" max="12044" width="16" style="6" customWidth="1"/>
    <col min="12045" max="12049" width="13.25" style="6" customWidth="1"/>
    <col min="12050" max="12053" width="12.125" style="6" customWidth="1"/>
    <col min="12054" max="12054" width="13.25" style="6" customWidth="1"/>
    <col min="12055" max="12055" width="19" style="6" customWidth="1"/>
    <col min="12056" max="12288" width="9" style="6"/>
    <col min="12289" max="12289" width="16" style="6" customWidth="1"/>
    <col min="12290" max="12293" width="16.625" style="6" customWidth="1"/>
    <col min="12294" max="12298" width="12.75" style="6" customWidth="1"/>
    <col min="12299" max="12299" width="17.625" style="6" customWidth="1"/>
    <col min="12300" max="12300" width="16" style="6" customWidth="1"/>
    <col min="12301" max="12305" width="13.25" style="6" customWidth="1"/>
    <col min="12306" max="12309" width="12.125" style="6" customWidth="1"/>
    <col min="12310" max="12310" width="13.25" style="6" customWidth="1"/>
    <col min="12311" max="12311" width="19" style="6" customWidth="1"/>
    <col min="12312" max="12544" width="9" style="6"/>
    <col min="12545" max="12545" width="16" style="6" customWidth="1"/>
    <col min="12546" max="12549" width="16.625" style="6" customWidth="1"/>
    <col min="12550" max="12554" width="12.75" style="6" customWidth="1"/>
    <col min="12555" max="12555" width="17.625" style="6" customWidth="1"/>
    <col min="12556" max="12556" width="16" style="6" customWidth="1"/>
    <col min="12557" max="12561" width="13.25" style="6" customWidth="1"/>
    <col min="12562" max="12565" width="12.125" style="6" customWidth="1"/>
    <col min="12566" max="12566" width="13.25" style="6" customWidth="1"/>
    <col min="12567" max="12567" width="19" style="6" customWidth="1"/>
    <col min="12568" max="12800" width="9" style="6"/>
    <col min="12801" max="12801" width="16" style="6" customWidth="1"/>
    <col min="12802" max="12805" width="16.625" style="6" customWidth="1"/>
    <col min="12806" max="12810" width="12.75" style="6" customWidth="1"/>
    <col min="12811" max="12811" width="17.625" style="6" customWidth="1"/>
    <col min="12812" max="12812" width="16" style="6" customWidth="1"/>
    <col min="12813" max="12817" width="13.25" style="6" customWidth="1"/>
    <col min="12818" max="12821" width="12.125" style="6" customWidth="1"/>
    <col min="12822" max="12822" width="13.25" style="6" customWidth="1"/>
    <col min="12823" max="12823" width="19" style="6" customWidth="1"/>
    <col min="12824" max="13056" width="9" style="6"/>
    <col min="13057" max="13057" width="16" style="6" customWidth="1"/>
    <col min="13058" max="13061" width="16.625" style="6" customWidth="1"/>
    <col min="13062" max="13066" width="12.75" style="6" customWidth="1"/>
    <col min="13067" max="13067" width="17.625" style="6" customWidth="1"/>
    <col min="13068" max="13068" width="16" style="6" customWidth="1"/>
    <col min="13069" max="13073" width="13.25" style="6" customWidth="1"/>
    <col min="13074" max="13077" width="12.125" style="6" customWidth="1"/>
    <col min="13078" max="13078" width="13.25" style="6" customWidth="1"/>
    <col min="13079" max="13079" width="19" style="6" customWidth="1"/>
    <col min="13080" max="13312" width="9" style="6"/>
    <col min="13313" max="13313" width="16" style="6" customWidth="1"/>
    <col min="13314" max="13317" width="16.625" style="6" customWidth="1"/>
    <col min="13318" max="13322" width="12.75" style="6" customWidth="1"/>
    <col min="13323" max="13323" width="17.625" style="6" customWidth="1"/>
    <col min="13324" max="13324" width="16" style="6" customWidth="1"/>
    <col min="13325" max="13329" width="13.25" style="6" customWidth="1"/>
    <col min="13330" max="13333" width="12.125" style="6" customWidth="1"/>
    <col min="13334" max="13334" width="13.25" style="6" customWidth="1"/>
    <col min="13335" max="13335" width="19" style="6" customWidth="1"/>
    <col min="13336" max="13568" width="9" style="6"/>
    <col min="13569" max="13569" width="16" style="6" customWidth="1"/>
    <col min="13570" max="13573" width="16.625" style="6" customWidth="1"/>
    <col min="13574" max="13578" width="12.75" style="6" customWidth="1"/>
    <col min="13579" max="13579" width="17.625" style="6" customWidth="1"/>
    <col min="13580" max="13580" width="16" style="6" customWidth="1"/>
    <col min="13581" max="13585" width="13.25" style="6" customWidth="1"/>
    <col min="13586" max="13589" width="12.125" style="6" customWidth="1"/>
    <col min="13590" max="13590" width="13.25" style="6" customWidth="1"/>
    <col min="13591" max="13591" width="19" style="6" customWidth="1"/>
    <col min="13592" max="13824" width="9" style="6"/>
    <col min="13825" max="13825" width="16" style="6" customWidth="1"/>
    <col min="13826" max="13829" width="16.625" style="6" customWidth="1"/>
    <col min="13830" max="13834" width="12.75" style="6" customWidth="1"/>
    <col min="13835" max="13835" width="17.625" style="6" customWidth="1"/>
    <col min="13836" max="13836" width="16" style="6" customWidth="1"/>
    <col min="13837" max="13841" width="13.25" style="6" customWidth="1"/>
    <col min="13842" max="13845" width="12.125" style="6" customWidth="1"/>
    <col min="13846" max="13846" width="13.25" style="6" customWidth="1"/>
    <col min="13847" max="13847" width="19" style="6" customWidth="1"/>
    <col min="13848" max="14080" width="9" style="6"/>
    <col min="14081" max="14081" width="16" style="6" customWidth="1"/>
    <col min="14082" max="14085" width="16.625" style="6" customWidth="1"/>
    <col min="14086" max="14090" width="12.75" style="6" customWidth="1"/>
    <col min="14091" max="14091" width="17.625" style="6" customWidth="1"/>
    <col min="14092" max="14092" width="16" style="6" customWidth="1"/>
    <col min="14093" max="14097" width="13.25" style="6" customWidth="1"/>
    <col min="14098" max="14101" width="12.125" style="6" customWidth="1"/>
    <col min="14102" max="14102" width="13.25" style="6" customWidth="1"/>
    <col min="14103" max="14103" width="19" style="6" customWidth="1"/>
    <col min="14104" max="14336" width="9" style="6"/>
    <col min="14337" max="14337" width="16" style="6" customWidth="1"/>
    <col min="14338" max="14341" width="16.625" style="6" customWidth="1"/>
    <col min="14342" max="14346" width="12.75" style="6" customWidth="1"/>
    <col min="14347" max="14347" width="17.625" style="6" customWidth="1"/>
    <col min="14348" max="14348" width="16" style="6" customWidth="1"/>
    <col min="14349" max="14353" width="13.25" style="6" customWidth="1"/>
    <col min="14354" max="14357" width="12.125" style="6" customWidth="1"/>
    <col min="14358" max="14358" width="13.25" style="6" customWidth="1"/>
    <col min="14359" max="14359" width="19" style="6" customWidth="1"/>
    <col min="14360" max="14592" width="9" style="6"/>
    <col min="14593" max="14593" width="16" style="6" customWidth="1"/>
    <col min="14594" max="14597" width="16.625" style="6" customWidth="1"/>
    <col min="14598" max="14602" width="12.75" style="6" customWidth="1"/>
    <col min="14603" max="14603" width="17.625" style="6" customWidth="1"/>
    <col min="14604" max="14604" width="16" style="6" customWidth="1"/>
    <col min="14605" max="14609" width="13.25" style="6" customWidth="1"/>
    <col min="14610" max="14613" width="12.125" style="6" customWidth="1"/>
    <col min="14614" max="14614" width="13.25" style="6" customWidth="1"/>
    <col min="14615" max="14615" width="19" style="6" customWidth="1"/>
    <col min="14616" max="14848" width="9" style="6"/>
    <col min="14849" max="14849" width="16" style="6" customWidth="1"/>
    <col min="14850" max="14853" width="16.625" style="6" customWidth="1"/>
    <col min="14854" max="14858" width="12.75" style="6" customWidth="1"/>
    <col min="14859" max="14859" width="17.625" style="6" customWidth="1"/>
    <col min="14860" max="14860" width="16" style="6" customWidth="1"/>
    <col min="14861" max="14865" width="13.25" style="6" customWidth="1"/>
    <col min="14866" max="14869" width="12.125" style="6" customWidth="1"/>
    <col min="14870" max="14870" width="13.25" style="6" customWidth="1"/>
    <col min="14871" max="14871" width="19" style="6" customWidth="1"/>
    <col min="14872" max="15104" width="9" style="6"/>
    <col min="15105" max="15105" width="16" style="6" customWidth="1"/>
    <col min="15106" max="15109" width="16.625" style="6" customWidth="1"/>
    <col min="15110" max="15114" width="12.75" style="6" customWidth="1"/>
    <col min="15115" max="15115" width="17.625" style="6" customWidth="1"/>
    <col min="15116" max="15116" width="16" style="6" customWidth="1"/>
    <col min="15117" max="15121" width="13.25" style="6" customWidth="1"/>
    <col min="15122" max="15125" width="12.125" style="6" customWidth="1"/>
    <col min="15126" max="15126" width="13.25" style="6" customWidth="1"/>
    <col min="15127" max="15127" width="19" style="6" customWidth="1"/>
    <col min="15128" max="15360" width="9" style="6"/>
    <col min="15361" max="15361" width="16" style="6" customWidth="1"/>
    <col min="15362" max="15365" width="16.625" style="6" customWidth="1"/>
    <col min="15366" max="15370" width="12.75" style="6" customWidth="1"/>
    <col min="15371" max="15371" width="17.625" style="6" customWidth="1"/>
    <col min="15372" max="15372" width="16" style="6" customWidth="1"/>
    <col min="15373" max="15377" width="13.25" style="6" customWidth="1"/>
    <col min="15378" max="15381" width="12.125" style="6" customWidth="1"/>
    <col min="15382" max="15382" width="13.25" style="6" customWidth="1"/>
    <col min="15383" max="15383" width="19" style="6" customWidth="1"/>
    <col min="15384" max="15616" width="9" style="6"/>
    <col min="15617" max="15617" width="16" style="6" customWidth="1"/>
    <col min="15618" max="15621" width="16.625" style="6" customWidth="1"/>
    <col min="15622" max="15626" width="12.75" style="6" customWidth="1"/>
    <col min="15627" max="15627" width="17.625" style="6" customWidth="1"/>
    <col min="15628" max="15628" width="16" style="6" customWidth="1"/>
    <col min="15629" max="15633" width="13.25" style="6" customWidth="1"/>
    <col min="15634" max="15637" width="12.125" style="6" customWidth="1"/>
    <col min="15638" max="15638" width="13.25" style="6" customWidth="1"/>
    <col min="15639" max="15639" width="19" style="6" customWidth="1"/>
    <col min="15640" max="15872" width="9" style="6"/>
    <col min="15873" max="15873" width="16" style="6" customWidth="1"/>
    <col min="15874" max="15877" width="16.625" style="6" customWidth="1"/>
    <col min="15878" max="15882" width="12.75" style="6" customWidth="1"/>
    <col min="15883" max="15883" width="17.625" style="6" customWidth="1"/>
    <col min="15884" max="15884" width="16" style="6" customWidth="1"/>
    <col min="15885" max="15889" width="13.25" style="6" customWidth="1"/>
    <col min="15890" max="15893" width="12.125" style="6" customWidth="1"/>
    <col min="15894" max="15894" width="13.25" style="6" customWidth="1"/>
    <col min="15895" max="15895" width="19" style="6" customWidth="1"/>
    <col min="15896" max="16128" width="9" style="6"/>
    <col min="16129" max="16129" width="16" style="6" customWidth="1"/>
    <col min="16130" max="16133" width="16.625" style="6" customWidth="1"/>
    <col min="16134" max="16138" width="12.75" style="6" customWidth="1"/>
    <col min="16139" max="16139" width="17.625" style="6" customWidth="1"/>
    <col min="16140" max="16140" width="16" style="6" customWidth="1"/>
    <col min="16141" max="16145" width="13.25" style="6" customWidth="1"/>
    <col min="16146" max="16149" width="12.125" style="6" customWidth="1"/>
    <col min="16150" max="16150" width="13.25" style="6" customWidth="1"/>
    <col min="16151" max="16151" width="19" style="6" customWidth="1"/>
    <col min="16152" max="16384" width="9" style="6"/>
  </cols>
  <sheetData>
    <row r="1" spans="1:23" ht="31.5">
      <c r="A1" s="2534" t="s">
        <v>1948</v>
      </c>
      <c r="B1" s="2534"/>
      <c r="C1" s="2534"/>
      <c r="D1" s="2534"/>
      <c r="E1" s="2534"/>
      <c r="F1" s="1367"/>
      <c r="G1" s="1367"/>
      <c r="H1" s="1367"/>
      <c r="I1" s="1367"/>
      <c r="J1" s="1367"/>
      <c r="K1" s="1467"/>
      <c r="L1" s="1467" t="s">
        <v>1949</v>
      </c>
      <c r="M1" s="1367"/>
      <c r="N1" s="1367"/>
      <c r="O1" s="1367"/>
      <c r="P1" s="1367"/>
      <c r="Q1" s="1367"/>
      <c r="R1" s="1367"/>
      <c r="S1" s="1367"/>
      <c r="T1" s="1367"/>
      <c r="U1" s="1367"/>
      <c r="V1" s="1467"/>
      <c r="W1" s="839"/>
    </row>
    <row r="2" spans="1:23" ht="28.5" customHeight="1">
      <c r="A2" s="2526" t="s">
        <v>1950</v>
      </c>
      <c r="B2" s="2526"/>
      <c r="C2" s="2526"/>
      <c r="D2" s="2526"/>
      <c r="E2" s="2526"/>
      <c r="F2" s="1452"/>
      <c r="G2" s="1452"/>
      <c r="H2" s="1452"/>
      <c r="I2" s="2329" t="s">
        <v>1951</v>
      </c>
      <c r="J2" s="2329"/>
      <c r="K2" s="2329"/>
      <c r="L2" s="2526" t="s">
        <v>1950</v>
      </c>
      <c r="M2" s="2526"/>
      <c r="N2" s="2526"/>
      <c r="O2" s="2526"/>
      <c r="P2" s="2526"/>
      <c r="Q2" s="1452"/>
      <c r="R2" s="1452"/>
      <c r="S2" s="1468" t="s">
        <v>1952</v>
      </c>
      <c r="T2" s="1468"/>
      <c r="U2" s="1468"/>
      <c r="V2" s="2329" t="s">
        <v>1953</v>
      </c>
      <c r="W2" s="2329"/>
    </row>
    <row r="3" spans="1:23" ht="40.5" customHeight="1">
      <c r="A3" s="1469" t="s">
        <v>1954</v>
      </c>
      <c r="B3" s="1371" t="s">
        <v>1926</v>
      </c>
      <c r="C3" s="1371" t="s">
        <v>1927</v>
      </c>
      <c r="D3" s="1371" t="s">
        <v>1928</v>
      </c>
      <c r="E3" s="1371" t="s">
        <v>1929</v>
      </c>
      <c r="F3" s="1371" t="s">
        <v>1930</v>
      </c>
      <c r="G3" s="1371" t="s">
        <v>1955</v>
      </c>
      <c r="H3" s="1371" t="s">
        <v>1932</v>
      </c>
      <c r="I3" s="1371" t="s">
        <v>1933</v>
      </c>
      <c r="J3" s="1487" t="s">
        <v>1956</v>
      </c>
      <c r="K3" s="1470" t="s">
        <v>1957</v>
      </c>
      <c r="L3" s="1469" t="s">
        <v>1958</v>
      </c>
      <c r="M3" s="1371" t="s">
        <v>1936</v>
      </c>
      <c r="N3" s="1371" t="s">
        <v>1937</v>
      </c>
      <c r="O3" s="1371" t="s">
        <v>1938</v>
      </c>
      <c r="P3" s="1371" t="s">
        <v>1939</v>
      </c>
      <c r="Q3" s="1371" t="s">
        <v>1940</v>
      </c>
      <c r="R3" s="1371" t="s">
        <v>1941</v>
      </c>
      <c r="S3" s="1371" t="s">
        <v>1942</v>
      </c>
      <c r="T3" s="1371" t="s">
        <v>1943</v>
      </c>
      <c r="U3" s="1471" t="s">
        <v>1944</v>
      </c>
      <c r="V3" s="1471" t="s">
        <v>1945</v>
      </c>
      <c r="W3" s="1470" t="s">
        <v>1959</v>
      </c>
    </row>
    <row r="4" spans="1:23" ht="22.5" customHeight="1">
      <c r="A4" s="1488" t="s">
        <v>1960</v>
      </c>
      <c r="B4" s="1489">
        <v>13766796</v>
      </c>
      <c r="C4" s="1489">
        <v>4660700</v>
      </c>
      <c r="D4" s="1489">
        <v>3314918</v>
      </c>
      <c r="E4" s="1489">
        <v>4112199</v>
      </c>
      <c r="F4" s="1489">
        <v>2056435</v>
      </c>
      <c r="G4" s="1489">
        <v>1970225</v>
      </c>
      <c r="H4" s="1489">
        <v>1552259</v>
      </c>
      <c r="I4" s="1489">
        <v>18016468</v>
      </c>
      <c r="J4" s="1490">
        <f>2058631+1932</f>
        <v>2060563</v>
      </c>
      <c r="K4" s="1491" t="s">
        <v>1961</v>
      </c>
      <c r="L4" s="1488" t="s">
        <v>1960</v>
      </c>
      <c r="M4" s="1489">
        <v>2184680</v>
      </c>
      <c r="N4" s="1489">
        <v>2897959</v>
      </c>
      <c r="O4" s="1489">
        <v>2431432</v>
      </c>
      <c r="P4" s="1489">
        <v>2380293</v>
      </c>
      <c r="Q4" s="1489">
        <v>3498309</v>
      </c>
      <c r="R4" s="1489">
        <v>4482335</v>
      </c>
      <c r="S4" s="1489">
        <v>831090</v>
      </c>
      <c r="T4" s="1489">
        <v>470529</v>
      </c>
      <c r="U4" s="1489">
        <v>38</v>
      </c>
      <c r="V4" s="1489">
        <f t="shared" ref="V4:V9" si="0">SUM(B4:J4)+SUM(M4:U4)</f>
        <v>70687228</v>
      </c>
      <c r="W4" s="1492" t="s">
        <v>1961</v>
      </c>
    </row>
    <row r="5" spans="1:23" ht="22.5" customHeight="1">
      <c r="A5" s="1493" t="s">
        <v>1962</v>
      </c>
      <c r="B5" s="1494">
        <v>3718778</v>
      </c>
      <c r="C5" s="1494">
        <v>1345988</v>
      </c>
      <c r="D5" s="1494">
        <v>863982</v>
      </c>
      <c r="E5" s="1494">
        <v>951152</v>
      </c>
      <c r="F5" s="1494">
        <v>577510</v>
      </c>
      <c r="G5" s="1494">
        <v>1031276</v>
      </c>
      <c r="H5" s="1494">
        <v>506776</v>
      </c>
      <c r="I5" s="1494">
        <v>5763235</v>
      </c>
      <c r="J5" s="1495">
        <v>1496465</v>
      </c>
      <c r="K5" s="1496" t="s">
        <v>1963</v>
      </c>
      <c r="L5" s="1493" t="s">
        <v>1962</v>
      </c>
      <c r="M5" s="1494">
        <v>1301822</v>
      </c>
      <c r="N5" s="1494">
        <v>1135633</v>
      </c>
      <c r="O5" s="1494">
        <v>1132037</v>
      </c>
      <c r="P5" s="1494">
        <v>995477</v>
      </c>
      <c r="Q5" s="1494">
        <v>1648638</v>
      </c>
      <c r="R5" s="1494">
        <v>1465602</v>
      </c>
      <c r="S5" s="1494">
        <v>315891</v>
      </c>
      <c r="T5" s="1494">
        <v>317409</v>
      </c>
      <c r="U5" s="1494">
        <v>905</v>
      </c>
      <c r="V5" s="1494">
        <f t="shared" si="0"/>
        <v>24568576</v>
      </c>
      <c r="W5" s="1497" t="s">
        <v>1963</v>
      </c>
    </row>
    <row r="6" spans="1:23" ht="22.5" customHeight="1">
      <c r="A6" s="1493" t="s">
        <v>1964</v>
      </c>
      <c r="B6" s="1494">
        <v>28578925</v>
      </c>
      <c r="C6" s="1494">
        <v>7759743</v>
      </c>
      <c r="D6" s="1494">
        <v>5638846</v>
      </c>
      <c r="E6" s="1494">
        <v>7607166</v>
      </c>
      <c r="F6" s="1494">
        <v>3269199</v>
      </c>
      <c r="G6" s="1494">
        <v>4097600</v>
      </c>
      <c r="H6" s="1494">
        <v>3778479</v>
      </c>
      <c r="I6" s="1494">
        <v>35624159</v>
      </c>
      <c r="J6" s="1495">
        <f>6442186-1904</f>
        <v>6440282</v>
      </c>
      <c r="K6" s="1496" t="s">
        <v>1965</v>
      </c>
      <c r="L6" s="1493" t="s">
        <v>1964</v>
      </c>
      <c r="M6" s="1494">
        <v>5070249</v>
      </c>
      <c r="N6" s="1494">
        <v>7388133</v>
      </c>
      <c r="O6" s="1494">
        <v>5140313</v>
      </c>
      <c r="P6" s="1494">
        <v>5883248</v>
      </c>
      <c r="Q6" s="1494">
        <v>8797602</v>
      </c>
      <c r="R6" s="1494">
        <v>8964391</v>
      </c>
      <c r="S6" s="1494">
        <v>2436214</v>
      </c>
      <c r="T6" s="1494">
        <v>713683</v>
      </c>
      <c r="U6" s="1494">
        <v>462</v>
      </c>
      <c r="V6" s="1494">
        <f t="shared" si="0"/>
        <v>147188694</v>
      </c>
      <c r="W6" s="1497" t="s">
        <v>1965</v>
      </c>
    </row>
    <row r="7" spans="1:23" ht="22.5" customHeight="1">
      <c r="A7" s="1493" t="s">
        <v>1966</v>
      </c>
      <c r="B7" s="1494">
        <v>15917</v>
      </c>
      <c r="C7" s="1494">
        <v>121838</v>
      </c>
      <c r="D7" s="1494">
        <v>71615</v>
      </c>
      <c r="E7" s="1494">
        <v>149307</v>
      </c>
      <c r="F7" s="1494">
        <v>76172</v>
      </c>
      <c r="G7" s="1494">
        <v>31998</v>
      </c>
      <c r="H7" s="1494">
        <v>83071</v>
      </c>
      <c r="I7" s="1494">
        <v>2542274</v>
      </c>
      <c r="J7" s="1495">
        <v>659119</v>
      </c>
      <c r="K7" s="1496" t="s">
        <v>1967</v>
      </c>
      <c r="L7" s="1493" t="s">
        <v>1966</v>
      </c>
      <c r="M7" s="1494">
        <f>805118+45</f>
        <v>805163</v>
      </c>
      <c r="N7" s="1494">
        <v>2112522</v>
      </c>
      <c r="O7" s="1494">
        <v>1528635</v>
      </c>
      <c r="P7" s="1494">
        <v>3268746</v>
      </c>
      <c r="Q7" s="1494">
        <v>1896130</v>
      </c>
      <c r="R7" s="1494">
        <v>2250820</v>
      </c>
      <c r="S7" s="1494">
        <v>1433981</v>
      </c>
      <c r="T7" s="1494">
        <v>78781</v>
      </c>
      <c r="U7" s="1494">
        <v>0</v>
      </c>
      <c r="V7" s="1494">
        <f t="shared" si="0"/>
        <v>17126089</v>
      </c>
      <c r="W7" s="1497" t="s">
        <v>1967</v>
      </c>
    </row>
    <row r="8" spans="1:23" ht="22.5" customHeight="1">
      <c r="A8" s="1493" t="s">
        <v>1968</v>
      </c>
      <c r="B8" s="1494">
        <v>2609</v>
      </c>
      <c r="C8" s="1494">
        <v>20964</v>
      </c>
      <c r="D8" s="1494">
        <v>5778</v>
      </c>
      <c r="E8" s="1494">
        <v>44716</v>
      </c>
      <c r="F8" s="1494">
        <v>1715</v>
      </c>
      <c r="G8" s="1494">
        <v>884</v>
      </c>
      <c r="H8" s="1494">
        <v>16310</v>
      </c>
      <c r="I8" s="1494">
        <v>282987</v>
      </c>
      <c r="J8" s="1495">
        <v>390573</v>
      </c>
      <c r="K8" s="1496" t="s">
        <v>1969</v>
      </c>
      <c r="L8" s="1493" t="s">
        <v>1968</v>
      </c>
      <c r="M8" s="1494">
        <v>117622</v>
      </c>
      <c r="N8" s="1494">
        <v>168165</v>
      </c>
      <c r="O8" s="1494">
        <v>62903</v>
      </c>
      <c r="P8" s="1494">
        <v>65946</v>
      </c>
      <c r="Q8" s="1494">
        <v>208318</v>
      </c>
      <c r="R8" s="1494">
        <v>71211</v>
      </c>
      <c r="S8" s="1494">
        <v>4556</v>
      </c>
      <c r="T8" s="1494">
        <v>13123</v>
      </c>
      <c r="U8" s="1494">
        <v>0</v>
      </c>
      <c r="V8" s="1494">
        <f t="shared" si="0"/>
        <v>1478380</v>
      </c>
      <c r="W8" s="1497" t="s">
        <v>1969</v>
      </c>
    </row>
    <row r="9" spans="1:23" ht="22.5" customHeight="1">
      <c r="A9" s="1493" t="s">
        <v>1970</v>
      </c>
      <c r="B9" s="1494">
        <v>1727185</v>
      </c>
      <c r="C9" s="1494">
        <v>7307372</v>
      </c>
      <c r="D9" s="1494">
        <v>5780610</v>
      </c>
      <c r="E9" s="1494">
        <v>12057387</v>
      </c>
      <c r="F9" s="1494">
        <v>2792780</v>
      </c>
      <c r="G9" s="1494">
        <v>2516844</v>
      </c>
      <c r="H9" s="1494">
        <v>27811274</v>
      </c>
      <c r="I9" s="1494">
        <v>60466831</v>
      </c>
      <c r="J9" s="1495">
        <f>5798711+123</f>
        <v>5798834</v>
      </c>
      <c r="K9" s="1496" t="s">
        <v>1971</v>
      </c>
      <c r="L9" s="1493" t="s">
        <v>1972</v>
      </c>
      <c r="M9" s="1494">
        <v>16760359</v>
      </c>
      <c r="N9" s="1494">
        <v>38310294</v>
      </c>
      <c r="O9" s="1494">
        <v>12666639</v>
      </c>
      <c r="P9" s="1494">
        <v>21524679</v>
      </c>
      <c r="Q9" s="1494">
        <v>29909816</v>
      </c>
      <c r="R9" s="1494">
        <v>17924252</v>
      </c>
      <c r="S9" s="1494">
        <v>250871</v>
      </c>
      <c r="T9" s="1494">
        <v>1494167</v>
      </c>
      <c r="U9" s="1494">
        <v>0</v>
      </c>
      <c r="V9" s="1494">
        <f t="shared" si="0"/>
        <v>265100194</v>
      </c>
      <c r="W9" s="1497" t="s">
        <v>1971</v>
      </c>
    </row>
    <row r="10" spans="1:23" ht="22.5" customHeight="1">
      <c r="A10" s="1498" t="s">
        <v>1973</v>
      </c>
      <c r="B10" s="1494">
        <v>229253</v>
      </c>
      <c r="C10" s="1494">
        <v>566522</v>
      </c>
      <c r="D10" s="1494">
        <v>213194</v>
      </c>
      <c r="E10" s="1494">
        <v>666231</v>
      </c>
      <c r="F10" s="1494">
        <v>166445</v>
      </c>
      <c r="G10" s="1494">
        <v>204559</v>
      </c>
      <c r="H10" s="1494">
        <v>186906</v>
      </c>
      <c r="I10" s="1494">
        <v>2689858</v>
      </c>
      <c r="J10" s="1495">
        <v>573432</v>
      </c>
      <c r="K10" s="1499" t="s">
        <v>1974</v>
      </c>
      <c r="L10" s="1498" t="s">
        <v>1975</v>
      </c>
      <c r="M10" s="1494">
        <v>1227836</v>
      </c>
      <c r="N10" s="1494">
        <v>1276235</v>
      </c>
      <c r="O10" s="1494">
        <v>1579992</v>
      </c>
      <c r="P10" s="1494">
        <v>543339</v>
      </c>
      <c r="Q10" s="1494">
        <v>596336</v>
      </c>
      <c r="R10" s="1494">
        <v>964238</v>
      </c>
      <c r="S10" s="1494">
        <v>159220</v>
      </c>
      <c r="T10" s="1494">
        <v>106664</v>
      </c>
      <c r="U10" s="1494">
        <v>0</v>
      </c>
      <c r="V10" s="1494">
        <v>11950259</v>
      </c>
      <c r="W10" s="1500" t="s">
        <v>1974</v>
      </c>
    </row>
    <row r="11" spans="1:23" ht="22.5" customHeight="1">
      <c r="A11" s="1498" t="s">
        <v>1976</v>
      </c>
      <c r="B11" s="1494">
        <v>488136</v>
      </c>
      <c r="C11" s="1494">
        <v>491938</v>
      </c>
      <c r="D11" s="1494">
        <v>993922</v>
      </c>
      <c r="E11" s="1494">
        <v>64572</v>
      </c>
      <c r="F11" s="1494">
        <v>260002</v>
      </c>
      <c r="G11" s="1494">
        <v>40700</v>
      </c>
      <c r="H11" s="1494">
        <v>927959</v>
      </c>
      <c r="I11" s="1494">
        <v>2064020</v>
      </c>
      <c r="J11" s="1495">
        <v>12511</v>
      </c>
      <c r="K11" s="1499" t="s">
        <v>1977</v>
      </c>
      <c r="L11" s="1498" t="s">
        <v>1976</v>
      </c>
      <c r="M11" s="1494">
        <v>323804</v>
      </c>
      <c r="N11" s="1494">
        <v>259433</v>
      </c>
      <c r="O11" s="1494">
        <v>673581</v>
      </c>
      <c r="P11" s="1494">
        <v>162225</v>
      </c>
      <c r="Q11" s="1494">
        <v>3687009</v>
      </c>
      <c r="R11" s="1494">
        <v>349410</v>
      </c>
      <c r="S11" s="1494">
        <v>5855</v>
      </c>
      <c r="T11" s="1494">
        <v>30323</v>
      </c>
      <c r="U11" s="1494">
        <v>0</v>
      </c>
      <c r="V11" s="1494">
        <v>10835400</v>
      </c>
      <c r="W11" s="1500" t="s">
        <v>1977</v>
      </c>
    </row>
    <row r="12" spans="1:23" ht="22.5" customHeight="1">
      <c r="A12" s="1498" t="s">
        <v>1978</v>
      </c>
      <c r="B12" s="1494">
        <v>4182</v>
      </c>
      <c r="C12" s="1494">
        <v>45873</v>
      </c>
      <c r="D12" s="1494">
        <v>17270</v>
      </c>
      <c r="E12" s="1494">
        <v>612474</v>
      </c>
      <c r="F12" s="1494">
        <v>6674</v>
      </c>
      <c r="G12" s="1494">
        <v>4308</v>
      </c>
      <c r="H12" s="1494">
        <v>15023</v>
      </c>
      <c r="I12" s="1494">
        <v>506903</v>
      </c>
      <c r="J12" s="1495">
        <v>19669</v>
      </c>
      <c r="K12" s="1499" t="s">
        <v>1979</v>
      </c>
      <c r="L12" s="1498" t="s">
        <v>1978</v>
      </c>
      <c r="M12" s="1494">
        <v>51634</v>
      </c>
      <c r="N12" s="1494">
        <v>135096</v>
      </c>
      <c r="O12" s="1494">
        <v>293534</v>
      </c>
      <c r="P12" s="1494">
        <v>26646</v>
      </c>
      <c r="Q12" s="1494">
        <v>73918</v>
      </c>
      <c r="R12" s="1494">
        <v>59197</v>
      </c>
      <c r="S12" s="1494">
        <v>1330</v>
      </c>
      <c r="T12" s="1494">
        <v>1281</v>
      </c>
      <c r="U12" s="1494">
        <v>0</v>
      </c>
      <c r="V12" s="1494">
        <v>1875012</v>
      </c>
      <c r="W12" s="1500" t="s">
        <v>1979</v>
      </c>
    </row>
    <row r="13" spans="1:23" ht="22.5" customHeight="1">
      <c r="A13" s="1498" t="s">
        <v>1980</v>
      </c>
      <c r="B13" s="1494">
        <v>43045</v>
      </c>
      <c r="C13" s="1494">
        <v>27143</v>
      </c>
      <c r="D13" s="1494">
        <v>453701</v>
      </c>
      <c r="E13" s="1494">
        <v>56886</v>
      </c>
      <c r="F13" s="1494">
        <v>41513</v>
      </c>
      <c r="G13" s="1494">
        <v>526741</v>
      </c>
      <c r="H13" s="1494">
        <v>611732</v>
      </c>
      <c r="I13" s="1494">
        <v>1948427</v>
      </c>
      <c r="J13" s="1495">
        <v>26688</v>
      </c>
      <c r="K13" s="1499" t="s">
        <v>1981</v>
      </c>
      <c r="L13" s="1498" t="s">
        <v>1980</v>
      </c>
      <c r="M13" s="1494">
        <v>900767</v>
      </c>
      <c r="N13" s="1494">
        <v>782828</v>
      </c>
      <c r="O13" s="1494">
        <v>1171613</v>
      </c>
      <c r="P13" s="1494">
        <v>97340</v>
      </c>
      <c r="Q13" s="1494">
        <v>355211</v>
      </c>
      <c r="R13" s="1494">
        <v>819649</v>
      </c>
      <c r="S13" s="1494">
        <v>21163</v>
      </c>
      <c r="T13" s="1494">
        <v>347929</v>
      </c>
      <c r="U13" s="1494">
        <v>0</v>
      </c>
      <c r="V13" s="1494">
        <v>8232375</v>
      </c>
      <c r="W13" s="1500" t="s">
        <v>1981</v>
      </c>
    </row>
    <row r="14" spans="1:23" ht="22.5" customHeight="1">
      <c r="A14" s="1498" t="s">
        <v>1982</v>
      </c>
      <c r="B14" s="1494">
        <v>286034</v>
      </c>
      <c r="C14" s="1494">
        <v>30524</v>
      </c>
      <c r="D14" s="1494">
        <v>48369</v>
      </c>
      <c r="E14" s="1494">
        <v>75683</v>
      </c>
      <c r="F14" s="1494">
        <v>21212</v>
      </c>
      <c r="G14" s="1494">
        <v>14751</v>
      </c>
      <c r="H14" s="1494">
        <v>3599</v>
      </c>
      <c r="I14" s="1494">
        <v>741504</v>
      </c>
      <c r="J14" s="1495">
        <v>6256</v>
      </c>
      <c r="K14" s="1499" t="s">
        <v>1983</v>
      </c>
      <c r="L14" s="1498" t="s">
        <v>1982</v>
      </c>
      <c r="M14" s="1494">
        <v>27820</v>
      </c>
      <c r="N14" s="1494">
        <v>50639</v>
      </c>
      <c r="O14" s="1494">
        <v>9028</v>
      </c>
      <c r="P14" s="1494">
        <v>7541</v>
      </c>
      <c r="Q14" s="1494">
        <v>46291</v>
      </c>
      <c r="R14" s="1494">
        <v>29199</v>
      </c>
      <c r="S14" s="1494">
        <v>2503</v>
      </c>
      <c r="T14" s="1494">
        <v>3512</v>
      </c>
      <c r="U14" s="1494">
        <v>0</v>
      </c>
      <c r="V14" s="1494">
        <v>1404465</v>
      </c>
      <c r="W14" s="1500" t="s">
        <v>1983</v>
      </c>
    </row>
    <row r="15" spans="1:23" ht="22.5" customHeight="1">
      <c r="A15" s="1498" t="s">
        <v>1984</v>
      </c>
      <c r="B15" s="1494">
        <v>125217</v>
      </c>
      <c r="C15" s="1494">
        <v>438702</v>
      </c>
      <c r="D15" s="1494">
        <v>417796</v>
      </c>
      <c r="E15" s="1494">
        <v>1642427</v>
      </c>
      <c r="F15" s="1494">
        <v>356148</v>
      </c>
      <c r="G15" s="1494">
        <v>631287</v>
      </c>
      <c r="H15" s="1494">
        <v>16370659</v>
      </c>
      <c r="I15" s="1494">
        <v>7212458</v>
      </c>
      <c r="J15" s="1495">
        <v>171070</v>
      </c>
      <c r="K15" s="1499" t="s">
        <v>1985</v>
      </c>
      <c r="L15" s="1498" t="s">
        <v>1984</v>
      </c>
      <c r="M15" s="1494">
        <v>2529627</v>
      </c>
      <c r="N15" s="1494">
        <v>8240418</v>
      </c>
      <c r="O15" s="1494">
        <v>4247176</v>
      </c>
      <c r="P15" s="1494">
        <v>13919722</v>
      </c>
      <c r="Q15" s="1494">
        <v>3876348</v>
      </c>
      <c r="R15" s="1494">
        <v>1856222</v>
      </c>
      <c r="S15" s="1494">
        <v>20285</v>
      </c>
      <c r="T15" s="1494">
        <v>260886</v>
      </c>
      <c r="U15" s="1494">
        <v>0</v>
      </c>
      <c r="V15" s="1494">
        <v>62316445</v>
      </c>
      <c r="W15" s="1500" t="s">
        <v>1985</v>
      </c>
    </row>
    <row r="16" spans="1:23" ht="22.5" customHeight="1">
      <c r="A16" s="1498" t="s">
        <v>1986</v>
      </c>
      <c r="B16" s="1494">
        <v>26475</v>
      </c>
      <c r="C16" s="1494">
        <v>77868</v>
      </c>
      <c r="D16" s="1494">
        <v>70587</v>
      </c>
      <c r="E16" s="1494">
        <v>175357</v>
      </c>
      <c r="F16" s="1494">
        <v>20633</v>
      </c>
      <c r="G16" s="1494">
        <v>52940</v>
      </c>
      <c r="H16" s="1494">
        <v>189783</v>
      </c>
      <c r="I16" s="1494">
        <v>1760748</v>
      </c>
      <c r="J16" s="1495">
        <f>3331436+123</f>
        <v>3331559</v>
      </c>
      <c r="K16" s="1499" t="s">
        <v>1987</v>
      </c>
      <c r="L16" s="1498" t="s">
        <v>1986</v>
      </c>
      <c r="M16" s="1494">
        <v>2370494</v>
      </c>
      <c r="N16" s="1494">
        <v>868752</v>
      </c>
      <c r="O16" s="1494">
        <v>602228</v>
      </c>
      <c r="P16" s="1494">
        <v>569753</v>
      </c>
      <c r="Q16" s="1494">
        <v>1249751</v>
      </c>
      <c r="R16" s="1494">
        <v>422186</v>
      </c>
      <c r="S16" s="1494">
        <v>22317</v>
      </c>
      <c r="T16" s="1494">
        <v>335581</v>
      </c>
      <c r="U16" s="1494">
        <v>0</v>
      </c>
      <c r="V16" s="1494">
        <v>12147012</v>
      </c>
      <c r="W16" s="1500" t="s">
        <v>1987</v>
      </c>
    </row>
    <row r="17" spans="1:23" ht="22.5" customHeight="1">
      <c r="A17" s="1498" t="s">
        <v>1988</v>
      </c>
      <c r="B17" s="1494">
        <v>14342</v>
      </c>
      <c r="C17" s="1494">
        <v>2111136</v>
      </c>
      <c r="D17" s="1494">
        <v>301855</v>
      </c>
      <c r="E17" s="1494">
        <v>2163167</v>
      </c>
      <c r="F17" s="1494">
        <v>68420</v>
      </c>
      <c r="G17" s="1494">
        <v>52884</v>
      </c>
      <c r="H17" s="1494">
        <v>4978439</v>
      </c>
      <c r="I17" s="1494">
        <v>1950044</v>
      </c>
      <c r="J17" s="1495">
        <v>1173120</v>
      </c>
      <c r="K17" s="1499" t="s">
        <v>1989</v>
      </c>
      <c r="L17" s="1498" t="s">
        <v>1988</v>
      </c>
      <c r="M17" s="1494">
        <v>469658</v>
      </c>
      <c r="N17" s="1494">
        <v>9936452</v>
      </c>
      <c r="O17" s="1494">
        <v>2199688</v>
      </c>
      <c r="P17" s="1494">
        <v>5046479</v>
      </c>
      <c r="Q17" s="1494">
        <v>10600485</v>
      </c>
      <c r="R17" s="1494">
        <v>3773551</v>
      </c>
      <c r="S17" s="1494">
        <v>965</v>
      </c>
      <c r="T17" s="1494">
        <v>29507</v>
      </c>
      <c r="U17" s="1494">
        <v>0</v>
      </c>
      <c r="V17" s="1494">
        <v>44870195</v>
      </c>
      <c r="W17" s="1500" t="s">
        <v>1989</v>
      </c>
    </row>
    <row r="18" spans="1:23" ht="22.5" customHeight="1">
      <c r="A18" s="1498" t="s">
        <v>1990</v>
      </c>
      <c r="B18" s="1494">
        <v>62572</v>
      </c>
      <c r="C18" s="1494">
        <v>882789</v>
      </c>
      <c r="D18" s="1494">
        <v>661371</v>
      </c>
      <c r="E18" s="1494">
        <v>716776</v>
      </c>
      <c r="F18" s="1494">
        <v>157414</v>
      </c>
      <c r="G18" s="1494">
        <v>66372</v>
      </c>
      <c r="H18" s="1494">
        <v>414534</v>
      </c>
      <c r="I18" s="1494">
        <v>2306630</v>
      </c>
      <c r="J18" s="1495">
        <v>34939</v>
      </c>
      <c r="K18" s="1499" t="s">
        <v>1991</v>
      </c>
      <c r="L18" s="1498" t="s">
        <v>1990</v>
      </c>
      <c r="M18" s="1494">
        <v>767611</v>
      </c>
      <c r="N18" s="1494">
        <v>576877</v>
      </c>
      <c r="O18" s="1494">
        <v>138741</v>
      </c>
      <c r="P18" s="1494">
        <v>124601</v>
      </c>
      <c r="Q18" s="1494">
        <v>936150</v>
      </c>
      <c r="R18" s="1494">
        <v>1722046</v>
      </c>
      <c r="S18" s="1494">
        <v>3126</v>
      </c>
      <c r="T18" s="1494">
        <v>11272</v>
      </c>
      <c r="U18" s="1494">
        <v>0</v>
      </c>
      <c r="V18" s="1494">
        <v>9583821</v>
      </c>
      <c r="W18" s="1500" t="s">
        <v>1991</v>
      </c>
    </row>
    <row r="19" spans="1:23" ht="22.5" customHeight="1">
      <c r="A19" s="1498" t="s">
        <v>1992</v>
      </c>
      <c r="B19" s="1494">
        <v>152454</v>
      </c>
      <c r="C19" s="1494">
        <v>933381</v>
      </c>
      <c r="D19" s="1494">
        <v>523321</v>
      </c>
      <c r="E19" s="1494">
        <v>940596</v>
      </c>
      <c r="F19" s="1494">
        <v>189711</v>
      </c>
      <c r="G19" s="1494">
        <v>83155</v>
      </c>
      <c r="H19" s="1494">
        <v>175295</v>
      </c>
      <c r="I19" s="1494">
        <v>3665509</v>
      </c>
      <c r="J19" s="1495">
        <v>34783</v>
      </c>
      <c r="K19" s="1499" t="s">
        <v>1993</v>
      </c>
      <c r="L19" s="1498" t="s">
        <v>1992</v>
      </c>
      <c r="M19" s="1494">
        <v>368358</v>
      </c>
      <c r="N19" s="1494">
        <v>645197</v>
      </c>
      <c r="O19" s="1494">
        <v>157439</v>
      </c>
      <c r="P19" s="1494">
        <v>66931</v>
      </c>
      <c r="Q19" s="1494">
        <v>805821</v>
      </c>
      <c r="R19" s="1494">
        <v>1937504</v>
      </c>
      <c r="S19" s="1494">
        <v>1309</v>
      </c>
      <c r="T19" s="1494">
        <v>26405</v>
      </c>
      <c r="U19" s="1494">
        <v>0</v>
      </c>
      <c r="V19" s="1494">
        <v>10707169</v>
      </c>
      <c r="W19" s="1500" t="s">
        <v>1993</v>
      </c>
    </row>
    <row r="20" spans="1:23" ht="22.5" customHeight="1">
      <c r="A20" s="1498" t="s">
        <v>1994</v>
      </c>
      <c r="B20" s="1494">
        <v>3544</v>
      </c>
      <c r="C20" s="1494">
        <v>1350</v>
      </c>
      <c r="D20" s="1494">
        <v>60030</v>
      </c>
      <c r="E20" s="1494">
        <v>4849</v>
      </c>
      <c r="F20" s="1494">
        <v>4851</v>
      </c>
      <c r="G20" s="1494">
        <v>2631</v>
      </c>
      <c r="H20" s="1494">
        <v>4563</v>
      </c>
      <c r="I20" s="1494">
        <v>289779</v>
      </c>
      <c r="J20" s="1495">
        <v>1230</v>
      </c>
      <c r="K20" s="1499" t="s">
        <v>1995</v>
      </c>
      <c r="L20" s="1498" t="s">
        <v>1994</v>
      </c>
      <c r="M20" s="1494">
        <v>15800</v>
      </c>
      <c r="N20" s="1494">
        <v>9547</v>
      </c>
      <c r="O20" s="1494">
        <v>2196</v>
      </c>
      <c r="P20" s="1494">
        <v>1669</v>
      </c>
      <c r="Q20" s="1494">
        <v>9332</v>
      </c>
      <c r="R20" s="1494">
        <v>6253</v>
      </c>
      <c r="S20" s="1494">
        <v>0</v>
      </c>
      <c r="T20" s="1494">
        <v>14870</v>
      </c>
      <c r="U20" s="1494">
        <v>0</v>
      </c>
      <c r="V20" s="1494">
        <v>432495</v>
      </c>
      <c r="W20" s="1500" t="s">
        <v>1995</v>
      </c>
    </row>
    <row r="21" spans="1:23" ht="22.5" customHeight="1">
      <c r="A21" s="1498" t="s">
        <v>1996</v>
      </c>
      <c r="B21" s="1494">
        <v>15107</v>
      </c>
      <c r="C21" s="1494">
        <v>123522</v>
      </c>
      <c r="D21" s="1494">
        <v>187830</v>
      </c>
      <c r="E21" s="1494">
        <v>166539</v>
      </c>
      <c r="F21" s="1494">
        <v>228530</v>
      </c>
      <c r="G21" s="1494">
        <v>82110</v>
      </c>
      <c r="H21" s="1494">
        <v>437510</v>
      </c>
      <c r="I21" s="1494">
        <v>991343</v>
      </c>
      <c r="J21" s="1495">
        <v>38105</v>
      </c>
      <c r="K21" s="1499" t="s">
        <v>1997</v>
      </c>
      <c r="L21" s="1498" t="s">
        <v>1996</v>
      </c>
      <c r="M21" s="1494">
        <v>1304540</v>
      </c>
      <c r="N21" s="1494">
        <v>751827</v>
      </c>
      <c r="O21" s="1494">
        <v>136972</v>
      </c>
      <c r="P21" s="1494">
        <v>220142</v>
      </c>
      <c r="Q21" s="1494">
        <v>776809</v>
      </c>
      <c r="R21" s="1494">
        <v>914718</v>
      </c>
      <c r="S21" s="1494">
        <v>747</v>
      </c>
      <c r="T21" s="1494">
        <v>37422</v>
      </c>
      <c r="U21" s="1494">
        <v>0</v>
      </c>
      <c r="V21" s="1494">
        <v>6413772</v>
      </c>
      <c r="W21" s="1500" t="s">
        <v>1997</v>
      </c>
    </row>
    <row r="22" spans="1:23" ht="22.5" customHeight="1">
      <c r="A22" s="1498" t="s">
        <v>1998</v>
      </c>
      <c r="B22" s="1494">
        <v>30349</v>
      </c>
      <c r="C22" s="1494">
        <v>94292</v>
      </c>
      <c r="D22" s="1494">
        <v>203210</v>
      </c>
      <c r="E22" s="1494">
        <v>1075971</v>
      </c>
      <c r="F22" s="1494">
        <v>705842</v>
      </c>
      <c r="G22" s="1494">
        <v>393344</v>
      </c>
      <c r="H22" s="1494">
        <v>29138</v>
      </c>
      <c r="I22" s="1494">
        <v>27523462</v>
      </c>
      <c r="J22" s="1495">
        <v>43362</v>
      </c>
      <c r="K22" s="1499" t="s">
        <v>1999</v>
      </c>
      <c r="L22" s="1498" t="s">
        <v>1998</v>
      </c>
      <c r="M22" s="1494">
        <v>4373790</v>
      </c>
      <c r="N22" s="1494">
        <v>11474270</v>
      </c>
      <c r="O22" s="1494">
        <v>436579</v>
      </c>
      <c r="P22" s="1494">
        <v>39625</v>
      </c>
      <c r="Q22" s="1494">
        <v>4016060</v>
      </c>
      <c r="R22" s="1494">
        <v>495620</v>
      </c>
      <c r="S22" s="1494">
        <v>8</v>
      </c>
      <c r="T22" s="1494">
        <v>170392</v>
      </c>
      <c r="U22" s="1494">
        <v>0</v>
      </c>
      <c r="V22" s="1494">
        <v>51105313</v>
      </c>
      <c r="W22" s="1500" t="s">
        <v>1999</v>
      </c>
    </row>
    <row r="23" spans="1:23" ht="22.5" customHeight="1">
      <c r="A23" s="1498" t="s">
        <v>2000</v>
      </c>
      <c r="B23" s="1494">
        <v>62343</v>
      </c>
      <c r="C23" s="1494">
        <v>76252</v>
      </c>
      <c r="D23" s="1494">
        <v>98691</v>
      </c>
      <c r="E23" s="1494">
        <v>2565989</v>
      </c>
      <c r="F23" s="1494">
        <v>30472</v>
      </c>
      <c r="G23" s="1494">
        <v>98417</v>
      </c>
      <c r="H23" s="1494">
        <v>22069</v>
      </c>
      <c r="I23" s="1494">
        <v>1438531</v>
      </c>
      <c r="J23" s="1495">
        <v>95290</v>
      </c>
      <c r="K23" s="1499" t="s">
        <v>2001</v>
      </c>
      <c r="L23" s="1498" t="s">
        <v>2000</v>
      </c>
      <c r="M23" s="1494">
        <v>646130</v>
      </c>
      <c r="N23" s="1494">
        <v>877483</v>
      </c>
      <c r="O23" s="1494">
        <v>79406</v>
      </c>
      <c r="P23" s="1494">
        <v>50702</v>
      </c>
      <c r="Q23" s="1494">
        <v>229869</v>
      </c>
      <c r="R23" s="1494">
        <v>210861</v>
      </c>
      <c r="S23" s="1494">
        <v>7672</v>
      </c>
      <c r="T23" s="1494">
        <v>28823</v>
      </c>
      <c r="U23" s="1494">
        <v>0</v>
      </c>
      <c r="V23" s="1494">
        <v>6619000</v>
      </c>
      <c r="W23" s="1500" t="s">
        <v>2001</v>
      </c>
    </row>
    <row r="24" spans="1:23" ht="22.5" customHeight="1">
      <c r="A24" s="1498" t="s">
        <v>2002</v>
      </c>
      <c r="B24" s="1494">
        <v>20374</v>
      </c>
      <c r="C24" s="1494">
        <v>1113457</v>
      </c>
      <c r="D24" s="1494">
        <v>1380594</v>
      </c>
      <c r="E24" s="1494">
        <v>579775</v>
      </c>
      <c r="F24" s="1494">
        <v>493474</v>
      </c>
      <c r="G24" s="1494">
        <v>213216</v>
      </c>
      <c r="H24" s="1494">
        <v>2446863</v>
      </c>
      <c r="I24" s="1494">
        <v>2882041</v>
      </c>
      <c r="J24" s="1495">
        <v>114344</v>
      </c>
      <c r="K24" s="1499" t="s">
        <v>2003</v>
      </c>
      <c r="L24" s="1498" t="s">
        <v>2002</v>
      </c>
      <c r="M24" s="1494">
        <v>628985</v>
      </c>
      <c r="N24" s="1494">
        <v>2281033</v>
      </c>
      <c r="O24" s="1494">
        <v>784778</v>
      </c>
      <c r="P24" s="1494">
        <v>67358</v>
      </c>
      <c r="Q24" s="1494">
        <v>2369799</v>
      </c>
      <c r="R24" s="1494">
        <v>2160452</v>
      </c>
      <c r="S24" s="1494">
        <v>815</v>
      </c>
      <c r="T24" s="1494">
        <v>81530</v>
      </c>
      <c r="U24" s="1494">
        <v>0</v>
      </c>
      <c r="V24" s="1494">
        <v>17618889</v>
      </c>
      <c r="W24" s="1500" t="s">
        <v>2003</v>
      </c>
    </row>
    <row r="25" spans="1:23" ht="22.5" customHeight="1">
      <c r="A25" s="1498" t="s">
        <v>2004</v>
      </c>
      <c r="B25" s="1494">
        <v>21986</v>
      </c>
      <c r="C25" s="1494">
        <v>234298</v>
      </c>
      <c r="D25" s="1494">
        <v>61354</v>
      </c>
      <c r="E25" s="1494">
        <v>54170</v>
      </c>
      <c r="F25" s="1494">
        <v>5032</v>
      </c>
      <c r="G25" s="1494">
        <v>6389</v>
      </c>
      <c r="H25" s="1494">
        <v>990473</v>
      </c>
      <c r="I25" s="1494">
        <v>91287</v>
      </c>
      <c r="J25" s="1495">
        <v>105803</v>
      </c>
      <c r="K25" s="1499" t="s">
        <v>2005</v>
      </c>
      <c r="L25" s="1498" t="s">
        <v>2004</v>
      </c>
      <c r="M25" s="1494">
        <v>58924</v>
      </c>
      <c r="N25" s="1494">
        <v>36090</v>
      </c>
      <c r="O25" s="1494">
        <v>37081</v>
      </c>
      <c r="P25" s="1494">
        <v>530082</v>
      </c>
      <c r="Q25" s="1494">
        <v>131929</v>
      </c>
      <c r="R25" s="1494">
        <v>1820021</v>
      </c>
      <c r="S25" s="1494">
        <v>488</v>
      </c>
      <c r="T25" s="1494">
        <v>0</v>
      </c>
      <c r="U25" s="1494">
        <v>0</v>
      </c>
      <c r="V25" s="1494">
        <v>4185406</v>
      </c>
      <c r="W25" s="1500" t="s">
        <v>2005</v>
      </c>
    </row>
    <row r="26" spans="1:23" ht="22.5" customHeight="1">
      <c r="A26" s="1498" t="s">
        <v>2006</v>
      </c>
      <c r="B26" s="1494">
        <v>138756</v>
      </c>
      <c r="C26" s="1494">
        <v>45924</v>
      </c>
      <c r="D26" s="1494">
        <v>44021</v>
      </c>
      <c r="E26" s="1494">
        <v>465230</v>
      </c>
      <c r="F26" s="1494">
        <v>19971</v>
      </c>
      <c r="G26" s="1494">
        <v>40964</v>
      </c>
      <c r="H26" s="1494">
        <v>4765</v>
      </c>
      <c r="I26" s="1494">
        <v>2262714</v>
      </c>
      <c r="J26" s="1495">
        <v>13228</v>
      </c>
      <c r="K26" s="1499" t="s">
        <v>2007</v>
      </c>
      <c r="L26" s="1498" t="s">
        <v>2006</v>
      </c>
      <c r="M26" s="1494">
        <v>651872</v>
      </c>
      <c r="N26" s="1494">
        <v>89901</v>
      </c>
      <c r="O26" s="1494">
        <v>14956</v>
      </c>
      <c r="P26" s="1494">
        <v>17128</v>
      </c>
      <c r="Q26" s="1494">
        <v>70297</v>
      </c>
      <c r="R26" s="1494">
        <v>330995</v>
      </c>
      <c r="S26" s="1494">
        <v>1973</v>
      </c>
      <c r="T26" s="1494">
        <v>5048</v>
      </c>
      <c r="U26" s="1494">
        <v>0</v>
      </c>
      <c r="V26" s="1494">
        <v>4217742</v>
      </c>
      <c r="W26" s="1500" t="s">
        <v>2007</v>
      </c>
    </row>
    <row r="27" spans="1:23" ht="22.5" customHeight="1">
      <c r="A27" s="1498" t="s">
        <v>2008</v>
      </c>
      <c r="B27" s="1501">
        <v>3016</v>
      </c>
      <c r="C27" s="1501">
        <v>12401</v>
      </c>
      <c r="D27" s="1501">
        <v>43494</v>
      </c>
      <c r="E27" s="1501">
        <v>30696</v>
      </c>
      <c r="F27" s="1501">
        <v>16437</v>
      </c>
      <c r="G27" s="1501">
        <v>2073</v>
      </c>
      <c r="H27" s="1501">
        <v>1965</v>
      </c>
      <c r="I27" s="1501">
        <v>141573</v>
      </c>
      <c r="J27" s="1495">
        <v>3444</v>
      </c>
      <c r="K27" s="1499" t="s">
        <v>2009</v>
      </c>
      <c r="L27" s="1498" t="s">
        <v>2008</v>
      </c>
      <c r="M27" s="1501">
        <v>42708</v>
      </c>
      <c r="N27" s="1501">
        <v>18217</v>
      </c>
      <c r="O27" s="1501">
        <v>101650</v>
      </c>
      <c r="P27" s="1501">
        <v>33397</v>
      </c>
      <c r="Q27" s="1501">
        <v>78402</v>
      </c>
      <c r="R27" s="1501">
        <v>52131</v>
      </c>
      <c r="S27" s="1501">
        <v>1094</v>
      </c>
      <c r="T27" s="1501">
        <v>2723</v>
      </c>
      <c r="U27" s="1501">
        <v>0</v>
      </c>
      <c r="V27" s="1501">
        <v>585423</v>
      </c>
      <c r="W27" s="1500" t="s">
        <v>2009</v>
      </c>
    </row>
    <row r="28" spans="1:23" ht="22.5" customHeight="1">
      <c r="A28" s="1502" t="s">
        <v>2010</v>
      </c>
      <c r="B28" s="1503">
        <f>SUM(B4:B9)</f>
        <v>47810210</v>
      </c>
      <c r="C28" s="1503">
        <f t="shared" ref="C28:J28" si="1">SUM(C4:C9)</f>
        <v>21216605</v>
      </c>
      <c r="D28" s="1503">
        <f t="shared" si="1"/>
        <v>15675749</v>
      </c>
      <c r="E28" s="1503">
        <f t="shared" si="1"/>
        <v>24921927</v>
      </c>
      <c r="F28" s="1503">
        <f t="shared" si="1"/>
        <v>8773811</v>
      </c>
      <c r="G28" s="1503">
        <f t="shared" si="1"/>
        <v>9648827</v>
      </c>
      <c r="H28" s="1503">
        <f t="shared" si="1"/>
        <v>33748169</v>
      </c>
      <c r="I28" s="1503">
        <f t="shared" si="1"/>
        <v>122695954</v>
      </c>
      <c r="J28" s="1503">
        <f t="shared" si="1"/>
        <v>16845836</v>
      </c>
      <c r="K28" s="1504" t="s">
        <v>2011</v>
      </c>
      <c r="L28" s="1502" t="s">
        <v>2010</v>
      </c>
      <c r="M28" s="1503">
        <f t="shared" ref="M28:U28" si="2">SUM(M4:M9)</f>
        <v>26239895</v>
      </c>
      <c r="N28" s="1503">
        <f t="shared" si="2"/>
        <v>52012706</v>
      </c>
      <c r="O28" s="1503">
        <f t="shared" si="2"/>
        <v>22961959</v>
      </c>
      <c r="P28" s="1503">
        <f t="shared" si="2"/>
        <v>34118389</v>
      </c>
      <c r="Q28" s="1503">
        <f t="shared" si="2"/>
        <v>45958813</v>
      </c>
      <c r="R28" s="1503">
        <f t="shared" si="2"/>
        <v>35158611</v>
      </c>
      <c r="S28" s="1503">
        <f t="shared" si="2"/>
        <v>5272603</v>
      </c>
      <c r="T28" s="1503">
        <f t="shared" si="2"/>
        <v>3087692</v>
      </c>
      <c r="U28" s="1503">
        <f t="shared" si="2"/>
        <v>1405</v>
      </c>
      <c r="V28" s="1503">
        <f>SUM(V4:V9)</f>
        <v>526149161</v>
      </c>
      <c r="W28" s="1505" t="s">
        <v>2011</v>
      </c>
    </row>
    <row r="29" spans="1:23" ht="11.25" hidden="1" customHeight="1">
      <c r="B29" s="308"/>
      <c r="C29" s="308"/>
      <c r="D29" s="308"/>
      <c r="E29" s="308"/>
      <c r="L29" s="1430"/>
      <c r="M29" s="423">
        <v>8956590</v>
      </c>
      <c r="N29" s="423">
        <v>12790865</v>
      </c>
      <c r="O29" s="423">
        <v>7530412</v>
      </c>
      <c r="P29" s="1290">
        <v>12268846</v>
      </c>
      <c r="Q29" s="1290">
        <v>22834951</v>
      </c>
      <c r="R29" s="1290">
        <v>13425008</v>
      </c>
      <c r="S29" s="1290">
        <v>829604</v>
      </c>
      <c r="V29" s="6">
        <v>158337093</v>
      </c>
    </row>
    <row r="30" spans="1:23" ht="8.25" customHeight="1"/>
    <row r="31" spans="1:23" ht="12.75" customHeight="1">
      <c r="K31" s="1290"/>
      <c r="L31" s="1290"/>
      <c r="V31" s="1290"/>
      <c r="W31" s="1290"/>
    </row>
    <row r="32" spans="1:23" s="143" customFormat="1" ht="18" customHeight="1">
      <c r="A32" s="142">
        <v>140</v>
      </c>
      <c r="B32" s="1465"/>
      <c r="C32" s="1465"/>
      <c r="D32" s="1465"/>
      <c r="E32" s="1465"/>
      <c r="F32" s="1465"/>
      <c r="G32" s="1465"/>
      <c r="H32" s="1465"/>
      <c r="I32" s="1465"/>
      <c r="J32" s="1465"/>
      <c r="K32" s="256">
        <v>141</v>
      </c>
      <c r="L32" s="142">
        <v>142</v>
      </c>
      <c r="M32" s="1465"/>
      <c r="N32" s="1465"/>
      <c r="O32" s="1465"/>
      <c r="P32" s="1465"/>
      <c r="Q32" s="1465"/>
      <c r="R32" s="1465"/>
      <c r="S32" s="1465"/>
      <c r="T32" s="1465"/>
      <c r="U32" s="1465"/>
      <c r="W32" s="256">
        <v>143</v>
      </c>
    </row>
  </sheetData>
  <mergeCells count="5">
    <mergeCell ref="A1:E1"/>
    <mergeCell ref="A2:E2"/>
    <mergeCell ref="I2:K2"/>
    <mergeCell ref="L2:P2"/>
    <mergeCell ref="V2:W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orientation="portrait" r:id="rId1"/>
  <headerFooter alignWithMargins="0"/>
  <colBreaks count="2" manualBreakCount="2">
    <brk id="11" max="31" man="1"/>
    <brk id="17" max="31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8" tint="0.39997558519241921"/>
  </sheetPr>
  <dimension ref="A1:J37"/>
  <sheetViews>
    <sheetView view="pageBreakPreview" zoomScaleNormal="100" zoomScaleSheetLayoutView="100" workbookViewId="0">
      <pane ySplit="3" topLeftCell="A10" activePane="bottomLeft" state="frozen"/>
      <selection activeCell="D22" sqref="D22"/>
      <selection pane="bottomLeft" activeCell="D22" sqref="D22"/>
    </sheetView>
  </sheetViews>
  <sheetFormatPr defaultRowHeight="11.25"/>
  <cols>
    <col min="1" max="1" width="12.125" style="6" customWidth="1"/>
    <col min="2" max="2" width="17.5" style="1290" customWidth="1"/>
    <col min="3" max="3" width="17.5" style="6" customWidth="1"/>
    <col min="4" max="5" width="17.5" style="958" customWidth="1"/>
    <col min="6" max="6" width="16.625" style="958" customWidth="1"/>
    <col min="7" max="9" width="16.625" style="6" customWidth="1"/>
    <col min="10" max="10" width="14.5" style="6" customWidth="1"/>
    <col min="11" max="256" width="9" style="6"/>
    <col min="257" max="257" width="12.125" style="6" customWidth="1"/>
    <col min="258" max="261" width="17.5" style="6" customWidth="1"/>
    <col min="262" max="265" width="16.625" style="6" customWidth="1"/>
    <col min="266" max="266" width="14.5" style="6" customWidth="1"/>
    <col min="267" max="512" width="9" style="6"/>
    <col min="513" max="513" width="12.125" style="6" customWidth="1"/>
    <col min="514" max="517" width="17.5" style="6" customWidth="1"/>
    <col min="518" max="521" width="16.625" style="6" customWidth="1"/>
    <col min="522" max="522" width="14.5" style="6" customWidth="1"/>
    <col min="523" max="768" width="9" style="6"/>
    <col min="769" max="769" width="12.125" style="6" customWidth="1"/>
    <col min="770" max="773" width="17.5" style="6" customWidth="1"/>
    <col min="774" max="777" width="16.625" style="6" customWidth="1"/>
    <col min="778" max="778" width="14.5" style="6" customWidth="1"/>
    <col min="779" max="1024" width="9" style="6"/>
    <col min="1025" max="1025" width="12.125" style="6" customWidth="1"/>
    <col min="1026" max="1029" width="17.5" style="6" customWidth="1"/>
    <col min="1030" max="1033" width="16.625" style="6" customWidth="1"/>
    <col min="1034" max="1034" width="14.5" style="6" customWidth="1"/>
    <col min="1035" max="1280" width="9" style="6"/>
    <col min="1281" max="1281" width="12.125" style="6" customWidth="1"/>
    <col min="1282" max="1285" width="17.5" style="6" customWidth="1"/>
    <col min="1286" max="1289" width="16.625" style="6" customWidth="1"/>
    <col min="1290" max="1290" width="14.5" style="6" customWidth="1"/>
    <col min="1291" max="1536" width="9" style="6"/>
    <col min="1537" max="1537" width="12.125" style="6" customWidth="1"/>
    <col min="1538" max="1541" width="17.5" style="6" customWidth="1"/>
    <col min="1542" max="1545" width="16.625" style="6" customWidth="1"/>
    <col min="1546" max="1546" width="14.5" style="6" customWidth="1"/>
    <col min="1547" max="1792" width="9" style="6"/>
    <col min="1793" max="1793" width="12.125" style="6" customWidth="1"/>
    <col min="1794" max="1797" width="17.5" style="6" customWidth="1"/>
    <col min="1798" max="1801" width="16.625" style="6" customWidth="1"/>
    <col min="1802" max="1802" width="14.5" style="6" customWidth="1"/>
    <col min="1803" max="2048" width="9" style="6"/>
    <col min="2049" max="2049" width="12.125" style="6" customWidth="1"/>
    <col min="2050" max="2053" width="17.5" style="6" customWidth="1"/>
    <col min="2054" max="2057" width="16.625" style="6" customWidth="1"/>
    <col min="2058" max="2058" width="14.5" style="6" customWidth="1"/>
    <col min="2059" max="2304" width="9" style="6"/>
    <col min="2305" max="2305" width="12.125" style="6" customWidth="1"/>
    <col min="2306" max="2309" width="17.5" style="6" customWidth="1"/>
    <col min="2310" max="2313" width="16.625" style="6" customWidth="1"/>
    <col min="2314" max="2314" width="14.5" style="6" customWidth="1"/>
    <col min="2315" max="2560" width="9" style="6"/>
    <col min="2561" max="2561" width="12.125" style="6" customWidth="1"/>
    <col min="2562" max="2565" width="17.5" style="6" customWidth="1"/>
    <col min="2566" max="2569" width="16.625" style="6" customWidth="1"/>
    <col min="2570" max="2570" width="14.5" style="6" customWidth="1"/>
    <col min="2571" max="2816" width="9" style="6"/>
    <col min="2817" max="2817" width="12.125" style="6" customWidth="1"/>
    <col min="2818" max="2821" width="17.5" style="6" customWidth="1"/>
    <col min="2822" max="2825" width="16.625" style="6" customWidth="1"/>
    <col min="2826" max="2826" width="14.5" style="6" customWidth="1"/>
    <col min="2827" max="3072" width="9" style="6"/>
    <col min="3073" max="3073" width="12.125" style="6" customWidth="1"/>
    <col min="3074" max="3077" width="17.5" style="6" customWidth="1"/>
    <col min="3078" max="3081" width="16.625" style="6" customWidth="1"/>
    <col min="3082" max="3082" width="14.5" style="6" customWidth="1"/>
    <col min="3083" max="3328" width="9" style="6"/>
    <col min="3329" max="3329" width="12.125" style="6" customWidth="1"/>
    <col min="3330" max="3333" width="17.5" style="6" customWidth="1"/>
    <col min="3334" max="3337" width="16.625" style="6" customWidth="1"/>
    <col min="3338" max="3338" width="14.5" style="6" customWidth="1"/>
    <col min="3339" max="3584" width="9" style="6"/>
    <col min="3585" max="3585" width="12.125" style="6" customWidth="1"/>
    <col min="3586" max="3589" width="17.5" style="6" customWidth="1"/>
    <col min="3590" max="3593" width="16.625" style="6" customWidth="1"/>
    <col min="3594" max="3594" width="14.5" style="6" customWidth="1"/>
    <col min="3595" max="3840" width="9" style="6"/>
    <col min="3841" max="3841" width="12.125" style="6" customWidth="1"/>
    <col min="3842" max="3845" width="17.5" style="6" customWidth="1"/>
    <col min="3846" max="3849" width="16.625" style="6" customWidth="1"/>
    <col min="3850" max="3850" width="14.5" style="6" customWidth="1"/>
    <col min="3851" max="4096" width="9" style="6"/>
    <col min="4097" max="4097" width="12.125" style="6" customWidth="1"/>
    <col min="4098" max="4101" width="17.5" style="6" customWidth="1"/>
    <col min="4102" max="4105" width="16.625" style="6" customWidth="1"/>
    <col min="4106" max="4106" width="14.5" style="6" customWidth="1"/>
    <col min="4107" max="4352" width="9" style="6"/>
    <col min="4353" max="4353" width="12.125" style="6" customWidth="1"/>
    <col min="4354" max="4357" width="17.5" style="6" customWidth="1"/>
    <col min="4358" max="4361" width="16.625" style="6" customWidth="1"/>
    <col min="4362" max="4362" width="14.5" style="6" customWidth="1"/>
    <col min="4363" max="4608" width="9" style="6"/>
    <col min="4609" max="4609" width="12.125" style="6" customWidth="1"/>
    <col min="4610" max="4613" width="17.5" style="6" customWidth="1"/>
    <col min="4614" max="4617" width="16.625" style="6" customWidth="1"/>
    <col min="4618" max="4618" width="14.5" style="6" customWidth="1"/>
    <col min="4619" max="4864" width="9" style="6"/>
    <col min="4865" max="4865" width="12.125" style="6" customWidth="1"/>
    <col min="4866" max="4869" width="17.5" style="6" customWidth="1"/>
    <col min="4870" max="4873" width="16.625" style="6" customWidth="1"/>
    <col min="4874" max="4874" width="14.5" style="6" customWidth="1"/>
    <col min="4875" max="5120" width="9" style="6"/>
    <col min="5121" max="5121" width="12.125" style="6" customWidth="1"/>
    <col min="5122" max="5125" width="17.5" style="6" customWidth="1"/>
    <col min="5126" max="5129" width="16.625" style="6" customWidth="1"/>
    <col min="5130" max="5130" width="14.5" style="6" customWidth="1"/>
    <col min="5131" max="5376" width="9" style="6"/>
    <col min="5377" max="5377" width="12.125" style="6" customWidth="1"/>
    <col min="5378" max="5381" width="17.5" style="6" customWidth="1"/>
    <col min="5382" max="5385" width="16.625" style="6" customWidth="1"/>
    <col min="5386" max="5386" width="14.5" style="6" customWidth="1"/>
    <col min="5387" max="5632" width="9" style="6"/>
    <col min="5633" max="5633" width="12.125" style="6" customWidth="1"/>
    <col min="5634" max="5637" width="17.5" style="6" customWidth="1"/>
    <col min="5638" max="5641" width="16.625" style="6" customWidth="1"/>
    <col min="5642" max="5642" width="14.5" style="6" customWidth="1"/>
    <col min="5643" max="5888" width="9" style="6"/>
    <col min="5889" max="5889" width="12.125" style="6" customWidth="1"/>
    <col min="5890" max="5893" width="17.5" style="6" customWidth="1"/>
    <col min="5894" max="5897" width="16.625" style="6" customWidth="1"/>
    <col min="5898" max="5898" width="14.5" style="6" customWidth="1"/>
    <col min="5899" max="6144" width="9" style="6"/>
    <col min="6145" max="6145" width="12.125" style="6" customWidth="1"/>
    <col min="6146" max="6149" width="17.5" style="6" customWidth="1"/>
    <col min="6150" max="6153" width="16.625" style="6" customWidth="1"/>
    <col min="6154" max="6154" width="14.5" style="6" customWidth="1"/>
    <col min="6155" max="6400" width="9" style="6"/>
    <col min="6401" max="6401" width="12.125" style="6" customWidth="1"/>
    <col min="6402" max="6405" width="17.5" style="6" customWidth="1"/>
    <col min="6406" max="6409" width="16.625" style="6" customWidth="1"/>
    <col min="6410" max="6410" width="14.5" style="6" customWidth="1"/>
    <col min="6411" max="6656" width="9" style="6"/>
    <col min="6657" max="6657" width="12.125" style="6" customWidth="1"/>
    <col min="6658" max="6661" width="17.5" style="6" customWidth="1"/>
    <col min="6662" max="6665" width="16.625" style="6" customWidth="1"/>
    <col min="6666" max="6666" width="14.5" style="6" customWidth="1"/>
    <col min="6667" max="6912" width="9" style="6"/>
    <col min="6913" max="6913" width="12.125" style="6" customWidth="1"/>
    <col min="6914" max="6917" width="17.5" style="6" customWidth="1"/>
    <col min="6918" max="6921" width="16.625" style="6" customWidth="1"/>
    <col min="6922" max="6922" width="14.5" style="6" customWidth="1"/>
    <col min="6923" max="7168" width="9" style="6"/>
    <col min="7169" max="7169" width="12.125" style="6" customWidth="1"/>
    <col min="7170" max="7173" width="17.5" style="6" customWidth="1"/>
    <col min="7174" max="7177" width="16.625" style="6" customWidth="1"/>
    <col min="7178" max="7178" width="14.5" style="6" customWidth="1"/>
    <col min="7179" max="7424" width="9" style="6"/>
    <col min="7425" max="7425" width="12.125" style="6" customWidth="1"/>
    <col min="7426" max="7429" width="17.5" style="6" customWidth="1"/>
    <col min="7430" max="7433" width="16.625" style="6" customWidth="1"/>
    <col min="7434" max="7434" width="14.5" style="6" customWidth="1"/>
    <col min="7435" max="7680" width="9" style="6"/>
    <col min="7681" max="7681" width="12.125" style="6" customWidth="1"/>
    <col min="7682" max="7685" width="17.5" style="6" customWidth="1"/>
    <col min="7686" max="7689" width="16.625" style="6" customWidth="1"/>
    <col min="7690" max="7690" width="14.5" style="6" customWidth="1"/>
    <col min="7691" max="7936" width="9" style="6"/>
    <col min="7937" max="7937" width="12.125" style="6" customWidth="1"/>
    <col min="7938" max="7941" width="17.5" style="6" customWidth="1"/>
    <col min="7942" max="7945" width="16.625" style="6" customWidth="1"/>
    <col min="7946" max="7946" width="14.5" style="6" customWidth="1"/>
    <col min="7947" max="8192" width="9" style="6"/>
    <col min="8193" max="8193" width="12.125" style="6" customWidth="1"/>
    <col min="8194" max="8197" width="17.5" style="6" customWidth="1"/>
    <col min="8198" max="8201" width="16.625" style="6" customWidth="1"/>
    <col min="8202" max="8202" width="14.5" style="6" customWidth="1"/>
    <col min="8203" max="8448" width="9" style="6"/>
    <col min="8449" max="8449" width="12.125" style="6" customWidth="1"/>
    <col min="8450" max="8453" width="17.5" style="6" customWidth="1"/>
    <col min="8454" max="8457" width="16.625" style="6" customWidth="1"/>
    <col min="8458" max="8458" width="14.5" style="6" customWidth="1"/>
    <col min="8459" max="8704" width="9" style="6"/>
    <col min="8705" max="8705" width="12.125" style="6" customWidth="1"/>
    <col min="8706" max="8709" width="17.5" style="6" customWidth="1"/>
    <col min="8710" max="8713" width="16.625" style="6" customWidth="1"/>
    <col min="8714" max="8714" width="14.5" style="6" customWidth="1"/>
    <col min="8715" max="8960" width="9" style="6"/>
    <col min="8961" max="8961" width="12.125" style="6" customWidth="1"/>
    <col min="8962" max="8965" width="17.5" style="6" customWidth="1"/>
    <col min="8966" max="8969" width="16.625" style="6" customWidth="1"/>
    <col min="8970" max="8970" width="14.5" style="6" customWidth="1"/>
    <col min="8971" max="9216" width="9" style="6"/>
    <col min="9217" max="9217" width="12.125" style="6" customWidth="1"/>
    <col min="9218" max="9221" width="17.5" style="6" customWidth="1"/>
    <col min="9222" max="9225" width="16.625" style="6" customWidth="1"/>
    <col min="9226" max="9226" width="14.5" style="6" customWidth="1"/>
    <col min="9227" max="9472" width="9" style="6"/>
    <col min="9473" max="9473" width="12.125" style="6" customWidth="1"/>
    <col min="9474" max="9477" width="17.5" style="6" customWidth="1"/>
    <col min="9478" max="9481" width="16.625" style="6" customWidth="1"/>
    <col min="9482" max="9482" width="14.5" style="6" customWidth="1"/>
    <col min="9483" max="9728" width="9" style="6"/>
    <col min="9729" max="9729" width="12.125" style="6" customWidth="1"/>
    <col min="9730" max="9733" width="17.5" style="6" customWidth="1"/>
    <col min="9734" max="9737" width="16.625" style="6" customWidth="1"/>
    <col min="9738" max="9738" width="14.5" style="6" customWidth="1"/>
    <col min="9739" max="9984" width="9" style="6"/>
    <col min="9985" max="9985" width="12.125" style="6" customWidth="1"/>
    <col min="9986" max="9989" width="17.5" style="6" customWidth="1"/>
    <col min="9990" max="9993" width="16.625" style="6" customWidth="1"/>
    <col min="9994" max="9994" width="14.5" style="6" customWidth="1"/>
    <col min="9995" max="10240" width="9" style="6"/>
    <col min="10241" max="10241" width="12.125" style="6" customWidth="1"/>
    <col min="10242" max="10245" width="17.5" style="6" customWidth="1"/>
    <col min="10246" max="10249" width="16.625" style="6" customWidth="1"/>
    <col min="10250" max="10250" width="14.5" style="6" customWidth="1"/>
    <col min="10251" max="10496" width="9" style="6"/>
    <col min="10497" max="10497" width="12.125" style="6" customWidth="1"/>
    <col min="10498" max="10501" width="17.5" style="6" customWidth="1"/>
    <col min="10502" max="10505" width="16.625" style="6" customWidth="1"/>
    <col min="10506" max="10506" width="14.5" style="6" customWidth="1"/>
    <col min="10507" max="10752" width="9" style="6"/>
    <col min="10753" max="10753" width="12.125" style="6" customWidth="1"/>
    <col min="10754" max="10757" width="17.5" style="6" customWidth="1"/>
    <col min="10758" max="10761" width="16.625" style="6" customWidth="1"/>
    <col min="10762" max="10762" width="14.5" style="6" customWidth="1"/>
    <col min="10763" max="11008" width="9" style="6"/>
    <col min="11009" max="11009" width="12.125" style="6" customWidth="1"/>
    <col min="11010" max="11013" width="17.5" style="6" customWidth="1"/>
    <col min="11014" max="11017" width="16.625" style="6" customWidth="1"/>
    <col min="11018" max="11018" width="14.5" style="6" customWidth="1"/>
    <col min="11019" max="11264" width="9" style="6"/>
    <col min="11265" max="11265" width="12.125" style="6" customWidth="1"/>
    <col min="11266" max="11269" width="17.5" style="6" customWidth="1"/>
    <col min="11270" max="11273" width="16.625" style="6" customWidth="1"/>
    <col min="11274" max="11274" width="14.5" style="6" customWidth="1"/>
    <col min="11275" max="11520" width="9" style="6"/>
    <col min="11521" max="11521" width="12.125" style="6" customWidth="1"/>
    <col min="11522" max="11525" width="17.5" style="6" customWidth="1"/>
    <col min="11526" max="11529" width="16.625" style="6" customWidth="1"/>
    <col min="11530" max="11530" width="14.5" style="6" customWidth="1"/>
    <col min="11531" max="11776" width="9" style="6"/>
    <col min="11777" max="11777" width="12.125" style="6" customWidth="1"/>
    <col min="11778" max="11781" width="17.5" style="6" customWidth="1"/>
    <col min="11782" max="11785" width="16.625" style="6" customWidth="1"/>
    <col min="11786" max="11786" width="14.5" style="6" customWidth="1"/>
    <col min="11787" max="12032" width="9" style="6"/>
    <col min="12033" max="12033" width="12.125" style="6" customWidth="1"/>
    <col min="12034" max="12037" width="17.5" style="6" customWidth="1"/>
    <col min="12038" max="12041" width="16.625" style="6" customWidth="1"/>
    <col min="12042" max="12042" width="14.5" style="6" customWidth="1"/>
    <col min="12043" max="12288" width="9" style="6"/>
    <col min="12289" max="12289" width="12.125" style="6" customWidth="1"/>
    <col min="12290" max="12293" width="17.5" style="6" customWidth="1"/>
    <col min="12294" max="12297" width="16.625" style="6" customWidth="1"/>
    <col min="12298" max="12298" width="14.5" style="6" customWidth="1"/>
    <col min="12299" max="12544" width="9" style="6"/>
    <col min="12545" max="12545" width="12.125" style="6" customWidth="1"/>
    <col min="12546" max="12549" width="17.5" style="6" customWidth="1"/>
    <col min="12550" max="12553" width="16.625" style="6" customWidth="1"/>
    <col min="12554" max="12554" width="14.5" style="6" customWidth="1"/>
    <col min="12555" max="12800" width="9" style="6"/>
    <col min="12801" max="12801" width="12.125" style="6" customWidth="1"/>
    <col min="12802" max="12805" width="17.5" style="6" customWidth="1"/>
    <col min="12806" max="12809" width="16.625" style="6" customWidth="1"/>
    <col min="12810" max="12810" width="14.5" style="6" customWidth="1"/>
    <col min="12811" max="13056" width="9" style="6"/>
    <col min="13057" max="13057" width="12.125" style="6" customWidth="1"/>
    <col min="13058" max="13061" width="17.5" style="6" customWidth="1"/>
    <col min="13062" max="13065" width="16.625" style="6" customWidth="1"/>
    <col min="13066" max="13066" width="14.5" style="6" customWidth="1"/>
    <col min="13067" max="13312" width="9" style="6"/>
    <col min="13313" max="13313" width="12.125" style="6" customWidth="1"/>
    <col min="13314" max="13317" width="17.5" style="6" customWidth="1"/>
    <col min="13318" max="13321" width="16.625" style="6" customWidth="1"/>
    <col min="13322" max="13322" width="14.5" style="6" customWidth="1"/>
    <col min="13323" max="13568" width="9" style="6"/>
    <col min="13569" max="13569" width="12.125" style="6" customWidth="1"/>
    <col min="13570" max="13573" width="17.5" style="6" customWidth="1"/>
    <col min="13574" max="13577" width="16.625" style="6" customWidth="1"/>
    <col min="13578" max="13578" width="14.5" style="6" customWidth="1"/>
    <col min="13579" max="13824" width="9" style="6"/>
    <col min="13825" max="13825" width="12.125" style="6" customWidth="1"/>
    <col min="13826" max="13829" width="17.5" style="6" customWidth="1"/>
    <col min="13830" max="13833" width="16.625" style="6" customWidth="1"/>
    <col min="13834" max="13834" width="14.5" style="6" customWidth="1"/>
    <col min="13835" max="14080" width="9" style="6"/>
    <col min="14081" max="14081" width="12.125" style="6" customWidth="1"/>
    <col min="14082" max="14085" width="17.5" style="6" customWidth="1"/>
    <col min="14086" max="14089" width="16.625" style="6" customWidth="1"/>
    <col min="14090" max="14090" width="14.5" style="6" customWidth="1"/>
    <col min="14091" max="14336" width="9" style="6"/>
    <col min="14337" max="14337" width="12.125" style="6" customWidth="1"/>
    <col min="14338" max="14341" width="17.5" style="6" customWidth="1"/>
    <col min="14342" max="14345" width="16.625" style="6" customWidth="1"/>
    <col min="14346" max="14346" width="14.5" style="6" customWidth="1"/>
    <col min="14347" max="14592" width="9" style="6"/>
    <col min="14593" max="14593" width="12.125" style="6" customWidth="1"/>
    <col min="14594" max="14597" width="17.5" style="6" customWidth="1"/>
    <col min="14598" max="14601" width="16.625" style="6" customWidth="1"/>
    <col min="14602" max="14602" width="14.5" style="6" customWidth="1"/>
    <col min="14603" max="14848" width="9" style="6"/>
    <col min="14849" max="14849" width="12.125" style="6" customWidth="1"/>
    <col min="14850" max="14853" width="17.5" style="6" customWidth="1"/>
    <col min="14854" max="14857" width="16.625" style="6" customWidth="1"/>
    <col min="14858" max="14858" width="14.5" style="6" customWidth="1"/>
    <col min="14859" max="15104" width="9" style="6"/>
    <col min="15105" max="15105" width="12.125" style="6" customWidth="1"/>
    <col min="15106" max="15109" width="17.5" style="6" customWidth="1"/>
    <col min="15110" max="15113" width="16.625" style="6" customWidth="1"/>
    <col min="15114" max="15114" width="14.5" style="6" customWidth="1"/>
    <col min="15115" max="15360" width="9" style="6"/>
    <col min="15361" max="15361" width="12.125" style="6" customWidth="1"/>
    <col min="15362" max="15365" width="17.5" style="6" customWidth="1"/>
    <col min="15366" max="15369" width="16.625" style="6" customWidth="1"/>
    <col min="15370" max="15370" width="14.5" style="6" customWidth="1"/>
    <col min="15371" max="15616" width="9" style="6"/>
    <col min="15617" max="15617" width="12.125" style="6" customWidth="1"/>
    <col min="15618" max="15621" width="17.5" style="6" customWidth="1"/>
    <col min="15622" max="15625" width="16.625" style="6" customWidth="1"/>
    <col min="15626" max="15626" width="14.5" style="6" customWidth="1"/>
    <col min="15627" max="15872" width="9" style="6"/>
    <col min="15873" max="15873" width="12.125" style="6" customWidth="1"/>
    <col min="15874" max="15877" width="17.5" style="6" customWidth="1"/>
    <col min="15878" max="15881" width="16.625" style="6" customWidth="1"/>
    <col min="15882" max="15882" width="14.5" style="6" customWidth="1"/>
    <col min="15883" max="16128" width="9" style="6"/>
    <col min="16129" max="16129" width="12.125" style="6" customWidth="1"/>
    <col min="16130" max="16133" width="17.5" style="6" customWidth="1"/>
    <col min="16134" max="16137" width="16.625" style="6" customWidth="1"/>
    <col min="16138" max="16138" width="14.5" style="6" customWidth="1"/>
    <col min="16139" max="16384" width="9" style="6"/>
  </cols>
  <sheetData>
    <row r="1" spans="1:10" ht="31.5" customHeight="1">
      <c r="A1" s="2535" t="s">
        <v>2012</v>
      </c>
      <c r="B1" s="2535"/>
      <c r="C1" s="2535"/>
      <c r="D1" s="2535"/>
      <c r="E1" s="1506"/>
      <c r="F1" s="1507"/>
      <c r="G1" s="1508"/>
      <c r="H1" s="1508"/>
      <c r="I1" s="1508"/>
      <c r="J1" s="839"/>
    </row>
    <row r="2" spans="1:10" ht="33" customHeight="1">
      <c r="A2" s="2526" t="s">
        <v>2013</v>
      </c>
      <c r="B2" s="2526"/>
      <c r="C2" s="2526"/>
      <c r="D2" s="2526"/>
      <c r="E2" s="2526"/>
      <c r="F2" s="1509"/>
      <c r="G2" s="1510"/>
      <c r="H2" s="1510"/>
      <c r="I2" s="2536" t="s">
        <v>2014</v>
      </c>
      <c r="J2" s="2536"/>
    </row>
    <row r="3" spans="1:10" ht="29.25" customHeight="1">
      <c r="A3" s="1370" t="s">
        <v>1866</v>
      </c>
      <c r="B3" s="1371" t="s">
        <v>1867</v>
      </c>
      <c r="C3" s="1371" t="s">
        <v>1868</v>
      </c>
      <c r="D3" s="1371" t="s">
        <v>2015</v>
      </c>
      <c r="E3" s="1371" t="s">
        <v>2016</v>
      </c>
      <c r="F3" s="1371" t="s">
        <v>2017</v>
      </c>
      <c r="G3" s="1371" t="s">
        <v>2018</v>
      </c>
      <c r="H3" s="1371" t="s">
        <v>2019</v>
      </c>
      <c r="I3" s="1511" t="s">
        <v>2020</v>
      </c>
      <c r="J3" s="1372" t="s">
        <v>1874</v>
      </c>
    </row>
    <row r="4" spans="1:10" s="806" customFormat="1" ht="20.45" customHeight="1">
      <c r="A4" s="1087">
        <v>1961</v>
      </c>
      <c r="B4" s="1512">
        <v>1354665</v>
      </c>
      <c r="C4" s="1513"/>
      <c r="D4" s="1512">
        <v>2433469</v>
      </c>
      <c r="E4" s="1514"/>
      <c r="F4" s="1373">
        <v>31943</v>
      </c>
      <c r="G4" s="1373">
        <v>15684</v>
      </c>
      <c r="H4" s="1377"/>
      <c r="I4" s="1515">
        <v>3835761</v>
      </c>
      <c r="J4" s="1090">
        <v>1961</v>
      </c>
    </row>
    <row r="5" spans="1:10" s="806" customFormat="1" ht="20.45" customHeight="1">
      <c r="A5" s="202">
        <v>2004</v>
      </c>
      <c r="B5" s="1455">
        <v>5466721140.0880003</v>
      </c>
      <c r="C5" s="1455">
        <v>6535016625.2990007</v>
      </c>
      <c r="D5" s="1455">
        <v>336037327.03699994</v>
      </c>
      <c r="E5" s="1455">
        <v>10011334566.224001</v>
      </c>
      <c r="F5" s="1003">
        <v>283879820.94999999</v>
      </c>
      <c r="G5" s="1003">
        <v>154649377.377</v>
      </c>
      <c r="H5" s="1516">
        <v>489014414.74400002</v>
      </c>
      <c r="I5" s="1517">
        <v>23276653271.719006</v>
      </c>
      <c r="J5" s="210">
        <v>2004</v>
      </c>
    </row>
    <row r="6" spans="1:10" s="806" customFormat="1" ht="20.45" customHeight="1">
      <c r="A6" s="202">
        <v>2005</v>
      </c>
      <c r="B6" s="1455">
        <v>5767493514.2040005</v>
      </c>
      <c r="C6" s="1455">
        <v>7020625358.3610001</v>
      </c>
      <c r="D6" s="1455">
        <v>383467896.95099998</v>
      </c>
      <c r="E6" s="1455">
        <v>10540234952.282</v>
      </c>
      <c r="F6" s="1003">
        <v>304919304.41100001</v>
      </c>
      <c r="G6" s="1003">
        <v>168727451.61500001</v>
      </c>
      <c r="H6" s="1516">
        <v>567168866.91999996</v>
      </c>
      <c r="I6" s="1517">
        <v>24752637345</v>
      </c>
      <c r="J6" s="210">
        <v>2005</v>
      </c>
    </row>
    <row r="7" spans="1:10" s="806" customFormat="1" ht="20.45" customHeight="1">
      <c r="A7" s="202">
        <v>2006</v>
      </c>
      <c r="B7" s="1455">
        <v>6163640653.4940004</v>
      </c>
      <c r="C7" s="1455">
        <v>7618539340</v>
      </c>
      <c r="D7" s="1455">
        <v>371156624</v>
      </c>
      <c r="E7" s="1455">
        <v>11335905205</v>
      </c>
      <c r="F7" s="1003">
        <v>327995997</v>
      </c>
      <c r="G7" s="1003">
        <v>184370077</v>
      </c>
      <c r="H7" s="1516">
        <v>651095341.06299996</v>
      </c>
      <c r="I7" s="1517">
        <v>26652703237.556999</v>
      </c>
      <c r="J7" s="210">
        <v>2006</v>
      </c>
    </row>
    <row r="8" spans="1:10" s="806" customFormat="1" ht="20.45" customHeight="1">
      <c r="A8" s="202">
        <v>2007</v>
      </c>
      <c r="B8" s="1455">
        <v>6365005846.448</v>
      </c>
      <c r="C8" s="1455">
        <v>8030374517.0479994</v>
      </c>
      <c r="D8" s="1455">
        <v>409465882.39000005</v>
      </c>
      <c r="E8" s="1455">
        <v>12584835586.118</v>
      </c>
      <c r="F8" s="1003">
        <v>348729285.86699992</v>
      </c>
      <c r="G8" s="1003">
        <v>199695514.609</v>
      </c>
      <c r="H8" s="1516">
        <v>757883324.37800002</v>
      </c>
      <c r="I8" s="1517">
        <v>28695989956.858002</v>
      </c>
      <c r="J8" s="210">
        <v>2007</v>
      </c>
    </row>
    <row r="9" spans="1:10" s="806" customFormat="1" ht="20.45" customHeight="1">
      <c r="A9" s="202">
        <v>2008</v>
      </c>
      <c r="B9" s="1455">
        <v>6654217289.3909998</v>
      </c>
      <c r="C9" s="1455">
        <v>8274672801.1089993</v>
      </c>
      <c r="D9" s="1455">
        <v>454427465.02600008</v>
      </c>
      <c r="E9" s="1455">
        <v>13477191101.575001</v>
      </c>
      <c r="F9" s="1003">
        <v>375930913.16899991</v>
      </c>
      <c r="G9" s="1003">
        <v>206418500.21000001</v>
      </c>
      <c r="H9" s="1516">
        <v>885900130.45700002</v>
      </c>
      <c r="I9" s="1517">
        <v>30328758200.936996</v>
      </c>
      <c r="J9" s="210">
        <v>2008</v>
      </c>
    </row>
    <row r="10" spans="1:10" s="806" customFormat="1" ht="20.45" customHeight="1">
      <c r="A10" s="202">
        <v>2009</v>
      </c>
      <c r="B10" s="1455">
        <v>6801453931.4390001</v>
      </c>
      <c r="C10" s="1455">
        <v>8827082129.7319984</v>
      </c>
      <c r="D10" s="1455">
        <v>540273405.171</v>
      </c>
      <c r="E10" s="1455">
        <v>15270616921.153002</v>
      </c>
      <c r="F10" s="1003">
        <v>407448194.20800006</v>
      </c>
      <c r="G10" s="1003">
        <v>226430707.005</v>
      </c>
      <c r="H10" s="1516">
        <v>901714119.64900005</v>
      </c>
      <c r="I10" s="1517">
        <v>32975019408.357002</v>
      </c>
      <c r="J10" s="210">
        <v>2009</v>
      </c>
    </row>
    <row r="11" spans="1:10" s="806" customFormat="1" ht="20.45" customHeight="1">
      <c r="A11" s="202">
        <v>2010</v>
      </c>
      <c r="B11" s="1455">
        <v>7574768787.6890001</v>
      </c>
      <c r="C11" s="1455">
        <v>9637137528.4449997</v>
      </c>
      <c r="D11" s="1455">
        <v>650061293.58999991</v>
      </c>
      <c r="E11" s="1455">
        <v>17830665027.187</v>
      </c>
      <c r="F11" s="1003">
        <v>453201035.29100001</v>
      </c>
      <c r="G11" s="1003">
        <v>250009505.63200003</v>
      </c>
      <c r="H11" s="1516">
        <v>994227830.60800004</v>
      </c>
      <c r="I11" s="1517">
        <v>37390071008.442001</v>
      </c>
      <c r="J11" s="210">
        <v>2010</v>
      </c>
    </row>
    <row r="12" spans="1:10" s="806" customFormat="1" ht="20.45" customHeight="1">
      <c r="A12" s="202">
        <v>2011</v>
      </c>
      <c r="B12" s="1455">
        <v>7621964091.7480001</v>
      </c>
      <c r="C12" s="1455">
        <v>10118763673.417</v>
      </c>
      <c r="D12" s="1455">
        <v>712750750.28299999</v>
      </c>
      <c r="E12" s="1455">
        <v>20428280261.245003</v>
      </c>
      <c r="F12" s="1003">
        <v>479851320.25399995</v>
      </c>
      <c r="G12" s="1003">
        <v>274238525.995</v>
      </c>
      <c r="H12" s="1516">
        <v>1011202798.2539999</v>
      </c>
      <c r="I12" s="1516">
        <v>40647051421.195999</v>
      </c>
      <c r="J12" s="210">
        <v>2011</v>
      </c>
    </row>
    <row r="13" spans="1:10" s="806" customFormat="1" ht="20.45" customHeight="1">
      <c r="A13" s="202">
        <v>2012</v>
      </c>
      <c r="B13" s="1455">
        <v>8099666224.2680006</v>
      </c>
      <c r="C13" s="1455">
        <v>11428849502.618999</v>
      </c>
      <c r="D13" s="1455">
        <v>855546882.62100005</v>
      </c>
      <c r="E13" s="1455">
        <v>23959881861.435005</v>
      </c>
      <c r="F13" s="1003">
        <v>548102426.82799995</v>
      </c>
      <c r="G13" s="1003">
        <v>312298566.54000002</v>
      </c>
      <c r="H13" s="1516">
        <v>1033474500.8519998</v>
      </c>
      <c r="I13" s="1003">
        <v>46237819965.163002</v>
      </c>
      <c r="J13" s="210">
        <v>2012</v>
      </c>
    </row>
    <row r="14" spans="1:10" s="806" customFormat="1" ht="20.45" customHeight="1">
      <c r="A14" s="202">
        <v>2013</v>
      </c>
      <c r="B14" s="1455">
        <v>8359482143.4089985</v>
      </c>
      <c r="C14" s="1455">
        <v>12466201557.640999</v>
      </c>
      <c r="D14" s="1455">
        <v>921824186.3900001</v>
      </c>
      <c r="E14" s="1455">
        <v>26723313243.970997</v>
      </c>
      <c r="F14" s="1003">
        <v>630970912.55299997</v>
      </c>
      <c r="G14" s="1003">
        <v>338753963.96399999</v>
      </c>
      <c r="H14" s="1516">
        <v>1047827077.6329998</v>
      </c>
      <c r="I14" s="1003">
        <v>50488373085.560997</v>
      </c>
      <c r="J14" s="210">
        <v>2013</v>
      </c>
    </row>
    <row r="15" spans="1:10" s="806" customFormat="1" ht="20.45" customHeight="1">
      <c r="A15" s="202">
        <v>2014</v>
      </c>
      <c r="B15" s="1455">
        <v>8066376736.6670008</v>
      </c>
      <c r="C15" s="1455">
        <v>13073321415.502998</v>
      </c>
      <c r="D15" s="1455">
        <v>849078687.16199994</v>
      </c>
      <c r="E15" s="1455">
        <v>29116998686.377998</v>
      </c>
      <c r="F15" s="1003">
        <v>686214232.97099996</v>
      </c>
      <c r="G15" s="1003">
        <v>365234261.90399998</v>
      </c>
      <c r="H15" s="1516">
        <v>986847399.19699991</v>
      </c>
      <c r="I15" s="1003">
        <v>53144071419.781998</v>
      </c>
      <c r="J15" s="210">
        <v>2014</v>
      </c>
    </row>
    <row r="16" spans="1:10" s="806" customFormat="1" ht="20.45" customHeight="1">
      <c r="A16" s="202">
        <v>2015</v>
      </c>
      <c r="B16" s="1455">
        <v>8116164990.2609997</v>
      </c>
      <c r="C16" s="1455">
        <v>13526415520.216999</v>
      </c>
      <c r="D16" s="1455">
        <v>870691773.27400017</v>
      </c>
      <c r="E16" s="1455">
        <v>29382565884.595997</v>
      </c>
      <c r="F16" s="1003">
        <v>742907237.15499985</v>
      </c>
      <c r="G16" s="1003">
        <v>378803713.97500008</v>
      </c>
      <c r="H16" s="1516">
        <v>946136976.00800002</v>
      </c>
      <c r="I16" s="1003">
        <v>53963686067.486008</v>
      </c>
      <c r="J16" s="210">
        <v>2015</v>
      </c>
    </row>
    <row r="17" spans="1:10" s="806" customFormat="1" ht="20.45" customHeight="1">
      <c r="A17" s="202">
        <v>2016</v>
      </c>
      <c r="B17" s="1455">
        <v>8270443259</v>
      </c>
      <c r="C17" s="1455">
        <v>14164678060</v>
      </c>
      <c r="D17" s="1455">
        <v>900914372</v>
      </c>
      <c r="E17" s="1455">
        <v>29866595242</v>
      </c>
      <c r="F17" s="1003">
        <v>786031602</v>
      </c>
      <c r="G17" s="1003">
        <v>392456597</v>
      </c>
      <c r="H17" s="1516">
        <v>906403930</v>
      </c>
      <c r="I17" s="1003">
        <v>55287523060</v>
      </c>
      <c r="J17" s="210">
        <v>2016</v>
      </c>
    </row>
    <row r="18" spans="1:10" s="806" customFormat="1" ht="20.45" customHeight="1">
      <c r="A18" s="202">
        <v>2017</v>
      </c>
      <c r="B18" s="1455">
        <v>7437258827</v>
      </c>
      <c r="C18" s="1455">
        <v>14515430182</v>
      </c>
      <c r="D18" s="1455">
        <v>857124037</v>
      </c>
      <c r="E18" s="1455">
        <v>30715446368</v>
      </c>
      <c r="F18" s="1003">
        <v>820634504</v>
      </c>
      <c r="G18" s="1003">
        <v>403630974</v>
      </c>
      <c r="H18" s="1516">
        <v>864485918</v>
      </c>
      <c r="I18" s="1003">
        <v>55614010810</v>
      </c>
      <c r="J18" s="210">
        <v>2017</v>
      </c>
    </row>
    <row r="19" spans="1:10" s="806" customFormat="1" ht="20.45" customHeight="1">
      <c r="A19" s="220">
        <v>2018</v>
      </c>
      <c r="B19" s="1457">
        <v>7790409259</v>
      </c>
      <c r="C19" s="1457">
        <v>15198335856</v>
      </c>
      <c r="D19" s="1457">
        <v>903498217</v>
      </c>
      <c r="E19" s="1457">
        <v>31191485295</v>
      </c>
      <c r="F19" s="1003">
        <v>877588497</v>
      </c>
      <c r="G19" s="1003">
        <v>407555748</v>
      </c>
      <c r="H19" s="1003">
        <v>848713533</v>
      </c>
      <c r="I19" s="1017">
        <v>57217586406</v>
      </c>
      <c r="J19" s="224">
        <v>2018</v>
      </c>
    </row>
    <row r="20" spans="1:10" s="806" customFormat="1" ht="20.45" customHeight="1">
      <c r="A20" s="1093">
        <v>1</v>
      </c>
      <c r="B20" s="1518">
        <v>721839395</v>
      </c>
      <c r="C20" s="1518">
        <v>1499596707</v>
      </c>
      <c r="D20" s="1518">
        <v>95148716</v>
      </c>
      <c r="E20" s="1518">
        <v>2925769555</v>
      </c>
      <c r="F20" s="1484">
        <v>87688401</v>
      </c>
      <c r="G20" s="1484">
        <v>36508942</v>
      </c>
      <c r="H20" s="1519">
        <v>158026533</v>
      </c>
      <c r="I20" s="1484">
        <v>5524578249</v>
      </c>
      <c r="J20" s="1096">
        <v>1</v>
      </c>
    </row>
    <row r="21" spans="1:10" s="806" customFormat="1" ht="20.45" customHeight="1">
      <c r="A21" s="202">
        <v>2</v>
      </c>
      <c r="B21" s="1455">
        <v>739366146</v>
      </c>
      <c r="C21" s="1455">
        <v>1512490218</v>
      </c>
      <c r="D21" s="1455">
        <v>93206282</v>
      </c>
      <c r="E21" s="1455">
        <v>2685521866</v>
      </c>
      <c r="F21" s="1003">
        <v>91873517</v>
      </c>
      <c r="G21" s="1003">
        <v>36134449</v>
      </c>
      <c r="H21" s="1516">
        <v>168066108</v>
      </c>
      <c r="I21" s="1003">
        <v>5326658587</v>
      </c>
      <c r="J21" s="210">
        <v>2</v>
      </c>
    </row>
    <row r="22" spans="1:10" s="806" customFormat="1" ht="20.45" customHeight="1">
      <c r="A22" s="202">
        <v>3</v>
      </c>
      <c r="B22" s="1455">
        <v>565797021</v>
      </c>
      <c r="C22" s="1455">
        <v>1136611946</v>
      </c>
      <c r="D22" s="1455">
        <v>76406409</v>
      </c>
      <c r="E22" s="1455">
        <v>2312707793</v>
      </c>
      <c r="F22" s="1003">
        <v>75518683</v>
      </c>
      <c r="G22" s="1003">
        <v>33755637</v>
      </c>
      <c r="H22" s="1516">
        <v>109177490</v>
      </c>
      <c r="I22" s="1003">
        <v>4309974979</v>
      </c>
      <c r="J22" s="210">
        <v>3</v>
      </c>
    </row>
    <row r="23" spans="1:10" s="806" customFormat="1" ht="20.45" customHeight="1">
      <c r="A23" s="202">
        <v>4</v>
      </c>
      <c r="B23" s="1455">
        <v>587069399</v>
      </c>
      <c r="C23" s="1455">
        <v>1000661447</v>
      </c>
      <c r="D23" s="1455">
        <v>61310311</v>
      </c>
      <c r="E23" s="1455">
        <v>2249708970</v>
      </c>
      <c r="F23" s="1003">
        <v>68235521</v>
      </c>
      <c r="G23" s="1003">
        <v>34350129</v>
      </c>
      <c r="H23" s="1516">
        <v>64489491</v>
      </c>
      <c r="I23" s="1003">
        <v>4065825269</v>
      </c>
      <c r="J23" s="210">
        <v>4</v>
      </c>
    </row>
    <row r="24" spans="1:10" s="806" customFormat="1" ht="20.45" customHeight="1">
      <c r="A24" s="202">
        <v>5</v>
      </c>
      <c r="B24" s="1455">
        <v>528194417</v>
      </c>
      <c r="C24" s="1455">
        <v>951856502</v>
      </c>
      <c r="D24" s="1455">
        <v>51129918</v>
      </c>
      <c r="E24" s="1455">
        <v>2254813948</v>
      </c>
      <c r="F24" s="1003">
        <v>57460421</v>
      </c>
      <c r="G24" s="1003">
        <v>32778079</v>
      </c>
      <c r="H24" s="1516">
        <v>43212168</v>
      </c>
      <c r="I24" s="1003">
        <v>3919445453</v>
      </c>
      <c r="J24" s="210">
        <v>5</v>
      </c>
    </row>
    <row r="25" spans="1:10" s="806" customFormat="1" ht="20.45" customHeight="1">
      <c r="A25" s="202">
        <v>6</v>
      </c>
      <c r="B25" s="1455">
        <v>560090303</v>
      </c>
      <c r="C25" s="1455">
        <v>1184576947</v>
      </c>
      <c r="D25" s="1455">
        <v>68520647</v>
      </c>
      <c r="E25" s="1455">
        <v>2715682918</v>
      </c>
      <c r="F25" s="1003">
        <v>59556060</v>
      </c>
      <c r="G25" s="1003">
        <v>32595411</v>
      </c>
      <c r="H25" s="1516">
        <v>30118170</v>
      </c>
      <c r="I25" s="1003">
        <v>4651140457</v>
      </c>
      <c r="J25" s="210">
        <v>6</v>
      </c>
    </row>
    <row r="26" spans="1:10" s="806" customFormat="1" ht="20.45" customHeight="1">
      <c r="A26" s="202">
        <v>7</v>
      </c>
      <c r="B26" s="1455">
        <v>677098067</v>
      </c>
      <c r="C26" s="1455">
        <v>1477649859</v>
      </c>
      <c r="D26" s="1455">
        <v>84111099</v>
      </c>
      <c r="E26" s="1455">
        <v>2963120688</v>
      </c>
      <c r="F26" s="1003">
        <v>62583086</v>
      </c>
      <c r="G26" s="1003">
        <v>31665573</v>
      </c>
      <c r="H26" s="1516">
        <v>26783270</v>
      </c>
      <c r="I26" s="1003">
        <v>5323011643</v>
      </c>
      <c r="J26" s="210">
        <v>7</v>
      </c>
    </row>
    <row r="27" spans="1:10" s="806" customFormat="1" ht="20.45" customHeight="1">
      <c r="A27" s="202">
        <v>8</v>
      </c>
      <c r="B27" s="1455">
        <v>1074220532</v>
      </c>
      <c r="C27" s="1455">
        <v>1722708310</v>
      </c>
      <c r="D27" s="1455">
        <v>89481058</v>
      </c>
      <c r="E27" s="1455">
        <v>2953300618</v>
      </c>
      <c r="F27" s="1003">
        <v>83108832</v>
      </c>
      <c r="G27" s="1003">
        <v>32668503</v>
      </c>
      <c r="H27" s="1516">
        <v>25093375</v>
      </c>
      <c r="I27" s="1003">
        <v>5980581228</v>
      </c>
      <c r="J27" s="210">
        <v>8</v>
      </c>
    </row>
    <row r="28" spans="1:10" s="806" customFormat="1" ht="20.45" customHeight="1">
      <c r="A28" s="202">
        <v>9</v>
      </c>
      <c r="B28" s="1455">
        <v>605363076</v>
      </c>
      <c r="C28" s="1455">
        <v>1285387794</v>
      </c>
      <c r="D28" s="1455">
        <v>74964801</v>
      </c>
      <c r="E28" s="1455">
        <v>2289751870</v>
      </c>
      <c r="F28" s="1003">
        <v>72851379</v>
      </c>
      <c r="G28" s="1003">
        <v>33012037</v>
      </c>
      <c r="H28" s="1516">
        <v>20520618</v>
      </c>
      <c r="I28" s="1003">
        <v>4381851575</v>
      </c>
      <c r="J28" s="210">
        <v>9</v>
      </c>
    </row>
    <row r="29" spans="1:10" s="806" customFormat="1" ht="20.45" customHeight="1">
      <c r="A29" s="202">
        <v>10</v>
      </c>
      <c r="B29" s="1455">
        <v>518093460</v>
      </c>
      <c r="C29" s="1455">
        <v>955724273</v>
      </c>
      <c r="D29" s="1455">
        <v>50322575</v>
      </c>
      <c r="E29" s="1455">
        <v>2226162520</v>
      </c>
      <c r="F29" s="1003">
        <v>60752904</v>
      </c>
      <c r="G29" s="1003">
        <v>33663433</v>
      </c>
      <c r="H29" s="1516">
        <v>28381961</v>
      </c>
      <c r="I29" s="1003">
        <v>3873101126</v>
      </c>
      <c r="J29" s="210">
        <v>10</v>
      </c>
    </row>
    <row r="30" spans="1:10" s="806" customFormat="1" ht="20.45" customHeight="1">
      <c r="A30" s="202">
        <v>11</v>
      </c>
      <c r="B30" s="1455">
        <v>580543463</v>
      </c>
      <c r="C30" s="1455">
        <v>1120855398</v>
      </c>
      <c r="D30" s="1455">
        <v>68658406</v>
      </c>
      <c r="E30" s="1455">
        <v>2756247147</v>
      </c>
      <c r="F30" s="1003">
        <v>78286849</v>
      </c>
      <c r="G30" s="1003">
        <v>35059684</v>
      </c>
      <c r="H30" s="1516">
        <v>63473796</v>
      </c>
      <c r="I30" s="1003">
        <v>4703124745</v>
      </c>
      <c r="J30" s="210">
        <v>11</v>
      </c>
    </row>
    <row r="31" spans="1:10" s="806" customFormat="1" ht="20.45" customHeight="1">
      <c r="A31" s="987">
        <v>12</v>
      </c>
      <c r="B31" s="1460">
        <v>632733980</v>
      </c>
      <c r="C31" s="1460">
        <v>1350216455</v>
      </c>
      <c r="D31" s="1460">
        <v>90237995</v>
      </c>
      <c r="E31" s="1460">
        <v>2858697402</v>
      </c>
      <c r="F31" s="1486">
        <v>79672842</v>
      </c>
      <c r="G31" s="1486">
        <v>35363870</v>
      </c>
      <c r="H31" s="1520">
        <v>111370551</v>
      </c>
      <c r="I31" s="1486">
        <v>5158293094</v>
      </c>
      <c r="J31" s="993">
        <v>12</v>
      </c>
    </row>
    <row r="32" spans="1:10" ht="18" customHeight="1">
      <c r="D32" s="1290"/>
      <c r="E32" s="1290"/>
      <c r="F32" s="1290"/>
    </row>
    <row r="33" spans="1:10" s="360" customFormat="1" ht="14.25" customHeight="1">
      <c r="A33" s="142">
        <v>144</v>
      </c>
      <c r="B33" s="1465"/>
      <c r="C33" s="143"/>
      <c r="D33" s="1465"/>
      <c r="E33" s="1465"/>
      <c r="F33" s="1465"/>
      <c r="G33" s="143"/>
      <c r="H33" s="143"/>
      <c r="I33" s="143"/>
      <c r="J33" s="256">
        <v>145</v>
      </c>
    </row>
    <row r="34" spans="1:10" ht="12" customHeight="1">
      <c r="D34" s="1290"/>
      <c r="E34" s="1290"/>
      <c r="F34" s="1290"/>
    </row>
    <row r="35" spans="1:10" ht="12" customHeight="1">
      <c r="D35" s="1290"/>
      <c r="E35" s="1290"/>
      <c r="F35" s="1290"/>
    </row>
    <row r="36" spans="1:10" ht="12" customHeight="1">
      <c r="D36" s="1290"/>
      <c r="E36" s="1290"/>
      <c r="F36" s="1290"/>
    </row>
    <row r="37" spans="1:10" ht="12" customHeight="1"/>
  </sheetData>
  <mergeCells count="3">
    <mergeCell ref="A1:D1"/>
    <mergeCell ref="A2:E2"/>
    <mergeCell ref="I2:J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horizontalDpi="4294967294" r:id="rId1"/>
  <headerFooter alignWithMargins="0"/>
  <colBreaks count="1" manualBreakCount="1">
    <brk id="5" max="38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8" tint="0.39997558519241921"/>
  </sheetPr>
  <dimension ref="A1:I34"/>
  <sheetViews>
    <sheetView view="pageBreakPreview"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2" sqref="D22"/>
    </sheetView>
  </sheetViews>
  <sheetFormatPr defaultRowHeight="11.25"/>
  <cols>
    <col min="1" max="1" width="9.875" style="6" customWidth="1"/>
    <col min="2" max="2" width="9" style="1290" customWidth="1"/>
    <col min="3" max="3" width="9" style="6" customWidth="1"/>
    <col min="4" max="6" width="9" style="958" customWidth="1"/>
    <col min="7" max="9" width="9" style="6" customWidth="1"/>
    <col min="10" max="256" width="9" style="6"/>
    <col min="257" max="257" width="9.875" style="6" customWidth="1"/>
    <col min="258" max="265" width="9" style="6" customWidth="1"/>
    <col min="266" max="512" width="9" style="6"/>
    <col min="513" max="513" width="9.875" style="6" customWidth="1"/>
    <col min="514" max="521" width="9" style="6" customWidth="1"/>
    <col min="522" max="768" width="9" style="6"/>
    <col min="769" max="769" width="9.875" style="6" customWidth="1"/>
    <col min="770" max="777" width="9" style="6" customWidth="1"/>
    <col min="778" max="1024" width="9" style="6"/>
    <col min="1025" max="1025" width="9.875" style="6" customWidth="1"/>
    <col min="1026" max="1033" width="9" style="6" customWidth="1"/>
    <col min="1034" max="1280" width="9" style="6"/>
    <col min="1281" max="1281" width="9.875" style="6" customWidth="1"/>
    <col min="1282" max="1289" width="9" style="6" customWidth="1"/>
    <col min="1290" max="1536" width="9" style="6"/>
    <col min="1537" max="1537" width="9.875" style="6" customWidth="1"/>
    <col min="1538" max="1545" width="9" style="6" customWidth="1"/>
    <col min="1546" max="1792" width="9" style="6"/>
    <col min="1793" max="1793" width="9.875" style="6" customWidth="1"/>
    <col min="1794" max="1801" width="9" style="6" customWidth="1"/>
    <col min="1802" max="2048" width="9" style="6"/>
    <col min="2049" max="2049" width="9.875" style="6" customWidth="1"/>
    <col min="2050" max="2057" width="9" style="6" customWidth="1"/>
    <col min="2058" max="2304" width="9" style="6"/>
    <col min="2305" max="2305" width="9.875" style="6" customWidth="1"/>
    <col min="2306" max="2313" width="9" style="6" customWidth="1"/>
    <col min="2314" max="2560" width="9" style="6"/>
    <col min="2561" max="2561" width="9.875" style="6" customWidth="1"/>
    <col min="2562" max="2569" width="9" style="6" customWidth="1"/>
    <col min="2570" max="2816" width="9" style="6"/>
    <col min="2817" max="2817" width="9.875" style="6" customWidth="1"/>
    <col min="2818" max="2825" width="9" style="6" customWidth="1"/>
    <col min="2826" max="3072" width="9" style="6"/>
    <col min="3073" max="3073" width="9.875" style="6" customWidth="1"/>
    <col min="3074" max="3081" width="9" style="6" customWidth="1"/>
    <col min="3082" max="3328" width="9" style="6"/>
    <col min="3329" max="3329" width="9.875" style="6" customWidth="1"/>
    <col min="3330" max="3337" width="9" style="6" customWidth="1"/>
    <col min="3338" max="3584" width="9" style="6"/>
    <col min="3585" max="3585" width="9.875" style="6" customWidth="1"/>
    <col min="3586" max="3593" width="9" style="6" customWidth="1"/>
    <col min="3594" max="3840" width="9" style="6"/>
    <col min="3841" max="3841" width="9.875" style="6" customWidth="1"/>
    <col min="3842" max="3849" width="9" style="6" customWidth="1"/>
    <col min="3850" max="4096" width="9" style="6"/>
    <col min="4097" max="4097" width="9.875" style="6" customWidth="1"/>
    <col min="4098" max="4105" width="9" style="6" customWidth="1"/>
    <col min="4106" max="4352" width="9" style="6"/>
    <col min="4353" max="4353" width="9.875" style="6" customWidth="1"/>
    <col min="4354" max="4361" width="9" style="6" customWidth="1"/>
    <col min="4362" max="4608" width="9" style="6"/>
    <col min="4609" max="4609" width="9.875" style="6" customWidth="1"/>
    <col min="4610" max="4617" width="9" style="6" customWidth="1"/>
    <col min="4618" max="4864" width="9" style="6"/>
    <col min="4865" max="4865" width="9.875" style="6" customWidth="1"/>
    <col min="4866" max="4873" width="9" style="6" customWidth="1"/>
    <col min="4874" max="5120" width="9" style="6"/>
    <col min="5121" max="5121" width="9.875" style="6" customWidth="1"/>
    <col min="5122" max="5129" width="9" style="6" customWidth="1"/>
    <col min="5130" max="5376" width="9" style="6"/>
    <col min="5377" max="5377" width="9.875" style="6" customWidth="1"/>
    <col min="5378" max="5385" width="9" style="6" customWidth="1"/>
    <col min="5386" max="5632" width="9" style="6"/>
    <col min="5633" max="5633" width="9.875" style="6" customWidth="1"/>
    <col min="5634" max="5641" width="9" style="6" customWidth="1"/>
    <col min="5642" max="5888" width="9" style="6"/>
    <col min="5889" max="5889" width="9.875" style="6" customWidth="1"/>
    <col min="5890" max="5897" width="9" style="6" customWidth="1"/>
    <col min="5898" max="6144" width="9" style="6"/>
    <col min="6145" max="6145" width="9.875" style="6" customWidth="1"/>
    <col min="6146" max="6153" width="9" style="6" customWidth="1"/>
    <col min="6154" max="6400" width="9" style="6"/>
    <col min="6401" max="6401" width="9.875" style="6" customWidth="1"/>
    <col min="6402" max="6409" width="9" style="6" customWidth="1"/>
    <col min="6410" max="6656" width="9" style="6"/>
    <col min="6657" max="6657" width="9.875" style="6" customWidth="1"/>
    <col min="6658" max="6665" width="9" style="6" customWidth="1"/>
    <col min="6666" max="6912" width="9" style="6"/>
    <col min="6913" max="6913" width="9.875" style="6" customWidth="1"/>
    <col min="6914" max="6921" width="9" style="6" customWidth="1"/>
    <col min="6922" max="7168" width="9" style="6"/>
    <col min="7169" max="7169" width="9.875" style="6" customWidth="1"/>
    <col min="7170" max="7177" width="9" style="6" customWidth="1"/>
    <col min="7178" max="7424" width="9" style="6"/>
    <col min="7425" max="7425" width="9.875" style="6" customWidth="1"/>
    <col min="7426" max="7433" width="9" style="6" customWidth="1"/>
    <col min="7434" max="7680" width="9" style="6"/>
    <col min="7681" max="7681" width="9.875" style="6" customWidth="1"/>
    <col min="7682" max="7689" width="9" style="6" customWidth="1"/>
    <col min="7690" max="7936" width="9" style="6"/>
    <col min="7937" max="7937" width="9.875" style="6" customWidth="1"/>
    <col min="7938" max="7945" width="9" style="6" customWidth="1"/>
    <col min="7946" max="8192" width="9" style="6"/>
    <col min="8193" max="8193" width="9.875" style="6" customWidth="1"/>
    <col min="8194" max="8201" width="9" style="6" customWidth="1"/>
    <col min="8202" max="8448" width="9" style="6"/>
    <col min="8449" max="8449" width="9.875" style="6" customWidth="1"/>
    <col min="8450" max="8457" width="9" style="6" customWidth="1"/>
    <col min="8458" max="8704" width="9" style="6"/>
    <col min="8705" max="8705" width="9.875" style="6" customWidth="1"/>
    <col min="8706" max="8713" width="9" style="6" customWidth="1"/>
    <col min="8714" max="8960" width="9" style="6"/>
    <col min="8961" max="8961" width="9.875" style="6" customWidth="1"/>
    <col min="8962" max="8969" width="9" style="6" customWidth="1"/>
    <col min="8970" max="9216" width="9" style="6"/>
    <col min="9217" max="9217" width="9.875" style="6" customWidth="1"/>
    <col min="9218" max="9225" width="9" style="6" customWidth="1"/>
    <col min="9226" max="9472" width="9" style="6"/>
    <col min="9473" max="9473" width="9.875" style="6" customWidth="1"/>
    <col min="9474" max="9481" width="9" style="6" customWidth="1"/>
    <col min="9482" max="9728" width="9" style="6"/>
    <col min="9729" max="9729" width="9.875" style="6" customWidth="1"/>
    <col min="9730" max="9737" width="9" style="6" customWidth="1"/>
    <col min="9738" max="9984" width="9" style="6"/>
    <col min="9985" max="9985" width="9.875" style="6" customWidth="1"/>
    <col min="9986" max="9993" width="9" style="6" customWidth="1"/>
    <col min="9994" max="10240" width="9" style="6"/>
    <col min="10241" max="10241" width="9.875" style="6" customWidth="1"/>
    <col min="10242" max="10249" width="9" style="6" customWidth="1"/>
    <col min="10250" max="10496" width="9" style="6"/>
    <col min="10497" max="10497" width="9.875" style="6" customWidth="1"/>
    <col min="10498" max="10505" width="9" style="6" customWidth="1"/>
    <col min="10506" max="10752" width="9" style="6"/>
    <col min="10753" max="10753" width="9.875" style="6" customWidth="1"/>
    <col min="10754" max="10761" width="9" style="6" customWidth="1"/>
    <col min="10762" max="11008" width="9" style="6"/>
    <col min="11009" max="11009" width="9.875" style="6" customWidth="1"/>
    <col min="11010" max="11017" width="9" style="6" customWidth="1"/>
    <col min="11018" max="11264" width="9" style="6"/>
    <col min="11265" max="11265" width="9.875" style="6" customWidth="1"/>
    <col min="11266" max="11273" width="9" style="6" customWidth="1"/>
    <col min="11274" max="11520" width="9" style="6"/>
    <col min="11521" max="11521" width="9.875" style="6" customWidth="1"/>
    <col min="11522" max="11529" width="9" style="6" customWidth="1"/>
    <col min="11530" max="11776" width="9" style="6"/>
    <col min="11777" max="11777" width="9.875" style="6" customWidth="1"/>
    <col min="11778" max="11785" width="9" style="6" customWidth="1"/>
    <col min="11786" max="12032" width="9" style="6"/>
    <col min="12033" max="12033" width="9.875" style="6" customWidth="1"/>
    <col min="12034" max="12041" width="9" style="6" customWidth="1"/>
    <col min="12042" max="12288" width="9" style="6"/>
    <col min="12289" max="12289" width="9.875" style="6" customWidth="1"/>
    <col min="12290" max="12297" width="9" style="6" customWidth="1"/>
    <col min="12298" max="12544" width="9" style="6"/>
    <col min="12545" max="12545" width="9.875" style="6" customWidth="1"/>
    <col min="12546" max="12553" width="9" style="6" customWidth="1"/>
    <col min="12554" max="12800" width="9" style="6"/>
    <col min="12801" max="12801" width="9.875" style="6" customWidth="1"/>
    <col min="12802" max="12809" width="9" style="6" customWidth="1"/>
    <col min="12810" max="13056" width="9" style="6"/>
    <col min="13057" max="13057" width="9.875" style="6" customWidth="1"/>
    <col min="13058" max="13065" width="9" style="6" customWidth="1"/>
    <col min="13066" max="13312" width="9" style="6"/>
    <col min="13313" max="13313" width="9.875" style="6" customWidth="1"/>
    <col min="13314" max="13321" width="9" style="6" customWidth="1"/>
    <col min="13322" max="13568" width="9" style="6"/>
    <col min="13569" max="13569" width="9.875" style="6" customWidth="1"/>
    <col min="13570" max="13577" width="9" style="6" customWidth="1"/>
    <col min="13578" max="13824" width="9" style="6"/>
    <col min="13825" max="13825" width="9.875" style="6" customWidth="1"/>
    <col min="13826" max="13833" width="9" style="6" customWidth="1"/>
    <col min="13834" max="14080" width="9" style="6"/>
    <col min="14081" max="14081" width="9.875" style="6" customWidth="1"/>
    <col min="14082" max="14089" width="9" style="6" customWidth="1"/>
    <col min="14090" max="14336" width="9" style="6"/>
    <col min="14337" max="14337" width="9.875" style="6" customWidth="1"/>
    <col min="14338" max="14345" width="9" style="6" customWidth="1"/>
    <col min="14346" max="14592" width="9" style="6"/>
    <col min="14593" max="14593" width="9.875" style="6" customWidth="1"/>
    <col min="14594" max="14601" width="9" style="6" customWidth="1"/>
    <col min="14602" max="14848" width="9" style="6"/>
    <col min="14849" max="14849" width="9.875" style="6" customWidth="1"/>
    <col min="14850" max="14857" width="9" style="6" customWidth="1"/>
    <col min="14858" max="15104" width="9" style="6"/>
    <col min="15105" max="15105" width="9.875" style="6" customWidth="1"/>
    <col min="15106" max="15113" width="9" style="6" customWidth="1"/>
    <col min="15114" max="15360" width="9" style="6"/>
    <col min="15361" max="15361" width="9.875" style="6" customWidth="1"/>
    <col min="15362" max="15369" width="9" style="6" customWidth="1"/>
    <col min="15370" max="15616" width="9" style="6"/>
    <col min="15617" max="15617" width="9.875" style="6" customWidth="1"/>
    <col min="15618" max="15625" width="9" style="6" customWidth="1"/>
    <col min="15626" max="15872" width="9" style="6"/>
    <col min="15873" max="15873" width="9.875" style="6" customWidth="1"/>
    <col min="15874" max="15881" width="9" style="6" customWidth="1"/>
    <col min="15882" max="16128" width="9" style="6"/>
    <col min="16129" max="16129" width="9.875" style="6" customWidth="1"/>
    <col min="16130" max="16137" width="9" style="6" customWidth="1"/>
    <col min="16138" max="16384" width="9" style="6"/>
  </cols>
  <sheetData>
    <row r="1" spans="1:9" ht="31.5" customHeight="1">
      <c r="A1" s="147" t="s">
        <v>2021</v>
      </c>
      <c r="B1" s="1367"/>
      <c r="C1" s="841"/>
      <c r="D1" s="1284"/>
      <c r="E1" s="1284"/>
      <c r="F1" s="1284"/>
      <c r="G1" s="841"/>
      <c r="H1" s="839"/>
      <c r="I1" s="841"/>
    </row>
    <row r="2" spans="1:9" ht="25.5" customHeight="1">
      <c r="A2" s="1521" t="s">
        <v>2022</v>
      </c>
      <c r="B2" s="1522" t="s">
        <v>2023</v>
      </c>
      <c r="C2" s="1522"/>
      <c r="D2" s="1522"/>
      <c r="E2" s="1522"/>
      <c r="F2" s="1522"/>
      <c r="G2" s="1522"/>
      <c r="H2" s="1522"/>
      <c r="I2" s="1523" t="s">
        <v>2024</v>
      </c>
    </row>
    <row r="3" spans="1:9" ht="40.5" customHeight="1">
      <c r="A3" s="1370" t="s">
        <v>1866</v>
      </c>
      <c r="B3" s="1371" t="s">
        <v>1842</v>
      </c>
      <c r="C3" s="1371" t="s">
        <v>2025</v>
      </c>
      <c r="D3" s="1371" t="s">
        <v>2026</v>
      </c>
      <c r="E3" s="1371" t="s">
        <v>1845</v>
      </c>
      <c r="F3" s="1371" t="s">
        <v>1846</v>
      </c>
      <c r="G3" s="1371" t="s">
        <v>1847</v>
      </c>
      <c r="H3" s="1371" t="s">
        <v>2027</v>
      </c>
      <c r="I3" s="1372" t="s">
        <v>2028</v>
      </c>
    </row>
    <row r="4" spans="1:9" ht="20.45" customHeight="1">
      <c r="A4" s="1087">
        <v>1961</v>
      </c>
      <c r="B4" s="1524">
        <v>6.09</v>
      </c>
      <c r="C4" s="1524"/>
      <c r="D4" s="1524">
        <v>2.59</v>
      </c>
      <c r="E4" s="1525"/>
      <c r="F4" s="1524">
        <v>1.53</v>
      </c>
      <c r="G4" s="1524">
        <v>2.73</v>
      </c>
      <c r="H4" s="1526"/>
      <c r="I4" s="1527">
        <v>3.22</v>
      </c>
    </row>
    <row r="5" spans="1:9" ht="20.45" customHeight="1">
      <c r="A5" s="202">
        <v>2004</v>
      </c>
      <c r="B5" s="1360">
        <v>110.41</v>
      </c>
      <c r="C5" s="1360">
        <v>96.85</v>
      </c>
      <c r="D5" s="1360">
        <v>89.05</v>
      </c>
      <c r="E5" s="1360">
        <v>60.23</v>
      </c>
      <c r="F5" s="1360">
        <v>41.95</v>
      </c>
      <c r="G5" s="1360">
        <v>65.33</v>
      </c>
      <c r="H5" s="1528">
        <v>30.61</v>
      </c>
      <c r="I5" s="1529">
        <v>74.58</v>
      </c>
    </row>
    <row r="6" spans="1:9" ht="20.45" customHeight="1">
      <c r="A6" s="202">
        <v>2005</v>
      </c>
      <c r="B6" s="1360">
        <v>110.82</v>
      </c>
      <c r="C6" s="1360">
        <v>95.24</v>
      </c>
      <c r="D6" s="1360">
        <v>89</v>
      </c>
      <c r="E6" s="1360">
        <v>60.25</v>
      </c>
      <c r="F6" s="1360">
        <v>41.67</v>
      </c>
      <c r="G6" s="1360">
        <v>65.650000000000006</v>
      </c>
      <c r="H6" s="1528">
        <v>32.39</v>
      </c>
      <c r="I6" s="1529">
        <v>74.459999999999994</v>
      </c>
    </row>
    <row r="7" spans="1:9" ht="20.45" customHeight="1">
      <c r="A7" s="202">
        <v>2006</v>
      </c>
      <c r="B7" s="1360">
        <v>114.33</v>
      </c>
      <c r="C7" s="1360">
        <v>97.91</v>
      </c>
      <c r="D7" s="1360">
        <v>77.48</v>
      </c>
      <c r="E7" s="1360">
        <v>61.92</v>
      </c>
      <c r="F7" s="1360">
        <v>42.96</v>
      </c>
      <c r="G7" s="1360">
        <v>68.61</v>
      </c>
      <c r="H7" s="1528">
        <v>34.6</v>
      </c>
      <c r="I7" s="1529">
        <v>76.430000000000007</v>
      </c>
    </row>
    <row r="8" spans="1:9" ht="20.45" customHeight="1">
      <c r="A8" s="202">
        <v>2007</v>
      </c>
      <c r="B8" s="1360">
        <v>114.31</v>
      </c>
      <c r="C8" s="1360">
        <v>97.68</v>
      </c>
      <c r="D8" s="1360">
        <v>77.2</v>
      </c>
      <c r="E8" s="1360">
        <v>64.56</v>
      </c>
      <c r="F8" s="1360">
        <v>42.45</v>
      </c>
      <c r="G8" s="1360">
        <v>71.47</v>
      </c>
      <c r="H8" s="1528">
        <v>38.93</v>
      </c>
      <c r="I8" s="1529">
        <v>77.849999999999994</v>
      </c>
    </row>
    <row r="9" spans="1:9" ht="20.45" customHeight="1">
      <c r="A9" s="202">
        <v>2008</v>
      </c>
      <c r="B9" s="1360">
        <v>114.97</v>
      </c>
      <c r="C9" s="1530" t="s">
        <v>2029</v>
      </c>
      <c r="D9" s="1530" t="s">
        <v>2030</v>
      </c>
      <c r="E9" s="1530" t="s">
        <v>2031</v>
      </c>
      <c r="F9" s="1530" t="s">
        <v>2032</v>
      </c>
      <c r="G9" s="1530" t="s">
        <v>2033</v>
      </c>
      <c r="H9" s="1528">
        <v>45.69</v>
      </c>
      <c r="I9" s="1529" t="s">
        <v>2034</v>
      </c>
    </row>
    <row r="10" spans="1:9" ht="20.45" customHeight="1">
      <c r="A10" s="202">
        <v>2009</v>
      </c>
      <c r="B10" s="1360">
        <v>114.45</v>
      </c>
      <c r="C10" s="1530" t="s">
        <v>2035</v>
      </c>
      <c r="D10" s="1530" t="s">
        <v>2036</v>
      </c>
      <c r="E10" s="1530" t="s">
        <v>2037</v>
      </c>
      <c r="F10" s="1530" t="s">
        <v>2038</v>
      </c>
      <c r="G10" s="1530" t="s">
        <v>2039</v>
      </c>
      <c r="H10" s="1528">
        <v>47.16</v>
      </c>
      <c r="I10" s="1529" t="s">
        <v>2040</v>
      </c>
    </row>
    <row r="11" spans="1:9" ht="20.45" customHeight="1">
      <c r="A11" s="202">
        <v>2010</v>
      </c>
      <c r="B11" s="1360">
        <v>119.85</v>
      </c>
      <c r="C11" s="1360">
        <v>98.933726895010466</v>
      </c>
      <c r="D11" s="1360">
        <v>87.226383594411558</v>
      </c>
      <c r="E11" s="1360">
        <v>76.634281372119034</v>
      </c>
      <c r="F11" s="1360">
        <v>42.536935075276439</v>
      </c>
      <c r="G11" s="1528">
        <v>81.132661190477592</v>
      </c>
      <c r="H11" s="1528">
        <v>50.49</v>
      </c>
      <c r="I11" s="1531">
        <v>86.12</v>
      </c>
    </row>
    <row r="12" spans="1:9" ht="20.45" customHeight="1">
      <c r="A12" s="202">
        <v>2011</v>
      </c>
      <c r="B12" s="1532">
        <v>119.98623290286464</v>
      </c>
      <c r="C12" s="1532">
        <v>101.69196320203299</v>
      </c>
      <c r="D12" s="1532">
        <v>94.179339637631216</v>
      </c>
      <c r="E12" s="1532">
        <v>81.228786949564679</v>
      </c>
      <c r="F12" s="1532">
        <v>42.723561492963711</v>
      </c>
      <c r="G12" s="1532">
        <v>87.18445490136989</v>
      </c>
      <c r="H12" s="1532">
        <v>54.345755468351157</v>
      </c>
      <c r="I12" s="1533">
        <v>89.320386211429877</v>
      </c>
    </row>
    <row r="13" spans="1:9" ht="20.45" customHeight="1">
      <c r="A13" s="202">
        <v>2012</v>
      </c>
      <c r="B13" s="1532">
        <v>123.68974514122961</v>
      </c>
      <c r="C13" s="1532">
        <v>112.49669262154354</v>
      </c>
      <c r="D13" s="1532">
        <v>108.84198134710712</v>
      </c>
      <c r="E13" s="1532">
        <v>92.831082631593347</v>
      </c>
      <c r="F13" s="1532">
        <v>42.90079146677909</v>
      </c>
      <c r="G13" s="1532">
        <v>98.888385126829832</v>
      </c>
      <c r="H13" s="1532">
        <v>58.653698793956039</v>
      </c>
      <c r="I13" s="1533">
        <v>99.096696800022102</v>
      </c>
    </row>
    <row r="14" spans="1:9" ht="20.45" customHeight="1">
      <c r="A14" s="202">
        <v>2013</v>
      </c>
      <c r="B14" s="1532">
        <v>127.01567215769002</v>
      </c>
      <c r="C14" s="1532">
        <v>121.98285930345516</v>
      </c>
      <c r="D14" s="1532">
        <v>115.99186745781563</v>
      </c>
      <c r="E14" s="1532">
        <v>100.70112822742763</v>
      </c>
      <c r="F14" s="1532">
        <v>45.505433844194194</v>
      </c>
      <c r="G14" s="1532">
        <v>107.32881691458256</v>
      </c>
      <c r="H14" s="1532">
        <v>63.52099801597695</v>
      </c>
      <c r="I14" s="1533">
        <v>106.32520597169147</v>
      </c>
    </row>
    <row r="15" spans="1:9" ht="20.45" customHeight="1">
      <c r="A15" s="202">
        <v>2014</v>
      </c>
      <c r="B15" s="1532">
        <v>125.1430222999267</v>
      </c>
      <c r="C15" s="1532">
        <v>129.74600386496078</v>
      </c>
      <c r="D15" s="1532">
        <v>114.14843018682764</v>
      </c>
      <c r="E15" s="1532">
        <v>106.83115271741313</v>
      </c>
      <c r="F15" s="1532">
        <v>47.309682519183994</v>
      </c>
      <c r="G15" s="1532">
        <v>113.39128899319498</v>
      </c>
      <c r="H15" s="1532">
        <v>67.32541741325241</v>
      </c>
      <c r="I15" s="1533">
        <v>111.27511492755747</v>
      </c>
    </row>
    <row r="16" spans="1:9" ht="20.45" customHeight="1">
      <c r="A16" s="202">
        <v>2015</v>
      </c>
      <c r="B16" s="1532">
        <v>123.69</v>
      </c>
      <c r="C16" s="1532">
        <v>130.46393620749461</v>
      </c>
      <c r="D16" s="1532">
        <v>113.21506257694693</v>
      </c>
      <c r="E16" s="1532">
        <v>107.41283520691393</v>
      </c>
      <c r="F16" s="1532">
        <v>47.311496113944322</v>
      </c>
      <c r="G16" s="1532">
        <v>113.37220844257597</v>
      </c>
      <c r="H16" s="1532">
        <v>67.223219909558878</v>
      </c>
      <c r="I16" s="1533">
        <v>111.57479325564567</v>
      </c>
    </row>
    <row r="17" spans="1:9" ht="20.45" customHeight="1">
      <c r="A17" s="202">
        <v>2016</v>
      </c>
      <c r="B17" s="1532">
        <v>121.5226834102921</v>
      </c>
      <c r="C17" s="1532">
        <v>130.40953686686365</v>
      </c>
      <c r="D17" s="1532">
        <v>111.50769414332167</v>
      </c>
      <c r="E17" s="1532">
        <v>107.1148190771686</v>
      </c>
      <c r="F17" s="1532">
        <v>47.408868829457553</v>
      </c>
      <c r="G17" s="1532">
        <v>113.35095459279546</v>
      </c>
      <c r="H17" s="1532">
        <v>67.562290238409474</v>
      </c>
      <c r="I17" s="1533">
        <v>111.23379400498598</v>
      </c>
    </row>
    <row r="18" spans="1:9" ht="20.45" customHeight="1">
      <c r="A18" s="202">
        <v>2017</v>
      </c>
      <c r="B18" s="1532">
        <v>108.50380584607557</v>
      </c>
      <c r="C18" s="1532">
        <v>130.41976851361343</v>
      </c>
      <c r="D18" s="1532">
        <v>103.06567435719533</v>
      </c>
      <c r="E18" s="1532">
        <v>107.40809632247471</v>
      </c>
      <c r="F18" s="1532">
        <v>47.570670662605032</v>
      </c>
      <c r="G18" s="1532">
        <v>113.48229055816013</v>
      </c>
      <c r="H18" s="1532">
        <v>67.478012347155328</v>
      </c>
      <c r="I18" s="1533">
        <v>109.53108154668382</v>
      </c>
    </row>
    <row r="19" spans="1:9" ht="20.45" customHeight="1">
      <c r="A19" s="220">
        <v>2018</v>
      </c>
      <c r="B19" s="1534">
        <v>106.87208119590683</v>
      </c>
      <c r="C19" s="1534">
        <v>129.97372272980999</v>
      </c>
      <c r="D19" s="1534">
        <v>104.11594921205908</v>
      </c>
      <c r="E19" s="1534">
        <v>106.45606698553433</v>
      </c>
      <c r="F19" s="1534">
        <v>47.42740499032984</v>
      </c>
      <c r="G19" s="1534">
        <v>113.75821298709418</v>
      </c>
      <c r="H19" s="1534">
        <v>67.585680266458681</v>
      </c>
      <c r="I19" s="1535">
        <v>108.74784289022587</v>
      </c>
    </row>
    <row r="20" spans="1:9" ht="20.45" customHeight="1">
      <c r="A20" s="202">
        <v>1</v>
      </c>
      <c r="B20" s="1532">
        <v>113.98407799761527</v>
      </c>
      <c r="C20" s="1532">
        <v>130.83896851272516</v>
      </c>
      <c r="D20" s="1532">
        <v>98.910479350664474</v>
      </c>
      <c r="E20" s="1532">
        <v>115.55538034814531</v>
      </c>
      <c r="F20" s="1532">
        <v>47.618670617131627</v>
      </c>
      <c r="G20" s="1532">
        <v>106.52640332397687</v>
      </c>
      <c r="H20" s="1532">
        <v>75.172657825372795</v>
      </c>
      <c r="I20" s="1533">
        <v>114.23447822112111</v>
      </c>
    </row>
    <row r="21" spans="1:9" ht="20.45" customHeight="1">
      <c r="A21" s="202">
        <v>2</v>
      </c>
      <c r="B21" s="1532">
        <v>115.08894600534035</v>
      </c>
      <c r="C21" s="1532">
        <v>130.48139431119873</v>
      </c>
      <c r="D21" s="1532">
        <v>99.97573928256152</v>
      </c>
      <c r="E21" s="1532">
        <v>115.25959683375387</v>
      </c>
      <c r="F21" s="1532">
        <v>47.31945668403587</v>
      </c>
      <c r="G21" s="1532">
        <v>111.32335869866601</v>
      </c>
      <c r="H21" s="1532">
        <v>75.174122005232391</v>
      </c>
      <c r="I21" s="1533">
        <v>113.93966955934116</v>
      </c>
    </row>
    <row r="22" spans="1:9" ht="20.45" customHeight="1">
      <c r="A22" s="202">
        <v>3</v>
      </c>
      <c r="B22" s="1532">
        <v>102.98979998794988</v>
      </c>
      <c r="C22" s="1532">
        <v>123.24697453869618</v>
      </c>
      <c r="D22" s="1532">
        <v>100.09210452197584</v>
      </c>
      <c r="E22" s="1532">
        <v>96.558835120342835</v>
      </c>
      <c r="F22" s="1532">
        <v>48.15130881773468</v>
      </c>
      <c r="G22" s="1532">
        <v>112.60361805893773</v>
      </c>
      <c r="H22" s="1532">
        <v>66.66423849713199</v>
      </c>
      <c r="I22" s="1533">
        <v>100.38032904443661</v>
      </c>
    </row>
    <row r="23" spans="1:9" ht="20.45" customHeight="1">
      <c r="A23" s="202">
        <v>4</v>
      </c>
      <c r="B23" s="1532">
        <v>104.42795083038868</v>
      </c>
      <c r="C23" s="1532">
        <v>116.49294269111044</v>
      </c>
      <c r="D23" s="1532">
        <v>92.746016978894374</v>
      </c>
      <c r="E23" s="1532">
        <v>92.630689989452733</v>
      </c>
      <c r="F23" s="1532">
        <v>48.720865523298158</v>
      </c>
      <c r="G23" s="1532">
        <v>116.36616755310139</v>
      </c>
      <c r="H23" s="1532">
        <v>54.779915344868151</v>
      </c>
      <c r="I23" s="1533">
        <v>96.730395188243506</v>
      </c>
    </row>
    <row r="24" spans="1:9" ht="20.45" customHeight="1">
      <c r="A24" s="202">
        <v>5</v>
      </c>
      <c r="B24" s="1532">
        <v>100.27600245737655</v>
      </c>
      <c r="C24" s="1532">
        <v>117.51178467805435</v>
      </c>
      <c r="D24" s="1532">
        <v>93.066537311313795</v>
      </c>
      <c r="E24" s="1532">
        <v>92.433413775486002</v>
      </c>
      <c r="F24" s="1532">
        <v>48.908646365669888</v>
      </c>
      <c r="G24" s="1532">
        <v>120.45361639264742</v>
      </c>
      <c r="H24" s="1532">
        <v>55.921576544398548</v>
      </c>
      <c r="I24" s="1533">
        <v>96.703559433818256</v>
      </c>
    </row>
    <row r="25" spans="1:9" ht="20.45" customHeight="1">
      <c r="A25" s="202">
        <v>6</v>
      </c>
      <c r="B25" s="1532">
        <v>103.10164477674637</v>
      </c>
      <c r="C25" s="1532">
        <v>132.54197620956137</v>
      </c>
      <c r="D25" s="1532">
        <v>113.8288579677787</v>
      </c>
      <c r="E25" s="1532">
        <v>112.98822846390961</v>
      </c>
      <c r="F25" s="1532">
        <v>47.376055213142713</v>
      </c>
      <c r="G25" s="1532">
        <v>123.39174824539487</v>
      </c>
      <c r="H25" s="1532">
        <v>58.193627294701393</v>
      </c>
      <c r="I25" s="1533">
        <v>113.31629596757463</v>
      </c>
    </row>
    <row r="26" spans="1:9" ht="20.45" customHeight="1">
      <c r="A26" s="202">
        <v>7</v>
      </c>
      <c r="B26" s="1532">
        <v>111.76865143663817</v>
      </c>
      <c r="C26" s="1532">
        <v>145.58872562929332</v>
      </c>
      <c r="D26" s="1532">
        <v>119.50569957020566</v>
      </c>
      <c r="E26" s="1532">
        <v>117.87117058609142</v>
      </c>
      <c r="F26" s="1532">
        <v>48.368352674310316</v>
      </c>
      <c r="G26" s="1532">
        <v>122.75571415280125</v>
      </c>
      <c r="H26" s="1532">
        <v>62.558147682734848</v>
      </c>
      <c r="I26" s="1533">
        <v>120.8952461449536</v>
      </c>
    </row>
    <row r="27" spans="1:9" ht="20.45" customHeight="1">
      <c r="A27" s="202">
        <v>8</v>
      </c>
      <c r="B27" s="1532">
        <v>121.3665750729208</v>
      </c>
      <c r="C27" s="1532">
        <v>139.60598917906856</v>
      </c>
      <c r="D27" s="1532">
        <v>121.28272175378055</v>
      </c>
      <c r="E27" s="1532">
        <v>117.56776996483079</v>
      </c>
      <c r="F27" s="1532">
        <v>45.586420968622214</v>
      </c>
      <c r="G27" s="1532">
        <v>118.25659635621228</v>
      </c>
      <c r="H27" s="1532">
        <v>65.323854968787259</v>
      </c>
      <c r="I27" s="1533">
        <v>120.74152861443503</v>
      </c>
    </row>
    <row r="28" spans="1:9" ht="20.45" customHeight="1">
      <c r="A28" s="202">
        <v>9</v>
      </c>
      <c r="B28" s="1532">
        <v>91.804190675619353</v>
      </c>
      <c r="C28" s="1532">
        <v>126.39300534820354</v>
      </c>
      <c r="D28" s="1532">
        <v>107.4867420956565</v>
      </c>
      <c r="E28" s="1532">
        <v>94.928765031982024</v>
      </c>
      <c r="F28" s="1532">
        <v>47.635517703599568</v>
      </c>
      <c r="G28" s="1532">
        <v>115.4997988237311</v>
      </c>
      <c r="H28" s="1532">
        <v>61.786385725727293</v>
      </c>
      <c r="I28" s="1533">
        <v>100.20401824406062</v>
      </c>
    </row>
    <row r="29" spans="1:9" ht="20.45" customHeight="1">
      <c r="A29" s="202">
        <v>10</v>
      </c>
      <c r="B29" s="1532">
        <v>98.018280327874436</v>
      </c>
      <c r="C29" s="1532">
        <v>118.63386623499287</v>
      </c>
      <c r="D29" s="1532">
        <v>95.280477968463629</v>
      </c>
      <c r="E29" s="1532">
        <v>92.41822829338993</v>
      </c>
      <c r="F29" s="1532">
        <v>49.932238410726661</v>
      </c>
      <c r="G29" s="1532">
        <v>110.56113413777021</v>
      </c>
      <c r="H29" s="1532">
        <v>56.910523508558043</v>
      </c>
      <c r="I29" s="1533">
        <v>96.881466906700311</v>
      </c>
    </row>
    <row r="30" spans="1:9" ht="20.45" customHeight="1">
      <c r="A30" s="202">
        <v>11</v>
      </c>
      <c r="B30" s="1532">
        <v>103.43447350983998</v>
      </c>
      <c r="C30" s="1532">
        <v>132.68620021627919</v>
      </c>
      <c r="D30" s="1532">
        <v>105.58997963816215</v>
      </c>
      <c r="E30" s="1532">
        <v>114.45095466832277</v>
      </c>
      <c r="F30" s="1532">
        <v>43.610004801805744</v>
      </c>
      <c r="G30" s="1532">
        <v>107.95168302686191</v>
      </c>
      <c r="H30" s="1532">
        <v>63.928712719713481</v>
      </c>
      <c r="I30" s="1533">
        <v>112.23174615651664</v>
      </c>
    </row>
    <row r="31" spans="1:9" ht="20.45" customHeight="1">
      <c r="A31" s="987">
        <v>12</v>
      </c>
      <c r="B31" s="1536">
        <v>106.86617212822509</v>
      </c>
      <c r="C31" s="1536">
        <v>136.81690216342764</v>
      </c>
      <c r="D31" s="1536">
        <v>101.3517175926186</v>
      </c>
      <c r="E31" s="1536">
        <v>113.60758362208504</v>
      </c>
      <c r="F31" s="1536">
        <v>47.945258782028063</v>
      </c>
      <c r="G31" s="1536">
        <v>105.62306607887412</v>
      </c>
      <c r="H31" s="1536">
        <v>75.327634019217001</v>
      </c>
      <c r="I31" s="1537">
        <v>113.8246653390819</v>
      </c>
    </row>
    <row r="32" spans="1:9" ht="3.75" customHeight="1">
      <c r="A32" s="839"/>
      <c r="B32" s="1280"/>
      <c r="C32" s="839"/>
      <c r="D32" s="1280" t="s">
        <v>1824</v>
      </c>
      <c r="E32" s="1280"/>
      <c r="F32" s="1280"/>
      <c r="G32" s="839"/>
      <c r="H32" s="839"/>
      <c r="I32" s="1418"/>
    </row>
    <row r="33" spans="1:9" s="5" customFormat="1" ht="9.75" customHeight="1">
      <c r="B33" s="958"/>
      <c r="D33" s="958"/>
      <c r="E33" s="958"/>
      <c r="F33" s="958"/>
      <c r="I33" s="764"/>
    </row>
    <row r="34" spans="1:9" s="360" customFormat="1" ht="14.25" customHeight="1">
      <c r="A34" s="142">
        <v>146</v>
      </c>
      <c r="B34" s="1325"/>
      <c r="D34" s="1325"/>
      <c r="E34" s="1325"/>
      <c r="F34" s="1325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L49"/>
  <sheetViews>
    <sheetView view="pageBreakPreview" zoomScaleNormal="100" zoomScaleSheetLayoutView="100" workbookViewId="0">
      <pane xSplit="1" ySplit="5" topLeftCell="B6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3.5"/>
  <cols>
    <col min="1" max="1" width="12.25" style="251" customWidth="1"/>
    <col min="2" max="5" width="14.125" style="6" customWidth="1"/>
    <col min="6" max="6" width="14.125" style="251" customWidth="1"/>
    <col min="7" max="7" width="14.625" style="363" customWidth="1"/>
    <col min="8" max="8" width="14.625" style="6" customWidth="1"/>
    <col min="9" max="9" width="14.625" style="364" customWidth="1"/>
    <col min="10" max="11" width="14.625" style="6" customWidth="1"/>
    <col min="12" max="12" width="9.375" style="6" customWidth="1"/>
    <col min="13" max="16384" width="9" style="4"/>
  </cols>
  <sheetData>
    <row r="1" spans="1:12" ht="31.5">
      <c r="A1" s="147" t="s">
        <v>139</v>
      </c>
      <c r="B1" s="148"/>
      <c r="C1" s="149"/>
      <c r="D1" s="149"/>
      <c r="E1" s="149"/>
      <c r="F1" s="3"/>
      <c r="G1" s="301"/>
      <c r="H1" s="159"/>
      <c r="I1" s="302"/>
      <c r="J1" s="303"/>
      <c r="K1" s="149"/>
      <c r="L1" s="149"/>
    </row>
    <row r="2" spans="1:12" ht="21.75" customHeight="1">
      <c r="A2" s="2132" t="s">
        <v>140</v>
      </c>
      <c r="B2" s="2132"/>
      <c r="C2" s="2132"/>
      <c r="D2" s="2132"/>
      <c r="E2" s="2132"/>
      <c r="F2" s="304"/>
      <c r="G2" s="305"/>
      <c r="H2" s="153"/>
      <c r="I2" s="306"/>
      <c r="J2" s="307"/>
      <c r="K2" s="153"/>
      <c r="L2" s="308"/>
    </row>
    <row r="3" spans="1:12" ht="25.5" customHeight="1">
      <c r="A3" s="2133" t="s">
        <v>141</v>
      </c>
      <c r="B3" s="309" t="s">
        <v>142</v>
      </c>
      <c r="C3" s="309" t="s">
        <v>143</v>
      </c>
      <c r="D3" s="309" t="s">
        <v>144</v>
      </c>
      <c r="E3" s="309" t="s">
        <v>145</v>
      </c>
      <c r="F3" s="309" t="s">
        <v>146</v>
      </c>
      <c r="G3" s="309" t="s">
        <v>147</v>
      </c>
      <c r="H3" s="309" t="s">
        <v>148</v>
      </c>
      <c r="I3" s="309" t="s">
        <v>149</v>
      </c>
      <c r="J3" s="2120" t="s">
        <v>150</v>
      </c>
      <c r="K3" s="309" t="s">
        <v>151</v>
      </c>
      <c r="L3" s="2137" t="s">
        <v>152</v>
      </c>
    </row>
    <row r="4" spans="1:12" ht="18" customHeight="1">
      <c r="A4" s="2134"/>
      <c r="B4" s="310" t="s">
        <v>153</v>
      </c>
      <c r="C4" s="310" t="s">
        <v>154</v>
      </c>
      <c r="D4" s="310" t="s">
        <v>153</v>
      </c>
      <c r="E4" s="310" t="s">
        <v>153</v>
      </c>
      <c r="F4" s="311" t="s">
        <v>155</v>
      </c>
      <c r="G4" s="311" t="s">
        <v>155</v>
      </c>
      <c r="H4" s="310" t="s">
        <v>154</v>
      </c>
      <c r="I4" s="312" t="s">
        <v>155</v>
      </c>
      <c r="J4" s="2136"/>
      <c r="K4" s="310" t="s">
        <v>154</v>
      </c>
      <c r="L4" s="2138"/>
    </row>
    <row r="5" spans="1:12" ht="25.5" customHeight="1">
      <c r="A5" s="2135"/>
      <c r="B5" s="162" t="s">
        <v>156</v>
      </c>
      <c r="C5" s="162" t="s">
        <v>157</v>
      </c>
      <c r="D5" s="162" t="s">
        <v>158</v>
      </c>
      <c r="E5" s="162" t="s">
        <v>159</v>
      </c>
      <c r="F5" s="313" t="s">
        <v>160</v>
      </c>
      <c r="G5" s="162" t="s">
        <v>161</v>
      </c>
      <c r="H5" s="162" t="s">
        <v>162</v>
      </c>
      <c r="I5" s="314" t="s">
        <v>163</v>
      </c>
      <c r="J5" s="2115"/>
      <c r="K5" s="165" t="s">
        <v>164</v>
      </c>
      <c r="L5" s="2139"/>
    </row>
    <row r="6" spans="1:12" s="321" customFormat="1" ht="16.5" customHeight="1">
      <c r="A6" s="167">
        <v>1961</v>
      </c>
      <c r="B6" s="315">
        <v>367254</v>
      </c>
      <c r="C6" s="316">
        <v>1772921</v>
      </c>
      <c r="D6" s="315">
        <v>202388</v>
      </c>
      <c r="E6" s="315">
        <v>305686</v>
      </c>
      <c r="F6" s="317">
        <v>66.2</v>
      </c>
      <c r="G6" s="317">
        <v>55.1</v>
      </c>
      <c r="H6" s="318">
        <v>89337</v>
      </c>
      <c r="I6" s="319">
        <v>5.04</v>
      </c>
      <c r="J6" s="318">
        <v>1683584</v>
      </c>
      <c r="K6" s="320" t="s">
        <v>165</v>
      </c>
      <c r="L6" s="176">
        <v>1961</v>
      </c>
    </row>
    <row r="7" spans="1:12" s="321" customFormat="1" ht="16.5" customHeight="1">
      <c r="A7" s="186">
        <v>2001</v>
      </c>
      <c r="B7" s="322">
        <v>50858647</v>
      </c>
      <c r="C7" s="322">
        <v>285223756.91299999</v>
      </c>
      <c r="D7" s="322">
        <v>32559790</v>
      </c>
      <c r="E7" s="322">
        <v>43125000</v>
      </c>
      <c r="F7" s="323">
        <v>75.500962318840578</v>
      </c>
      <c r="G7" s="323">
        <v>64.400000000000006</v>
      </c>
      <c r="H7" s="324">
        <v>12980239.939999999</v>
      </c>
      <c r="I7" s="325">
        <v>4.6180134339977403</v>
      </c>
      <c r="J7" s="324">
        <v>272243516.97299999</v>
      </c>
      <c r="K7" s="324">
        <v>2401470.9939999999</v>
      </c>
      <c r="L7" s="192">
        <v>2001</v>
      </c>
    </row>
    <row r="8" spans="1:12" s="321" customFormat="1" ht="16.5" customHeight="1">
      <c r="A8" s="186">
        <v>2002</v>
      </c>
      <c r="B8" s="322">
        <v>53800847</v>
      </c>
      <c r="C8" s="322">
        <v>306474064</v>
      </c>
      <c r="D8" s="322">
        <v>34985624</v>
      </c>
      <c r="E8" s="322">
        <v>45773000</v>
      </c>
      <c r="F8" s="323">
        <v>76.432884014593753</v>
      </c>
      <c r="G8" s="323">
        <v>65.7</v>
      </c>
      <c r="H8" s="324">
        <v>13728064</v>
      </c>
      <c r="I8" s="325">
        <v>4.55</v>
      </c>
      <c r="J8" s="324">
        <v>292746001</v>
      </c>
      <c r="K8" s="324">
        <v>2687557</v>
      </c>
      <c r="L8" s="192">
        <v>2002</v>
      </c>
    </row>
    <row r="9" spans="1:12" s="321" customFormat="1" ht="16.5" customHeight="1">
      <c r="A9" s="186">
        <v>2003</v>
      </c>
      <c r="B9" s="322">
        <v>56052677</v>
      </c>
      <c r="C9" s="322">
        <v>322451697</v>
      </c>
      <c r="D9" s="322">
        <v>36809554.452054791</v>
      </c>
      <c r="E9" s="322">
        <v>47385000</v>
      </c>
      <c r="F9" s="323">
        <v>77.681870744021936</v>
      </c>
      <c r="G9" s="323">
        <v>65.900000000000006</v>
      </c>
      <c r="H9" s="324">
        <v>14225808</v>
      </c>
      <c r="I9" s="325">
        <v>4.4800000000000004</v>
      </c>
      <c r="J9" s="324">
        <v>308225887</v>
      </c>
      <c r="K9" s="324">
        <v>2581202</v>
      </c>
      <c r="L9" s="192">
        <v>2003</v>
      </c>
    </row>
    <row r="10" spans="1:12" s="321" customFormat="1" ht="16.5" customHeight="1">
      <c r="A10" s="186">
        <v>2004</v>
      </c>
      <c r="B10" s="322">
        <v>59961131</v>
      </c>
      <c r="C10" s="322">
        <v>342147966.59088105</v>
      </c>
      <c r="D10" s="322">
        <v>39057987.053753547</v>
      </c>
      <c r="E10" s="322">
        <v>51264000</v>
      </c>
      <c r="F10" s="323">
        <v>76.189893597365682</v>
      </c>
      <c r="G10" s="323">
        <v>66.5</v>
      </c>
      <c r="H10" s="324">
        <v>15268294.686400004</v>
      </c>
      <c r="I10" s="325">
        <v>4.5199999999999996</v>
      </c>
      <c r="J10" s="324">
        <v>326879671.90448105</v>
      </c>
      <c r="K10" s="324">
        <v>1994428</v>
      </c>
      <c r="L10" s="192">
        <v>2004</v>
      </c>
    </row>
    <row r="11" spans="1:12" s="321" customFormat="1" ht="16.5" customHeight="1">
      <c r="A11" s="186">
        <v>2005</v>
      </c>
      <c r="B11" s="322">
        <v>62258197.000000015</v>
      </c>
      <c r="C11" s="322">
        <v>364639330.51606584</v>
      </c>
      <c r="D11" s="322">
        <v>41625494.351149067</v>
      </c>
      <c r="E11" s="322">
        <v>54631000</v>
      </c>
      <c r="F11" s="323">
        <v>76.19390886337257</v>
      </c>
      <c r="G11" s="323">
        <v>67.5</v>
      </c>
      <c r="H11" s="324">
        <v>16451550.813923471</v>
      </c>
      <c r="I11" s="325">
        <v>4.5643625404188501</v>
      </c>
      <c r="J11" s="324">
        <v>348187779.7021423</v>
      </c>
      <c r="K11" s="324">
        <v>1980382.760827</v>
      </c>
      <c r="L11" s="192">
        <v>2005</v>
      </c>
    </row>
    <row r="12" spans="1:12" s="321" customFormat="1" ht="16.5" customHeight="1">
      <c r="A12" s="186">
        <v>2006</v>
      </c>
      <c r="B12" s="322">
        <v>65514242.000000015</v>
      </c>
      <c r="C12" s="322">
        <v>381180709.44799304</v>
      </c>
      <c r="D12" s="322">
        <v>43513779.617350802</v>
      </c>
      <c r="E12" s="322">
        <v>58994000</v>
      </c>
      <c r="F12" s="323">
        <v>73.759669826339632</v>
      </c>
      <c r="G12" s="323">
        <v>66.900000000000006</v>
      </c>
      <c r="H12" s="326">
        <v>15811740.737412911</v>
      </c>
      <c r="I12" s="325">
        <v>4.1863884950907382</v>
      </c>
      <c r="J12" s="324">
        <v>365368968.71058017</v>
      </c>
      <c r="K12" s="324">
        <v>2315002.4709999999</v>
      </c>
      <c r="L12" s="192">
        <v>2006</v>
      </c>
    </row>
    <row r="13" spans="1:12" s="321" customFormat="1" ht="16.5" customHeight="1">
      <c r="A13" s="186">
        <v>2007</v>
      </c>
      <c r="B13" s="322">
        <v>68268187.700000003</v>
      </c>
      <c r="C13" s="322">
        <v>403124500.87451005</v>
      </c>
      <c r="D13" s="322">
        <v>46018778.638642699</v>
      </c>
      <c r="E13" s="322">
        <v>62285000</v>
      </c>
      <c r="F13" s="323">
        <v>73.884207495613225</v>
      </c>
      <c r="G13" s="323">
        <v>67.900000000000006</v>
      </c>
      <c r="H13" s="326">
        <v>16614307.460096002</v>
      </c>
      <c r="I13" s="325">
        <v>4.1704832322296816</v>
      </c>
      <c r="J13" s="324">
        <v>386510193.41441405</v>
      </c>
      <c r="K13" s="324">
        <v>1816952.8010000002</v>
      </c>
      <c r="L13" s="192">
        <v>2007</v>
      </c>
    </row>
    <row r="14" spans="1:12" s="321" customFormat="1" ht="16.5" customHeight="1">
      <c r="A14" s="186">
        <v>2008</v>
      </c>
      <c r="B14" s="322">
        <v>72490691.133000001</v>
      </c>
      <c r="C14" s="322">
        <v>422355125.692909</v>
      </c>
      <c r="D14" s="322">
        <v>48082323.052471399</v>
      </c>
      <c r="E14" s="322">
        <v>62794000</v>
      </c>
      <c r="F14" s="323">
        <v>76.57152443302131</v>
      </c>
      <c r="G14" s="323">
        <v>67.692421605999996</v>
      </c>
      <c r="H14" s="326">
        <v>17374100.076912023</v>
      </c>
      <c r="I14" s="325">
        <v>4.1860011484258912</v>
      </c>
      <c r="J14" s="324">
        <v>404969109.61599696</v>
      </c>
      <c r="K14" s="324">
        <v>3242816.2450000001</v>
      </c>
      <c r="L14" s="192">
        <v>2008</v>
      </c>
    </row>
    <row r="15" spans="1:12" s="321" customFormat="1" ht="16.5" customHeight="1">
      <c r="A15" s="186">
        <v>2009</v>
      </c>
      <c r="B15" s="322">
        <v>73469978</v>
      </c>
      <c r="C15" s="322">
        <v>433603744.96957022</v>
      </c>
      <c r="D15" s="322">
        <v>49498144.402918957</v>
      </c>
      <c r="E15" s="322">
        <v>66797000</v>
      </c>
      <c r="F15" s="323">
        <v>74.102346516937828</v>
      </c>
      <c r="G15" s="323">
        <v>67.820379227999993</v>
      </c>
      <c r="H15" s="326">
        <v>18258120.862596143</v>
      </c>
      <c r="I15" s="325">
        <v>4.2969087274121982</v>
      </c>
      <c r="J15" s="324">
        <v>415345624.10697401</v>
      </c>
      <c r="K15" s="324">
        <v>3712815.7879999997</v>
      </c>
      <c r="L15" s="192">
        <v>2009</v>
      </c>
    </row>
    <row r="16" spans="1:12" s="321" customFormat="1" ht="16.5" customHeight="1">
      <c r="A16" s="186">
        <v>2010</v>
      </c>
      <c r="B16" s="322">
        <v>76078188</v>
      </c>
      <c r="C16" s="322">
        <v>474660205.04195482</v>
      </c>
      <c r="D16" s="322">
        <v>54184954.913465165</v>
      </c>
      <c r="E16" s="322">
        <v>71308000</v>
      </c>
      <c r="F16" s="323">
        <v>75.987203277984477</v>
      </c>
      <c r="G16" s="323">
        <v>73.345319579999995</v>
      </c>
      <c r="H16" s="326">
        <v>19371716.665100954</v>
      </c>
      <c r="I16" s="325">
        <v>4.2028616071989777</v>
      </c>
      <c r="J16" s="324">
        <v>455288488.37685382</v>
      </c>
      <c r="K16" s="324">
        <v>3662629.8299999996</v>
      </c>
      <c r="L16" s="192">
        <v>2010</v>
      </c>
    </row>
    <row r="17" spans="1:12" s="321" customFormat="1" ht="16.5" customHeight="1">
      <c r="A17" s="186">
        <v>2011</v>
      </c>
      <c r="B17" s="322">
        <v>79341866.939999998</v>
      </c>
      <c r="C17" s="322">
        <v>496893366.11803323</v>
      </c>
      <c r="D17" s="322">
        <v>56722986.958711214</v>
      </c>
      <c r="E17" s="322">
        <v>73137000</v>
      </c>
      <c r="F17" s="323">
        <v>77.557169365316071</v>
      </c>
      <c r="G17" s="323">
        <v>73.914731055999994</v>
      </c>
      <c r="H17" s="326">
        <v>19689177.796719424</v>
      </c>
      <c r="I17" s="325">
        <v>4.1395154072717997</v>
      </c>
      <c r="J17" s="324">
        <v>477204188.32131386</v>
      </c>
      <c r="K17" s="324">
        <v>4256763.0329999998</v>
      </c>
      <c r="L17" s="192">
        <v>2011</v>
      </c>
    </row>
    <row r="18" spans="1:12" s="321" customFormat="1" ht="16.5" customHeight="1">
      <c r="A18" s="186">
        <v>2012</v>
      </c>
      <c r="B18" s="322">
        <v>81805576</v>
      </c>
      <c r="C18" s="322">
        <v>509574328.93660539</v>
      </c>
      <c r="D18" s="322">
        <v>58011649.46910353</v>
      </c>
      <c r="E18" s="322">
        <v>75987000</v>
      </c>
      <c r="F18" s="323">
        <v>76.344176594816915</v>
      </c>
      <c r="G18" s="323">
        <v>70.2</v>
      </c>
      <c r="H18" s="326">
        <v>20154366.19784341</v>
      </c>
      <c r="I18" s="325">
        <v>3.9551376616444025</v>
      </c>
      <c r="J18" s="324">
        <v>489419962.73876202</v>
      </c>
      <c r="K18" s="324">
        <v>4789137.1139999991</v>
      </c>
      <c r="L18" s="192">
        <v>2012</v>
      </c>
    </row>
    <row r="19" spans="1:12" s="321" customFormat="1" ht="16.5" customHeight="1">
      <c r="A19" s="186">
        <v>2013</v>
      </c>
      <c r="B19" s="322">
        <v>86968936.821999997</v>
      </c>
      <c r="C19" s="322">
        <v>517147873</v>
      </c>
      <c r="D19" s="322">
        <v>59035145</v>
      </c>
      <c r="E19" s="322">
        <v>76522000</v>
      </c>
      <c r="F19" s="323">
        <v>77.099999999999994</v>
      </c>
      <c r="G19" s="323">
        <v>67.955078774966779</v>
      </c>
      <c r="H19" s="326">
        <v>20463269</v>
      </c>
      <c r="I19" s="325">
        <v>3.96</v>
      </c>
      <c r="J19" s="324">
        <v>496684604.03760391</v>
      </c>
      <c r="K19" s="324">
        <v>5408107</v>
      </c>
      <c r="L19" s="192">
        <v>2013</v>
      </c>
    </row>
    <row r="20" spans="1:12" s="321" customFormat="1" ht="16.5" customHeight="1">
      <c r="A20" s="186">
        <v>2014</v>
      </c>
      <c r="B20" s="322">
        <v>93215755</v>
      </c>
      <c r="C20" s="322">
        <v>521970902.71726501</v>
      </c>
      <c r="D20" s="322">
        <v>59585720.488272265</v>
      </c>
      <c r="E20" s="322">
        <v>80154000</v>
      </c>
      <c r="F20" s="323">
        <v>74.339047943049962</v>
      </c>
      <c r="G20" s="323">
        <v>63.9</v>
      </c>
      <c r="H20" s="326">
        <v>20257067.665264994</v>
      </c>
      <c r="I20" s="325">
        <v>3.8808806314319786</v>
      </c>
      <c r="J20" s="324">
        <v>501713835.05200005</v>
      </c>
      <c r="K20" s="324">
        <v>6644036.6110000005</v>
      </c>
      <c r="L20" s="192">
        <v>2014</v>
      </c>
    </row>
    <row r="21" spans="1:12" s="321" customFormat="1" ht="16.5" customHeight="1">
      <c r="A21" s="186">
        <v>2015</v>
      </c>
      <c r="B21" s="322">
        <v>97648761.430000007</v>
      </c>
      <c r="C21" s="322">
        <v>528091192.67316002</v>
      </c>
      <c r="D21" s="322">
        <v>60284382.725246578</v>
      </c>
      <c r="E21" s="322">
        <v>78790000</v>
      </c>
      <c r="F21" s="323">
        <v>76.512733500757179</v>
      </c>
      <c r="G21" s="323">
        <v>61.7</v>
      </c>
      <c r="H21" s="326">
        <v>23782283.038115017</v>
      </c>
      <c r="I21" s="325">
        <v>4.503442467527397</v>
      </c>
      <c r="J21" s="324">
        <v>504308909.63504499</v>
      </c>
      <c r="K21" s="324">
        <v>4823506.7439999999</v>
      </c>
      <c r="L21" s="192">
        <v>2015</v>
      </c>
    </row>
    <row r="22" spans="1:12" s="321" customFormat="1" ht="16.5" customHeight="1">
      <c r="A22" s="186">
        <v>2016</v>
      </c>
      <c r="B22" s="322">
        <v>105865557.095</v>
      </c>
      <c r="C22" s="322">
        <v>540440854.09126496</v>
      </c>
      <c r="D22" s="322">
        <v>61694161.425943494</v>
      </c>
      <c r="E22" s="322">
        <v>85183000</v>
      </c>
      <c r="F22" s="323">
        <v>72.42543867431705</v>
      </c>
      <c r="G22" s="323">
        <v>58.27595217827205</v>
      </c>
      <c r="H22" s="326">
        <v>21504883.971207</v>
      </c>
      <c r="I22" s="325">
        <v>3.9791373669125765</v>
      </c>
      <c r="J22" s="324">
        <v>518935970.12005794</v>
      </c>
      <c r="K22" s="324">
        <v>4716402.8129999992</v>
      </c>
      <c r="L22" s="192">
        <v>2016</v>
      </c>
    </row>
    <row r="23" spans="1:12" s="321" customFormat="1" ht="16.5" customHeight="1">
      <c r="A23" s="186">
        <v>2017</v>
      </c>
      <c r="B23" s="322">
        <v>116907640.785</v>
      </c>
      <c r="C23" s="322">
        <v>553530107.38217103</v>
      </c>
      <c r="D23" s="322">
        <v>63188368.422622249</v>
      </c>
      <c r="E23" s="327">
        <v>85133000</v>
      </c>
      <c r="F23" s="323">
        <v>74.223119615921263</v>
      </c>
      <c r="G23" s="323">
        <v>54.049819154959565</v>
      </c>
      <c r="H23" s="328">
        <v>21707139.393330999</v>
      </c>
      <c r="I23" s="325">
        <v>3.9215824223168854</v>
      </c>
      <c r="J23" s="324">
        <v>531822967.98884004</v>
      </c>
      <c r="K23" s="326">
        <v>5476612</v>
      </c>
      <c r="L23" s="192">
        <v>2017</v>
      </c>
    </row>
    <row r="24" spans="1:12" s="321" customFormat="1" ht="16.5" customHeight="1">
      <c r="A24" s="329">
        <v>2018</v>
      </c>
      <c r="B24" s="330">
        <v>119091659.508</v>
      </c>
      <c r="C24" s="330">
        <v>570646506.57661903</v>
      </c>
      <c r="D24" s="330">
        <v>65142295.271303542</v>
      </c>
      <c r="E24" s="331">
        <v>92478000</v>
      </c>
      <c r="F24" s="332">
        <v>70.440856497008525</v>
      </c>
      <c r="G24" s="332">
        <v>54.699292578862412</v>
      </c>
      <c r="H24" s="333">
        <v>21389786.200726002</v>
      </c>
      <c r="I24" s="334">
        <v>3.7483426174018044</v>
      </c>
      <c r="J24" s="335">
        <v>549274978.94691098</v>
      </c>
      <c r="K24" s="336">
        <v>5105659.3269999996</v>
      </c>
      <c r="L24" s="337">
        <v>2018</v>
      </c>
    </row>
    <row r="25" spans="1:12" s="321" customFormat="1" ht="16.5" customHeight="1">
      <c r="A25" s="338">
        <v>1</v>
      </c>
      <c r="B25" s="322">
        <v>116427640.785</v>
      </c>
      <c r="C25" s="339">
        <v>53394214.519008003</v>
      </c>
      <c r="D25" s="322">
        <v>71766417.364258066</v>
      </c>
      <c r="E25" s="327">
        <v>87247000</v>
      </c>
      <c r="F25" s="323">
        <v>82.256601790615221</v>
      </c>
      <c r="G25" s="323">
        <v>61.640360382106209</v>
      </c>
      <c r="H25" s="327">
        <v>1912578.3403330001</v>
      </c>
      <c r="I25" s="325">
        <v>3.5819954606732423</v>
      </c>
      <c r="J25" s="322">
        <v>51481643.197039001</v>
      </c>
      <c r="K25" s="326">
        <v>413622.39299999998</v>
      </c>
      <c r="L25" s="340">
        <v>1</v>
      </c>
    </row>
    <row r="26" spans="1:12" s="321" customFormat="1" ht="16.5" customHeight="1">
      <c r="A26" s="338">
        <v>2</v>
      </c>
      <c r="B26" s="322">
        <v>116427640.785</v>
      </c>
      <c r="C26" s="339">
        <v>46472300.921078004</v>
      </c>
      <c r="D26" s="322">
        <v>69155209.703985125</v>
      </c>
      <c r="E26" s="327">
        <v>88238000</v>
      </c>
      <c r="F26" s="323">
        <v>78.373500877156246</v>
      </c>
      <c r="G26" s="323">
        <v>59.397587409410747</v>
      </c>
      <c r="H26" s="327">
        <v>1697480.822961</v>
      </c>
      <c r="I26" s="325">
        <v>3.6526722140222021</v>
      </c>
      <c r="J26" s="322">
        <v>44784162.536639996</v>
      </c>
      <c r="K26" s="326">
        <v>351487.304</v>
      </c>
      <c r="L26" s="340">
        <v>2</v>
      </c>
    </row>
    <row r="27" spans="1:12" s="321" customFormat="1" ht="16.5" customHeight="1">
      <c r="A27" s="338">
        <v>3</v>
      </c>
      <c r="B27" s="322">
        <v>116746867.29000001</v>
      </c>
      <c r="C27" s="339">
        <v>47248779.593536004</v>
      </c>
      <c r="D27" s="322">
        <v>63506424.184860215</v>
      </c>
      <c r="E27" s="327">
        <v>78855000</v>
      </c>
      <c r="F27" s="323">
        <v>80.535697400114401</v>
      </c>
      <c r="G27" s="323">
        <v>54.396683747504618</v>
      </c>
      <c r="H27" s="327">
        <v>1657532.125484</v>
      </c>
      <c r="I27" s="325">
        <v>3.5080951079438316</v>
      </c>
      <c r="J27" s="322">
        <v>45591247.468399003</v>
      </c>
      <c r="K27" s="326">
        <v>390069.70500000002</v>
      </c>
      <c r="L27" s="340">
        <v>3</v>
      </c>
    </row>
    <row r="28" spans="1:12" s="321" customFormat="1" ht="16.5" customHeight="1">
      <c r="A28" s="338">
        <v>4</v>
      </c>
      <c r="B28" s="322">
        <v>116746867.29000001</v>
      </c>
      <c r="C28" s="339">
        <v>43155440.451931</v>
      </c>
      <c r="D28" s="322">
        <v>59938111.73879306</v>
      </c>
      <c r="E28" s="327">
        <v>70520000</v>
      </c>
      <c r="F28" s="323">
        <v>84.994486300046873</v>
      </c>
      <c r="G28" s="323">
        <v>51.340231331352456</v>
      </c>
      <c r="H28" s="327">
        <v>1811919.1273180002</v>
      </c>
      <c r="I28" s="325">
        <v>4.1985879609691841</v>
      </c>
      <c r="J28" s="322">
        <v>41352480.438810997</v>
      </c>
      <c r="K28" s="326">
        <v>367612.67599999998</v>
      </c>
      <c r="L28" s="340">
        <v>4</v>
      </c>
    </row>
    <row r="29" spans="1:12" s="321" customFormat="1" ht="16.5" customHeight="1">
      <c r="A29" s="338">
        <v>5</v>
      </c>
      <c r="B29" s="322">
        <v>117790087.502</v>
      </c>
      <c r="C29" s="339">
        <v>44297929.769351996</v>
      </c>
      <c r="D29" s="322">
        <v>59540228.1846129</v>
      </c>
      <c r="E29" s="327">
        <v>73173000</v>
      </c>
      <c r="F29" s="323">
        <v>81.369122742832602</v>
      </c>
      <c r="G29" s="323">
        <v>50.547740856039304</v>
      </c>
      <c r="H29" s="327">
        <v>1534263.8344130001</v>
      </c>
      <c r="I29" s="325">
        <v>3.4635113703992944</v>
      </c>
      <c r="J29" s="322">
        <v>42763665.935296997</v>
      </c>
      <c r="K29" s="326">
        <v>408046.11499999999</v>
      </c>
      <c r="L29" s="340">
        <v>5</v>
      </c>
    </row>
    <row r="30" spans="1:12" s="321" customFormat="1" ht="16.5" customHeight="1">
      <c r="A30" s="338">
        <v>6</v>
      </c>
      <c r="B30" s="322">
        <v>117205127.502</v>
      </c>
      <c r="C30" s="339">
        <v>44494152.903567001</v>
      </c>
      <c r="D30" s="322">
        <v>61797434.588287495</v>
      </c>
      <c r="E30" s="327">
        <v>76606000</v>
      </c>
      <c r="F30" s="323">
        <v>80.669183338495017</v>
      </c>
      <c r="G30" s="323">
        <v>52.725879750638867</v>
      </c>
      <c r="H30" s="327">
        <v>1542497.3897880001</v>
      </c>
      <c r="I30" s="325">
        <v>3.4667417831980822</v>
      </c>
      <c r="J30" s="322">
        <v>42951655.513601996</v>
      </c>
      <c r="K30" s="326">
        <v>421361.16800000001</v>
      </c>
      <c r="L30" s="340">
        <v>6</v>
      </c>
    </row>
    <row r="31" spans="1:12" s="321" customFormat="1" ht="16.5" customHeight="1">
      <c r="A31" s="338">
        <v>7</v>
      </c>
      <c r="B31" s="322">
        <v>117476544.314</v>
      </c>
      <c r="C31" s="339">
        <v>52020038.162711002</v>
      </c>
      <c r="D31" s="322">
        <v>69919406.132676065</v>
      </c>
      <c r="E31" s="341">
        <v>92478000</v>
      </c>
      <c r="F31" s="323">
        <v>75.606529263907163</v>
      </c>
      <c r="G31" s="323">
        <v>59.517758664904463</v>
      </c>
      <c r="H31" s="327">
        <v>2000265.2708659999</v>
      </c>
      <c r="I31" s="325">
        <v>3.8451822442141723</v>
      </c>
      <c r="J31" s="339">
        <v>50019772.891986996</v>
      </c>
      <c r="K31" s="326">
        <v>517264.59600000002</v>
      </c>
      <c r="L31" s="340">
        <v>7</v>
      </c>
    </row>
    <row r="32" spans="1:12" s="321" customFormat="1" ht="16.5" customHeight="1">
      <c r="A32" s="338">
        <v>8</v>
      </c>
      <c r="B32" s="322">
        <v>117995804.83400001</v>
      </c>
      <c r="C32" s="339">
        <v>53234984.333485</v>
      </c>
      <c r="D32" s="322">
        <v>71552398.297694892</v>
      </c>
      <c r="E32" s="341">
        <v>91548000</v>
      </c>
      <c r="F32" s="323">
        <v>78.158341304774424</v>
      </c>
      <c r="G32" s="323">
        <v>60.639781556943426</v>
      </c>
      <c r="H32" s="327">
        <v>2197764.9915359998</v>
      </c>
      <c r="I32" s="325">
        <v>4.1284223505511539</v>
      </c>
      <c r="J32" s="339">
        <v>51037219.341947995</v>
      </c>
      <c r="K32" s="326">
        <v>543528.65800000005</v>
      </c>
      <c r="L32" s="340">
        <v>8</v>
      </c>
    </row>
    <row r="33" spans="1:12" s="321" customFormat="1" ht="16.5" customHeight="1">
      <c r="A33" s="338">
        <v>9</v>
      </c>
      <c r="B33" s="322">
        <v>117996004.83400001</v>
      </c>
      <c r="C33" s="339">
        <v>43527290.252773002</v>
      </c>
      <c r="D33" s="322">
        <v>60454569.795518056</v>
      </c>
      <c r="E33" s="341">
        <v>78405000</v>
      </c>
      <c r="F33" s="323">
        <v>77.105503214741475</v>
      </c>
      <c r="G33" s="323">
        <v>51.234420928545156</v>
      </c>
      <c r="H33" s="327">
        <v>1799704.4586120001</v>
      </c>
      <c r="I33" s="325">
        <v>4.1346577013195667</v>
      </c>
      <c r="J33" s="339">
        <v>41727585.793946996</v>
      </c>
      <c r="K33" s="326">
        <v>488056.97899999999</v>
      </c>
      <c r="L33" s="340">
        <v>9</v>
      </c>
    </row>
    <row r="34" spans="1:12" s="321" customFormat="1" ht="16.5" customHeight="1">
      <c r="A34" s="338">
        <v>10</v>
      </c>
      <c r="B34" s="322">
        <v>117996004.83400001</v>
      </c>
      <c r="C34" s="339">
        <v>44927441.509769998</v>
      </c>
      <c r="D34" s="322">
        <v>60386346.11528226</v>
      </c>
      <c r="E34" s="327">
        <v>70329000</v>
      </c>
      <c r="F34" s="323">
        <v>85.862654261090384</v>
      </c>
      <c r="G34" s="323">
        <v>51.17660229279408</v>
      </c>
      <c r="H34" s="327">
        <v>1667575.435392</v>
      </c>
      <c r="I34" s="325">
        <v>3.7117079881554487</v>
      </c>
      <c r="J34" s="322">
        <v>43259866.074194998</v>
      </c>
      <c r="K34" s="326">
        <v>377614.87400000001</v>
      </c>
      <c r="L34" s="340">
        <v>10</v>
      </c>
    </row>
    <row r="35" spans="1:12" s="321" customFormat="1" ht="16.5" customHeight="1">
      <c r="A35" s="338">
        <v>11</v>
      </c>
      <c r="B35" s="322">
        <v>118265791.564</v>
      </c>
      <c r="C35" s="339">
        <v>46036823.316837996</v>
      </c>
      <c r="D35" s="322">
        <v>63940032.384497218</v>
      </c>
      <c r="E35" s="327">
        <v>75914000</v>
      </c>
      <c r="F35" s="323">
        <v>84.226930980447904</v>
      </c>
      <c r="G35" s="323">
        <v>54.064688984807432</v>
      </c>
      <c r="H35" s="327">
        <v>1719724.7630699999</v>
      </c>
      <c r="I35" s="325">
        <v>3.7355417667165782</v>
      </c>
      <c r="J35" s="322">
        <v>44317048.553405002</v>
      </c>
      <c r="K35" s="326">
        <v>384268.44699999999</v>
      </c>
      <c r="L35" s="340">
        <v>11</v>
      </c>
    </row>
    <row r="36" spans="1:12" s="321" customFormat="1" ht="16.5" customHeight="1">
      <c r="A36" s="342">
        <v>12</v>
      </c>
      <c r="B36" s="343">
        <v>119091659.508</v>
      </c>
      <c r="C36" s="344">
        <v>51837110.842570998</v>
      </c>
      <c r="D36" s="343">
        <v>69673536.078724459</v>
      </c>
      <c r="E36" s="345">
        <v>86083000</v>
      </c>
      <c r="F36" s="346">
        <v>80.937625406554673</v>
      </c>
      <c r="G36" s="346">
        <v>58.504127297045628</v>
      </c>
      <c r="H36" s="345">
        <v>1848479.6409530002</v>
      </c>
      <c r="I36" s="347">
        <v>3.5659387857606917</v>
      </c>
      <c r="J36" s="343">
        <v>49988631.201641999</v>
      </c>
      <c r="K36" s="348">
        <v>442726.413</v>
      </c>
      <c r="L36" s="349">
        <v>12</v>
      </c>
    </row>
    <row r="37" spans="1:12" ht="3" customHeight="1">
      <c r="A37" s="247"/>
      <c r="B37" s="350"/>
      <c r="C37" s="350"/>
      <c r="D37" s="50"/>
      <c r="E37" s="350"/>
      <c r="F37" s="351"/>
      <c r="G37" s="351"/>
      <c r="H37" s="11"/>
      <c r="I37" s="352"/>
      <c r="J37" s="11"/>
      <c r="K37" s="11"/>
      <c r="L37" s="247"/>
    </row>
    <row r="38" spans="1:12" s="357" customFormat="1" ht="12.95" customHeight="1">
      <c r="A38" s="158" t="s">
        <v>166</v>
      </c>
      <c r="B38" s="9"/>
      <c r="C38" s="9"/>
      <c r="D38" s="353"/>
      <c r="E38" s="353"/>
      <c r="F38" s="354"/>
      <c r="G38" s="355" t="s">
        <v>167</v>
      </c>
      <c r="H38" s="356"/>
      <c r="I38" s="356"/>
      <c r="J38" s="356"/>
      <c r="K38" s="356"/>
      <c r="L38" s="356"/>
    </row>
    <row r="39" spans="1:12" s="357" customFormat="1" ht="12.95" customHeight="1">
      <c r="A39" s="158" t="s">
        <v>168</v>
      </c>
      <c r="B39" s="9"/>
      <c r="C39" s="9"/>
      <c r="D39" s="353"/>
      <c r="E39" s="353"/>
      <c r="F39" s="354"/>
      <c r="G39" s="355" t="s">
        <v>169</v>
      </c>
      <c r="H39" s="353"/>
      <c r="I39" s="358"/>
      <c r="J39" s="353"/>
      <c r="K39" s="353"/>
      <c r="L39" s="353"/>
    </row>
    <row r="40" spans="1:12" s="357" customFormat="1" ht="12.95" customHeight="1">
      <c r="A40" s="2140" t="s">
        <v>170</v>
      </c>
      <c r="B40" s="2140"/>
      <c r="C40" s="2140"/>
      <c r="D40" s="2140"/>
      <c r="E40" s="2140"/>
      <c r="F40" s="2140"/>
      <c r="G40" s="355" t="s">
        <v>171</v>
      </c>
      <c r="H40" s="353"/>
      <c r="I40" s="358"/>
      <c r="J40" s="353"/>
      <c r="K40" s="353"/>
      <c r="L40" s="353"/>
    </row>
    <row r="41" spans="1:12" s="5" customFormat="1" ht="9" customHeight="1">
      <c r="A41" s="158"/>
      <c r="B41" s="9"/>
      <c r="C41" s="2130"/>
      <c r="D41" s="2131"/>
      <c r="E41" s="2131"/>
      <c r="F41" s="2131"/>
      <c r="H41" s="9"/>
      <c r="I41" s="359"/>
      <c r="J41" s="9"/>
      <c r="K41" s="9"/>
      <c r="L41" s="9"/>
    </row>
    <row r="42" spans="1:12" s="96" customFormat="1" ht="16.5" customHeight="1">
      <c r="A42" s="142">
        <v>28</v>
      </c>
      <c r="B42" s="360"/>
      <c r="C42" s="360"/>
      <c r="D42" s="360"/>
      <c r="E42" s="360"/>
      <c r="F42" s="361"/>
      <c r="G42" s="362"/>
      <c r="H42" s="360"/>
      <c r="I42" s="362"/>
      <c r="J42" s="360"/>
      <c r="K42" s="360"/>
      <c r="L42" s="146">
        <v>29</v>
      </c>
    </row>
    <row r="43" spans="1:12">
      <c r="A43" s="247"/>
      <c r="B43" s="11"/>
      <c r="C43" s="11"/>
      <c r="D43" s="11"/>
      <c r="E43" s="11"/>
      <c r="F43" s="351"/>
      <c r="H43" s="11"/>
      <c r="J43" s="11"/>
      <c r="K43" s="11"/>
      <c r="L43" s="11"/>
    </row>
    <row r="44" spans="1:12">
      <c r="F44" s="351"/>
    </row>
    <row r="45" spans="1:12">
      <c r="F45" s="351"/>
    </row>
    <row r="46" spans="1:12">
      <c r="F46" s="351"/>
    </row>
    <row r="47" spans="1:12">
      <c r="F47" s="351"/>
    </row>
    <row r="48" spans="1:12">
      <c r="F48" s="351"/>
    </row>
    <row r="49" spans="6:6">
      <c r="F49" s="351"/>
    </row>
  </sheetData>
  <mergeCells count="6">
    <mergeCell ref="C41:F41"/>
    <mergeCell ref="A2:E2"/>
    <mergeCell ref="A3:A5"/>
    <mergeCell ref="J3:J5"/>
    <mergeCell ref="L3:L5"/>
    <mergeCell ref="A40:F40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horizontalDpi="4294967293" r:id="rId1"/>
  <headerFooter alignWithMargins="0">
    <oddFooter xml:space="preserve">&amp;C&amp;10
 </oddFooter>
  </headerFooter>
  <colBreaks count="1" manualBreakCount="1">
    <brk id="6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8"/>
  </sheetPr>
  <dimension ref="A1:N39"/>
  <sheetViews>
    <sheetView view="pageBreakPreview" zoomScale="90" zoomScaleNormal="100" zoomScaleSheetLayoutView="90" workbookViewId="0">
      <selection activeCell="N7" sqref="N7"/>
    </sheetView>
  </sheetViews>
  <sheetFormatPr defaultRowHeight="11.25"/>
  <cols>
    <col min="1" max="1" width="9.625" style="6" customWidth="1"/>
    <col min="2" max="2" width="12" style="1290" customWidth="1"/>
    <col min="3" max="3" width="12" style="958" customWidth="1"/>
    <col min="4" max="4" width="12" style="6" customWidth="1"/>
    <col min="5" max="5" width="12" style="1538" customWidth="1"/>
    <col min="6" max="6" width="12" style="6" customWidth="1"/>
    <col min="7" max="7" width="12" style="1539" customWidth="1"/>
    <col min="8" max="8" width="11.625" style="1539" customWidth="1"/>
    <col min="9" max="9" width="11.625" style="6" customWidth="1"/>
    <col min="10" max="10" width="11.625" style="1540" customWidth="1"/>
    <col min="11" max="14" width="11.625" style="6" customWidth="1"/>
    <col min="15" max="16384" width="9" style="6"/>
  </cols>
  <sheetData>
    <row r="1" spans="1:14" ht="31.5" customHeight="1">
      <c r="A1" s="147" t="s">
        <v>2041</v>
      </c>
      <c r="B1" s="998"/>
      <c r="D1" s="138"/>
      <c r="F1" s="138"/>
    </row>
    <row r="2" spans="1:14" ht="25.5">
      <c r="A2" s="959"/>
      <c r="B2" s="1541" t="s">
        <v>2042</v>
      </c>
      <c r="C2" s="1542"/>
      <c r="D2" s="1543"/>
      <c r="E2" s="1544"/>
      <c r="F2" s="1543"/>
      <c r="G2" s="1545"/>
      <c r="H2" s="1546"/>
      <c r="I2" s="308"/>
      <c r="L2" s="1547"/>
    </row>
    <row r="3" spans="1:14" ht="90.75" customHeight="1">
      <c r="A3" s="1548" t="s">
        <v>2043</v>
      </c>
      <c r="B3" s="1549" t="s">
        <v>2044</v>
      </c>
      <c r="C3" s="1549" t="s">
        <v>2045</v>
      </c>
      <c r="D3" s="1549" t="s">
        <v>2046</v>
      </c>
      <c r="E3" s="1550" t="s">
        <v>2047</v>
      </c>
      <c r="F3" s="1551" t="s">
        <v>2048</v>
      </c>
      <c r="G3" s="1552" t="s">
        <v>2049</v>
      </c>
      <c r="H3" s="1553" t="s">
        <v>2050</v>
      </c>
      <c r="I3" s="1549" t="s">
        <v>2051</v>
      </c>
      <c r="J3" s="1554" t="s">
        <v>2052</v>
      </c>
      <c r="K3" s="1549" t="s">
        <v>2053</v>
      </c>
      <c r="L3" s="1549" t="s">
        <v>2054</v>
      </c>
      <c r="M3" s="1555" t="s">
        <v>2055</v>
      </c>
      <c r="N3" s="1552" t="s">
        <v>2056</v>
      </c>
    </row>
    <row r="4" spans="1:14" ht="21.95" customHeight="1">
      <c r="A4" s="186">
        <v>1996</v>
      </c>
      <c r="B4" s="1556">
        <v>47.4</v>
      </c>
      <c r="C4" s="1556">
        <v>111</v>
      </c>
      <c r="D4" s="1556">
        <v>197.8</v>
      </c>
      <c r="E4" s="1556">
        <v>107.1</v>
      </c>
      <c r="F4" s="1557">
        <v>50.3</v>
      </c>
      <c r="G4" s="1558">
        <v>38.6</v>
      </c>
      <c r="H4" s="1559">
        <v>1.9</v>
      </c>
      <c r="I4" s="1560">
        <v>4</v>
      </c>
      <c r="J4" s="1561">
        <v>5.2</v>
      </c>
      <c r="K4" s="1560">
        <v>94.9</v>
      </c>
      <c r="L4" s="1560">
        <v>0.37</v>
      </c>
      <c r="M4" s="1560">
        <v>0.78</v>
      </c>
      <c r="N4" s="1562">
        <v>18.100000000000001</v>
      </c>
    </row>
    <row r="5" spans="1:14" ht="21.95" customHeight="1">
      <c r="A5" s="186">
        <v>1997</v>
      </c>
      <c r="B5" s="1556">
        <v>36.799999999999997</v>
      </c>
      <c r="C5" s="1556">
        <v>171.5</v>
      </c>
      <c r="D5" s="1556">
        <v>255.4</v>
      </c>
      <c r="E5" s="1556">
        <v>112</v>
      </c>
      <c r="F5" s="1557">
        <v>37.1</v>
      </c>
      <c r="G5" s="1558">
        <v>28.7</v>
      </c>
      <c r="H5" s="1559">
        <v>1.4</v>
      </c>
      <c r="I5" s="1560">
        <v>3.3</v>
      </c>
      <c r="J5" s="1561">
        <v>4.3</v>
      </c>
      <c r="K5" s="1560">
        <v>95.8</v>
      </c>
      <c r="L5" s="1560">
        <v>0.32</v>
      </c>
      <c r="M5" s="1560">
        <v>0.77</v>
      </c>
      <c r="N5" s="1562">
        <v>13.2</v>
      </c>
    </row>
    <row r="6" spans="1:14" ht="21.95" customHeight="1">
      <c r="A6" s="186">
        <v>1998</v>
      </c>
      <c r="B6" s="1556">
        <v>36.4</v>
      </c>
      <c r="C6" s="1556">
        <v>174.8</v>
      </c>
      <c r="D6" s="1556">
        <v>260.2</v>
      </c>
      <c r="E6" s="1556">
        <v>110.6</v>
      </c>
      <c r="F6" s="1557">
        <v>36.9</v>
      </c>
      <c r="G6" s="1558">
        <v>27.6</v>
      </c>
      <c r="H6" s="1559">
        <v>2.2999999999999998</v>
      </c>
      <c r="I6" s="1560">
        <v>6.3</v>
      </c>
      <c r="J6" s="1561">
        <v>7.8</v>
      </c>
      <c r="K6" s="1560">
        <v>92.5</v>
      </c>
      <c r="L6" s="1560">
        <v>0.28999999999999998</v>
      </c>
      <c r="M6" s="1560">
        <v>0.8</v>
      </c>
      <c r="N6" s="1562">
        <v>15.7</v>
      </c>
    </row>
    <row r="7" spans="1:14" ht="21.95" customHeight="1">
      <c r="A7" s="186">
        <v>1999</v>
      </c>
      <c r="B7" s="1556">
        <v>47.3</v>
      </c>
      <c r="C7" s="1556">
        <v>111.5</v>
      </c>
      <c r="D7" s="1556">
        <v>201.4</v>
      </c>
      <c r="E7" s="1556">
        <v>114</v>
      </c>
      <c r="F7" s="1557">
        <v>29</v>
      </c>
      <c r="G7" s="1558">
        <v>23.9</v>
      </c>
      <c r="H7" s="1559">
        <v>2.6</v>
      </c>
      <c r="I7" s="1560">
        <v>6.1</v>
      </c>
      <c r="J7" s="1561">
        <v>9.5</v>
      </c>
      <c r="K7" s="1560">
        <v>91.1</v>
      </c>
      <c r="L7" s="1560">
        <v>0.27</v>
      </c>
      <c r="M7" s="1560">
        <v>0.64</v>
      </c>
      <c r="N7" s="1562">
        <v>16.100000000000001</v>
      </c>
    </row>
    <row r="8" spans="1:14" ht="21.95" customHeight="1">
      <c r="A8" s="186">
        <v>2000</v>
      </c>
      <c r="B8" s="1556">
        <v>49.3</v>
      </c>
      <c r="C8" s="1556">
        <v>101.7</v>
      </c>
      <c r="D8" s="1556">
        <v>193.9</v>
      </c>
      <c r="E8" s="1556">
        <v>110.7</v>
      </c>
      <c r="F8" s="1557">
        <v>31.9</v>
      </c>
      <c r="G8" s="1558">
        <v>25.1</v>
      </c>
      <c r="H8" s="1559">
        <v>2.8</v>
      </c>
      <c r="I8" s="1560">
        <v>5.8</v>
      </c>
      <c r="J8" s="1561">
        <v>9.8000000000000007</v>
      </c>
      <c r="K8" s="1560">
        <v>91</v>
      </c>
      <c r="L8" s="1560">
        <v>0.28000000000000003</v>
      </c>
      <c r="M8" s="1560">
        <v>0.59</v>
      </c>
      <c r="N8" s="1562">
        <v>15.5</v>
      </c>
    </row>
    <row r="9" spans="1:14" ht="21.95" customHeight="1">
      <c r="A9" s="979">
        <v>2001</v>
      </c>
      <c r="B9" s="1563">
        <v>64.8</v>
      </c>
      <c r="C9" s="1563">
        <v>53.2</v>
      </c>
      <c r="D9" s="1563">
        <v>147.19999999999999</v>
      </c>
      <c r="E9" s="1563">
        <v>104.2</v>
      </c>
      <c r="F9" s="1564">
        <v>54.4</v>
      </c>
      <c r="G9" s="1565">
        <v>52.8</v>
      </c>
      <c r="H9" s="1566">
        <v>3.1</v>
      </c>
      <c r="I9" s="1567">
        <v>5.5</v>
      </c>
      <c r="J9" s="1568">
        <v>9</v>
      </c>
      <c r="K9" s="1567">
        <v>91.9</v>
      </c>
      <c r="L9" s="1567">
        <v>0.28000000000000003</v>
      </c>
      <c r="M9" s="1567">
        <v>0.59</v>
      </c>
      <c r="N9" s="1569">
        <v>11.4</v>
      </c>
    </row>
    <row r="10" spans="1:14" ht="21.95" customHeight="1">
      <c r="A10" s="186">
        <v>2002</v>
      </c>
      <c r="B10" s="1570">
        <v>66.7</v>
      </c>
      <c r="C10" s="1570">
        <v>50</v>
      </c>
      <c r="D10" s="1570">
        <v>143.1</v>
      </c>
      <c r="E10" s="1570">
        <v>106.3</v>
      </c>
      <c r="F10" s="1571">
        <v>44.8</v>
      </c>
      <c r="G10" s="1558">
        <v>43.6</v>
      </c>
      <c r="H10" s="1559">
        <v>5.8</v>
      </c>
      <c r="I10" s="1560">
        <v>8.8000000000000007</v>
      </c>
      <c r="J10" s="1561">
        <v>14.5</v>
      </c>
      <c r="K10" s="1560">
        <v>87.5</v>
      </c>
      <c r="L10" s="1560">
        <v>0.4</v>
      </c>
      <c r="M10" s="1560">
        <v>0.6</v>
      </c>
      <c r="N10" s="1562">
        <v>14.2</v>
      </c>
    </row>
    <row r="11" spans="1:14" ht="21.95" customHeight="1">
      <c r="A11" s="186">
        <v>2003</v>
      </c>
      <c r="B11" s="1570">
        <v>66.7</v>
      </c>
      <c r="C11" s="1570">
        <v>50</v>
      </c>
      <c r="D11" s="1570">
        <v>143.19999999999999</v>
      </c>
      <c r="E11" s="1570">
        <v>108.2</v>
      </c>
      <c r="F11" s="1571">
        <v>38.5</v>
      </c>
      <c r="G11" s="1572">
        <v>37.4</v>
      </c>
      <c r="H11" s="1573">
        <v>4.2</v>
      </c>
      <c r="I11" s="1574">
        <v>6.3</v>
      </c>
      <c r="J11" s="1575">
        <v>10.3</v>
      </c>
      <c r="K11" s="1574">
        <v>90.7</v>
      </c>
      <c r="L11" s="1574">
        <v>0.4</v>
      </c>
      <c r="M11" s="1574">
        <v>0.6</v>
      </c>
      <c r="N11" s="1576">
        <v>11.6</v>
      </c>
    </row>
    <row r="12" spans="1:14" ht="21.95" customHeight="1">
      <c r="A12" s="186">
        <v>2004</v>
      </c>
      <c r="B12" s="1570">
        <v>68.400000000000006</v>
      </c>
      <c r="C12" s="1570">
        <v>46.3</v>
      </c>
      <c r="D12" s="1570">
        <v>139.69999999999999</v>
      </c>
      <c r="E12" s="1570">
        <v>105.6</v>
      </c>
      <c r="F12" s="1571">
        <v>47.1</v>
      </c>
      <c r="G12" s="1572">
        <v>45.9</v>
      </c>
      <c r="H12" s="1573">
        <v>5</v>
      </c>
      <c r="I12" s="1574">
        <v>7.4</v>
      </c>
      <c r="J12" s="1575">
        <v>12.2</v>
      </c>
      <c r="K12" s="1574">
        <v>89.1</v>
      </c>
      <c r="L12" s="1574">
        <v>0.4</v>
      </c>
      <c r="M12" s="1574">
        <v>0.6</v>
      </c>
      <c r="N12" s="1576">
        <v>13</v>
      </c>
    </row>
    <row r="13" spans="1:14" ht="21.95" customHeight="1">
      <c r="A13" s="186">
        <v>2005</v>
      </c>
      <c r="B13" s="1570">
        <v>68.5</v>
      </c>
      <c r="C13" s="1570">
        <v>46</v>
      </c>
      <c r="D13" s="1570">
        <v>139.1</v>
      </c>
      <c r="E13" s="1570">
        <v>104.9</v>
      </c>
      <c r="F13" s="1571">
        <v>51.5</v>
      </c>
      <c r="G13" s="1572">
        <v>49.8</v>
      </c>
      <c r="H13" s="1573">
        <v>4.0999999999999996</v>
      </c>
      <c r="I13" s="1574">
        <v>5.9</v>
      </c>
      <c r="J13" s="1575">
        <v>9.8000000000000007</v>
      </c>
      <c r="K13" s="1574">
        <v>91.2</v>
      </c>
      <c r="L13" s="1574">
        <v>0.4</v>
      </c>
      <c r="M13" s="1574">
        <v>0.6</v>
      </c>
      <c r="N13" s="1576">
        <v>11.4</v>
      </c>
    </row>
    <row r="14" spans="1:14" ht="21.95" customHeight="1">
      <c r="A14" s="186">
        <v>2006</v>
      </c>
      <c r="B14" s="1570">
        <v>67.599999999999994</v>
      </c>
      <c r="C14" s="1570">
        <v>47.9</v>
      </c>
      <c r="D14" s="1570">
        <v>139.30000000000001</v>
      </c>
      <c r="E14" s="1570">
        <v>105.6</v>
      </c>
      <c r="F14" s="1571">
        <v>53.5</v>
      </c>
      <c r="G14" s="1572">
        <v>50.9</v>
      </c>
      <c r="H14" s="1573">
        <v>3.3</v>
      </c>
      <c r="I14" s="1574">
        <v>4.9000000000000004</v>
      </c>
      <c r="J14" s="1575">
        <v>7.7</v>
      </c>
      <c r="K14" s="1574">
        <v>92.9</v>
      </c>
      <c r="L14" s="1574">
        <v>0.4</v>
      </c>
      <c r="M14" s="1574">
        <v>0.6</v>
      </c>
      <c r="N14" s="1576">
        <v>10.3</v>
      </c>
    </row>
    <row r="15" spans="1:14" ht="21.95" customHeight="1">
      <c r="A15" s="186">
        <v>2007</v>
      </c>
      <c r="B15" s="1570">
        <v>67.099999999999994</v>
      </c>
      <c r="C15" s="1570">
        <v>49.1</v>
      </c>
      <c r="D15" s="1570">
        <v>140.69999999999999</v>
      </c>
      <c r="E15" s="1570">
        <v>105.6</v>
      </c>
      <c r="F15" s="1571">
        <v>52.8</v>
      </c>
      <c r="G15" s="1572">
        <v>49.6</v>
      </c>
      <c r="H15" s="1573">
        <v>2.4</v>
      </c>
      <c r="I15" s="1574">
        <v>3.6</v>
      </c>
      <c r="J15" s="1575">
        <v>5.4</v>
      </c>
      <c r="K15" s="1574">
        <v>95</v>
      </c>
      <c r="L15" s="1574">
        <v>0.4</v>
      </c>
      <c r="M15" s="1574">
        <v>0.7</v>
      </c>
      <c r="N15" s="1576">
        <v>9.3000000000000007</v>
      </c>
    </row>
    <row r="16" spans="1:14" ht="21.95" customHeight="1">
      <c r="A16" s="186">
        <v>2008</v>
      </c>
      <c r="B16" s="1570">
        <v>61.2</v>
      </c>
      <c r="C16" s="1570">
        <v>63.3</v>
      </c>
      <c r="D16" s="1570">
        <v>153</v>
      </c>
      <c r="E16" s="1570">
        <v>106.2</v>
      </c>
      <c r="F16" s="1571">
        <v>53.7</v>
      </c>
      <c r="G16" s="1572">
        <v>50.8</v>
      </c>
      <c r="H16" s="1573">
        <v>-4.5</v>
      </c>
      <c r="I16" s="1574">
        <v>-6.9</v>
      </c>
      <c r="J16" s="1575">
        <v>-9.4</v>
      </c>
      <c r="K16" s="1574">
        <v>108.9</v>
      </c>
      <c r="L16" s="1574">
        <v>0.5</v>
      </c>
      <c r="M16" s="1574">
        <v>0.7</v>
      </c>
      <c r="N16" s="1576">
        <v>0</v>
      </c>
    </row>
    <row r="17" spans="1:14" ht="21.95" customHeight="1">
      <c r="A17" s="186">
        <v>2009</v>
      </c>
      <c r="B17" s="1570">
        <v>58.7</v>
      </c>
      <c r="C17" s="1570">
        <v>70.3</v>
      </c>
      <c r="D17" s="1570">
        <v>159.80000000000001</v>
      </c>
      <c r="E17" s="1570">
        <v>106.1</v>
      </c>
      <c r="F17" s="1571">
        <v>53.4</v>
      </c>
      <c r="G17" s="1572">
        <v>51</v>
      </c>
      <c r="H17" s="1573">
        <v>-0.1</v>
      </c>
      <c r="I17" s="1574">
        <v>-0.2</v>
      </c>
      <c r="J17" s="1575">
        <v>-0.2</v>
      </c>
      <c r="K17" s="1574">
        <v>100.2</v>
      </c>
      <c r="L17" s="1574">
        <v>0.5</v>
      </c>
      <c r="M17" s="1574">
        <v>0.8</v>
      </c>
      <c r="N17" s="1576">
        <v>6.3</v>
      </c>
    </row>
    <row r="18" spans="1:14" ht="21.95" customHeight="1">
      <c r="A18" s="186">
        <v>2010</v>
      </c>
      <c r="B18" s="1570">
        <v>55.2</v>
      </c>
      <c r="C18" s="1570">
        <v>81.3</v>
      </c>
      <c r="D18" s="1570">
        <v>169.5</v>
      </c>
      <c r="E18" s="1570">
        <v>105.6</v>
      </c>
      <c r="F18" s="1571">
        <v>56.6</v>
      </c>
      <c r="G18" s="1572">
        <v>55.9</v>
      </c>
      <c r="H18" s="1573">
        <v>-0.1</v>
      </c>
      <c r="I18" s="1574">
        <v>-0.1</v>
      </c>
      <c r="J18" s="1575">
        <v>-0.2</v>
      </c>
      <c r="K18" s="1574">
        <v>100.1</v>
      </c>
      <c r="L18" s="1574">
        <v>0.5</v>
      </c>
      <c r="M18" s="1574">
        <v>1</v>
      </c>
      <c r="N18" s="1576">
        <v>6.6</v>
      </c>
    </row>
    <row r="19" spans="1:14" ht="21.95" customHeight="1">
      <c r="A19" s="186">
        <v>2011</v>
      </c>
      <c r="B19" s="1570">
        <v>39.4</v>
      </c>
      <c r="C19" s="1570">
        <v>153.6</v>
      </c>
      <c r="D19" s="1570">
        <v>228.1</v>
      </c>
      <c r="E19" s="1570">
        <v>103.3</v>
      </c>
      <c r="F19" s="1571">
        <v>77.599999999999994</v>
      </c>
      <c r="G19" s="1572">
        <v>55.9</v>
      </c>
      <c r="H19" s="1573">
        <v>-2.4</v>
      </c>
      <c r="I19" s="1574">
        <v>-6.3</v>
      </c>
      <c r="J19" s="1575">
        <v>-7.6</v>
      </c>
      <c r="K19" s="1574">
        <v>107.3</v>
      </c>
      <c r="L19" s="1574">
        <v>0.3</v>
      </c>
      <c r="M19" s="1574">
        <v>0.8</v>
      </c>
      <c r="N19" s="1576">
        <v>8.1999999999999993</v>
      </c>
    </row>
    <row r="20" spans="1:14" ht="21.95" customHeight="1">
      <c r="A20" s="186" t="s">
        <v>2057</v>
      </c>
      <c r="B20" s="1570">
        <v>34.9</v>
      </c>
      <c r="C20" s="1570">
        <v>186.2</v>
      </c>
      <c r="D20" s="1570">
        <v>258.89999999999998</v>
      </c>
      <c r="E20" s="1570">
        <v>103.8</v>
      </c>
      <c r="F20" s="1571">
        <v>74</v>
      </c>
      <c r="G20" s="1572">
        <v>55.8</v>
      </c>
      <c r="H20" s="1573">
        <v>-2.2000000000000002</v>
      </c>
      <c r="I20" s="1574">
        <v>-6.1</v>
      </c>
      <c r="J20" s="1575">
        <v>-6.2</v>
      </c>
      <c r="K20" s="1574">
        <v>106</v>
      </c>
      <c r="L20" s="1574">
        <v>0.3</v>
      </c>
      <c r="M20" s="1574">
        <v>0.9</v>
      </c>
      <c r="N20" s="1576">
        <v>7.5</v>
      </c>
    </row>
    <row r="21" spans="1:14" ht="21.95" customHeight="1">
      <c r="A21" s="186" t="s">
        <v>2058</v>
      </c>
      <c r="B21" s="1570">
        <v>33.1</v>
      </c>
      <c r="C21" s="1570">
        <v>202.3</v>
      </c>
      <c r="D21" s="1570">
        <v>272.60000000000002</v>
      </c>
      <c r="E21" s="1570">
        <v>103.7</v>
      </c>
      <c r="F21" s="1571">
        <v>75.5</v>
      </c>
      <c r="G21" s="1572">
        <v>54.4</v>
      </c>
      <c r="H21" s="1573">
        <v>0.1</v>
      </c>
      <c r="I21" s="1574">
        <v>0.1</v>
      </c>
      <c r="J21" s="1575">
        <v>0.3</v>
      </c>
      <c r="K21" s="1574">
        <v>99.7</v>
      </c>
      <c r="L21" s="1574">
        <v>0.4</v>
      </c>
      <c r="M21" s="1574">
        <v>1.1000000000000001</v>
      </c>
      <c r="N21" s="1576">
        <v>9.1999999999999993</v>
      </c>
    </row>
    <row r="22" spans="1:14" ht="21.95" customHeight="1">
      <c r="A22" s="186" t="s">
        <v>2059</v>
      </c>
      <c r="B22" s="1570">
        <v>33.5</v>
      </c>
      <c r="C22" s="1570">
        <v>198.6</v>
      </c>
      <c r="D22" s="1570">
        <v>267.89999999999998</v>
      </c>
      <c r="E22" s="1570">
        <v>103.4</v>
      </c>
      <c r="F22" s="1571">
        <v>77.900000000000006</v>
      </c>
      <c r="G22" s="1572">
        <v>56.9</v>
      </c>
      <c r="H22" s="1573">
        <v>1.8</v>
      </c>
      <c r="I22" s="1574">
        <v>5.2</v>
      </c>
      <c r="J22" s="1575">
        <v>4.9000000000000004</v>
      </c>
      <c r="K22" s="1574">
        <v>95.3</v>
      </c>
      <c r="L22" s="1574">
        <v>0.4</v>
      </c>
      <c r="M22" s="1574">
        <v>1.1000000000000001</v>
      </c>
      <c r="N22" s="1576">
        <v>11.7</v>
      </c>
    </row>
    <row r="23" spans="1:14" ht="21.95" customHeight="1">
      <c r="A23" s="186" t="s">
        <v>2060</v>
      </c>
      <c r="B23" s="1570">
        <v>38.799999999999997</v>
      </c>
      <c r="C23" s="1570">
        <v>157.9</v>
      </c>
      <c r="D23" s="1570">
        <v>225.5</v>
      </c>
      <c r="E23" s="1570">
        <v>100.4</v>
      </c>
      <c r="F23" s="1571">
        <v>97</v>
      </c>
      <c r="G23" s="1572">
        <v>75.2</v>
      </c>
      <c r="H23" s="1573">
        <v>7.9</v>
      </c>
      <c r="I23" s="1574">
        <v>22.1</v>
      </c>
      <c r="J23" s="1575">
        <v>22.8</v>
      </c>
      <c r="K23" s="1574">
        <v>80.8</v>
      </c>
      <c r="L23" s="1574">
        <v>0.3</v>
      </c>
      <c r="M23" s="1574">
        <v>1</v>
      </c>
      <c r="N23" s="1576">
        <v>20.2</v>
      </c>
    </row>
    <row r="24" spans="1:14" ht="21.95" customHeight="1">
      <c r="A24" s="186" t="s">
        <v>2061</v>
      </c>
      <c r="B24" s="1570">
        <v>41.1</v>
      </c>
      <c r="C24" s="1570">
        <v>143.4</v>
      </c>
      <c r="D24" s="1570">
        <v>216.5</v>
      </c>
      <c r="E24" s="1570">
        <v>103.3</v>
      </c>
      <c r="F24" s="1571">
        <v>79.7</v>
      </c>
      <c r="G24" s="1572">
        <v>57.5</v>
      </c>
      <c r="H24" s="1573">
        <v>4</v>
      </c>
      <c r="I24" s="1574">
        <v>10.199999999999999</v>
      </c>
      <c r="J24" s="1575">
        <v>11.9</v>
      </c>
      <c r="K24" s="1574">
        <v>88.5</v>
      </c>
      <c r="L24" s="1574">
        <v>0.3</v>
      </c>
      <c r="M24" s="1574">
        <v>0.9</v>
      </c>
      <c r="N24" s="1576">
        <v>15.4</v>
      </c>
    </row>
    <row r="25" spans="1:14" ht="21.95" customHeight="1">
      <c r="A25" s="186" t="s">
        <v>2062</v>
      </c>
      <c r="B25" s="1570">
        <v>40.1</v>
      </c>
      <c r="C25" s="1570">
        <v>149.1</v>
      </c>
      <c r="D25" s="1570">
        <v>222.9</v>
      </c>
      <c r="E25" s="1570">
        <v>102.7</v>
      </c>
      <c r="F25" s="1571">
        <v>81.7</v>
      </c>
      <c r="G25" s="1572">
        <v>56.1</v>
      </c>
      <c r="H25" s="1573">
        <v>0.8</v>
      </c>
      <c r="I25" s="1574">
        <v>1.8</v>
      </c>
      <c r="J25" s="1575">
        <v>2.4</v>
      </c>
      <c r="K25" s="1574">
        <v>97.7</v>
      </c>
      <c r="L25" s="1574">
        <v>0.3</v>
      </c>
      <c r="M25" s="1574">
        <v>0.8</v>
      </c>
      <c r="N25" s="1576">
        <v>11.8</v>
      </c>
    </row>
    <row r="26" spans="1:14" ht="21.95" customHeight="1">
      <c r="A26" s="1184" t="s">
        <v>2063</v>
      </c>
      <c r="B26" s="1577">
        <v>38.4</v>
      </c>
      <c r="C26" s="1577">
        <v>160.6</v>
      </c>
      <c r="D26" s="1577">
        <v>232.8</v>
      </c>
      <c r="E26" s="1577">
        <v>101.3</v>
      </c>
      <c r="F26" s="1578">
        <v>90.4</v>
      </c>
      <c r="G26" s="1579">
        <v>57.5</v>
      </c>
      <c r="H26" s="1580">
        <v>-0.6</v>
      </c>
      <c r="I26" s="1581">
        <v>-1.9</v>
      </c>
      <c r="J26" s="1582">
        <v>-1.9</v>
      </c>
      <c r="K26" s="1581">
        <v>101.9</v>
      </c>
      <c r="L26" s="1581">
        <v>0.3</v>
      </c>
      <c r="M26" s="1581">
        <v>0.8</v>
      </c>
      <c r="N26" s="1583">
        <v>8.6999999999999993</v>
      </c>
    </row>
    <row r="27" spans="1:14" ht="19.5" customHeight="1">
      <c r="A27" s="251"/>
      <c r="B27" s="1584"/>
      <c r="C27" s="1584"/>
      <c r="D27" s="1584"/>
      <c r="E27" s="1585"/>
      <c r="F27" s="1584"/>
    </row>
    <row r="28" spans="1:14" ht="23.25" customHeight="1">
      <c r="A28" s="142">
        <v>148</v>
      </c>
      <c r="B28" s="1584"/>
      <c r="C28" s="1584"/>
      <c r="D28" s="1584"/>
      <c r="E28" s="1585"/>
      <c r="F28" s="256"/>
      <c r="N28" s="256">
        <v>149</v>
      </c>
    </row>
    <row r="29" spans="1:14" hidden="1">
      <c r="B29" s="1586"/>
      <c r="C29" s="1587"/>
      <c r="D29" s="1430"/>
      <c r="E29" s="1588" t="s">
        <v>2064</v>
      </c>
      <c r="F29" s="1586" t="s">
        <v>2065</v>
      </c>
      <c r="G29" s="1587">
        <v>16819855548817</v>
      </c>
      <c r="H29" s="1589"/>
      <c r="J29" s="1540">
        <v>13767552722687</v>
      </c>
    </row>
    <row r="30" spans="1:14" hidden="1">
      <c r="B30" s="1590" t="s">
        <v>2066</v>
      </c>
      <c r="C30" s="1591"/>
      <c r="E30" s="1592"/>
      <c r="F30" s="1590" t="s">
        <v>2067</v>
      </c>
      <c r="G30" s="1591">
        <v>4537469183768</v>
      </c>
      <c r="H30" s="1593"/>
      <c r="J30" s="1540">
        <v>3851750951038</v>
      </c>
    </row>
    <row r="31" spans="1:14" hidden="1">
      <c r="B31" s="2537" t="s">
        <v>2068</v>
      </c>
      <c r="C31" s="2539" t="s">
        <v>2069</v>
      </c>
      <c r="D31" s="2540"/>
      <c r="E31" s="1592"/>
      <c r="F31" s="1592" t="s">
        <v>2070</v>
      </c>
      <c r="G31" s="1591">
        <f>G29-G30</f>
        <v>12282386365049</v>
      </c>
      <c r="H31" s="1593"/>
      <c r="J31" s="1591">
        <f>J29-J30</f>
        <v>9915801771649</v>
      </c>
    </row>
    <row r="32" spans="1:14" hidden="1">
      <c r="B32" s="2538"/>
      <c r="C32" s="2539" t="s">
        <v>2071</v>
      </c>
      <c r="D32" s="2540"/>
      <c r="E32" s="1592"/>
      <c r="F32" s="1590" t="s">
        <v>2071</v>
      </c>
      <c r="G32" s="1591">
        <v>21600067849085</v>
      </c>
      <c r="H32" s="1594">
        <f>G31/G32</f>
        <v>0.56862721223208079</v>
      </c>
      <c r="J32" s="1540">
        <v>17741167441227</v>
      </c>
      <c r="K32" s="1594">
        <f>J31/J32</f>
        <v>0.55891484055365026</v>
      </c>
    </row>
    <row r="33" spans="2:8" hidden="1">
      <c r="B33" s="1595"/>
      <c r="C33" s="962"/>
      <c r="D33" s="963"/>
      <c r="E33" s="1596"/>
      <c r="F33" s="963"/>
      <c r="G33" s="1597"/>
      <c r="H33" s="1598"/>
    </row>
    <row r="35" spans="2:8">
      <c r="B35" s="1599"/>
      <c r="C35" s="1599"/>
    </row>
    <row r="36" spans="2:8">
      <c r="B36" s="1599"/>
      <c r="C36" s="1599"/>
    </row>
    <row r="37" spans="2:8">
      <c r="B37" s="1599"/>
      <c r="C37" s="1599"/>
    </row>
    <row r="38" spans="2:8">
      <c r="B38" s="1599"/>
      <c r="C38" s="1599"/>
      <c r="D38" s="1600"/>
      <c r="E38" s="1600"/>
    </row>
    <row r="39" spans="2:8">
      <c r="B39" s="1599"/>
      <c r="C39" s="1599"/>
    </row>
  </sheetData>
  <mergeCells count="3">
    <mergeCell ref="B31:B32"/>
    <mergeCell ref="C31:D31"/>
    <mergeCell ref="C32:D3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8"/>
  </sheetPr>
  <dimension ref="A1:H40"/>
  <sheetViews>
    <sheetView view="pageBreakPreview" zoomScaleNormal="100" workbookViewId="0">
      <pane ySplit="3" topLeftCell="A10" activePane="bottomLeft" state="frozen"/>
      <selection activeCell="N7" sqref="N7"/>
      <selection pane="bottomLeft" activeCell="N7" sqref="N7"/>
    </sheetView>
  </sheetViews>
  <sheetFormatPr defaultRowHeight="13.5"/>
  <cols>
    <col min="1" max="1" width="14.375" style="96" customWidth="1"/>
    <col min="2" max="6" width="13.25" style="96" customWidth="1"/>
    <col min="7" max="16384" width="9" style="96"/>
  </cols>
  <sheetData>
    <row r="1" spans="1:6" ht="31.5" customHeight="1">
      <c r="A1" s="147" t="s">
        <v>2072</v>
      </c>
      <c r="B1" s="147"/>
      <c r="C1" s="1367"/>
      <c r="D1" s="1284"/>
      <c r="E1" s="841"/>
      <c r="F1" s="841"/>
    </row>
    <row r="2" spans="1:6" ht="25.5" customHeight="1">
      <c r="A2" s="833" t="s">
        <v>2073</v>
      </c>
      <c r="B2" s="1368" t="s">
        <v>2074</v>
      </c>
      <c r="C2" s="1368"/>
      <c r="D2" s="1434"/>
      <c r="E2" s="2541" t="s">
        <v>2075</v>
      </c>
      <c r="F2" s="2541"/>
    </row>
    <row r="3" spans="1:6" ht="39.75" customHeight="1">
      <c r="A3" s="1394" t="s">
        <v>2076</v>
      </c>
      <c r="B3" s="1601" t="s">
        <v>2077</v>
      </c>
      <c r="C3" s="1395" t="s">
        <v>2078</v>
      </c>
      <c r="D3" s="1395" t="s">
        <v>2079</v>
      </c>
      <c r="E3" s="1395" t="s">
        <v>2080</v>
      </c>
      <c r="F3" s="1396" t="s">
        <v>680</v>
      </c>
    </row>
    <row r="4" spans="1:6" ht="20.100000000000001" customHeight="1">
      <c r="A4" s="1087">
        <v>1961</v>
      </c>
      <c r="B4" s="1602"/>
      <c r="C4" s="1603">
        <v>3116</v>
      </c>
      <c r="D4" s="1603">
        <v>5775</v>
      </c>
      <c r="E4" s="1604">
        <v>1204</v>
      </c>
      <c r="F4" s="1605">
        <v>10095</v>
      </c>
    </row>
    <row r="5" spans="1:6" ht="20.100000000000001" customHeight="1">
      <c r="A5" s="1093">
        <v>2000</v>
      </c>
      <c r="B5" s="1606"/>
      <c r="C5" s="1607">
        <v>5592</v>
      </c>
      <c r="D5" s="1607">
        <v>19224</v>
      </c>
      <c r="E5" s="1608">
        <v>4712</v>
      </c>
      <c r="F5" s="1609">
        <v>29528</v>
      </c>
    </row>
    <row r="6" spans="1:6" ht="20.100000000000001" customHeight="1">
      <c r="A6" s="202" t="s">
        <v>2081</v>
      </c>
      <c r="B6" s="1610"/>
      <c r="C6" s="1611">
        <v>4533</v>
      </c>
      <c r="D6" s="1611">
        <v>8110</v>
      </c>
      <c r="E6" s="1612">
        <v>3998</v>
      </c>
      <c r="F6" s="1613">
        <v>16641</v>
      </c>
    </row>
    <row r="7" spans="1:6" ht="20.100000000000001" customHeight="1">
      <c r="A7" s="202">
        <v>2002</v>
      </c>
      <c r="B7" s="1610"/>
      <c r="C7" s="1611">
        <v>4539</v>
      </c>
      <c r="D7" s="1611">
        <v>8250</v>
      </c>
      <c r="E7" s="1612">
        <v>3984</v>
      </c>
      <c r="F7" s="1613">
        <v>16773</v>
      </c>
    </row>
    <row r="8" spans="1:6" ht="20.100000000000001" customHeight="1">
      <c r="A8" s="202">
        <v>2003</v>
      </c>
      <c r="B8" s="1610"/>
      <c r="C8" s="1614">
        <v>4583</v>
      </c>
      <c r="D8" s="1614">
        <v>8608</v>
      </c>
      <c r="E8" s="1615">
        <v>3931</v>
      </c>
      <c r="F8" s="1616">
        <v>17122</v>
      </c>
    </row>
    <row r="9" spans="1:6" ht="20.100000000000001" customHeight="1">
      <c r="A9" s="202">
        <v>2004</v>
      </c>
      <c r="B9" s="1610"/>
      <c r="C9" s="1614">
        <v>4682</v>
      </c>
      <c r="D9" s="1614">
        <v>9454</v>
      </c>
      <c r="E9" s="1614">
        <v>3945</v>
      </c>
      <c r="F9" s="1616">
        <v>18081</v>
      </c>
    </row>
    <row r="10" spans="1:6" ht="20.100000000000001" customHeight="1">
      <c r="A10" s="202">
        <v>2005</v>
      </c>
      <c r="B10" s="1610"/>
      <c r="C10" s="1614">
        <v>4697</v>
      </c>
      <c r="D10" s="1614">
        <v>9676</v>
      </c>
      <c r="E10" s="1614">
        <v>3888</v>
      </c>
      <c r="F10" s="1382">
        <v>18261</v>
      </c>
    </row>
    <row r="11" spans="1:6" ht="20.100000000000001" customHeight="1">
      <c r="A11" s="202">
        <v>2006</v>
      </c>
      <c r="B11" s="1610"/>
      <c r="C11" s="1614">
        <v>4681</v>
      </c>
      <c r="D11" s="1614">
        <v>9868</v>
      </c>
      <c r="E11" s="1614">
        <v>3792</v>
      </c>
      <c r="F11" s="1382">
        <v>18341</v>
      </c>
    </row>
    <row r="12" spans="1:6" ht="20.100000000000001" customHeight="1">
      <c r="A12" s="202">
        <v>2007</v>
      </c>
      <c r="B12" s="1610"/>
      <c r="C12" s="1614">
        <v>4782</v>
      </c>
      <c r="D12" s="1614">
        <v>10086</v>
      </c>
      <c r="E12" s="1614">
        <v>3731</v>
      </c>
      <c r="F12" s="1382">
        <v>18599</v>
      </c>
    </row>
    <row r="13" spans="1:6" ht="20.100000000000001" customHeight="1">
      <c r="A13" s="202">
        <v>2008</v>
      </c>
      <c r="B13" s="1610"/>
      <c r="C13" s="1614">
        <v>4772</v>
      </c>
      <c r="D13" s="1614">
        <v>10134</v>
      </c>
      <c r="E13" s="1614">
        <v>3628</v>
      </c>
      <c r="F13" s="1382">
        <v>18534</v>
      </c>
    </row>
    <row r="14" spans="1:6" ht="20.100000000000001" customHeight="1">
      <c r="A14" s="202">
        <v>2009</v>
      </c>
      <c r="B14" s="1614">
        <v>335</v>
      </c>
      <c r="C14" s="1614">
        <v>4388</v>
      </c>
      <c r="D14" s="1614">
        <v>9728</v>
      </c>
      <c r="E14" s="1614">
        <v>3434</v>
      </c>
      <c r="F14" s="1382">
        <v>17885</v>
      </c>
    </row>
    <row r="15" spans="1:6" ht="20.100000000000001" customHeight="1">
      <c r="A15" s="220">
        <v>2010</v>
      </c>
      <c r="B15" s="1617">
        <v>361</v>
      </c>
      <c r="C15" s="1617">
        <v>4233</v>
      </c>
      <c r="D15" s="1617">
        <v>9574</v>
      </c>
      <c r="E15" s="1617">
        <v>3318</v>
      </c>
      <c r="F15" s="1384">
        <v>17486</v>
      </c>
    </row>
    <row r="16" spans="1:6" ht="20.100000000000001" customHeight="1">
      <c r="A16" s="202">
        <v>2011</v>
      </c>
      <c r="B16" s="1614">
        <v>409</v>
      </c>
      <c r="C16" s="1614">
        <v>4181</v>
      </c>
      <c r="D16" s="1614">
        <v>9258</v>
      </c>
      <c r="E16" s="1614">
        <v>3247</v>
      </c>
      <c r="F16" s="1382">
        <v>17095</v>
      </c>
    </row>
    <row r="17" spans="1:8" ht="20.100000000000001" customHeight="1">
      <c r="A17" s="202">
        <v>2012</v>
      </c>
      <c r="B17" s="1614">
        <v>415</v>
      </c>
      <c r="C17" s="1614">
        <v>4197</v>
      </c>
      <c r="D17" s="1614">
        <v>9345</v>
      </c>
      <c r="E17" s="1614">
        <v>3160</v>
      </c>
      <c r="F17" s="1382">
        <v>17117</v>
      </c>
    </row>
    <row r="18" spans="1:8" ht="20.100000000000001" customHeight="1">
      <c r="A18" s="202">
        <v>2013</v>
      </c>
      <c r="B18" s="1614">
        <v>393</v>
      </c>
      <c r="C18" s="1614">
        <v>4367</v>
      </c>
      <c r="D18" s="1614">
        <v>9616</v>
      </c>
      <c r="E18" s="1614">
        <v>3141</v>
      </c>
      <c r="F18" s="1382">
        <v>17517</v>
      </c>
    </row>
    <row r="19" spans="1:8" ht="20.100000000000001" customHeight="1">
      <c r="A19" s="202">
        <v>2014</v>
      </c>
      <c r="B19" s="1614">
        <v>400</v>
      </c>
      <c r="C19" s="1614">
        <v>4465</v>
      </c>
      <c r="D19" s="1614">
        <v>9449</v>
      </c>
      <c r="E19" s="1614">
        <v>3473</v>
      </c>
      <c r="F19" s="1382">
        <v>17787</v>
      </c>
    </row>
    <row r="20" spans="1:8" ht="20.100000000000001" customHeight="1">
      <c r="A20" s="202">
        <v>2015</v>
      </c>
      <c r="B20" s="1614">
        <v>379</v>
      </c>
      <c r="C20" s="1614">
        <v>4516</v>
      </c>
      <c r="D20" s="1614">
        <v>9739</v>
      </c>
      <c r="E20" s="1614">
        <v>3453</v>
      </c>
      <c r="F20" s="1382">
        <v>18087</v>
      </c>
    </row>
    <row r="21" spans="1:8" ht="20.100000000000001" customHeight="1">
      <c r="A21" s="202">
        <v>2016</v>
      </c>
      <c r="B21" s="1614">
        <v>390</v>
      </c>
      <c r="C21" s="1614">
        <v>4585</v>
      </c>
      <c r="D21" s="1614">
        <v>10250</v>
      </c>
      <c r="E21" s="1614">
        <v>3628</v>
      </c>
      <c r="F21" s="1382">
        <v>18853</v>
      </c>
    </row>
    <row r="22" spans="1:8" ht="20.100000000000001" customHeight="1">
      <c r="A22" s="202">
        <v>2017</v>
      </c>
      <c r="B22" s="1614">
        <v>369</v>
      </c>
      <c r="C22" s="1614">
        <v>4729</v>
      </c>
      <c r="D22" s="1614">
        <v>10913</v>
      </c>
      <c r="E22" s="1614">
        <v>3585</v>
      </c>
      <c r="F22" s="1382">
        <v>19596</v>
      </c>
    </row>
    <row r="23" spans="1:8" ht="20.100000000000001" customHeight="1">
      <c r="A23" s="220">
        <v>2018</v>
      </c>
      <c r="B23" s="1617">
        <v>395</v>
      </c>
      <c r="C23" s="1617">
        <v>4805</v>
      </c>
      <c r="D23" s="1617">
        <v>11413</v>
      </c>
      <c r="E23" s="1617">
        <v>3211</v>
      </c>
      <c r="F23" s="1384">
        <f>SUM(B23:E23)</f>
        <v>19824</v>
      </c>
    </row>
    <row r="24" spans="1:8" ht="20.100000000000001" customHeight="1">
      <c r="A24" s="202" t="s">
        <v>2082</v>
      </c>
      <c r="B24" s="1614">
        <v>3</v>
      </c>
      <c r="C24" s="1614">
        <v>102.5</v>
      </c>
      <c r="D24" s="1614">
        <v>287</v>
      </c>
      <c r="E24" s="1614">
        <v>0</v>
      </c>
      <c r="F24" s="1382">
        <f>SUM(B24:E24)</f>
        <v>392.5</v>
      </c>
    </row>
    <row r="25" spans="1:8" ht="20.100000000000001" customHeight="1">
      <c r="A25" s="1618" t="s">
        <v>2083</v>
      </c>
      <c r="B25" s="1614">
        <v>6</v>
      </c>
      <c r="C25" s="1614">
        <v>1049</v>
      </c>
      <c r="D25" s="1614">
        <v>9120</v>
      </c>
      <c r="E25" s="1614">
        <v>874</v>
      </c>
      <c r="F25" s="1382">
        <v>11049</v>
      </c>
    </row>
    <row r="26" spans="1:8" ht="20.100000000000001" customHeight="1">
      <c r="A26" s="1618" t="s">
        <v>2084</v>
      </c>
      <c r="B26" s="1614">
        <v>4</v>
      </c>
      <c r="C26" s="1614">
        <v>269</v>
      </c>
      <c r="D26" s="1614">
        <v>1905</v>
      </c>
      <c r="E26" s="1614">
        <v>17</v>
      </c>
      <c r="F26" s="1382">
        <v>2195</v>
      </c>
      <c r="H26" s="1619"/>
    </row>
    <row r="27" spans="1:8" ht="20.100000000000001" customHeight="1">
      <c r="A27" s="1618" t="s">
        <v>2085</v>
      </c>
      <c r="B27" s="1614">
        <v>4</v>
      </c>
      <c r="C27" s="1614">
        <v>352</v>
      </c>
      <c r="D27" s="1614">
        <v>2069</v>
      </c>
      <c r="E27" s="1614">
        <v>32</v>
      </c>
      <c r="F27" s="1382">
        <v>2457</v>
      </c>
    </row>
    <row r="28" spans="1:8" ht="20.100000000000001" customHeight="1">
      <c r="A28" s="1618" t="s">
        <v>2086</v>
      </c>
      <c r="B28" s="1614">
        <v>4</v>
      </c>
      <c r="C28" s="1614">
        <v>274</v>
      </c>
      <c r="D28" s="1614">
        <v>1899.5</v>
      </c>
      <c r="E28" s="1614">
        <v>12</v>
      </c>
      <c r="F28" s="1382">
        <v>2189.5</v>
      </c>
      <c r="G28" s="1619"/>
    </row>
    <row r="29" spans="1:8" ht="20.100000000000001" customHeight="1">
      <c r="A29" s="1618" t="s">
        <v>2087</v>
      </c>
      <c r="B29" s="1614">
        <v>4</v>
      </c>
      <c r="C29" s="1614">
        <v>278.25</v>
      </c>
      <c r="D29" s="1614">
        <v>1869</v>
      </c>
      <c r="E29" s="1614">
        <v>3</v>
      </c>
      <c r="F29" s="1382">
        <v>2154.25</v>
      </c>
    </row>
    <row r="30" spans="1:8" ht="20.100000000000001" customHeight="1">
      <c r="A30" s="1620" t="s">
        <v>2088</v>
      </c>
      <c r="B30" s="1621">
        <v>4</v>
      </c>
      <c r="C30" s="1621">
        <v>278</v>
      </c>
      <c r="D30" s="1621">
        <v>2027</v>
      </c>
      <c r="E30" s="1621">
        <v>15</v>
      </c>
      <c r="F30" s="1622">
        <v>2324</v>
      </c>
    </row>
    <row r="31" spans="1:8" ht="3" customHeight="1">
      <c r="A31" s="6"/>
      <c r="B31" s="6"/>
      <c r="C31" s="1290"/>
      <c r="D31" s="6"/>
      <c r="E31" s="1290"/>
      <c r="F31" s="1290"/>
    </row>
    <row r="32" spans="1:8" ht="11.1" customHeight="1">
      <c r="A32" s="5" t="s">
        <v>2089</v>
      </c>
      <c r="B32" s="5"/>
      <c r="C32" s="1290"/>
      <c r="D32" s="6"/>
      <c r="E32" s="1290"/>
      <c r="F32" s="1290"/>
    </row>
    <row r="33" spans="1:6" ht="11.1" customHeight="1">
      <c r="A33" s="5" t="s">
        <v>2090</v>
      </c>
      <c r="B33" s="5"/>
      <c r="C33" s="1290"/>
      <c r="D33" s="6"/>
      <c r="E33" s="1290"/>
      <c r="F33" s="1290"/>
    </row>
    <row r="34" spans="1:6" ht="11.1" customHeight="1">
      <c r="A34" s="5" t="s">
        <v>2091</v>
      </c>
      <c r="B34" s="5"/>
      <c r="C34" s="1290"/>
      <c r="D34" s="6"/>
      <c r="E34" s="1290"/>
      <c r="F34" s="1290"/>
    </row>
    <row r="35" spans="1:6" ht="5.25" customHeight="1">
      <c r="A35" s="5"/>
      <c r="B35" s="5"/>
      <c r="C35" s="1290"/>
      <c r="D35" s="958"/>
      <c r="E35" s="1290"/>
      <c r="F35" s="1290"/>
    </row>
    <row r="36" spans="1:6" ht="18.75" customHeight="1">
      <c r="A36" s="142">
        <v>150</v>
      </c>
      <c r="B36" s="1623"/>
      <c r="C36" s="1325"/>
      <c r="D36" s="360"/>
      <c r="E36" s="1325"/>
      <c r="F36" s="256"/>
    </row>
    <row r="37" spans="1:6" ht="9" customHeight="1"/>
    <row r="38" spans="1:6" ht="9" customHeight="1"/>
    <row r="39" spans="1:6" ht="12" customHeight="1"/>
    <row r="40" spans="1:6" ht="12" customHeight="1"/>
  </sheetData>
  <mergeCells count="1">
    <mergeCell ref="E2:F2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8"/>
  </sheetPr>
  <dimension ref="A1:H33"/>
  <sheetViews>
    <sheetView view="pageBreakPreview" zoomScaleNormal="100" zoomScaleSheetLayoutView="100" workbookViewId="0">
      <pane ySplit="4" topLeftCell="A14" activePane="bottomLeft" state="frozen"/>
      <selection activeCell="N7" sqref="N7"/>
      <selection pane="bottomLeft" activeCell="N7" sqref="N7"/>
    </sheetView>
  </sheetViews>
  <sheetFormatPr defaultRowHeight="16.5"/>
  <cols>
    <col min="1" max="1" width="9.375" style="4" customWidth="1"/>
    <col min="2" max="3" width="11.625" style="4" customWidth="1"/>
    <col min="4" max="4" width="11.625" style="1651" customWidth="1"/>
    <col min="5" max="5" width="9.375" style="1651" customWidth="1"/>
    <col min="6" max="6" width="9.375" style="1650" customWidth="1"/>
    <col min="7" max="7" width="9.375" style="1651" customWidth="1"/>
    <col min="8" max="8" width="9.375" style="1650" customWidth="1"/>
    <col min="9" max="16384" width="9" style="4"/>
  </cols>
  <sheetData>
    <row r="1" spans="1:8" ht="31.5" customHeight="1">
      <c r="A1" s="147" t="s">
        <v>2092</v>
      </c>
      <c r="B1" s="1367"/>
      <c r="C1" s="1284"/>
      <c r="D1" s="1624"/>
      <c r="E1" s="1508"/>
      <c r="F1" s="1625"/>
      <c r="G1" s="1626"/>
      <c r="H1" s="1625"/>
    </row>
    <row r="2" spans="1:8" ht="25.5">
      <c r="A2" s="815"/>
      <c r="B2" s="1391" t="s">
        <v>2093</v>
      </c>
      <c r="C2" s="1627"/>
      <c r="D2" s="1628"/>
      <c r="E2" s="1628"/>
      <c r="F2" s="1625"/>
      <c r="G2" s="1626"/>
      <c r="H2" s="1625"/>
    </row>
    <row r="3" spans="1:8" ht="25.5" customHeight="1">
      <c r="A3" s="2542" t="s">
        <v>2094</v>
      </c>
      <c r="B3" s="2544" t="s">
        <v>2095</v>
      </c>
      <c r="C3" s="2544" t="s">
        <v>2096</v>
      </c>
      <c r="D3" s="2546" t="s">
        <v>2097</v>
      </c>
      <c r="E3" s="2548" t="s">
        <v>2098</v>
      </c>
      <c r="F3" s="2548"/>
      <c r="G3" s="2548"/>
      <c r="H3" s="2549"/>
    </row>
    <row r="4" spans="1:8" ht="60.6" customHeight="1">
      <c r="A4" s="2543"/>
      <c r="B4" s="2545"/>
      <c r="C4" s="2545"/>
      <c r="D4" s="2547"/>
      <c r="E4" s="1629" t="s">
        <v>2099</v>
      </c>
      <c r="F4" s="1630" t="s">
        <v>2100</v>
      </c>
      <c r="G4" s="1629" t="s">
        <v>2101</v>
      </c>
      <c r="H4" s="1631" t="s">
        <v>2102</v>
      </c>
    </row>
    <row r="5" spans="1:8" ht="21.95" customHeight="1">
      <c r="A5" s="202">
        <v>1961</v>
      </c>
      <c r="B5" s="1632">
        <v>1772921</v>
      </c>
      <c r="C5" s="1632">
        <v>1189386</v>
      </c>
      <c r="D5" s="1633">
        <v>7542</v>
      </c>
      <c r="E5" s="1633">
        <v>235</v>
      </c>
      <c r="F5" s="1634" t="s">
        <v>2103</v>
      </c>
      <c r="G5" s="1633">
        <v>158</v>
      </c>
      <c r="H5" s="1635" t="s">
        <v>2103</v>
      </c>
    </row>
    <row r="6" spans="1:8" ht="21.95" customHeight="1">
      <c r="A6" s="202">
        <v>1998</v>
      </c>
      <c r="B6" s="1632">
        <v>206811020</v>
      </c>
      <c r="C6" s="1632">
        <v>193470338</v>
      </c>
      <c r="D6" s="1633">
        <v>28032</v>
      </c>
      <c r="E6" s="1633">
        <v>7377.6762271689495</v>
      </c>
      <c r="F6" s="1636">
        <v>-6.4</v>
      </c>
      <c r="G6" s="1633">
        <v>6902</v>
      </c>
      <c r="H6" s="1637">
        <v>-6.2</v>
      </c>
    </row>
    <row r="7" spans="1:8" ht="21.95" customHeight="1">
      <c r="A7" s="202">
        <v>1999</v>
      </c>
      <c r="B7" s="1632">
        <v>230186578</v>
      </c>
      <c r="C7" s="1632">
        <v>214214891</v>
      </c>
      <c r="D7" s="1633">
        <v>26754</v>
      </c>
      <c r="E7" s="1633">
        <v>8603.8191672273297</v>
      </c>
      <c r="F7" s="1636">
        <v>16.600000000000001</v>
      </c>
      <c r="G7" s="1633">
        <v>8006.8360245196982</v>
      </c>
      <c r="H7" s="1637">
        <v>16</v>
      </c>
    </row>
    <row r="8" spans="1:8" ht="21.95" customHeight="1">
      <c r="A8" s="202">
        <v>2000</v>
      </c>
      <c r="B8" s="1632">
        <v>256841584</v>
      </c>
      <c r="C8" s="1632">
        <v>239535486</v>
      </c>
      <c r="D8" s="1633">
        <v>26980</v>
      </c>
      <c r="E8" s="1633">
        <v>9519.7028910303925</v>
      </c>
      <c r="F8" s="1636">
        <v>10.645083375203201</v>
      </c>
      <c r="G8" s="1633">
        <v>8878.261156412158</v>
      </c>
      <c r="H8" s="1637">
        <v>10.883514152454921</v>
      </c>
    </row>
    <row r="9" spans="1:8" ht="21.95" customHeight="1">
      <c r="A9" s="202">
        <v>2001</v>
      </c>
      <c r="B9" s="1632">
        <v>274398456</v>
      </c>
      <c r="C9" s="1632">
        <v>257731354</v>
      </c>
      <c r="D9" s="1633">
        <v>18957</v>
      </c>
      <c r="E9" s="1633">
        <v>14474.782718784618</v>
      </c>
      <c r="F9" s="1636">
        <v>52.050782303542007</v>
      </c>
      <c r="G9" s="1633">
        <v>13595.577042781031</v>
      </c>
      <c r="H9" s="1637">
        <v>53.133330989727412</v>
      </c>
    </row>
    <row r="10" spans="1:8" ht="21.95" customHeight="1">
      <c r="A10" s="202">
        <v>2002</v>
      </c>
      <c r="B10" s="1632">
        <v>292182776</v>
      </c>
      <c r="C10" s="1632">
        <v>278451371</v>
      </c>
      <c r="D10" s="1633">
        <v>18934</v>
      </c>
      <c r="E10" s="1633">
        <v>15431.645505439948</v>
      </c>
      <c r="F10" s="1636">
        <v>6.6105502600295685</v>
      </c>
      <c r="G10" s="1633">
        <v>14706.420777437414</v>
      </c>
      <c r="H10" s="1637">
        <v>8.1706258672280327</v>
      </c>
    </row>
    <row r="11" spans="1:8" ht="21.95" customHeight="1">
      <c r="A11" s="202">
        <v>2003</v>
      </c>
      <c r="B11" s="1638">
        <v>306866082</v>
      </c>
      <c r="C11" s="1638">
        <v>293599230</v>
      </c>
      <c r="D11" s="1639">
        <v>19116</v>
      </c>
      <c r="E11" s="1633">
        <v>16052.839610797238</v>
      </c>
      <c r="F11" s="1636">
        <v>4.0254560353807145</v>
      </c>
      <c r="G11" s="1633">
        <v>15358.821406151914</v>
      </c>
      <c r="H11" s="1637">
        <v>4.4361618546602033</v>
      </c>
    </row>
    <row r="12" spans="1:8" ht="21.95" customHeight="1">
      <c r="A12" s="1307">
        <v>2004</v>
      </c>
      <c r="B12" s="1638">
        <v>327191191</v>
      </c>
      <c r="C12" s="1638">
        <v>312095586</v>
      </c>
      <c r="D12" s="1639">
        <v>19754</v>
      </c>
      <c r="E12" s="1633">
        <v>16563.287992305355</v>
      </c>
      <c r="F12" s="1636">
        <v>3.1798011684162519</v>
      </c>
      <c r="G12" s="1633">
        <v>15799.108332489623</v>
      </c>
      <c r="H12" s="1637">
        <v>2.8666713069620986</v>
      </c>
    </row>
    <row r="13" spans="1:8" ht="21.95" customHeight="1">
      <c r="A13" s="1307">
        <v>2005</v>
      </c>
      <c r="B13" s="1638">
        <v>349758383</v>
      </c>
      <c r="C13" s="1638">
        <v>332412828</v>
      </c>
      <c r="D13" s="1639">
        <v>20356</v>
      </c>
      <c r="E13" s="1633">
        <v>17182.078158773827</v>
      </c>
      <c r="F13" s="1636">
        <v>3.7359138279545512</v>
      </c>
      <c r="G13" s="1633">
        <v>16329.967970131656</v>
      </c>
      <c r="H13" s="1637">
        <v>3.3600607481775624</v>
      </c>
    </row>
    <row r="14" spans="1:8" ht="21.95" customHeight="1">
      <c r="A14" s="1307">
        <v>2006</v>
      </c>
      <c r="B14" s="1638">
        <v>362446663</v>
      </c>
      <c r="C14" s="1638">
        <v>348719371</v>
      </c>
      <c r="D14" s="1639">
        <v>20480</v>
      </c>
      <c r="E14" s="1633">
        <v>17697.590966796874</v>
      </c>
      <c r="F14" s="1636">
        <v>3.0002936970683347</v>
      </c>
      <c r="G14" s="1633">
        <v>17027.313037109376</v>
      </c>
      <c r="H14" s="1637">
        <v>4.2703394657797267</v>
      </c>
    </row>
    <row r="15" spans="1:8" ht="21.95" customHeight="1">
      <c r="A15" s="202">
        <v>2007</v>
      </c>
      <c r="B15" s="1638">
        <v>380201047.00409698</v>
      </c>
      <c r="C15" s="1638">
        <v>368605432.91999996</v>
      </c>
      <c r="D15" s="1639">
        <v>20577</v>
      </c>
      <c r="E15" s="1633">
        <v>18476.991155372358</v>
      </c>
      <c r="F15" s="1636">
        <v>4.4039902947115683</v>
      </c>
      <c r="G15" s="1633">
        <v>17913.468091558534</v>
      </c>
      <c r="H15" s="1637">
        <v>5.2043152816763749</v>
      </c>
    </row>
    <row r="16" spans="1:8" ht="21.95" customHeight="1">
      <c r="A16" s="202">
        <v>2008</v>
      </c>
      <c r="B16" s="1638">
        <v>394929871.03888702</v>
      </c>
      <c r="C16" s="1638">
        <v>385070136.75899994</v>
      </c>
      <c r="D16" s="1639">
        <v>20976</v>
      </c>
      <c r="E16" s="1633">
        <v>18827.701708566314</v>
      </c>
      <c r="F16" s="1636">
        <v>1.8980934192414978</v>
      </c>
      <c r="G16" s="1633">
        <v>18357.653354262013</v>
      </c>
      <c r="H16" s="1637">
        <v>2.4796162330665394</v>
      </c>
    </row>
    <row r="17" spans="1:8" ht="21.95" customHeight="1">
      <c r="A17" s="202">
        <v>2009</v>
      </c>
      <c r="B17" s="1638">
        <v>406779555.8420552</v>
      </c>
      <c r="C17" s="1638">
        <v>394474637.00899994</v>
      </c>
      <c r="D17" s="1639">
        <v>20371</v>
      </c>
      <c r="E17" s="1633">
        <v>19968.560985815875</v>
      </c>
      <c r="F17" s="1636">
        <v>6.0594718086620647</v>
      </c>
      <c r="G17" s="1633">
        <v>19364.520004368955</v>
      </c>
      <c r="H17" s="1637">
        <v>5.4847241674992331</v>
      </c>
    </row>
    <row r="18" spans="1:8" ht="21.95" customHeight="1">
      <c r="A18" s="220">
        <v>2010</v>
      </c>
      <c r="B18" s="1640">
        <v>435384165.73196375</v>
      </c>
      <c r="C18" s="1640">
        <v>434160228.03399998</v>
      </c>
      <c r="D18" s="1641">
        <v>19790</v>
      </c>
      <c r="E18" s="1642">
        <v>22000.210496814743</v>
      </c>
      <c r="F18" s="1643">
        <v>10.174240960287495</v>
      </c>
      <c r="G18" s="1642">
        <v>21938.364226073772</v>
      </c>
      <c r="H18" s="1644">
        <v>13.291546710809854</v>
      </c>
    </row>
    <row r="19" spans="1:8" ht="21.95" customHeight="1">
      <c r="A19" s="202">
        <v>2011</v>
      </c>
      <c r="B19" s="1638">
        <v>443409223</v>
      </c>
      <c r="C19" s="1638">
        <v>455070261</v>
      </c>
      <c r="D19" s="1639">
        <v>19452</v>
      </c>
      <c r="E19" s="1633">
        <v>22795.045393789842</v>
      </c>
      <c r="F19" s="1636">
        <v>3.612851327446065</v>
      </c>
      <c r="G19" s="1633">
        <v>23394.522979642195</v>
      </c>
      <c r="H19" s="1637">
        <v>6.6374992162714586</v>
      </c>
    </row>
    <row r="20" spans="1:8" ht="21.95" customHeight="1">
      <c r="A20" s="202">
        <v>2012</v>
      </c>
      <c r="B20" s="1638">
        <v>448516180</v>
      </c>
      <c r="C20" s="1638">
        <v>466592949</v>
      </c>
      <c r="D20" s="1639">
        <v>19278</v>
      </c>
      <c r="E20" s="1633">
        <v>23265.700798838054</v>
      </c>
      <c r="F20" s="1636">
        <v>2.0647267724960727</v>
      </c>
      <c r="G20" s="1633">
        <v>24203.389822595705</v>
      </c>
      <c r="H20" s="1637">
        <v>3.457505176136233</v>
      </c>
    </row>
    <row r="21" spans="1:8" ht="21.95" customHeight="1">
      <c r="A21" s="202">
        <v>2013</v>
      </c>
      <c r="B21" s="1638">
        <v>448756663</v>
      </c>
      <c r="C21" s="1638">
        <v>474848580</v>
      </c>
      <c r="D21" s="1639">
        <v>19644</v>
      </c>
      <c r="E21" s="1633">
        <v>22844.464620240276</v>
      </c>
      <c r="F21" s="1636">
        <v>-1.8105458427403742</v>
      </c>
      <c r="G21" s="1633">
        <v>24172.7031154551</v>
      </c>
      <c r="H21" s="1637">
        <v>-0.12678681525823965</v>
      </c>
    </row>
    <row r="22" spans="1:8" ht="21.95" customHeight="1">
      <c r="A22" s="202">
        <v>2014</v>
      </c>
      <c r="B22" s="1638">
        <v>442914458</v>
      </c>
      <c r="C22" s="1638">
        <v>477591701</v>
      </c>
      <c r="D22" s="1639">
        <v>19899</v>
      </c>
      <c r="E22" s="1633">
        <v>22258.126438514497</v>
      </c>
      <c r="F22" s="1636">
        <v>-2.5666531979317342</v>
      </c>
      <c r="G22" s="1633">
        <v>24000.789034624857</v>
      </c>
      <c r="H22" s="1637">
        <v>-0.71119096614531419</v>
      </c>
    </row>
    <row r="23" spans="1:8" ht="21.95" customHeight="1">
      <c r="A23" s="202">
        <v>2015</v>
      </c>
      <c r="B23" s="1638">
        <v>432758183.17186606</v>
      </c>
      <c r="C23" s="1638">
        <v>483654815.68799996</v>
      </c>
      <c r="D23" s="1639">
        <v>19915</v>
      </c>
      <c r="E23" s="1633">
        <v>21730.262775388706</v>
      </c>
      <c r="F23" s="1636">
        <v>-2.371554787344532</v>
      </c>
      <c r="G23" s="1633">
        <v>24285.956097815713</v>
      </c>
      <c r="H23" s="1637">
        <v>1.1881570342519021</v>
      </c>
    </row>
    <row r="24" spans="1:8" ht="21.95" customHeight="1">
      <c r="A24" s="202">
        <v>2016</v>
      </c>
      <c r="B24" s="1638">
        <v>436314042.42487299</v>
      </c>
      <c r="C24" s="1638">
        <v>497038904</v>
      </c>
      <c r="D24" s="1639">
        <v>20408</v>
      </c>
      <c r="E24" s="1633">
        <v>21379.5591152917</v>
      </c>
      <c r="F24" s="1636">
        <v>-1.6138951641864518</v>
      </c>
      <c r="G24" s="1633">
        <v>24355.101136809095</v>
      </c>
      <c r="H24" s="1637">
        <v>0.28471203157449665</v>
      </c>
    </row>
    <row r="25" spans="1:8" ht="21.95" customHeight="1">
      <c r="A25" s="202">
        <v>2017</v>
      </c>
      <c r="B25" s="1638">
        <v>426484068.250359</v>
      </c>
      <c r="C25" s="1638">
        <v>507746386</v>
      </c>
      <c r="D25" s="1639">
        <v>20976</v>
      </c>
      <c r="E25" s="1633">
        <v>20332.001728182637</v>
      </c>
      <c r="F25" s="1636">
        <v>-4.8998081834147778</v>
      </c>
      <c r="G25" s="1633">
        <v>24206.0634057971</v>
      </c>
      <c r="H25" s="1637">
        <v>-0.61193640779731995</v>
      </c>
    </row>
    <row r="26" spans="1:8" ht="21.95" customHeight="1">
      <c r="A26" s="987">
        <v>2018</v>
      </c>
      <c r="B26" s="1645">
        <v>418327450.66775</v>
      </c>
      <c r="C26" s="1645">
        <v>526149162</v>
      </c>
      <c r="D26" s="1646">
        <v>21573</v>
      </c>
      <c r="E26" s="1647">
        <v>19391.250668323832</v>
      </c>
      <c r="F26" s="1648">
        <v>-4.6269475698244174</v>
      </c>
      <c r="G26" s="1647">
        <v>24389.244055068837</v>
      </c>
      <c r="H26" s="1649">
        <v>0.7567552236844387</v>
      </c>
    </row>
    <row r="27" spans="1:8" ht="10.5" customHeight="1">
      <c r="B27" s="1290"/>
      <c r="C27" s="6"/>
      <c r="D27" s="763"/>
      <c r="E27" s="763"/>
    </row>
    <row r="28" spans="1:8" s="5" customFormat="1" ht="10.5" customHeight="1">
      <c r="A28" s="5" t="s">
        <v>2104</v>
      </c>
      <c r="B28" s="958"/>
      <c r="D28" s="764"/>
      <c r="E28" s="764"/>
      <c r="F28" s="1652"/>
      <c r="G28" s="764"/>
      <c r="H28" s="1652"/>
    </row>
    <row r="29" spans="1:8" s="5" customFormat="1" ht="10.5" customHeight="1">
      <c r="A29" s="5" t="s">
        <v>2105</v>
      </c>
      <c r="B29" s="958"/>
      <c r="D29" s="764"/>
      <c r="E29" s="764"/>
      <c r="F29" s="1652"/>
      <c r="G29" s="764"/>
      <c r="H29" s="1652"/>
    </row>
    <row r="30" spans="1:8" s="5" customFormat="1" ht="10.5" customHeight="1">
      <c r="A30" s="958" t="s">
        <v>2106</v>
      </c>
      <c r="D30" s="764"/>
      <c r="E30" s="764"/>
      <c r="F30" s="1652"/>
      <c r="G30" s="764"/>
      <c r="H30" s="1652"/>
    </row>
    <row r="31" spans="1:8" s="5" customFormat="1" ht="10.5" customHeight="1">
      <c r="A31" s="958" t="s">
        <v>2107</v>
      </c>
      <c r="D31" s="764"/>
      <c r="E31" s="764"/>
      <c r="F31" s="1652"/>
      <c r="G31" s="764"/>
      <c r="H31" s="1652"/>
    </row>
    <row r="32" spans="1:8" s="96" customFormat="1" ht="9.9499999999999993" customHeight="1">
      <c r="D32" s="1653"/>
      <c r="E32" s="1653"/>
      <c r="F32" s="1654"/>
      <c r="G32" s="1653"/>
    </row>
    <row r="33" spans="1:8" s="1655" customFormat="1" ht="12" customHeight="1">
      <c r="A33" s="142"/>
      <c r="H33" s="256">
        <v>151</v>
      </c>
    </row>
  </sheetData>
  <mergeCells count="5">
    <mergeCell ref="A3:A4"/>
    <mergeCell ref="B3:B4"/>
    <mergeCell ref="C3:C4"/>
    <mergeCell ref="D3:D4"/>
    <mergeCell ref="E3:H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8"/>
  </sheetPr>
  <dimension ref="A1:K43"/>
  <sheetViews>
    <sheetView view="pageBreakPreview" zoomScaleNormal="89" zoomScaleSheetLayoutView="100" workbookViewId="0">
      <pane xSplit="1" ySplit="3" topLeftCell="B13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22.375" style="4" customWidth="1"/>
    <col min="2" max="5" width="15" style="4" customWidth="1"/>
    <col min="6" max="9" width="13.25" style="4" customWidth="1"/>
    <col min="10" max="10" width="29.25" style="4" customWidth="1"/>
    <col min="11" max="11" width="13" style="4" bestFit="1" customWidth="1"/>
    <col min="12" max="16384" width="9" style="4"/>
  </cols>
  <sheetData>
    <row r="1" spans="1:11" ht="31.5" customHeight="1">
      <c r="A1" s="1" t="s">
        <v>2108</v>
      </c>
      <c r="B1" s="841"/>
      <c r="C1" s="841"/>
      <c r="D1" s="841"/>
      <c r="E1" s="841"/>
      <c r="F1" s="841"/>
      <c r="G1" s="841"/>
      <c r="H1" s="841"/>
      <c r="I1" s="841"/>
      <c r="J1" s="670"/>
    </row>
    <row r="2" spans="1:11" ht="25.5" customHeight="1">
      <c r="A2" s="1656" t="s">
        <v>2109</v>
      </c>
      <c r="B2" s="1657"/>
      <c r="C2" s="1657"/>
      <c r="D2" s="1657"/>
      <c r="E2" s="1657"/>
      <c r="F2" s="1657"/>
      <c r="G2" s="1657"/>
      <c r="H2" s="1657"/>
      <c r="I2" s="1657"/>
      <c r="J2" s="1658" t="s">
        <v>2110</v>
      </c>
    </row>
    <row r="3" spans="1:11" ht="36.75" customHeight="1">
      <c r="A3" s="1659" t="s">
        <v>2111</v>
      </c>
      <c r="B3" s="1660" t="s">
        <v>2112</v>
      </c>
      <c r="C3" s="1660">
        <v>2012</v>
      </c>
      <c r="D3" s="1660">
        <v>2013</v>
      </c>
      <c r="E3" s="1660">
        <v>2014</v>
      </c>
      <c r="F3" s="1660">
        <v>2015</v>
      </c>
      <c r="G3" s="1660">
        <v>2016</v>
      </c>
      <c r="H3" s="1660">
        <v>2017</v>
      </c>
      <c r="I3" s="1660">
        <v>2018</v>
      </c>
      <c r="J3" s="1661" t="s">
        <v>2113</v>
      </c>
    </row>
    <row r="4" spans="1:11" ht="22.5" customHeight="1">
      <c r="A4" s="1662" t="s">
        <v>2114</v>
      </c>
      <c r="B4" s="1663">
        <v>14125901.597999999</v>
      </c>
      <c r="C4" s="1663">
        <v>13933483</v>
      </c>
      <c r="D4" s="1664">
        <v>15269077.666749001</v>
      </c>
      <c r="E4" s="1664">
        <v>16819855</v>
      </c>
      <c r="F4" s="1664">
        <v>22025325</v>
      </c>
      <c r="G4" s="1665">
        <v>19708526</v>
      </c>
      <c r="H4" s="1665">
        <v>19141707</v>
      </c>
      <c r="I4" s="1665">
        <v>19745068</v>
      </c>
      <c r="J4" s="1666" t="s">
        <v>2115</v>
      </c>
      <c r="K4" s="1667"/>
    </row>
    <row r="5" spans="1:11" s="35" customFormat="1" ht="22.5" customHeight="1">
      <c r="A5" s="1668" t="s">
        <v>2116</v>
      </c>
      <c r="B5" s="1663">
        <v>1387921.034</v>
      </c>
      <c r="C5" s="1663">
        <v>1954949</v>
      </c>
      <c r="D5" s="1669">
        <v>2232313.3839190002</v>
      </c>
      <c r="E5" s="1669">
        <v>1796300</v>
      </c>
      <c r="F5" s="1669">
        <v>3783065</v>
      </c>
      <c r="G5" s="1669">
        <v>3051353</v>
      </c>
      <c r="H5" s="1669">
        <v>2369739</v>
      </c>
      <c r="I5" s="1669">
        <v>1358345</v>
      </c>
      <c r="J5" s="1670" t="s">
        <v>2117</v>
      </c>
      <c r="K5" s="1650"/>
    </row>
    <row r="6" spans="1:11" s="35" customFormat="1" ht="22.5" customHeight="1">
      <c r="A6" s="1668" t="s">
        <v>2118</v>
      </c>
      <c r="B6" s="1663">
        <v>770539.22400000005</v>
      </c>
      <c r="C6" s="1663">
        <v>656217</v>
      </c>
      <c r="D6" s="816">
        <v>436212.69179200003</v>
      </c>
      <c r="E6" s="816">
        <v>176428</v>
      </c>
      <c r="F6" s="816">
        <v>5335621</v>
      </c>
      <c r="G6" s="816">
        <v>2671989</v>
      </c>
      <c r="H6" s="816">
        <v>1958357</v>
      </c>
      <c r="I6" s="816">
        <v>2359895</v>
      </c>
      <c r="J6" s="1670" t="s">
        <v>2119</v>
      </c>
      <c r="K6" s="1650"/>
    </row>
    <row r="7" spans="1:11" ht="22.5" customHeight="1">
      <c r="A7" s="1668" t="s">
        <v>2120</v>
      </c>
      <c r="B7" s="1663">
        <v>7632496.5549999997</v>
      </c>
      <c r="C7" s="1663">
        <v>7184625</v>
      </c>
      <c r="D7" s="1663">
        <v>7526310.970795</v>
      </c>
      <c r="E7" s="1663">
        <v>7697862</v>
      </c>
      <c r="F7" s="1663">
        <v>7473548</v>
      </c>
      <c r="G7" s="1663">
        <v>7788876</v>
      </c>
      <c r="H7" s="1663">
        <v>7928972</v>
      </c>
      <c r="I7" s="1663">
        <v>7793592</v>
      </c>
      <c r="J7" s="1670" t="s">
        <v>2121</v>
      </c>
      <c r="K7" s="1650"/>
    </row>
    <row r="8" spans="1:11" s="35" customFormat="1" ht="22.5" customHeight="1">
      <c r="A8" s="1668" t="s">
        <v>2122</v>
      </c>
      <c r="B8" s="1663">
        <v>3851750.9509999999</v>
      </c>
      <c r="C8" s="1663">
        <v>3440341</v>
      </c>
      <c r="D8" s="1663">
        <v>4279593.2335599996</v>
      </c>
      <c r="E8" s="1663">
        <v>4537469</v>
      </c>
      <c r="F8" s="1663">
        <v>4946413</v>
      </c>
      <c r="G8" s="1663">
        <v>5479443</v>
      </c>
      <c r="H8" s="1663">
        <v>6002086</v>
      </c>
      <c r="I8" s="1663">
        <v>7188253</v>
      </c>
      <c r="J8" s="1671" t="s">
        <v>2123</v>
      </c>
      <c r="K8" s="1650"/>
    </row>
    <row r="9" spans="1:11" s="35" customFormat="1" ht="22.5" customHeight="1">
      <c r="A9" s="1668" t="s">
        <v>2124</v>
      </c>
      <c r="B9" s="1663">
        <v>483193.83399999997</v>
      </c>
      <c r="C9" s="1663">
        <v>697351</v>
      </c>
      <c r="D9" s="1672">
        <v>794647.38668300002</v>
      </c>
      <c r="E9" s="1672">
        <v>2611796</v>
      </c>
      <c r="F9" s="1672">
        <v>486678</v>
      </c>
      <c r="G9" s="1673">
        <v>716865</v>
      </c>
      <c r="H9" s="1673">
        <v>882553</v>
      </c>
      <c r="I9" s="1673">
        <v>1044983</v>
      </c>
      <c r="J9" s="1671" t="s">
        <v>2125</v>
      </c>
      <c r="K9" s="1650"/>
    </row>
    <row r="10" spans="1:11" s="35" customFormat="1" ht="22.5" customHeight="1">
      <c r="A10" s="1668" t="s">
        <v>2126</v>
      </c>
      <c r="B10" s="1663">
        <v>122341948.676</v>
      </c>
      <c r="C10" s="1663">
        <v>132219335.96502201</v>
      </c>
      <c r="D10" s="1672">
        <v>140258256.18571001</v>
      </c>
      <c r="E10" s="1672">
        <v>146888434</v>
      </c>
      <c r="F10" s="1672">
        <v>153232034</v>
      </c>
      <c r="G10" s="1673">
        <v>158128516</v>
      </c>
      <c r="H10" s="1673">
        <v>162647208</v>
      </c>
      <c r="I10" s="1673">
        <v>165503993</v>
      </c>
      <c r="J10" s="1671" t="s">
        <v>2127</v>
      </c>
      <c r="K10" s="1667"/>
    </row>
    <row r="11" spans="1:11" s="35" customFormat="1" ht="22.5" customHeight="1">
      <c r="A11" s="1674" t="s">
        <v>2128</v>
      </c>
      <c r="B11" s="1663">
        <v>2199031.821</v>
      </c>
      <c r="C11" s="1663">
        <v>1873676</v>
      </c>
      <c r="D11" s="1035">
        <v>1902952.653192</v>
      </c>
      <c r="E11" s="1035">
        <v>2040921</v>
      </c>
      <c r="F11" s="1035">
        <v>2495554</v>
      </c>
      <c r="G11" s="1035">
        <v>2657494</v>
      </c>
      <c r="H11" s="1035">
        <v>2038913</v>
      </c>
      <c r="I11" s="1035">
        <v>2113613</v>
      </c>
      <c r="J11" s="377" t="s">
        <v>2129</v>
      </c>
      <c r="K11" s="1650"/>
    </row>
    <row r="12" spans="1:11" s="35" customFormat="1" ht="22.5" customHeight="1">
      <c r="A12" s="1668" t="s">
        <v>2130</v>
      </c>
      <c r="B12" s="1663">
        <v>1284532.318</v>
      </c>
      <c r="C12" s="1663">
        <v>1254330</v>
      </c>
      <c r="D12" s="1675">
        <v>1644333.0701270001</v>
      </c>
      <c r="E12" s="1675">
        <v>1724357</v>
      </c>
      <c r="F12" s="1675">
        <v>1798419</v>
      </c>
      <c r="G12" s="1675">
        <v>1903515</v>
      </c>
      <c r="H12" s="1675">
        <v>1754797</v>
      </c>
      <c r="I12" s="1675">
        <v>1819845</v>
      </c>
      <c r="J12" s="1671" t="s">
        <v>2131</v>
      </c>
      <c r="K12" s="1650"/>
    </row>
    <row r="13" spans="1:11" ht="22.5" customHeight="1">
      <c r="A13" s="1668" t="s">
        <v>2132</v>
      </c>
      <c r="B13" s="1663">
        <v>112384880.609</v>
      </c>
      <c r="C13" s="1663">
        <v>122376140</v>
      </c>
      <c r="D13" s="1663">
        <v>129637596.31591401</v>
      </c>
      <c r="E13" s="1663">
        <v>135812499</v>
      </c>
      <c r="F13" s="1663">
        <v>141361351</v>
      </c>
      <c r="G13" s="1663">
        <v>145743056</v>
      </c>
      <c r="H13" s="1663">
        <v>150882414</v>
      </c>
      <c r="I13" s="1663">
        <v>152743194</v>
      </c>
      <c r="J13" s="377" t="s">
        <v>2133</v>
      </c>
      <c r="K13" s="1650"/>
    </row>
    <row r="14" spans="1:11" ht="22.5" customHeight="1">
      <c r="A14" s="1668" t="s">
        <v>2134</v>
      </c>
      <c r="B14" s="1663">
        <v>517149.54399999999</v>
      </c>
      <c r="C14" s="1663">
        <v>590223</v>
      </c>
      <c r="D14" s="1663">
        <v>538327.13600399997</v>
      </c>
      <c r="E14" s="1663">
        <v>317264</v>
      </c>
      <c r="F14" s="1663">
        <v>269910</v>
      </c>
      <c r="G14" s="1663">
        <v>353680</v>
      </c>
      <c r="H14" s="1663">
        <v>284714</v>
      </c>
      <c r="I14" s="1663">
        <v>159559</v>
      </c>
      <c r="J14" s="1676" t="s">
        <v>2135</v>
      </c>
      <c r="K14" s="1650"/>
    </row>
    <row r="15" spans="1:11" ht="22.5" customHeight="1">
      <c r="A15" s="1668" t="s">
        <v>2136</v>
      </c>
      <c r="B15" s="1663">
        <v>848709.53700000001</v>
      </c>
      <c r="C15" s="1663">
        <v>883814</v>
      </c>
      <c r="D15" s="1663">
        <v>813246.35730899998</v>
      </c>
      <c r="E15" s="1663">
        <v>823642</v>
      </c>
      <c r="F15" s="1663">
        <v>858414</v>
      </c>
      <c r="G15" s="1663">
        <v>983403</v>
      </c>
      <c r="H15" s="1663">
        <v>1189703</v>
      </c>
      <c r="I15" s="1663">
        <v>1228524</v>
      </c>
      <c r="J15" s="1676" t="s">
        <v>2137</v>
      </c>
      <c r="K15" s="1650"/>
    </row>
    <row r="16" spans="1:11" ht="22.5" customHeight="1">
      <c r="A16" s="1668" t="s">
        <v>2138</v>
      </c>
      <c r="B16" s="1663">
        <v>3718154.324</v>
      </c>
      <c r="C16" s="1663">
        <v>4890933.2972299997</v>
      </c>
      <c r="D16" s="1035">
        <v>5230755.5247400003</v>
      </c>
      <c r="E16" s="1035">
        <v>5508724</v>
      </c>
      <c r="F16" s="1035">
        <v>5693530</v>
      </c>
      <c r="G16" s="1035">
        <v>5510448</v>
      </c>
      <c r="H16" s="1035">
        <v>5330696</v>
      </c>
      <c r="I16" s="1035">
        <v>5878345</v>
      </c>
      <c r="J16" s="1676" t="s">
        <v>2139</v>
      </c>
      <c r="K16" s="1650"/>
    </row>
    <row r="17" spans="1:11" ht="22.5" customHeight="1">
      <c r="A17" s="1668" t="s">
        <v>2140</v>
      </c>
      <c r="B17" s="1663">
        <v>1389490.523</v>
      </c>
      <c r="C17" s="1663">
        <v>350219.66779199999</v>
      </c>
      <c r="D17" s="1677">
        <v>491045.12842399999</v>
      </c>
      <c r="E17" s="1677">
        <v>661027</v>
      </c>
      <c r="F17" s="1677">
        <v>754856</v>
      </c>
      <c r="G17" s="1678">
        <v>976920</v>
      </c>
      <c r="H17" s="1678">
        <v>1165971</v>
      </c>
      <c r="I17" s="1678">
        <v>1560913</v>
      </c>
      <c r="J17" s="1671" t="s">
        <v>2141</v>
      </c>
      <c r="K17" s="1650"/>
    </row>
    <row r="18" spans="1:11" ht="22.5" customHeight="1">
      <c r="A18" s="1679" t="s">
        <v>2142</v>
      </c>
      <c r="B18" s="1680">
        <v>136467850.27399999</v>
      </c>
      <c r="C18" s="1680">
        <v>146152819.96502203</v>
      </c>
      <c r="D18" s="1681">
        <v>155527333.85245901</v>
      </c>
      <c r="E18" s="1681">
        <v>163708289</v>
      </c>
      <c r="F18" s="1681">
        <v>175257359</v>
      </c>
      <c r="G18" s="1682">
        <v>177837042</v>
      </c>
      <c r="H18" s="1682">
        <v>181788915</v>
      </c>
      <c r="I18" s="1682">
        <v>185249061</v>
      </c>
      <c r="J18" s="1683" t="s">
        <v>2143</v>
      </c>
      <c r="K18" s="1667"/>
    </row>
    <row r="19" spans="1:11" ht="22.5" customHeight="1">
      <c r="A19" s="1668" t="s">
        <v>2144</v>
      </c>
      <c r="B19" s="1663">
        <v>17741167.441</v>
      </c>
      <c r="C19" s="1663">
        <v>18817079</v>
      </c>
      <c r="D19" s="1035">
        <v>20213849.299557999</v>
      </c>
      <c r="E19" s="1035">
        <v>21600068</v>
      </c>
      <c r="F19" s="1035">
        <v>22710842</v>
      </c>
      <c r="G19" s="1035">
        <v>24739226</v>
      </c>
      <c r="H19" s="1035">
        <v>23424281</v>
      </c>
      <c r="I19" s="1035">
        <v>21841533</v>
      </c>
      <c r="J19" s="1671" t="s">
        <v>2145</v>
      </c>
      <c r="K19" s="1667"/>
    </row>
    <row r="20" spans="1:11" ht="22.5" customHeight="1">
      <c r="A20" s="1668" t="s">
        <v>2146</v>
      </c>
      <c r="B20" s="1663">
        <v>64922732.461000003</v>
      </c>
      <c r="C20" s="1663">
        <v>76271539</v>
      </c>
      <c r="D20" s="1035">
        <v>83862748.118534997</v>
      </c>
      <c r="E20" s="1035">
        <v>87283211</v>
      </c>
      <c r="F20" s="1035">
        <v>84604042</v>
      </c>
      <c r="G20" s="1035">
        <v>80047271</v>
      </c>
      <c r="H20" s="1035">
        <v>85399993</v>
      </c>
      <c r="I20" s="1035">
        <v>92314766</v>
      </c>
      <c r="J20" s="1671" t="s">
        <v>2147</v>
      </c>
      <c r="K20" s="1667"/>
    </row>
    <row r="21" spans="1:11" ht="22.5" customHeight="1">
      <c r="A21" s="1684" t="s">
        <v>2148</v>
      </c>
      <c r="B21" s="1685">
        <v>82663899.90200001</v>
      </c>
      <c r="C21" s="1685">
        <v>95088618</v>
      </c>
      <c r="D21" s="1686">
        <v>104076597.418093</v>
      </c>
      <c r="E21" s="1686">
        <v>108883279</v>
      </c>
      <c r="F21" s="1686">
        <v>107314884</v>
      </c>
      <c r="G21" s="1687">
        <v>104786497</v>
      </c>
      <c r="H21" s="1687">
        <v>108824274</v>
      </c>
      <c r="I21" s="1687">
        <v>114156299</v>
      </c>
      <c r="J21" s="1688" t="s">
        <v>2149</v>
      </c>
      <c r="K21" s="1650"/>
    </row>
    <row r="22" spans="1:11" ht="22.5" customHeight="1">
      <c r="A22" s="1668" t="s">
        <v>2150</v>
      </c>
      <c r="B22" s="1663">
        <v>4053578.2</v>
      </c>
      <c r="C22" s="1663">
        <v>4053578</v>
      </c>
      <c r="D22" s="1035">
        <v>4053578.200584</v>
      </c>
      <c r="E22" s="1035">
        <v>4053578.200584</v>
      </c>
      <c r="F22" s="1035">
        <v>4053578</v>
      </c>
      <c r="G22" s="1035">
        <v>4053578</v>
      </c>
      <c r="H22" s="1035">
        <v>4053578</v>
      </c>
      <c r="I22" s="1035">
        <v>4053578</v>
      </c>
      <c r="J22" s="1671" t="s">
        <v>2151</v>
      </c>
      <c r="K22" s="1650"/>
    </row>
    <row r="23" spans="1:11" ht="22.5" customHeight="1">
      <c r="A23" s="1668" t="s">
        <v>2152</v>
      </c>
      <c r="B23" s="1663">
        <v>35769094.033</v>
      </c>
      <c r="C23" s="1663">
        <v>32564283</v>
      </c>
      <c r="D23" s="1689">
        <v>32766085.778069001</v>
      </c>
      <c r="E23" s="1689">
        <v>35303647</v>
      </c>
      <c r="F23" s="1689">
        <v>48187241</v>
      </c>
      <c r="G23" s="1689">
        <v>53173871</v>
      </c>
      <c r="H23" s="1689">
        <v>53370558</v>
      </c>
      <c r="I23" s="1689">
        <v>51519119</v>
      </c>
      <c r="J23" s="1671" t="s">
        <v>2153</v>
      </c>
      <c r="K23" s="1650"/>
    </row>
    <row r="24" spans="1:11" ht="22.5" customHeight="1">
      <c r="A24" s="1690" t="s">
        <v>2154</v>
      </c>
      <c r="B24" s="1663">
        <v>13447624.329</v>
      </c>
      <c r="C24" s="1663">
        <v>13270906</v>
      </c>
      <c r="D24" s="1035">
        <v>13440003.889023</v>
      </c>
      <c r="E24" s="1035">
        <v>14244106</v>
      </c>
      <c r="F24" s="1035">
        <v>14393648</v>
      </c>
      <c r="G24" s="1035">
        <v>14496244</v>
      </c>
      <c r="H24" s="1035">
        <v>14257309</v>
      </c>
      <c r="I24" s="1035">
        <v>14171228</v>
      </c>
      <c r="J24" s="1676" t="s">
        <v>2155</v>
      </c>
    </row>
    <row r="25" spans="1:11" s="5" customFormat="1" ht="22.5" customHeight="1">
      <c r="A25" s="1691" t="s">
        <v>2156</v>
      </c>
      <c r="B25" s="1663">
        <v>53270296.563000001</v>
      </c>
      <c r="C25" s="1663">
        <v>49888767</v>
      </c>
      <c r="D25" s="1035">
        <v>50259667.867675997</v>
      </c>
      <c r="E25" s="1035">
        <v>53601331</v>
      </c>
      <c r="F25" s="1035">
        <v>66634467</v>
      </c>
      <c r="G25" s="1035">
        <v>71723693</v>
      </c>
      <c r="H25" s="1035">
        <v>71681445</v>
      </c>
      <c r="I25" s="1035">
        <v>69743925</v>
      </c>
      <c r="J25" s="1671" t="s">
        <v>2157</v>
      </c>
    </row>
    <row r="26" spans="1:11" ht="22.5" customHeight="1">
      <c r="A26" s="1690" t="s">
        <v>2158</v>
      </c>
      <c r="B26" s="1663">
        <v>533653.81400000001</v>
      </c>
      <c r="C26" s="1663">
        <v>1175435</v>
      </c>
      <c r="D26" s="1035">
        <v>1191068.56669</v>
      </c>
      <c r="E26" s="1035">
        <v>1223679</v>
      </c>
      <c r="F26" s="1035">
        <v>1308008</v>
      </c>
      <c r="G26" s="1035">
        <v>1326852</v>
      </c>
      <c r="H26" s="1035">
        <v>1283196</v>
      </c>
      <c r="I26" s="1035">
        <v>1348837</v>
      </c>
      <c r="J26" s="1676" t="s">
        <v>2159</v>
      </c>
    </row>
    <row r="27" spans="1:11" ht="22.5" customHeight="1">
      <c r="A27" s="1692" t="s">
        <v>2160</v>
      </c>
      <c r="B27" s="1685">
        <v>53803950.377000004</v>
      </c>
      <c r="C27" s="1685">
        <v>51064202</v>
      </c>
      <c r="D27" s="1693">
        <v>51450736.434365995</v>
      </c>
      <c r="E27" s="1693">
        <v>54825010</v>
      </c>
      <c r="F27" s="1693">
        <v>67942475</v>
      </c>
      <c r="G27" s="1694">
        <v>73050545</v>
      </c>
      <c r="H27" s="1694">
        <v>72964641</v>
      </c>
      <c r="I27" s="1694">
        <v>71092762</v>
      </c>
      <c r="J27" s="1688" t="s">
        <v>2161</v>
      </c>
      <c r="K27" s="1667"/>
    </row>
    <row r="28" spans="1:11" ht="22.5" customHeight="1">
      <c r="A28" s="1695" t="s">
        <v>2162</v>
      </c>
      <c r="B28" s="1696">
        <v>136467850.27900001</v>
      </c>
      <c r="C28" s="1696">
        <v>146152820</v>
      </c>
      <c r="D28" s="1363">
        <v>155527333.85245898</v>
      </c>
      <c r="E28" s="1363">
        <v>163708289</v>
      </c>
      <c r="F28" s="1363">
        <v>175257359</v>
      </c>
      <c r="G28" s="1697">
        <v>177837042</v>
      </c>
      <c r="H28" s="1697">
        <v>181788915</v>
      </c>
      <c r="I28" s="1697">
        <v>185249061</v>
      </c>
      <c r="J28" s="1698" t="s">
        <v>2163</v>
      </c>
      <c r="K28" s="1667"/>
    </row>
    <row r="29" spans="1:11" s="96" customFormat="1" ht="31.5" customHeight="1">
      <c r="A29" s="2550" t="s">
        <v>2164</v>
      </c>
      <c r="B29" s="2550"/>
      <c r="C29" s="2550"/>
      <c r="D29" s="2550"/>
      <c r="E29" s="2550"/>
      <c r="F29" s="2550"/>
      <c r="G29" s="1699"/>
      <c r="H29" s="1699"/>
      <c r="I29" s="1699"/>
      <c r="J29" s="1700"/>
    </row>
    <row r="30" spans="1:11" ht="13.5" customHeight="1">
      <c r="A30" s="1701">
        <v>152</v>
      </c>
      <c r="J30" s="1702">
        <v>153</v>
      </c>
    </row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</sheetData>
  <mergeCells count="1">
    <mergeCell ref="A29:F29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8"/>
  </sheetPr>
  <dimension ref="A1:K36"/>
  <sheetViews>
    <sheetView view="pageBreakPreview" zoomScaleNormal="110" zoomScaleSheetLayoutView="100" workbookViewId="0">
      <pane xSplit="1" ySplit="3" topLeftCell="B16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28" style="129" customWidth="1"/>
    <col min="2" max="9" width="13.25" style="129" customWidth="1"/>
    <col min="10" max="10" width="27.625" style="4" customWidth="1"/>
    <col min="11" max="11" width="14.25" style="4" bestFit="1" customWidth="1"/>
    <col min="12" max="16384" width="9" style="4"/>
  </cols>
  <sheetData>
    <row r="1" spans="1:11" ht="31.5" customHeight="1">
      <c r="A1" s="1703" t="s">
        <v>2165</v>
      </c>
      <c r="B1" s="1704"/>
      <c r="C1" s="1704"/>
      <c r="D1" s="1704"/>
      <c r="E1" s="1704"/>
      <c r="F1" s="1704"/>
      <c r="G1" s="1704"/>
      <c r="H1" s="1704"/>
      <c r="I1" s="1704"/>
      <c r="J1" s="670"/>
    </row>
    <row r="2" spans="1:11" ht="25.5" customHeight="1">
      <c r="A2" s="1705" t="s">
        <v>2166</v>
      </c>
      <c r="B2" s="1706"/>
      <c r="C2" s="1706"/>
      <c r="D2" s="1706"/>
      <c r="E2" s="1706"/>
      <c r="F2" s="1706"/>
      <c r="G2" s="1706"/>
      <c r="H2" s="1706"/>
      <c r="I2" s="1706"/>
      <c r="J2" s="1658" t="s">
        <v>2167</v>
      </c>
    </row>
    <row r="3" spans="1:11" ht="45" customHeight="1">
      <c r="A3" s="1659" t="s">
        <v>2168</v>
      </c>
      <c r="B3" s="1707" t="s">
        <v>2112</v>
      </c>
      <c r="C3" s="1707" t="s">
        <v>2169</v>
      </c>
      <c r="D3" s="1708">
        <v>2013</v>
      </c>
      <c r="E3" s="1709">
        <v>2014</v>
      </c>
      <c r="F3" s="1710">
        <v>2015</v>
      </c>
      <c r="G3" s="1707">
        <v>2016</v>
      </c>
      <c r="H3" s="1707">
        <v>2017</v>
      </c>
      <c r="I3" s="1707">
        <v>2018</v>
      </c>
      <c r="J3" s="1711" t="s">
        <v>2170</v>
      </c>
    </row>
    <row r="4" spans="1:11" ht="24.95" customHeight="1">
      <c r="A4" s="1668" t="s">
        <v>2171</v>
      </c>
      <c r="B4" s="1712">
        <v>43455674.939444996</v>
      </c>
      <c r="C4" s="1712">
        <v>49421513</v>
      </c>
      <c r="D4" s="1035">
        <v>54037794</v>
      </c>
      <c r="E4" s="1713">
        <v>57474883</v>
      </c>
      <c r="F4" s="1714">
        <v>58957722</v>
      </c>
      <c r="G4" s="1712">
        <v>60190384</v>
      </c>
      <c r="H4" s="1712">
        <v>59814862</v>
      </c>
      <c r="I4" s="1712">
        <v>60627610.456657998</v>
      </c>
      <c r="J4" s="1715" t="s">
        <v>2172</v>
      </c>
      <c r="K4" s="129"/>
    </row>
    <row r="5" spans="1:11" ht="24.95" customHeight="1">
      <c r="A5" s="1668" t="s">
        <v>2173</v>
      </c>
      <c r="B5" s="1716">
        <v>41397468.666400999</v>
      </c>
      <c r="C5" s="1716">
        <v>46906587.016305998</v>
      </c>
      <c r="D5" s="1717">
        <v>51132802.576077998</v>
      </c>
      <c r="E5" s="1718">
        <v>53706828.012999997</v>
      </c>
      <c r="F5" s="1719">
        <v>54367036</v>
      </c>
      <c r="G5" s="1720">
        <v>55379487</v>
      </c>
      <c r="H5" s="1720">
        <v>55772548</v>
      </c>
      <c r="I5" s="1720">
        <v>57897803.786371</v>
      </c>
      <c r="J5" s="1715" t="s">
        <v>2174</v>
      </c>
    </row>
    <row r="6" spans="1:11" ht="24.95" customHeight="1">
      <c r="A6" s="1668" t="s">
        <v>2175</v>
      </c>
      <c r="B6" s="1716">
        <v>322616</v>
      </c>
      <c r="C6" s="1716">
        <v>357877.218743</v>
      </c>
      <c r="D6" s="1717">
        <v>326618.56277199998</v>
      </c>
      <c r="E6" s="1718">
        <v>451012.54499999998</v>
      </c>
      <c r="F6" s="1719">
        <v>453487</v>
      </c>
      <c r="G6" s="1720">
        <v>356743</v>
      </c>
      <c r="H6" s="1720">
        <v>351157</v>
      </c>
      <c r="I6" s="1720">
        <v>392867.17458300001</v>
      </c>
      <c r="J6" s="1715" t="s">
        <v>2176</v>
      </c>
    </row>
    <row r="7" spans="1:11" ht="24.95" customHeight="1">
      <c r="A7" s="1668" t="s">
        <v>2177</v>
      </c>
      <c r="B7" s="1716">
        <v>1455132</v>
      </c>
      <c r="C7" s="1716">
        <v>1856044.5038099999</v>
      </c>
      <c r="D7" s="1717">
        <v>2253083.0353839998</v>
      </c>
      <c r="E7" s="1718">
        <v>2965185.4879999999</v>
      </c>
      <c r="F7" s="1719">
        <v>3761204</v>
      </c>
      <c r="G7" s="1720">
        <v>4026857</v>
      </c>
      <c r="H7" s="1720">
        <v>3212184</v>
      </c>
      <c r="I7" s="1720">
        <v>1742391.411881</v>
      </c>
      <c r="J7" s="1715" t="s">
        <v>2178</v>
      </c>
    </row>
    <row r="8" spans="1:11" ht="24.95" customHeight="1">
      <c r="A8" s="1668" t="s">
        <v>2179</v>
      </c>
      <c r="B8" s="1716">
        <v>0</v>
      </c>
      <c r="C8" s="1716">
        <v>301004.45699899999</v>
      </c>
      <c r="D8" s="1717">
        <v>325290.41803200002</v>
      </c>
      <c r="E8" s="1718">
        <v>351856.54100000003</v>
      </c>
      <c r="F8" s="1719">
        <v>375995</v>
      </c>
      <c r="G8" s="1720">
        <v>427297</v>
      </c>
      <c r="H8" s="1720">
        <v>478973</v>
      </c>
      <c r="I8" s="1720">
        <v>594548.08382299996</v>
      </c>
      <c r="J8" s="1715" t="s">
        <v>2180</v>
      </c>
    </row>
    <row r="9" spans="1:11" ht="24.95" customHeight="1">
      <c r="A9" s="1668" t="s">
        <v>2181</v>
      </c>
      <c r="B9" s="1712">
        <v>42724893.597221002</v>
      </c>
      <c r="C9" s="1712">
        <v>48459262</v>
      </c>
      <c r="D9" s="1035">
        <v>50595638</v>
      </c>
      <c r="E9" s="1713">
        <v>49762952</v>
      </c>
      <c r="F9" s="1714">
        <v>45457729</v>
      </c>
      <c r="G9" s="1712">
        <v>45549553</v>
      </c>
      <c r="H9" s="1712">
        <v>52098855</v>
      </c>
      <c r="I9" s="1712">
        <v>58207721.420403004</v>
      </c>
      <c r="J9" s="1715" t="s">
        <v>2182</v>
      </c>
    </row>
    <row r="10" spans="1:11" ht="24.95" customHeight="1">
      <c r="A10" s="1668" t="s">
        <v>2183</v>
      </c>
      <c r="B10" s="1716">
        <v>40926543.202065997</v>
      </c>
      <c r="C10" s="1716">
        <v>46293590.579466</v>
      </c>
      <c r="D10" s="1717">
        <v>47983986.652305998</v>
      </c>
      <c r="E10" s="1718">
        <v>46509554.816</v>
      </c>
      <c r="F10" s="1719">
        <v>41348917</v>
      </c>
      <c r="G10" s="1720">
        <v>41237372</v>
      </c>
      <c r="H10" s="1720">
        <v>48454036</v>
      </c>
      <c r="I10" s="1720">
        <v>55976628.165761001</v>
      </c>
      <c r="J10" s="1715" t="s">
        <v>2184</v>
      </c>
    </row>
    <row r="11" spans="1:11" ht="24.95" customHeight="1">
      <c r="A11" s="1668" t="s">
        <v>2185</v>
      </c>
      <c r="B11" s="1721">
        <v>393049</v>
      </c>
      <c r="C11" s="1721">
        <v>470454.23102000001</v>
      </c>
      <c r="D11" s="1722">
        <v>452628.53774399997</v>
      </c>
      <c r="E11" s="1723">
        <v>500787.00199999998</v>
      </c>
      <c r="F11" s="1724">
        <v>545692</v>
      </c>
      <c r="G11" s="1721">
        <v>557037</v>
      </c>
      <c r="H11" s="1721">
        <v>597423</v>
      </c>
      <c r="I11" s="1721">
        <v>592223.77730900003</v>
      </c>
      <c r="J11" s="1715" t="s">
        <v>2186</v>
      </c>
    </row>
    <row r="12" spans="1:11" ht="24.95" customHeight="1">
      <c r="A12" s="1668" t="s">
        <v>2187</v>
      </c>
      <c r="B12" s="1716">
        <v>1405302</v>
      </c>
      <c r="C12" s="1716">
        <v>1695217.525255</v>
      </c>
      <c r="D12" s="1717">
        <v>2159022.9252459998</v>
      </c>
      <c r="E12" s="1718">
        <v>2752609.6460000002</v>
      </c>
      <c r="F12" s="1719">
        <v>3563120</v>
      </c>
      <c r="G12" s="1720">
        <v>3755144</v>
      </c>
      <c r="H12" s="1720">
        <v>3047396</v>
      </c>
      <c r="I12" s="1720">
        <v>1638869.4773329999</v>
      </c>
      <c r="J12" s="1715" t="s">
        <v>2188</v>
      </c>
    </row>
    <row r="13" spans="1:11" ht="24.95" customHeight="1">
      <c r="A13" s="1668" t="s">
        <v>2189</v>
      </c>
      <c r="B13" s="1716">
        <v>317384.88109099999</v>
      </c>
      <c r="C13" s="1716">
        <v>373995.59066400002</v>
      </c>
      <c r="D13" s="1717">
        <v>400167</v>
      </c>
      <c r="E13" s="1718">
        <v>1924366</v>
      </c>
      <c r="F13" s="1719">
        <v>2153261</v>
      </c>
      <c r="G13" s="1720">
        <v>2639232</v>
      </c>
      <c r="H13" s="1720">
        <v>2762855</v>
      </c>
      <c r="I13" s="1720">
        <v>2627890</v>
      </c>
      <c r="J13" s="1715" t="s">
        <v>2190</v>
      </c>
    </row>
    <row r="14" spans="1:11" ht="24.95" customHeight="1">
      <c r="A14" s="1668" t="s">
        <v>2191</v>
      </c>
      <c r="B14" s="1725">
        <v>1751236.3474870001</v>
      </c>
      <c r="C14" s="1725">
        <v>1780168.319313</v>
      </c>
      <c r="D14" s="1726">
        <v>1923192</v>
      </c>
      <c r="E14" s="1727">
        <v>5787565</v>
      </c>
      <c r="F14" s="1728">
        <v>11346732</v>
      </c>
      <c r="G14" s="1721">
        <v>12001599</v>
      </c>
      <c r="H14" s="1721">
        <v>4953152</v>
      </c>
      <c r="I14" s="1721">
        <v>-208001</v>
      </c>
      <c r="J14" s="1715" t="s">
        <v>2192</v>
      </c>
      <c r="K14" s="129"/>
    </row>
    <row r="15" spans="1:11" ht="24.95" customHeight="1">
      <c r="A15" s="1668" t="s">
        <v>2193</v>
      </c>
      <c r="B15" s="1716">
        <v>147595</v>
      </c>
      <c r="C15" s="1716">
        <v>74567.012726999994</v>
      </c>
      <c r="D15" s="1717">
        <v>99811</v>
      </c>
      <c r="E15" s="1718">
        <v>402329</v>
      </c>
      <c r="F15" s="1719">
        <v>432219</v>
      </c>
      <c r="G15" s="1720">
        <v>412887</v>
      </c>
      <c r="H15" s="1720">
        <v>390145</v>
      </c>
      <c r="I15" s="1720">
        <v>375346</v>
      </c>
      <c r="J15" s="1715" t="s">
        <v>2194</v>
      </c>
    </row>
    <row r="16" spans="1:11" ht="24.95" customHeight="1">
      <c r="A16" s="1668" t="s">
        <v>2195</v>
      </c>
      <c r="B16" s="1716">
        <v>165703</v>
      </c>
      <c r="C16" s="1725">
        <v>-1781834.7095089999</v>
      </c>
      <c r="D16" s="1717">
        <v>128514</v>
      </c>
      <c r="E16" s="1718">
        <v>88220</v>
      </c>
      <c r="F16" s="1719">
        <v>108848</v>
      </c>
      <c r="G16" s="1720">
        <v>188624</v>
      </c>
      <c r="H16" s="1720">
        <v>180055</v>
      </c>
      <c r="I16" s="1720">
        <v>231330</v>
      </c>
      <c r="J16" s="1715" t="s">
        <v>2196</v>
      </c>
    </row>
    <row r="17" spans="1:11" ht="24.95" customHeight="1">
      <c r="A17" s="1668" t="s">
        <v>2197</v>
      </c>
      <c r="B17" s="1725">
        <v>-684962.12417200557</v>
      </c>
      <c r="C17" s="1725">
        <v>-2300323.4508849997</v>
      </c>
      <c r="D17" s="1726">
        <v>1947834</v>
      </c>
      <c r="E17" s="1727">
        <v>107396</v>
      </c>
      <c r="F17" s="1728">
        <v>8610773</v>
      </c>
      <c r="G17" s="1721">
        <v>70498</v>
      </c>
      <c r="H17" s="1721">
        <v>156627</v>
      </c>
      <c r="I17" s="1721">
        <v>-621124</v>
      </c>
      <c r="J17" s="1715" t="s">
        <v>2198</v>
      </c>
    </row>
    <row r="18" spans="1:11" ht="24.95" customHeight="1">
      <c r="A18" s="1668" t="s">
        <v>2199</v>
      </c>
      <c r="B18" s="1725">
        <v>607592</v>
      </c>
      <c r="C18" s="1725">
        <v>1128356.707802</v>
      </c>
      <c r="D18" s="1726">
        <v>629542</v>
      </c>
      <c r="E18" s="1727">
        <v>885290</v>
      </c>
      <c r="F18" s="1728">
        <v>1182988</v>
      </c>
      <c r="G18" s="1721">
        <v>791543</v>
      </c>
      <c r="H18" s="1721">
        <v>1530618</v>
      </c>
      <c r="I18" s="1721">
        <v>796870</v>
      </c>
      <c r="J18" s="1715" t="s">
        <v>2200</v>
      </c>
    </row>
    <row r="19" spans="1:11" ht="24.95" customHeight="1">
      <c r="A19" s="1668" t="s">
        <v>2201</v>
      </c>
      <c r="B19" s="1725">
        <v>2518850</v>
      </c>
      <c r="C19" s="1725">
        <v>3068320.777791</v>
      </c>
      <c r="D19" s="1726">
        <v>2931622</v>
      </c>
      <c r="E19" s="1727">
        <v>3140038</v>
      </c>
      <c r="F19" s="1728">
        <v>3015457</v>
      </c>
      <c r="G19" s="1721">
        <v>2437087</v>
      </c>
      <c r="H19" s="1721">
        <v>3127952</v>
      </c>
      <c r="I19" s="1721">
        <v>2470743</v>
      </c>
      <c r="J19" s="1715" t="s">
        <v>2202</v>
      </c>
    </row>
    <row r="20" spans="1:11" ht="36" customHeight="1">
      <c r="A20" s="1668" t="s">
        <v>2203</v>
      </c>
      <c r="B20" s="1725">
        <v>123095</v>
      </c>
      <c r="C20" s="1725">
        <v>176941.23595</v>
      </c>
      <c r="D20" s="1726">
        <v>-42242.150663</v>
      </c>
      <c r="E20" s="1727">
        <v>274984</v>
      </c>
      <c r="F20" s="1728">
        <v>207379</v>
      </c>
      <c r="G20" s="1721">
        <v>-137348</v>
      </c>
      <c r="H20" s="1721">
        <v>-108317</v>
      </c>
      <c r="I20" s="1721">
        <v>358163</v>
      </c>
      <c r="J20" s="1715" t="s">
        <v>2204</v>
      </c>
    </row>
    <row r="21" spans="1:11" ht="24.95" customHeight="1">
      <c r="A21" s="1729" t="s">
        <v>2205</v>
      </c>
      <c r="B21" s="1725">
        <v>-2473125.1241720058</v>
      </c>
      <c r="C21" s="1725">
        <v>-4063346.2849239991</v>
      </c>
      <c r="D21" s="1726">
        <v>-396488.15066300001</v>
      </c>
      <c r="E21" s="1727">
        <v>4229306</v>
      </c>
      <c r="F21" s="1728">
        <v>18655786</v>
      </c>
      <c r="G21" s="1721">
        <v>10513468</v>
      </c>
      <c r="H21" s="1721">
        <v>3614218</v>
      </c>
      <c r="I21" s="1721">
        <v>-2000819</v>
      </c>
      <c r="J21" s="1715" t="s">
        <v>2206</v>
      </c>
    </row>
    <row r="22" spans="1:11" ht="24.95" customHeight="1">
      <c r="A22" s="1668" t="s">
        <v>2207</v>
      </c>
      <c r="B22" s="1517">
        <v>819871</v>
      </c>
      <c r="C22" s="1517">
        <v>-985377.17989000003</v>
      </c>
      <c r="D22" s="1677">
        <v>-570794.21070699999</v>
      </c>
      <c r="E22" s="1730">
        <v>1430339</v>
      </c>
      <c r="F22" s="1731">
        <v>5239413</v>
      </c>
      <c r="G22" s="1732">
        <v>3365141</v>
      </c>
      <c r="H22" s="1732">
        <v>2172824</v>
      </c>
      <c r="I22" s="1732">
        <v>-826321</v>
      </c>
      <c r="J22" s="1715" t="s">
        <v>2208</v>
      </c>
    </row>
    <row r="23" spans="1:11" ht="24.95" customHeight="1">
      <c r="A23" s="1668" t="s">
        <v>2209</v>
      </c>
      <c r="B23" s="1725">
        <v>-3292997</v>
      </c>
      <c r="C23" s="1725">
        <v>-3077969.1050339993</v>
      </c>
      <c r="D23" s="1726">
        <v>174306.06004399998</v>
      </c>
      <c r="E23" s="1727">
        <v>2798967</v>
      </c>
      <c r="F23" s="1728">
        <v>13416373</v>
      </c>
      <c r="G23" s="1721">
        <v>7148327</v>
      </c>
      <c r="H23" s="1721">
        <v>1441394</v>
      </c>
      <c r="I23" s="1721">
        <v>-1174498</v>
      </c>
      <c r="J23" s="1715" t="s">
        <v>2210</v>
      </c>
      <c r="K23" s="129"/>
    </row>
    <row r="24" spans="1:11" ht="24.95" customHeight="1">
      <c r="A24" s="1729" t="s">
        <v>2211</v>
      </c>
      <c r="B24" s="1725">
        <v>-3370464</v>
      </c>
      <c r="C24" s="1725">
        <v>-3166615.8469329998</v>
      </c>
      <c r="D24" s="1726">
        <v>60010.847736000003</v>
      </c>
      <c r="E24" s="1727">
        <v>2686873</v>
      </c>
      <c r="F24" s="1728">
        <v>13289127</v>
      </c>
      <c r="G24" s="1721">
        <v>7048581</v>
      </c>
      <c r="H24" s="1721">
        <v>1298720</v>
      </c>
      <c r="I24" s="1721">
        <v>-1314567.207798</v>
      </c>
      <c r="J24" s="1715" t="s">
        <v>2212</v>
      </c>
    </row>
    <row r="25" spans="1:11" ht="29.25" customHeight="1">
      <c r="A25" s="1733" t="s">
        <v>2213</v>
      </c>
      <c r="B25" s="1734">
        <v>77467</v>
      </c>
      <c r="C25" s="1734">
        <v>88646.602016000004</v>
      </c>
      <c r="D25" s="1735">
        <v>114295.34611499999</v>
      </c>
      <c r="E25" s="1736">
        <v>112094</v>
      </c>
      <c r="F25" s="1737">
        <v>127246</v>
      </c>
      <c r="G25" s="1738">
        <v>99746</v>
      </c>
      <c r="H25" s="1738">
        <v>142674</v>
      </c>
      <c r="I25" s="1738">
        <v>140069.02632199999</v>
      </c>
      <c r="J25" s="1739" t="s">
        <v>2214</v>
      </c>
    </row>
    <row r="26" spans="1:11" s="5" customFormat="1" ht="3.75" customHeight="1">
      <c r="A26" s="141"/>
      <c r="B26" s="129"/>
      <c r="C26" s="129"/>
      <c r="D26" s="129"/>
      <c r="E26" s="129"/>
      <c r="F26" s="129"/>
      <c r="G26" s="129"/>
      <c r="H26" s="129"/>
      <c r="I26" s="129"/>
      <c r="J26" s="4"/>
    </row>
    <row r="27" spans="1:11" ht="12" customHeight="1">
      <c r="A27" s="5" t="s">
        <v>2215</v>
      </c>
      <c r="B27" s="141"/>
      <c r="C27" s="141"/>
      <c r="D27" s="141"/>
      <c r="F27" s="5" t="s">
        <v>2216</v>
      </c>
      <c r="G27" s="141"/>
      <c r="H27" s="141"/>
      <c r="I27" s="141"/>
      <c r="J27" s="5"/>
    </row>
    <row r="28" spans="1:11" ht="21.75" customHeight="1">
      <c r="A28" s="1701">
        <v>154</v>
      </c>
      <c r="J28" s="1449">
        <v>155</v>
      </c>
    </row>
    <row r="29" spans="1:11" ht="12" customHeight="1"/>
    <row r="30" spans="1:11" ht="12" customHeight="1">
      <c r="A30" s="1740"/>
    </row>
    <row r="31" spans="1:11" ht="67.5" customHeight="1"/>
    <row r="32" spans="1:11" ht="36" customHeight="1">
      <c r="B32" s="1269"/>
      <c r="C32" s="1269"/>
      <c r="D32" s="1269"/>
      <c r="E32" s="1269"/>
      <c r="F32" s="1269"/>
      <c r="G32" s="1269"/>
      <c r="H32" s="1269"/>
      <c r="I32" s="1269"/>
    </row>
    <row r="33" spans="1:9">
      <c r="B33" s="1269"/>
      <c r="C33" s="1269"/>
      <c r="D33" s="1269"/>
      <c r="E33" s="1269"/>
      <c r="F33" s="1269"/>
      <c r="G33" s="1269"/>
      <c r="H33" s="1269"/>
      <c r="I33" s="1269"/>
    </row>
    <row r="34" spans="1:9">
      <c r="A34" s="1269"/>
      <c r="B34" s="1269"/>
      <c r="C34" s="1269"/>
      <c r="D34" s="1269"/>
      <c r="E34" s="1269"/>
      <c r="F34" s="1269"/>
      <c r="G34" s="1269"/>
      <c r="H34" s="1269"/>
      <c r="I34" s="1269"/>
    </row>
    <row r="35" spans="1:9">
      <c r="A35" s="1269"/>
    </row>
    <row r="36" spans="1:9">
      <c r="A36" s="1269"/>
    </row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8"/>
  </sheetPr>
  <dimension ref="A1:D67"/>
  <sheetViews>
    <sheetView view="pageBreakPreview" zoomScaleNormal="100" workbookViewId="0">
      <selection activeCell="N7" sqref="N7"/>
    </sheetView>
  </sheetViews>
  <sheetFormatPr defaultRowHeight="13.5"/>
  <cols>
    <col min="1" max="1" width="9.5" style="4" customWidth="1"/>
    <col min="2" max="3" width="14.75" style="4" customWidth="1"/>
    <col min="4" max="4" width="43" style="4" customWidth="1"/>
    <col min="5" max="16384" width="9" style="4"/>
  </cols>
  <sheetData>
    <row r="1" spans="1:4" ht="31.5" customHeight="1">
      <c r="A1" s="1703" t="s">
        <v>2217</v>
      </c>
      <c r="B1" s="841"/>
      <c r="C1" s="841"/>
      <c r="D1" s="841"/>
    </row>
    <row r="2" spans="1:4" ht="25.5" customHeight="1">
      <c r="A2" s="1741" t="s">
        <v>2218</v>
      </c>
      <c r="B2" s="1742"/>
      <c r="C2" s="1452"/>
      <c r="D2" s="670"/>
    </row>
    <row r="3" spans="1:4" ht="45" customHeight="1">
      <c r="A3" s="1743" t="s">
        <v>2219</v>
      </c>
      <c r="B3" s="1395" t="s">
        <v>2220</v>
      </c>
      <c r="C3" s="1395" t="s">
        <v>2221</v>
      </c>
      <c r="D3" s="1420" t="s">
        <v>2222</v>
      </c>
    </row>
    <row r="4" spans="1:4" ht="21.95" customHeight="1">
      <c r="A4" s="1744" t="s">
        <v>2223</v>
      </c>
      <c r="B4" s="1745">
        <v>3835742</v>
      </c>
      <c r="C4" s="1745">
        <v>3835742</v>
      </c>
      <c r="D4" s="1746" t="s">
        <v>2224</v>
      </c>
    </row>
    <row r="5" spans="1:4" ht="21.95" customHeight="1">
      <c r="A5" s="1747" t="s">
        <v>2225</v>
      </c>
      <c r="B5" s="1633">
        <v>3835742</v>
      </c>
      <c r="C5" s="1633">
        <v>7671484</v>
      </c>
      <c r="D5" s="1748" t="s">
        <v>2226</v>
      </c>
    </row>
    <row r="6" spans="1:4" ht="21.95" customHeight="1">
      <c r="A6" s="1747" t="s">
        <v>2227</v>
      </c>
      <c r="B6" s="1633">
        <v>3835742</v>
      </c>
      <c r="C6" s="1633">
        <v>11507226</v>
      </c>
      <c r="D6" s="1748" t="s">
        <v>2228</v>
      </c>
    </row>
    <row r="7" spans="1:4" ht="21.95" customHeight="1">
      <c r="A7" s="1747" t="s">
        <v>2229</v>
      </c>
      <c r="B7" s="1633">
        <v>8631218</v>
      </c>
      <c r="C7" s="1633">
        <v>20138444</v>
      </c>
      <c r="D7" s="1748" t="s">
        <v>2228</v>
      </c>
    </row>
    <row r="8" spans="1:4" ht="21.95" customHeight="1">
      <c r="A8" s="1747" t="s">
        <v>2230</v>
      </c>
      <c r="B8" s="1633">
        <v>30052698</v>
      </c>
      <c r="C8" s="1633">
        <v>50191142</v>
      </c>
      <c r="D8" s="1748" t="s">
        <v>2231</v>
      </c>
    </row>
    <row r="9" spans="1:4" ht="21.95" customHeight="1">
      <c r="A9" s="1747" t="s">
        <v>2232</v>
      </c>
      <c r="B9" s="1633">
        <v>9296217</v>
      </c>
      <c r="C9" s="1633">
        <v>59487359</v>
      </c>
      <c r="D9" s="1748" t="s">
        <v>2233</v>
      </c>
    </row>
    <row r="10" spans="1:4" ht="21.95" customHeight="1">
      <c r="A10" s="1747" t="s">
        <v>2234</v>
      </c>
      <c r="B10" s="1633">
        <v>4180335</v>
      </c>
      <c r="C10" s="1633">
        <v>63667694</v>
      </c>
      <c r="D10" s="1748" t="s">
        <v>2233</v>
      </c>
    </row>
    <row r="11" spans="1:4" ht="21.95" customHeight="1">
      <c r="A11" s="1747" t="s">
        <v>2235</v>
      </c>
      <c r="B11" s="1633">
        <v>8544927</v>
      </c>
      <c r="C11" s="1633">
        <v>72212621</v>
      </c>
      <c r="D11" s="1748" t="s">
        <v>2233</v>
      </c>
    </row>
    <row r="12" spans="1:4" ht="21.95" customHeight="1">
      <c r="A12" s="1747" t="s">
        <v>2236</v>
      </c>
      <c r="B12" s="1633">
        <v>5119989</v>
      </c>
      <c r="C12" s="1633">
        <v>77332610</v>
      </c>
      <c r="D12" s="1748" t="s">
        <v>2233</v>
      </c>
    </row>
    <row r="13" spans="1:4" ht="21.95" customHeight="1">
      <c r="A13" s="1747" t="s">
        <v>2236</v>
      </c>
      <c r="B13" s="1633">
        <v>2000000</v>
      </c>
      <c r="C13" s="1633">
        <v>79332610</v>
      </c>
      <c r="D13" s="1748" t="s">
        <v>2237</v>
      </c>
    </row>
    <row r="14" spans="1:4" ht="21.95" customHeight="1">
      <c r="A14" s="1747" t="s">
        <v>2238</v>
      </c>
      <c r="B14" s="1633">
        <v>9136200</v>
      </c>
      <c r="C14" s="1633">
        <v>88468810</v>
      </c>
      <c r="D14" s="1748" t="s">
        <v>2239</v>
      </c>
    </row>
    <row r="15" spans="1:4" ht="21.95" customHeight="1">
      <c r="A15" s="1747" t="s">
        <v>2240</v>
      </c>
      <c r="B15" s="1633">
        <v>4945084</v>
      </c>
      <c r="C15" s="1633">
        <v>93413894</v>
      </c>
      <c r="D15" s="1748" t="s">
        <v>2237</v>
      </c>
    </row>
    <row r="16" spans="1:4" ht="21.95" customHeight="1">
      <c r="A16" s="1747" t="s">
        <v>2241</v>
      </c>
      <c r="B16" s="1633">
        <v>55506366</v>
      </c>
      <c r="C16" s="1633">
        <v>148920260</v>
      </c>
      <c r="D16" s="1748" t="s">
        <v>2239</v>
      </c>
    </row>
    <row r="17" spans="1:4" ht="21.95" customHeight="1">
      <c r="A17" s="1747" t="s">
        <v>2241</v>
      </c>
      <c r="B17" s="1633">
        <v>16328422</v>
      </c>
      <c r="C17" s="1633">
        <v>165248682</v>
      </c>
      <c r="D17" s="1748" t="s">
        <v>2237</v>
      </c>
    </row>
    <row r="18" spans="1:4" ht="21.95" customHeight="1">
      <c r="A18" s="1747" t="s">
        <v>2242</v>
      </c>
      <c r="B18" s="1633">
        <v>91436892</v>
      </c>
      <c r="C18" s="1633">
        <v>256685732</v>
      </c>
      <c r="D18" s="1748" t="s">
        <v>2233</v>
      </c>
    </row>
    <row r="19" spans="1:4" ht="21.95" customHeight="1">
      <c r="A19" s="1747" t="s">
        <v>2243</v>
      </c>
      <c r="B19" s="1633">
        <v>74693248</v>
      </c>
      <c r="C19" s="1633">
        <v>331378732</v>
      </c>
      <c r="D19" s="1748" t="s">
        <v>2239</v>
      </c>
    </row>
    <row r="20" spans="1:4" ht="21.95" customHeight="1">
      <c r="A20" s="1747" t="s">
        <v>2244</v>
      </c>
      <c r="B20" s="1633">
        <v>68000000</v>
      </c>
      <c r="C20" s="1633">
        <v>399378732</v>
      </c>
      <c r="D20" s="1748" t="s">
        <v>2245</v>
      </c>
    </row>
    <row r="21" spans="1:4" ht="21.95" customHeight="1">
      <c r="A21" s="1747" t="s">
        <v>2246</v>
      </c>
      <c r="B21" s="1633">
        <v>30000000</v>
      </c>
      <c r="C21" s="1633">
        <v>429378732</v>
      </c>
      <c r="D21" s="1748" t="s">
        <v>2247</v>
      </c>
    </row>
    <row r="22" spans="1:4" ht="21.95" customHeight="1">
      <c r="A22" s="1747" t="s">
        <v>2248</v>
      </c>
      <c r="B22" s="1633">
        <v>38700000</v>
      </c>
      <c r="C22" s="1633">
        <v>468078732</v>
      </c>
      <c r="D22" s="1748" t="s">
        <v>2247</v>
      </c>
    </row>
    <row r="23" spans="1:4" ht="21.95" customHeight="1">
      <c r="A23" s="1747" t="s">
        <v>2249</v>
      </c>
      <c r="B23" s="1633">
        <v>32404170</v>
      </c>
      <c r="C23" s="1633">
        <v>500482902</v>
      </c>
      <c r="D23" s="1748" t="s">
        <v>2247</v>
      </c>
    </row>
    <row r="24" spans="1:4" ht="21.95" customHeight="1">
      <c r="A24" s="1747" t="s">
        <v>2250</v>
      </c>
      <c r="B24" s="1633">
        <v>125000000</v>
      </c>
      <c r="C24" s="1633">
        <v>625482902</v>
      </c>
      <c r="D24" s="1748" t="s">
        <v>2251</v>
      </c>
    </row>
    <row r="25" spans="1:4" ht="21.95" customHeight="1">
      <c r="A25" s="1747" t="s">
        <v>2252</v>
      </c>
      <c r="B25" s="1633">
        <v>944290287</v>
      </c>
      <c r="C25" s="1633">
        <v>1569773189</v>
      </c>
      <c r="D25" s="1748" t="s">
        <v>2253</v>
      </c>
    </row>
    <row r="26" spans="1:4" ht="21.95" customHeight="1">
      <c r="A26" s="1747" t="s">
        <v>2254</v>
      </c>
      <c r="B26" s="1633">
        <v>18400000</v>
      </c>
      <c r="C26" s="1633">
        <v>1588173189</v>
      </c>
      <c r="D26" s="1748" t="s">
        <v>2255</v>
      </c>
    </row>
    <row r="27" spans="1:4" ht="21.95" customHeight="1">
      <c r="A27" s="1747" t="s">
        <v>2256</v>
      </c>
      <c r="B27" s="1632">
        <v>4000000</v>
      </c>
      <c r="C27" s="1632">
        <v>1592173189</v>
      </c>
      <c r="D27" s="1748" t="s">
        <v>2257</v>
      </c>
    </row>
    <row r="28" spans="1:4" ht="21.95" customHeight="1">
      <c r="A28" s="1747" t="s">
        <v>2256</v>
      </c>
      <c r="B28" s="1632">
        <v>6000000</v>
      </c>
      <c r="C28" s="1632">
        <v>1598173189</v>
      </c>
      <c r="D28" s="1748" t="s">
        <v>2247</v>
      </c>
    </row>
    <row r="29" spans="1:4" ht="21.95" customHeight="1">
      <c r="A29" s="1749" t="s">
        <v>2256</v>
      </c>
      <c r="B29" s="1750">
        <v>4500000</v>
      </c>
      <c r="C29" s="1750">
        <v>1602673189</v>
      </c>
      <c r="D29" s="1751" t="s">
        <v>2247</v>
      </c>
    </row>
    <row r="30" spans="1:4" ht="14.1" customHeight="1">
      <c r="A30" s="670"/>
      <c r="B30" s="670"/>
      <c r="C30" s="670"/>
      <c r="D30" s="670"/>
    </row>
    <row r="31" spans="1:4" s="96" customFormat="1" ht="14.1" customHeight="1">
      <c r="A31" s="1285">
        <v>156</v>
      </c>
      <c r="B31" s="1050"/>
      <c r="C31" s="1050"/>
      <c r="D31" s="1050"/>
    </row>
    <row r="32" spans="1:4" ht="31.5" customHeight="1">
      <c r="A32" s="1703" t="s">
        <v>2258</v>
      </c>
      <c r="B32" s="841"/>
      <c r="C32" s="841"/>
      <c r="D32" s="841"/>
    </row>
    <row r="33" spans="1:4" ht="25.5" customHeight="1">
      <c r="A33" s="1741" t="s">
        <v>2218</v>
      </c>
      <c r="B33" s="1452"/>
      <c r="C33" s="1452"/>
      <c r="D33" s="1752"/>
    </row>
    <row r="34" spans="1:4" ht="45" customHeight="1">
      <c r="A34" s="1753" t="s">
        <v>2259</v>
      </c>
      <c r="B34" s="1395" t="s">
        <v>2220</v>
      </c>
      <c r="C34" s="1395" t="s">
        <v>2260</v>
      </c>
      <c r="D34" s="1453" t="s">
        <v>2222</v>
      </c>
    </row>
    <row r="35" spans="1:4" ht="21" customHeight="1">
      <c r="A35" s="1747" t="s">
        <v>2261</v>
      </c>
      <c r="B35" s="1632">
        <v>390000000</v>
      </c>
      <c r="C35" s="1632">
        <v>1992673189</v>
      </c>
      <c r="D35" s="1748" t="s">
        <v>2262</v>
      </c>
    </row>
    <row r="36" spans="1:4" ht="21" customHeight="1">
      <c r="A36" s="1747" t="s">
        <v>2263</v>
      </c>
      <c r="B36" s="1632">
        <v>1049000000</v>
      </c>
      <c r="C36" s="1632">
        <v>3041673189</v>
      </c>
      <c r="D36" s="1748" t="s">
        <v>2264</v>
      </c>
    </row>
    <row r="37" spans="1:4" ht="21" customHeight="1">
      <c r="A37" s="1747" t="s">
        <v>2265</v>
      </c>
      <c r="B37" s="1632" t="s">
        <v>2266</v>
      </c>
      <c r="C37" s="1632">
        <v>3041673185</v>
      </c>
      <c r="D37" s="1748" t="s">
        <v>2267</v>
      </c>
    </row>
    <row r="38" spans="1:4" ht="21" customHeight="1">
      <c r="A38" s="1747" t="s">
        <v>2268</v>
      </c>
      <c r="B38" s="1632">
        <v>15810</v>
      </c>
      <c r="C38" s="1632">
        <v>3041688995</v>
      </c>
      <c r="D38" s="1748" t="s">
        <v>2269</v>
      </c>
    </row>
    <row r="39" spans="1:4" ht="21" customHeight="1">
      <c r="A39" s="1747" t="s">
        <v>2270</v>
      </c>
      <c r="B39" s="1632">
        <v>37267080</v>
      </c>
      <c r="C39" s="1632">
        <v>3078956075</v>
      </c>
      <c r="D39" s="1748" t="s">
        <v>2271</v>
      </c>
    </row>
    <row r="40" spans="1:4" ht="21" customHeight="1">
      <c r="A40" s="1747" t="s">
        <v>2272</v>
      </c>
      <c r="B40" s="1632">
        <v>39400670</v>
      </c>
      <c r="C40" s="1632">
        <v>3118356745</v>
      </c>
      <c r="D40" s="1748" t="s">
        <v>2273</v>
      </c>
    </row>
    <row r="41" spans="1:4" ht="21" customHeight="1">
      <c r="A41" s="1747" t="s">
        <v>2274</v>
      </c>
      <c r="B41" s="1632">
        <v>19907275</v>
      </c>
      <c r="C41" s="1632">
        <v>3138264020</v>
      </c>
      <c r="D41" s="1748" t="s">
        <v>2275</v>
      </c>
    </row>
    <row r="42" spans="1:4" ht="21" customHeight="1">
      <c r="A42" s="1747" t="s">
        <v>2276</v>
      </c>
      <c r="B42" s="1632">
        <v>2822300</v>
      </c>
      <c r="C42" s="1632">
        <v>3141086320</v>
      </c>
      <c r="D42" s="1748" t="s">
        <v>2247</v>
      </c>
    </row>
    <row r="43" spans="1:4" ht="21" customHeight="1">
      <c r="A43" s="1747" t="s">
        <v>2277</v>
      </c>
      <c r="B43" s="1632">
        <v>12745</v>
      </c>
      <c r="C43" s="1632">
        <v>3141099065</v>
      </c>
      <c r="D43" s="1748" t="s">
        <v>2247</v>
      </c>
    </row>
    <row r="44" spans="1:4" ht="21" customHeight="1">
      <c r="A44" s="1747" t="s">
        <v>2278</v>
      </c>
      <c r="B44" s="1632">
        <v>58357</v>
      </c>
      <c r="C44" s="1632">
        <v>3199455725</v>
      </c>
      <c r="D44" s="1748" t="s">
        <v>2247</v>
      </c>
    </row>
    <row r="45" spans="1:4" ht="21" customHeight="1">
      <c r="A45" s="1747" t="s">
        <v>2279</v>
      </c>
      <c r="B45" s="1632">
        <v>1048655</v>
      </c>
      <c r="C45" s="1632">
        <v>3200504380</v>
      </c>
      <c r="D45" s="1748" t="s">
        <v>2247</v>
      </c>
    </row>
    <row r="46" spans="1:4" ht="21" customHeight="1">
      <c r="A46" s="1747" t="s">
        <v>2280</v>
      </c>
      <c r="B46" s="1632">
        <v>3238485</v>
      </c>
      <c r="C46" s="1632">
        <v>3203742865</v>
      </c>
      <c r="D46" s="1670" t="s">
        <v>2269</v>
      </c>
    </row>
    <row r="47" spans="1:4" ht="21" customHeight="1">
      <c r="A47" s="1747" t="s">
        <v>2281</v>
      </c>
      <c r="B47" s="1754" t="s">
        <v>2282</v>
      </c>
      <c r="C47" s="1632">
        <v>3203742865</v>
      </c>
      <c r="D47" s="1670" t="s">
        <v>2283</v>
      </c>
    </row>
    <row r="48" spans="1:4" ht="21" customHeight="1">
      <c r="A48" s="1747" t="s">
        <v>2284</v>
      </c>
      <c r="B48" s="1632">
        <v>4095695</v>
      </c>
      <c r="C48" s="1632">
        <v>3207838560</v>
      </c>
      <c r="D48" s="1670" t="s">
        <v>2269</v>
      </c>
    </row>
    <row r="49" spans="1:4" ht="21" customHeight="1">
      <c r="A49" s="1747" t="s">
        <v>2285</v>
      </c>
      <c r="B49" s="1754" t="s">
        <v>2282</v>
      </c>
      <c r="C49" s="1632">
        <v>3207838560</v>
      </c>
      <c r="D49" s="1755" t="s">
        <v>2283</v>
      </c>
    </row>
    <row r="50" spans="1:4" ht="21" customHeight="1">
      <c r="A50" s="1747" t="s">
        <v>2286</v>
      </c>
      <c r="B50" s="1754" t="s">
        <v>2282</v>
      </c>
      <c r="C50" s="1632">
        <v>3207838560</v>
      </c>
      <c r="D50" s="1755" t="s">
        <v>2283</v>
      </c>
    </row>
    <row r="51" spans="1:4" ht="21" customHeight="1">
      <c r="A51" s="1747" t="s">
        <v>2287</v>
      </c>
      <c r="B51" s="1754" t="s">
        <v>2282</v>
      </c>
      <c r="C51" s="1632">
        <v>3207838560</v>
      </c>
      <c r="D51" s="1755" t="s">
        <v>2283</v>
      </c>
    </row>
    <row r="52" spans="1:4" ht="21" customHeight="1">
      <c r="A52" s="1747" t="s">
        <v>2288</v>
      </c>
      <c r="B52" s="1754" t="s">
        <v>2282</v>
      </c>
      <c r="C52" s="1632">
        <v>3207838560</v>
      </c>
      <c r="D52" s="1755" t="s">
        <v>2283</v>
      </c>
    </row>
    <row r="53" spans="1:4" ht="21" customHeight="1">
      <c r="A53" s="1747" t="s">
        <v>2289</v>
      </c>
      <c r="B53" s="1754" t="s">
        <v>2282</v>
      </c>
      <c r="C53" s="1632">
        <v>3207838560</v>
      </c>
      <c r="D53" s="1755" t="s">
        <v>2283</v>
      </c>
    </row>
    <row r="54" spans="1:4" ht="21" customHeight="1">
      <c r="A54" s="1747" t="s">
        <v>2290</v>
      </c>
      <c r="B54" s="1754">
        <v>1981825</v>
      </c>
      <c r="C54" s="1632">
        <v>3209820385</v>
      </c>
      <c r="D54" s="1755" t="s">
        <v>2291</v>
      </c>
    </row>
    <row r="55" spans="1:4" ht="21" customHeight="1">
      <c r="A55" s="1756">
        <v>2012</v>
      </c>
      <c r="B55" s="1754" t="s">
        <v>2282</v>
      </c>
      <c r="C55" s="1632">
        <v>3209820385</v>
      </c>
      <c r="D55" s="1755" t="s">
        <v>2283</v>
      </c>
    </row>
    <row r="56" spans="1:4" ht="21" customHeight="1">
      <c r="A56" s="1756">
        <v>2013</v>
      </c>
      <c r="B56" s="1754" t="s">
        <v>2282</v>
      </c>
      <c r="C56" s="1632">
        <v>3209820385</v>
      </c>
      <c r="D56" s="1755" t="s">
        <v>2283</v>
      </c>
    </row>
    <row r="57" spans="1:4" ht="21" customHeight="1">
      <c r="A57" s="1756">
        <v>2014</v>
      </c>
      <c r="B57" s="1754" t="s">
        <v>2282</v>
      </c>
      <c r="C57" s="1632">
        <v>3209820385</v>
      </c>
      <c r="D57" s="1755" t="s">
        <v>2292</v>
      </c>
    </row>
    <row r="58" spans="1:4" ht="21" customHeight="1">
      <c r="A58" s="1756">
        <v>2015</v>
      </c>
      <c r="B58" s="1754" t="s">
        <v>2282</v>
      </c>
      <c r="C58" s="1632">
        <v>3209820385</v>
      </c>
      <c r="D58" s="1755" t="s">
        <v>2292</v>
      </c>
    </row>
    <row r="59" spans="1:4" ht="21" customHeight="1">
      <c r="A59" s="1757">
        <v>2016</v>
      </c>
      <c r="B59" s="1758" t="s">
        <v>2282</v>
      </c>
      <c r="C59" s="1638">
        <v>3209820385</v>
      </c>
      <c r="D59" s="1755" t="s">
        <v>2292</v>
      </c>
    </row>
    <row r="60" spans="1:4" ht="21" customHeight="1">
      <c r="A60" s="1757">
        <v>2017</v>
      </c>
      <c r="B60" s="1758" t="s">
        <v>2282</v>
      </c>
      <c r="C60" s="1638">
        <v>3209820385</v>
      </c>
      <c r="D60" s="1755"/>
    </row>
    <row r="61" spans="1:4" ht="21" customHeight="1">
      <c r="A61" s="1759">
        <v>2018</v>
      </c>
      <c r="B61" s="1760" t="s">
        <v>2282</v>
      </c>
      <c r="C61" s="1645">
        <v>3209820385</v>
      </c>
      <c r="D61" s="1761" t="s">
        <v>2292</v>
      </c>
    </row>
    <row r="62" spans="1:4" ht="14.1" customHeight="1"/>
    <row r="63" spans="1:4" ht="14.1" customHeight="1">
      <c r="D63" s="256">
        <v>157</v>
      </c>
    </row>
    <row r="64" spans="1:4" s="96" customFormat="1" ht="9.9499999999999993" customHeight="1"/>
    <row r="65" ht="6" customHeight="1"/>
    <row r="66" ht="6" customHeight="1"/>
    <row r="67" ht="6" customHeight="1"/>
  </sheetData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  <rowBreaks count="1" manualBreakCount="1">
    <brk id="31" max="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8"/>
  </sheetPr>
  <dimension ref="A1:N90"/>
  <sheetViews>
    <sheetView view="pageBreakPreview" zoomScaleNormal="100" zoomScaleSheetLayoutView="100" workbookViewId="0">
      <pane xSplit="2" ySplit="3" topLeftCell="C16" activePane="bottomRight" state="frozen"/>
      <selection activeCell="N7" sqref="N7"/>
      <selection pane="topRight" activeCell="N7" sqref="N7"/>
      <selection pane="bottomLeft" activeCell="N7" sqref="N7"/>
      <selection pane="bottomRight" activeCell="N7" sqref="N7"/>
    </sheetView>
  </sheetViews>
  <sheetFormatPr defaultRowHeight="13.5"/>
  <cols>
    <col min="1" max="1" width="13.125" style="4" customWidth="1"/>
    <col min="2" max="2" width="8.625" style="8" customWidth="1"/>
    <col min="3" max="7" width="12.125" style="4" customWidth="1"/>
    <col min="8" max="13" width="10.5" style="4" customWidth="1"/>
    <col min="14" max="14" width="17.625" style="6" customWidth="1"/>
    <col min="15" max="16384" width="9" style="4"/>
  </cols>
  <sheetData>
    <row r="1" spans="1:14" s="1767" customFormat="1" ht="31.5" customHeight="1">
      <c r="A1" s="1703" t="s">
        <v>2293</v>
      </c>
      <c r="B1" s="1762"/>
      <c r="C1" s="1762"/>
      <c r="D1" s="1762"/>
      <c r="E1" s="1762"/>
      <c r="F1" s="672"/>
      <c r="G1" s="1763"/>
      <c r="H1" s="1764"/>
      <c r="I1" s="1764"/>
      <c r="J1" s="1765"/>
      <c r="K1" s="1766"/>
      <c r="L1" s="1765"/>
      <c r="M1" s="1765"/>
      <c r="N1" s="1765"/>
    </row>
    <row r="2" spans="1:14" ht="25.5" customHeight="1">
      <c r="A2" s="2551" t="s">
        <v>2294</v>
      </c>
      <c r="B2" s="2551"/>
      <c r="C2" s="2551"/>
      <c r="D2" s="2551"/>
      <c r="E2" s="2551"/>
      <c r="F2" s="2551"/>
      <c r="G2" s="670"/>
      <c r="H2" s="1768"/>
      <c r="I2" s="1764"/>
      <c r="J2" s="1764"/>
      <c r="K2" s="1764"/>
      <c r="L2" s="1764"/>
      <c r="M2" s="1764"/>
      <c r="N2" s="670"/>
    </row>
    <row r="3" spans="1:14" ht="60" customHeight="1">
      <c r="A3" s="1769" t="s">
        <v>2295</v>
      </c>
      <c r="B3" s="1770" t="s">
        <v>2296</v>
      </c>
      <c r="C3" s="1770" t="s">
        <v>2297</v>
      </c>
      <c r="D3" s="1770" t="s">
        <v>2298</v>
      </c>
      <c r="E3" s="1770" t="s">
        <v>2299</v>
      </c>
      <c r="F3" s="1770" t="s">
        <v>2300</v>
      </c>
      <c r="G3" s="1771" t="s">
        <v>2301</v>
      </c>
      <c r="H3" s="1771" t="s">
        <v>2302</v>
      </c>
      <c r="I3" s="1770" t="s">
        <v>2303</v>
      </c>
      <c r="J3" s="1770" t="s">
        <v>2304</v>
      </c>
      <c r="K3" s="1770" t="s">
        <v>2305</v>
      </c>
      <c r="L3" s="1770" t="s">
        <v>2306</v>
      </c>
      <c r="M3" s="1770" t="s">
        <v>2307</v>
      </c>
      <c r="N3" s="1470" t="s">
        <v>2308</v>
      </c>
    </row>
    <row r="4" spans="1:14" ht="23.45" customHeight="1">
      <c r="A4" s="1772" t="s">
        <v>2309</v>
      </c>
      <c r="B4" s="1312" t="s">
        <v>2310</v>
      </c>
      <c r="C4" s="816">
        <v>109789</v>
      </c>
      <c r="D4" s="816">
        <v>298286</v>
      </c>
      <c r="E4" s="816">
        <v>266500</v>
      </c>
      <c r="F4" s="816">
        <v>1180814</v>
      </c>
      <c r="G4" s="816">
        <v>143442</v>
      </c>
      <c r="H4" s="816">
        <v>1650510</v>
      </c>
      <c r="I4" s="816">
        <v>130855</v>
      </c>
      <c r="J4" s="816">
        <v>207784</v>
      </c>
      <c r="K4" s="816">
        <v>40163</v>
      </c>
      <c r="L4" s="816">
        <v>78188</v>
      </c>
      <c r="M4" s="816">
        <v>114161</v>
      </c>
      <c r="N4" s="1748" t="s">
        <v>2311</v>
      </c>
    </row>
    <row r="5" spans="1:14" s="6" customFormat="1" ht="23.45" customHeight="1">
      <c r="A5" s="412" t="s">
        <v>2312</v>
      </c>
      <c r="B5" s="1312" t="s">
        <v>2313</v>
      </c>
      <c r="C5" s="816">
        <v>6485</v>
      </c>
      <c r="D5" s="1773">
        <v>50057</v>
      </c>
      <c r="E5" s="816">
        <v>51000</v>
      </c>
      <c r="F5" s="1774">
        <v>100752</v>
      </c>
      <c r="G5" s="1775">
        <v>80846</v>
      </c>
      <c r="H5" s="816">
        <v>332070</v>
      </c>
      <c r="I5" s="816">
        <v>25470</v>
      </c>
      <c r="J5" s="816">
        <v>10266</v>
      </c>
      <c r="K5" s="816">
        <v>16466</v>
      </c>
      <c r="L5" s="816">
        <v>4352</v>
      </c>
      <c r="M5" s="816">
        <v>22298</v>
      </c>
      <c r="N5" s="1776" t="s">
        <v>2314</v>
      </c>
    </row>
    <row r="6" spans="1:14" s="6" customFormat="1" ht="23.45" customHeight="1">
      <c r="A6" s="412" t="s">
        <v>2315</v>
      </c>
      <c r="B6" s="1312" t="s">
        <v>2313</v>
      </c>
      <c r="C6" s="816">
        <v>72711</v>
      </c>
      <c r="D6" s="1773">
        <v>193909</v>
      </c>
      <c r="E6" s="816">
        <v>187600</v>
      </c>
      <c r="F6" s="830">
        <v>853226</v>
      </c>
      <c r="G6" s="1775">
        <v>34545</v>
      </c>
      <c r="H6" s="816">
        <v>1060940</v>
      </c>
      <c r="I6" s="816">
        <v>21803</v>
      </c>
      <c r="J6" s="816">
        <v>85716</v>
      </c>
      <c r="K6" s="816">
        <v>7495</v>
      </c>
      <c r="L6" s="816">
        <v>49736</v>
      </c>
      <c r="M6" s="816">
        <v>62429</v>
      </c>
      <c r="N6" s="1776" t="s">
        <v>2316</v>
      </c>
    </row>
    <row r="7" spans="1:14" s="6" customFormat="1" ht="23.45" customHeight="1">
      <c r="A7" s="412" t="s">
        <v>2317</v>
      </c>
      <c r="B7" s="1312" t="s">
        <v>2313</v>
      </c>
      <c r="C7" s="816">
        <v>23116</v>
      </c>
      <c r="D7" s="816">
        <v>41482</v>
      </c>
      <c r="E7" s="816">
        <v>27200</v>
      </c>
      <c r="F7" s="830">
        <v>106500</v>
      </c>
      <c r="G7" s="816">
        <v>14033</v>
      </c>
      <c r="H7" s="816">
        <v>33640</v>
      </c>
      <c r="I7" s="816">
        <v>63130</v>
      </c>
      <c r="J7" s="816">
        <v>11357</v>
      </c>
      <c r="K7" s="816">
        <v>9768</v>
      </c>
      <c r="L7" s="816">
        <v>9497</v>
      </c>
      <c r="M7" s="1775" t="s">
        <v>99</v>
      </c>
      <c r="N7" s="1748" t="s">
        <v>2318</v>
      </c>
    </row>
    <row r="8" spans="1:14" s="6" customFormat="1" ht="23.45" customHeight="1">
      <c r="A8" s="412" t="s">
        <v>2319</v>
      </c>
      <c r="B8" s="1312" t="s">
        <v>2313</v>
      </c>
      <c r="C8" s="816">
        <v>7477</v>
      </c>
      <c r="D8" s="816">
        <v>12838</v>
      </c>
      <c r="E8" s="816">
        <v>0</v>
      </c>
      <c r="F8" s="830">
        <v>120336</v>
      </c>
      <c r="G8" s="816">
        <v>14019</v>
      </c>
      <c r="H8" s="816">
        <v>223860</v>
      </c>
      <c r="I8" s="816">
        <v>20452</v>
      </c>
      <c r="J8" s="816">
        <v>100445</v>
      </c>
      <c r="K8" s="816">
        <v>6434</v>
      </c>
      <c r="L8" s="816">
        <v>14604</v>
      </c>
      <c r="M8" s="1775">
        <v>29434</v>
      </c>
      <c r="N8" s="1748" t="s">
        <v>2320</v>
      </c>
    </row>
    <row r="9" spans="1:14" ht="23.45" customHeight="1">
      <c r="A9" s="1772" t="s">
        <v>2321</v>
      </c>
      <c r="B9" s="1312" t="s">
        <v>2322</v>
      </c>
      <c r="C9" s="816">
        <v>560985</v>
      </c>
      <c r="D9" s="816">
        <v>998055</v>
      </c>
      <c r="E9" s="816">
        <v>1090970</v>
      </c>
      <c r="F9" s="816">
        <v>4076637</v>
      </c>
      <c r="G9" s="816">
        <v>648245</v>
      </c>
      <c r="H9" s="816">
        <v>6022800</v>
      </c>
      <c r="I9" s="816">
        <v>531417</v>
      </c>
      <c r="J9" s="816">
        <v>649117</v>
      </c>
      <c r="K9" s="816">
        <v>155987</v>
      </c>
      <c r="L9" s="816">
        <v>339301</v>
      </c>
      <c r="M9" s="816">
        <v>289768</v>
      </c>
      <c r="N9" s="1776" t="s">
        <v>2323</v>
      </c>
    </row>
    <row r="10" spans="1:14" s="6" customFormat="1" ht="23.45" customHeight="1">
      <c r="A10" s="412" t="s">
        <v>2312</v>
      </c>
      <c r="B10" s="1312" t="s">
        <v>2313</v>
      </c>
      <c r="C10" s="816">
        <v>6634</v>
      </c>
      <c r="D10" s="816">
        <v>84540</v>
      </c>
      <c r="E10" s="858">
        <v>186640</v>
      </c>
      <c r="F10" s="1774">
        <v>267803</v>
      </c>
      <c r="G10" s="1775">
        <v>383375</v>
      </c>
      <c r="H10" s="816">
        <v>1174800</v>
      </c>
      <c r="I10" s="816">
        <v>64012</v>
      </c>
      <c r="J10" s="816">
        <v>26134</v>
      </c>
      <c r="K10" s="816">
        <v>62255</v>
      </c>
      <c r="L10" s="816">
        <v>8349</v>
      </c>
      <c r="M10" s="816">
        <v>44257</v>
      </c>
      <c r="N10" s="1776" t="s">
        <v>2314</v>
      </c>
    </row>
    <row r="11" spans="1:14" s="6" customFormat="1" ht="23.45" customHeight="1">
      <c r="A11" s="412" t="s">
        <v>2315</v>
      </c>
      <c r="B11" s="1312" t="s">
        <v>2313</v>
      </c>
      <c r="C11" s="816">
        <v>373420</v>
      </c>
      <c r="D11" s="816">
        <v>877203</v>
      </c>
      <c r="E11" s="858">
        <v>704200</v>
      </c>
      <c r="F11" s="830">
        <v>2637788</v>
      </c>
      <c r="G11" s="1775">
        <v>136857</v>
      </c>
      <c r="H11" s="816">
        <v>4327300</v>
      </c>
      <c r="I11" s="816">
        <v>45334</v>
      </c>
      <c r="J11" s="816">
        <v>348859</v>
      </c>
      <c r="K11" s="816">
        <v>15151</v>
      </c>
      <c r="L11" s="816">
        <v>181488</v>
      </c>
      <c r="M11" s="816">
        <v>199430</v>
      </c>
      <c r="N11" s="1776" t="s">
        <v>2316</v>
      </c>
    </row>
    <row r="12" spans="1:14" s="6" customFormat="1" ht="23.45" customHeight="1">
      <c r="A12" s="412" t="s">
        <v>2317</v>
      </c>
      <c r="B12" s="1312" t="s">
        <v>2313</v>
      </c>
      <c r="C12" s="816">
        <v>161995</v>
      </c>
      <c r="D12" s="816">
        <v>17300</v>
      </c>
      <c r="E12" s="858">
        <v>196610</v>
      </c>
      <c r="F12" s="830">
        <v>805143</v>
      </c>
      <c r="G12" s="1775">
        <v>95418</v>
      </c>
      <c r="H12" s="816">
        <v>213200</v>
      </c>
      <c r="I12" s="816">
        <v>383984</v>
      </c>
      <c r="J12" s="816">
        <v>84634</v>
      </c>
      <c r="K12" s="816">
        <v>63101</v>
      </c>
      <c r="L12" s="816">
        <v>71726</v>
      </c>
      <c r="M12" s="1775">
        <v>0</v>
      </c>
      <c r="N12" s="1748" t="s">
        <v>2318</v>
      </c>
    </row>
    <row r="13" spans="1:14" s="6" customFormat="1" ht="23.45" customHeight="1">
      <c r="A13" s="412" t="s">
        <v>2319</v>
      </c>
      <c r="B13" s="1312" t="s">
        <v>2313</v>
      </c>
      <c r="C13" s="816">
        <v>18936</v>
      </c>
      <c r="D13" s="816">
        <v>19012</v>
      </c>
      <c r="E13" s="858">
        <v>3520</v>
      </c>
      <c r="F13" s="830">
        <v>365903</v>
      </c>
      <c r="G13" s="1775">
        <v>32594</v>
      </c>
      <c r="H13" s="816">
        <v>307500</v>
      </c>
      <c r="I13" s="816">
        <v>38086</v>
      </c>
      <c r="J13" s="816">
        <v>189490</v>
      </c>
      <c r="K13" s="1775">
        <v>15479</v>
      </c>
      <c r="L13" s="816">
        <v>77738</v>
      </c>
      <c r="M13" s="1775">
        <v>46082</v>
      </c>
      <c r="N13" s="1748" t="s">
        <v>2320</v>
      </c>
    </row>
    <row r="14" spans="1:14" s="1782" customFormat="1" ht="23.45" customHeight="1">
      <c r="A14" s="1777" t="s">
        <v>2324</v>
      </c>
      <c r="B14" s="1778" t="s">
        <v>2325</v>
      </c>
      <c r="C14" s="1779">
        <v>58.3</v>
      </c>
      <c r="D14" s="1779" t="s">
        <v>413</v>
      </c>
      <c r="E14" s="1779" t="s">
        <v>413</v>
      </c>
      <c r="F14" s="1779" t="s">
        <v>413</v>
      </c>
      <c r="G14" s="1780">
        <v>51.6</v>
      </c>
      <c r="H14" s="1779">
        <v>43.3</v>
      </c>
      <c r="I14" s="1779">
        <v>46.2</v>
      </c>
      <c r="J14" s="1779" t="s">
        <v>413</v>
      </c>
      <c r="K14" s="1780">
        <v>44.8</v>
      </c>
      <c r="L14" s="1779">
        <v>47.3</v>
      </c>
      <c r="M14" s="1780">
        <v>29</v>
      </c>
      <c r="N14" s="1781" t="s">
        <v>2326</v>
      </c>
    </row>
    <row r="15" spans="1:14" ht="23.45" customHeight="1">
      <c r="A15" s="1772" t="s">
        <v>2327</v>
      </c>
      <c r="B15" s="1312" t="s">
        <v>2328</v>
      </c>
      <c r="C15" s="816">
        <v>22553</v>
      </c>
      <c r="D15" s="816">
        <v>70396</v>
      </c>
      <c r="E15" s="816" t="s">
        <v>413</v>
      </c>
      <c r="F15" s="816">
        <v>150055</v>
      </c>
      <c r="G15" s="1775" t="s">
        <v>413</v>
      </c>
      <c r="H15" s="816" t="s">
        <v>413</v>
      </c>
      <c r="I15" s="816" t="s">
        <v>413</v>
      </c>
      <c r="J15" s="816" t="s">
        <v>413</v>
      </c>
      <c r="K15" s="816">
        <v>5431</v>
      </c>
      <c r="L15" s="816">
        <v>30589</v>
      </c>
      <c r="M15" s="816">
        <v>37615</v>
      </c>
      <c r="N15" s="1776" t="s">
        <v>2329</v>
      </c>
    </row>
    <row r="16" spans="1:14" s="1783" customFormat="1" ht="23.45" customHeight="1">
      <c r="A16" s="412" t="s">
        <v>2330</v>
      </c>
      <c r="B16" s="1312" t="s">
        <v>2313</v>
      </c>
      <c r="C16" s="816">
        <v>14728</v>
      </c>
      <c r="D16" s="816" t="s">
        <v>413</v>
      </c>
      <c r="E16" s="816" t="s">
        <v>413</v>
      </c>
      <c r="F16" s="816">
        <v>131069</v>
      </c>
      <c r="G16" s="1775" t="s">
        <v>413</v>
      </c>
      <c r="H16" s="816" t="s">
        <v>413</v>
      </c>
      <c r="I16" s="816" t="s">
        <v>413</v>
      </c>
      <c r="J16" s="816" t="s">
        <v>413</v>
      </c>
      <c r="K16" s="816">
        <v>4668</v>
      </c>
      <c r="L16" s="816">
        <v>28094</v>
      </c>
      <c r="M16" s="816">
        <v>32309</v>
      </c>
      <c r="N16" s="1776" t="s">
        <v>2331</v>
      </c>
    </row>
    <row r="17" spans="1:14" s="6" customFormat="1" ht="23.45" customHeight="1">
      <c r="A17" s="412" t="s">
        <v>2332</v>
      </c>
      <c r="B17" s="1312" t="s">
        <v>2313</v>
      </c>
      <c r="C17" s="816">
        <v>3515</v>
      </c>
      <c r="D17" s="816" t="s">
        <v>413</v>
      </c>
      <c r="E17" s="816" t="s">
        <v>413</v>
      </c>
      <c r="F17" s="816">
        <v>18986</v>
      </c>
      <c r="G17" s="1775" t="s">
        <v>413</v>
      </c>
      <c r="H17" s="816" t="s">
        <v>413</v>
      </c>
      <c r="I17" s="816" t="s">
        <v>413</v>
      </c>
      <c r="J17" s="816" t="s">
        <v>413</v>
      </c>
      <c r="K17" s="816">
        <v>549</v>
      </c>
      <c r="L17" s="816">
        <v>2495</v>
      </c>
      <c r="M17" s="816">
        <v>732</v>
      </c>
      <c r="N17" s="1748" t="s">
        <v>2333</v>
      </c>
    </row>
    <row r="18" spans="1:14" s="6" customFormat="1" ht="23.45" customHeight="1">
      <c r="A18" s="429" t="s">
        <v>2334</v>
      </c>
      <c r="B18" s="1312" t="s">
        <v>2313</v>
      </c>
      <c r="C18" s="816">
        <v>4310</v>
      </c>
      <c r="D18" s="1775" t="s">
        <v>413</v>
      </c>
      <c r="E18" s="816" t="s">
        <v>413</v>
      </c>
      <c r="F18" s="816">
        <v>0</v>
      </c>
      <c r="G18" s="1775" t="s">
        <v>413</v>
      </c>
      <c r="H18" s="816" t="s">
        <v>413</v>
      </c>
      <c r="I18" s="816" t="s">
        <v>413</v>
      </c>
      <c r="J18" s="816" t="s">
        <v>413</v>
      </c>
      <c r="K18" s="816">
        <v>213</v>
      </c>
      <c r="L18" s="816" t="s">
        <v>413</v>
      </c>
      <c r="M18" s="816">
        <v>4574</v>
      </c>
      <c r="N18" s="1776" t="s">
        <v>2335</v>
      </c>
    </row>
    <row r="19" spans="1:14" ht="23.45" customHeight="1">
      <c r="A19" s="1772" t="s">
        <v>2336</v>
      </c>
      <c r="B19" s="1312" t="s">
        <v>2322</v>
      </c>
      <c r="C19" s="816">
        <v>497039</v>
      </c>
      <c r="D19" s="816">
        <v>850541</v>
      </c>
      <c r="E19" s="816" t="s">
        <v>413</v>
      </c>
      <c r="F19" s="816">
        <v>3762462</v>
      </c>
      <c r="G19" s="1775">
        <v>549694</v>
      </c>
      <c r="H19" s="816">
        <v>4745100</v>
      </c>
      <c r="I19" s="816" t="s">
        <v>413</v>
      </c>
      <c r="J19" s="816">
        <v>447986</v>
      </c>
      <c r="K19" s="816" t="s">
        <v>413</v>
      </c>
      <c r="L19" s="816">
        <v>303795</v>
      </c>
      <c r="M19" s="816">
        <v>268928</v>
      </c>
      <c r="N19" s="1776" t="s">
        <v>2337</v>
      </c>
    </row>
    <row r="20" spans="1:14" s="1783" customFormat="1" ht="23.45" customHeight="1">
      <c r="A20" s="412" t="s">
        <v>2330</v>
      </c>
      <c r="B20" s="1312" t="s">
        <v>2313</v>
      </c>
      <c r="C20" s="816">
        <v>68057</v>
      </c>
      <c r="D20" s="816" t="s">
        <v>413</v>
      </c>
      <c r="E20" s="816" t="s">
        <v>413</v>
      </c>
      <c r="F20" s="816">
        <v>1411058</v>
      </c>
      <c r="G20" s="816">
        <v>164148</v>
      </c>
      <c r="H20" s="816" t="s">
        <v>413</v>
      </c>
      <c r="I20" s="816" t="s">
        <v>413</v>
      </c>
      <c r="J20" s="816">
        <v>124335</v>
      </c>
      <c r="K20" s="816" t="s">
        <v>413</v>
      </c>
      <c r="L20" s="816">
        <v>107971</v>
      </c>
      <c r="M20" s="816">
        <v>63359</v>
      </c>
      <c r="N20" s="1776" t="s">
        <v>2331</v>
      </c>
    </row>
    <row r="21" spans="1:14" s="6" customFormat="1" ht="23.45" customHeight="1">
      <c r="A21" s="412" t="s">
        <v>2332</v>
      </c>
      <c r="B21" s="1312" t="s">
        <v>2313</v>
      </c>
      <c r="C21" s="816">
        <v>395524</v>
      </c>
      <c r="D21" s="816" t="s">
        <v>413</v>
      </c>
      <c r="E21" s="816" t="s">
        <v>413</v>
      </c>
      <c r="F21" s="816">
        <v>2343906</v>
      </c>
      <c r="G21" s="816">
        <v>148126</v>
      </c>
      <c r="H21" s="816" t="s">
        <v>413</v>
      </c>
      <c r="I21" s="816" t="s">
        <v>413</v>
      </c>
      <c r="J21" s="816" t="s">
        <v>413</v>
      </c>
      <c r="K21" s="816" t="s">
        <v>413</v>
      </c>
      <c r="L21" s="816">
        <v>166889</v>
      </c>
      <c r="M21" s="816">
        <v>181436</v>
      </c>
      <c r="N21" s="1748" t="s">
        <v>2333</v>
      </c>
    </row>
    <row r="22" spans="1:14" s="1783" customFormat="1" ht="23.45" customHeight="1">
      <c r="A22" s="429" t="s">
        <v>2334</v>
      </c>
      <c r="B22" s="1312" t="s">
        <v>2313</v>
      </c>
      <c r="C22" s="816">
        <v>33458</v>
      </c>
      <c r="D22" s="1775" t="s">
        <v>413</v>
      </c>
      <c r="E22" s="1775" t="s">
        <v>413</v>
      </c>
      <c r="F22" s="816">
        <v>7497</v>
      </c>
      <c r="G22" s="816">
        <v>237420</v>
      </c>
      <c r="H22" s="816" t="s">
        <v>413</v>
      </c>
      <c r="I22" s="816" t="s">
        <v>413</v>
      </c>
      <c r="J22" s="816" t="s">
        <v>413</v>
      </c>
      <c r="K22" s="816" t="s">
        <v>413</v>
      </c>
      <c r="L22" s="1775">
        <v>36280</v>
      </c>
      <c r="M22" s="816">
        <v>24133</v>
      </c>
      <c r="N22" s="1776" t="s">
        <v>2335</v>
      </c>
    </row>
    <row r="23" spans="1:14" ht="23.45" customHeight="1">
      <c r="A23" s="412" t="s">
        <v>2338</v>
      </c>
      <c r="B23" s="1312" t="s">
        <v>2310</v>
      </c>
      <c r="C23" s="816">
        <v>85183</v>
      </c>
      <c r="D23" s="816">
        <v>155890</v>
      </c>
      <c r="E23" s="816">
        <v>151100</v>
      </c>
      <c r="F23" s="816">
        <v>768510</v>
      </c>
      <c r="G23" s="816">
        <v>92792</v>
      </c>
      <c r="H23" s="816">
        <v>858980</v>
      </c>
      <c r="I23" s="816">
        <v>88727</v>
      </c>
      <c r="J23" s="816">
        <v>81945</v>
      </c>
      <c r="K23" s="816">
        <v>26600</v>
      </c>
      <c r="L23" s="816">
        <v>52909</v>
      </c>
      <c r="M23" s="816">
        <v>53568</v>
      </c>
      <c r="N23" s="1776" t="s">
        <v>2339</v>
      </c>
    </row>
    <row r="24" spans="1:14" ht="23.45" customHeight="1">
      <c r="A24" s="412" t="s">
        <v>2340</v>
      </c>
      <c r="B24" s="1784" t="s">
        <v>2325</v>
      </c>
      <c r="C24" s="1779">
        <v>72.400000000000006</v>
      </c>
      <c r="D24" s="1779">
        <v>65.8</v>
      </c>
      <c r="E24" s="1779">
        <v>77.400000000000006</v>
      </c>
      <c r="F24" s="1779">
        <v>59.6</v>
      </c>
      <c r="G24" s="1780">
        <v>70.8</v>
      </c>
      <c r="H24" s="1779">
        <v>79.8</v>
      </c>
      <c r="I24" s="1779">
        <v>62</v>
      </c>
      <c r="J24" s="1779">
        <v>58.7</v>
      </c>
      <c r="K24" s="1779">
        <v>60.2</v>
      </c>
      <c r="L24" s="1779">
        <v>67.099999999999994</v>
      </c>
      <c r="M24" s="1779">
        <v>55.8</v>
      </c>
      <c r="N24" s="1776" t="s">
        <v>2341</v>
      </c>
    </row>
    <row r="25" spans="1:14" s="1787" customFormat="1" ht="23.45" customHeight="1">
      <c r="A25" s="1785" t="s">
        <v>2342</v>
      </c>
      <c r="B25" s="1784" t="s">
        <v>2325</v>
      </c>
      <c r="C25" s="1786">
        <v>3.6</v>
      </c>
      <c r="D25" s="1786">
        <v>4.7</v>
      </c>
      <c r="E25" s="816" t="s">
        <v>413</v>
      </c>
      <c r="F25" s="1786">
        <v>5.5</v>
      </c>
      <c r="G25" s="816" t="s">
        <v>413</v>
      </c>
      <c r="H25" s="1786">
        <v>6.5</v>
      </c>
      <c r="I25" s="1786">
        <v>7.5</v>
      </c>
      <c r="J25" s="1786">
        <v>6.1</v>
      </c>
      <c r="K25" s="1786">
        <v>7.6</v>
      </c>
      <c r="L25" s="1786">
        <v>7.7</v>
      </c>
      <c r="M25" s="1786">
        <v>6</v>
      </c>
      <c r="N25" s="1776" t="s">
        <v>2343</v>
      </c>
    </row>
    <row r="26" spans="1:14" s="1787" customFormat="1" ht="23.45" customHeight="1">
      <c r="A26" s="1788" t="s">
        <v>2344</v>
      </c>
      <c r="B26" s="1789" t="s">
        <v>2345</v>
      </c>
      <c r="C26" s="834">
        <v>10074</v>
      </c>
      <c r="D26" s="834">
        <v>7584</v>
      </c>
      <c r="E26" s="834">
        <v>6616</v>
      </c>
      <c r="F26" s="834" t="s">
        <v>413</v>
      </c>
      <c r="G26" s="1790">
        <v>15651</v>
      </c>
      <c r="H26" s="834">
        <v>4318</v>
      </c>
      <c r="I26" s="834">
        <v>6907</v>
      </c>
      <c r="J26" s="834">
        <v>6413</v>
      </c>
      <c r="K26" s="834">
        <v>13208</v>
      </c>
      <c r="L26" s="834">
        <v>4647</v>
      </c>
      <c r="M26" s="834">
        <v>4871</v>
      </c>
      <c r="N26" s="1751" t="s">
        <v>2346</v>
      </c>
    </row>
    <row r="27" spans="1:14" s="1787" customFormat="1" ht="12" hidden="1" customHeight="1">
      <c r="A27" s="2552" t="s">
        <v>2347</v>
      </c>
      <c r="B27" s="2554" t="s">
        <v>2348</v>
      </c>
      <c r="C27" s="2556"/>
      <c r="D27" s="2556"/>
      <c r="E27" s="2556"/>
      <c r="F27" s="2556"/>
      <c r="G27" s="2561"/>
      <c r="H27" s="2556"/>
      <c r="I27" s="2556"/>
      <c r="J27" s="2556"/>
      <c r="K27" s="2556"/>
      <c r="L27" s="2556"/>
      <c r="M27" s="2556"/>
      <c r="N27" s="2559" t="s">
        <v>2349</v>
      </c>
    </row>
    <row r="28" spans="1:14" s="1787" customFormat="1" ht="15" hidden="1" customHeight="1">
      <c r="A28" s="2553"/>
      <c r="B28" s="2555"/>
      <c r="C28" s="2557"/>
      <c r="D28" s="2557"/>
      <c r="E28" s="2558"/>
      <c r="F28" s="2557"/>
      <c r="G28" s="2562"/>
      <c r="H28" s="2557"/>
      <c r="I28" s="2557"/>
      <c r="J28" s="2557"/>
      <c r="K28" s="2557"/>
      <c r="L28" s="2557"/>
      <c r="M28" s="2557"/>
      <c r="N28" s="2560"/>
    </row>
    <row r="29" spans="1:14" ht="2.25" customHeight="1">
      <c r="A29" s="136"/>
      <c r="B29" s="137"/>
      <c r="C29" s="136"/>
      <c r="D29" s="136"/>
      <c r="E29" s="136"/>
      <c r="F29" s="392" t="s">
        <v>1824</v>
      </c>
      <c r="G29" s="136"/>
      <c r="H29" s="136"/>
      <c r="I29" s="1791"/>
      <c r="J29" s="1791"/>
      <c r="K29" s="1791"/>
      <c r="L29" s="1791"/>
      <c r="M29" s="1792"/>
    </row>
    <row r="30" spans="1:14" s="5" customFormat="1" ht="10.5" customHeight="1">
      <c r="A30" s="5" t="s">
        <v>2350</v>
      </c>
      <c r="B30" s="139"/>
    </row>
    <row r="31" spans="1:14" s="5" customFormat="1" ht="10.5" customHeight="1">
      <c r="A31" s="5" t="s">
        <v>2351</v>
      </c>
      <c r="B31" s="139"/>
    </row>
    <row r="32" spans="1:14" ht="6" customHeight="1">
      <c r="B32" s="137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1:14" ht="12" customHeight="1">
      <c r="A33" s="142">
        <v>160</v>
      </c>
      <c r="B33" s="137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256">
        <v>161</v>
      </c>
    </row>
    <row r="34" spans="1:14" ht="6" customHeight="1">
      <c r="A34" s="136"/>
      <c r="B34" s="137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</row>
    <row r="35" spans="1:14" ht="6" customHeight="1">
      <c r="A35" s="136"/>
      <c r="B35" s="137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1:14" ht="6" customHeight="1">
      <c r="A36" s="136"/>
      <c r="B36" s="137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1:14" ht="6" customHeight="1">
      <c r="A37" s="136"/>
      <c r="B37" s="137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1:14" ht="6" customHeight="1">
      <c r="A38" s="136"/>
      <c r="B38" s="137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</row>
    <row r="39" spans="1:14" ht="6" customHeight="1">
      <c r="A39" s="136"/>
      <c r="B39" s="137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1:14" ht="6" customHeight="1">
      <c r="A40" s="136"/>
      <c r="B40" s="137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</row>
    <row r="41" spans="1:14">
      <c r="A41" s="136"/>
      <c r="B41" s="137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</row>
    <row r="42" spans="1:14">
      <c r="A42" s="136"/>
      <c r="B42" s="137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1:14">
      <c r="A43" s="136"/>
      <c r="B43" s="137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1:14">
      <c r="A44" s="136"/>
      <c r="B44" s="137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1:14">
      <c r="A45" s="136"/>
      <c r="B45" s="137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1:14">
      <c r="A46" s="136"/>
      <c r="B46" s="137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</row>
    <row r="47" spans="1:14">
      <c r="A47" s="136"/>
      <c r="B47" s="137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</row>
    <row r="48" spans="1:14">
      <c r="A48" s="136"/>
      <c r="B48" s="137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4"/>
    </row>
    <row r="49" spans="1:14">
      <c r="A49" s="136"/>
      <c r="B49" s="137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4"/>
    </row>
    <row r="50" spans="1:14">
      <c r="A50" s="136"/>
      <c r="B50" s="137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4"/>
    </row>
    <row r="51" spans="1:14">
      <c r="A51" s="136"/>
      <c r="B51" s="137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4"/>
    </row>
    <row r="52" spans="1:14">
      <c r="A52" s="136"/>
      <c r="B52" s="137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4"/>
    </row>
    <row r="53" spans="1:14">
      <c r="A53" s="136"/>
      <c r="B53" s="137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4"/>
    </row>
    <row r="54" spans="1:14">
      <c r="A54" s="136"/>
      <c r="B54" s="137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4"/>
    </row>
    <row r="55" spans="1:14">
      <c r="A55" s="136"/>
      <c r="B55" s="137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4"/>
    </row>
    <row r="56" spans="1:14">
      <c r="A56" s="136"/>
      <c r="B56" s="137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4"/>
    </row>
    <row r="57" spans="1:14">
      <c r="A57" s="136"/>
      <c r="B57" s="137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4"/>
    </row>
    <row r="58" spans="1:14">
      <c r="A58" s="136"/>
      <c r="B58" s="137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4"/>
    </row>
    <row r="59" spans="1:14">
      <c r="A59" s="136"/>
      <c r="B59" s="137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4"/>
    </row>
    <row r="60" spans="1:14">
      <c r="A60" s="136"/>
      <c r="B60" s="137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4"/>
    </row>
    <row r="61" spans="1:14">
      <c r="A61" s="136"/>
      <c r="B61" s="137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4"/>
    </row>
    <row r="62" spans="1:14">
      <c r="A62" s="136"/>
      <c r="B62" s="137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4"/>
    </row>
    <row r="63" spans="1:14">
      <c r="A63" s="136"/>
      <c r="B63" s="137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4"/>
    </row>
    <row r="64" spans="1:14">
      <c r="A64" s="136"/>
      <c r="B64" s="137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4"/>
    </row>
    <row r="65" spans="1:14">
      <c r="A65" s="136"/>
      <c r="B65" s="137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4"/>
    </row>
    <row r="66" spans="1:14" s="6" customFormat="1" ht="12">
      <c r="A66" s="136"/>
      <c r="B66" s="137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</row>
    <row r="67" spans="1:14" s="6" customFormat="1" ht="12">
      <c r="A67" s="136"/>
      <c r="B67" s="137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</row>
    <row r="68" spans="1:14" s="6" customFormat="1" ht="12">
      <c r="A68" s="136"/>
      <c r="B68" s="137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</row>
    <row r="69" spans="1:14" s="6" customFormat="1" ht="12">
      <c r="A69" s="136"/>
      <c r="B69" s="137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</row>
    <row r="70" spans="1:14" s="6" customFormat="1" ht="12">
      <c r="A70" s="136"/>
      <c r="B70" s="137"/>
      <c r="C70" s="136"/>
      <c r="D70" s="136"/>
      <c r="E70" s="136"/>
      <c r="F70" s="136"/>
      <c r="G70" s="136"/>
      <c r="H70" s="136"/>
      <c r="I70" s="136"/>
      <c r="J70" s="136"/>
      <c r="K70" s="136"/>
      <c r="L70" s="136"/>
      <c r="M70" s="136"/>
    </row>
    <row r="71" spans="1:14" s="6" customFormat="1" ht="12">
      <c r="A71" s="136"/>
      <c r="B71" s="137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</row>
    <row r="72" spans="1:14" s="6" customFormat="1" ht="12">
      <c r="A72" s="136"/>
      <c r="B72" s="137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</row>
    <row r="73" spans="1:14" s="6" customFormat="1" ht="12">
      <c r="A73" s="136"/>
      <c r="B73" s="137"/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</row>
    <row r="74" spans="1:14" s="6" customFormat="1" ht="12">
      <c r="A74" s="136"/>
      <c r="B74" s="137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</row>
    <row r="75" spans="1:14" s="6" customFormat="1" ht="12">
      <c r="A75" s="136"/>
      <c r="B75" s="137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</row>
    <row r="76" spans="1:14" s="6" customFormat="1" ht="12">
      <c r="A76" s="136"/>
      <c r="B76" s="137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</row>
    <row r="77" spans="1:14" s="6" customFormat="1" ht="12">
      <c r="A77" s="136"/>
      <c r="B77" s="137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</row>
    <row r="78" spans="1:14" s="6" customFormat="1" ht="12">
      <c r="A78" s="136"/>
      <c r="B78" s="137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</row>
    <row r="79" spans="1:14" s="6" customFormat="1" ht="12">
      <c r="A79" s="136"/>
      <c r="B79" s="137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</row>
    <row r="80" spans="1:14" s="6" customFormat="1" ht="12">
      <c r="A80" s="136"/>
      <c r="B80" s="137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</row>
    <row r="81" spans="1:13" s="6" customFormat="1" ht="12">
      <c r="A81" s="136"/>
      <c r="B81" s="137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</row>
    <row r="82" spans="1:13" s="6" customFormat="1" ht="12">
      <c r="A82" s="136"/>
      <c r="B82" s="137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</row>
    <row r="83" spans="1:13" s="6" customFormat="1" ht="12">
      <c r="A83" s="136"/>
      <c r="B83" s="137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</row>
    <row r="84" spans="1:13" s="6" customFormat="1" ht="12">
      <c r="A84" s="136"/>
      <c r="B84" s="137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</row>
    <row r="85" spans="1:13" s="6" customFormat="1" ht="12">
      <c r="A85" s="136"/>
      <c r="B85" s="137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</row>
    <row r="86" spans="1:13" s="6" customFormat="1" ht="12">
      <c r="A86" s="136"/>
      <c r="B86" s="137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</row>
    <row r="87" spans="1:13" s="6" customFormat="1" ht="12">
      <c r="A87" s="136"/>
      <c r="B87" s="137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</row>
    <row r="88" spans="1:13" s="6" customFormat="1" ht="12">
      <c r="A88" s="136"/>
      <c r="B88" s="137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</row>
    <row r="89" spans="1:13" s="6" customFormat="1" ht="12">
      <c r="A89" s="136"/>
      <c r="B89" s="137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</row>
    <row r="90" spans="1:13" s="6" customFormat="1" ht="12">
      <c r="A90" s="136"/>
      <c r="B90" s="137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</row>
  </sheetData>
  <mergeCells count="15">
    <mergeCell ref="M27:M28"/>
    <mergeCell ref="N27:N28"/>
    <mergeCell ref="G27:G28"/>
    <mergeCell ref="H27:H28"/>
    <mergeCell ref="I27:I28"/>
    <mergeCell ref="J27:J28"/>
    <mergeCell ref="K27:K28"/>
    <mergeCell ref="L27:L28"/>
    <mergeCell ref="A2:F2"/>
    <mergeCell ref="A27:A28"/>
    <mergeCell ref="B27:B28"/>
    <mergeCell ref="C27:C28"/>
    <mergeCell ref="D27:D28"/>
    <mergeCell ref="E27:E28"/>
    <mergeCell ref="F27:F28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/>
  <colBreaks count="1" manualBreakCount="1">
    <brk id="7" max="1048575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8"/>
  </sheetPr>
  <dimension ref="A1:S27"/>
  <sheetViews>
    <sheetView view="pageBreakPreview" zoomScaleNormal="100" zoomScaleSheetLayoutView="100" workbookViewId="0">
      <selection activeCell="N7" sqref="N7"/>
    </sheetView>
  </sheetViews>
  <sheetFormatPr defaultRowHeight="13.5"/>
  <cols>
    <col min="1" max="1" width="11.875" style="4" customWidth="1"/>
    <col min="2" max="2" width="6.75" style="8" customWidth="1"/>
    <col min="3" max="10" width="7.875" style="4" customWidth="1"/>
    <col min="11" max="18" width="8.25" style="4" customWidth="1"/>
    <col min="19" max="19" width="15.75" style="6" customWidth="1"/>
    <col min="20" max="16384" width="9" style="4"/>
  </cols>
  <sheetData>
    <row r="1" spans="1:19" ht="31.5" customHeight="1">
      <c r="A1" s="1" t="s">
        <v>2352</v>
      </c>
      <c r="B1" s="138"/>
      <c r="C1" s="138"/>
      <c r="D1" s="138"/>
      <c r="E1" s="138"/>
      <c r="R1" s="4" t="s">
        <v>2353</v>
      </c>
      <c r="S1" s="4"/>
    </row>
    <row r="2" spans="1:19" ht="25.5" customHeight="1">
      <c r="A2" s="2564" t="s">
        <v>2354</v>
      </c>
      <c r="B2" s="2564"/>
      <c r="C2" s="2564"/>
      <c r="D2" s="2564"/>
      <c r="E2" s="2564"/>
      <c r="F2" s="2564"/>
      <c r="G2" s="2564"/>
      <c r="H2" s="2564"/>
      <c r="I2" s="2564"/>
      <c r="J2" s="2564"/>
      <c r="K2" s="2565"/>
      <c r="L2" s="2565"/>
      <c r="M2" s="1793"/>
      <c r="N2" s="1793"/>
      <c r="S2" s="4"/>
    </row>
    <row r="3" spans="1:19" ht="31.5" customHeight="1">
      <c r="A3" s="1794" t="s">
        <v>2355</v>
      </c>
      <c r="B3" s="12" t="s">
        <v>2356</v>
      </c>
      <c r="C3" s="1795" t="s">
        <v>2357</v>
      </c>
      <c r="D3" s="1795" t="s">
        <v>2358</v>
      </c>
      <c r="E3" s="1795" t="s">
        <v>2359</v>
      </c>
      <c r="F3" s="1795" t="s">
        <v>2360</v>
      </c>
      <c r="G3" s="1795" t="s">
        <v>2361</v>
      </c>
      <c r="H3" s="1795" t="s">
        <v>2362</v>
      </c>
      <c r="I3" s="1795" t="s">
        <v>2363</v>
      </c>
      <c r="J3" s="1795" t="s">
        <v>2364</v>
      </c>
      <c r="K3" s="1795" t="s">
        <v>2365</v>
      </c>
      <c r="L3" s="1795" t="s">
        <v>2366</v>
      </c>
      <c r="M3" s="1795" t="s">
        <v>2367</v>
      </c>
      <c r="N3" s="1795" t="s">
        <v>2368</v>
      </c>
      <c r="O3" s="1795" t="s">
        <v>2369</v>
      </c>
      <c r="P3" s="1795" t="s">
        <v>2370</v>
      </c>
      <c r="Q3" s="1795" t="s">
        <v>2371</v>
      </c>
      <c r="R3" s="1795" t="s">
        <v>2372</v>
      </c>
      <c r="S3" s="1796" t="s">
        <v>2373</v>
      </c>
    </row>
    <row r="4" spans="1:19" ht="26.1" customHeight="1">
      <c r="A4" s="1797" t="s">
        <v>2374</v>
      </c>
      <c r="B4" s="20" t="s">
        <v>2375</v>
      </c>
      <c r="C4" s="1798">
        <v>199159</v>
      </c>
      <c r="D4" s="1798">
        <v>199159</v>
      </c>
      <c r="E4" s="1798">
        <v>199159</v>
      </c>
      <c r="F4" s="1799">
        <v>226059</v>
      </c>
      <c r="G4" s="1800">
        <v>230059</v>
      </c>
      <c r="H4" s="1801">
        <v>231059</v>
      </c>
      <c r="I4" s="1798">
        <v>264559</v>
      </c>
      <c r="J4" s="1798">
        <v>281559</v>
      </c>
      <c r="K4" s="1798">
        <v>281559</v>
      </c>
      <c r="L4" s="1798">
        <v>298039</v>
      </c>
      <c r="M4" s="1798">
        <v>300599</v>
      </c>
      <c r="N4" s="1798">
        <v>344654</v>
      </c>
      <c r="O4" s="1798">
        <v>367254</v>
      </c>
      <c r="P4" s="1798">
        <v>367254</v>
      </c>
      <c r="Q4" s="1798">
        <v>367254</v>
      </c>
      <c r="R4" s="1798">
        <v>367254</v>
      </c>
      <c r="S4" s="1802" t="s">
        <v>2376</v>
      </c>
    </row>
    <row r="5" spans="1:19" ht="26.1" customHeight="1">
      <c r="A5" s="1797" t="s">
        <v>2377</v>
      </c>
      <c r="B5" s="20" t="s">
        <v>2378</v>
      </c>
      <c r="C5" s="1798">
        <v>711327</v>
      </c>
      <c r="D5" s="1798">
        <v>676124</v>
      </c>
      <c r="E5" s="1798">
        <v>828760</v>
      </c>
      <c r="F5" s="1799">
        <v>696999</v>
      </c>
      <c r="G5" s="1799">
        <v>654969</v>
      </c>
      <c r="H5" s="1798">
        <v>420651</v>
      </c>
      <c r="I5" s="1798">
        <v>336629</v>
      </c>
      <c r="J5" s="1798">
        <v>639676</v>
      </c>
      <c r="K5" s="1798">
        <v>736065</v>
      </c>
      <c r="L5" s="1798">
        <v>899096</v>
      </c>
      <c r="M5" s="1799">
        <v>879272</v>
      </c>
      <c r="N5" s="1799">
        <v>1118308</v>
      </c>
      <c r="O5" s="1799">
        <v>1323013</v>
      </c>
      <c r="P5" s="1799">
        <v>1511674</v>
      </c>
      <c r="Q5" s="1799">
        <v>1686237</v>
      </c>
      <c r="R5" s="1799">
        <v>1696951</v>
      </c>
      <c r="S5" s="1802" t="s">
        <v>2379</v>
      </c>
    </row>
    <row r="6" spans="1:19" ht="26.1" customHeight="1">
      <c r="A6" s="1797" t="s">
        <v>2380</v>
      </c>
      <c r="B6" s="20" t="s">
        <v>2378</v>
      </c>
      <c r="C6" s="724" t="s">
        <v>101</v>
      </c>
      <c r="D6" s="1798">
        <v>10335</v>
      </c>
      <c r="E6" s="1798">
        <v>20183</v>
      </c>
      <c r="F6" s="1799">
        <v>27821</v>
      </c>
      <c r="G6" s="1799">
        <v>47924</v>
      </c>
      <c r="H6" s="1798">
        <v>38332</v>
      </c>
      <c r="I6" s="1798">
        <v>23559</v>
      </c>
      <c r="J6" s="1798">
        <v>40995</v>
      </c>
      <c r="K6" s="1798">
        <v>39556</v>
      </c>
      <c r="L6" s="1798">
        <v>41748</v>
      </c>
      <c r="M6" s="1798">
        <v>44263</v>
      </c>
      <c r="N6" s="1799">
        <v>59135</v>
      </c>
      <c r="O6" s="1799">
        <v>76699</v>
      </c>
      <c r="P6" s="1799">
        <v>74789</v>
      </c>
      <c r="Q6" s="1799">
        <v>75384</v>
      </c>
      <c r="R6" s="1799">
        <v>87830</v>
      </c>
      <c r="S6" s="1803" t="s">
        <v>2381</v>
      </c>
    </row>
    <row r="7" spans="1:19" ht="26.1" customHeight="1">
      <c r="A7" s="1797" t="s">
        <v>2382</v>
      </c>
      <c r="B7" s="20" t="s">
        <v>2383</v>
      </c>
      <c r="C7" s="724" t="s">
        <v>101</v>
      </c>
      <c r="D7" s="1804">
        <v>1.5</v>
      </c>
      <c r="E7" s="1804">
        <v>2.4</v>
      </c>
      <c r="F7" s="1805">
        <v>4</v>
      </c>
      <c r="G7" s="1805">
        <v>7.3</v>
      </c>
      <c r="H7" s="1804">
        <v>9.1</v>
      </c>
      <c r="I7" s="1804">
        <v>7</v>
      </c>
      <c r="J7" s="1804">
        <v>6.4</v>
      </c>
      <c r="K7" s="1804">
        <v>5.4</v>
      </c>
      <c r="L7" s="1804">
        <v>4.5999999999999996</v>
      </c>
      <c r="M7" s="1804">
        <v>5</v>
      </c>
      <c r="N7" s="1804">
        <v>5.3</v>
      </c>
      <c r="O7" s="1804">
        <v>5.8</v>
      </c>
      <c r="P7" s="1804">
        <v>5</v>
      </c>
      <c r="Q7" s="1804">
        <v>4.5</v>
      </c>
      <c r="R7" s="1804">
        <v>5.2</v>
      </c>
      <c r="S7" s="1802" t="s">
        <v>2384</v>
      </c>
    </row>
    <row r="8" spans="1:19" ht="26.1" customHeight="1">
      <c r="A8" s="1797" t="s">
        <v>2385</v>
      </c>
      <c r="B8" s="20" t="s">
        <v>2378</v>
      </c>
      <c r="C8" s="724" t="s">
        <v>99</v>
      </c>
      <c r="D8" s="724" t="s">
        <v>99</v>
      </c>
      <c r="E8" s="724" t="s">
        <v>99</v>
      </c>
      <c r="F8" s="1806" t="s">
        <v>99</v>
      </c>
      <c r="G8" s="1806" t="s">
        <v>99</v>
      </c>
      <c r="H8" s="724" t="s">
        <v>99</v>
      </c>
      <c r="I8" s="724" t="s">
        <v>99</v>
      </c>
      <c r="J8" s="724" t="s">
        <v>99</v>
      </c>
      <c r="K8" s="724" t="s">
        <v>99</v>
      </c>
      <c r="L8" s="724" t="s">
        <v>99</v>
      </c>
      <c r="M8" s="724" t="s">
        <v>99</v>
      </c>
      <c r="N8" s="724" t="s">
        <v>99</v>
      </c>
      <c r="O8" s="724" t="s">
        <v>99</v>
      </c>
      <c r="P8" s="724" t="s">
        <v>99</v>
      </c>
      <c r="Q8" s="724" t="s">
        <v>99</v>
      </c>
      <c r="R8" s="724" t="s">
        <v>99</v>
      </c>
      <c r="S8" s="1802" t="s">
        <v>2386</v>
      </c>
    </row>
    <row r="9" spans="1:19" ht="26.1" customHeight="1">
      <c r="A9" s="1797" t="s">
        <v>2387</v>
      </c>
      <c r="B9" s="20" t="s">
        <v>2378</v>
      </c>
      <c r="C9" s="724" t="s">
        <v>101</v>
      </c>
      <c r="D9" s="1798">
        <v>565911</v>
      </c>
      <c r="E9" s="1798">
        <v>747734</v>
      </c>
      <c r="F9" s="1799">
        <v>460249</v>
      </c>
      <c r="G9" s="1799">
        <v>519992</v>
      </c>
      <c r="H9" s="1798">
        <v>380119</v>
      </c>
      <c r="I9" s="1798">
        <v>291024</v>
      </c>
      <c r="J9" s="1798">
        <v>593131</v>
      </c>
      <c r="K9" s="1798">
        <v>696509</v>
      </c>
      <c r="L9" s="1798">
        <v>857348</v>
      </c>
      <c r="M9" s="1798">
        <v>841127</v>
      </c>
      <c r="N9" s="1798">
        <v>1060352</v>
      </c>
      <c r="O9" s="1798">
        <v>1248171</v>
      </c>
      <c r="P9" s="1798">
        <v>1438912</v>
      </c>
      <c r="Q9" s="1798">
        <v>1613052</v>
      </c>
      <c r="R9" s="1798">
        <v>1611613</v>
      </c>
      <c r="S9" s="1803" t="s">
        <v>2388</v>
      </c>
    </row>
    <row r="10" spans="1:19" ht="26.1" customHeight="1">
      <c r="A10" s="1797" t="s">
        <v>2389</v>
      </c>
      <c r="B10" s="20" t="s">
        <v>2378</v>
      </c>
      <c r="C10" s="724" t="s">
        <v>101</v>
      </c>
      <c r="D10" s="1798">
        <v>14711</v>
      </c>
      <c r="E10" s="1798">
        <v>16999</v>
      </c>
      <c r="F10" s="1799">
        <v>23862</v>
      </c>
      <c r="G10" s="1799">
        <v>24910</v>
      </c>
      <c r="H10" s="1798">
        <v>10339</v>
      </c>
      <c r="I10" s="1798">
        <v>8188</v>
      </c>
      <c r="J10" s="1798">
        <v>31348</v>
      </c>
      <c r="K10" s="1798">
        <v>33745</v>
      </c>
      <c r="L10" s="1798">
        <v>37918</v>
      </c>
      <c r="M10" s="1798">
        <v>277766</v>
      </c>
      <c r="N10" s="1798">
        <v>387250</v>
      </c>
      <c r="O10" s="1798">
        <v>475368</v>
      </c>
      <c r="P10" s="1798">
        <v>484667</v>
      </c>
      <c r="Q10" s="1798">
        <v>492103</v>
      </c>
      <c r="R10" s="1798">
        <v>457275</v>
      </c>
      <c r="S10" s="1802" t="s">
        <v>2390</v>
      </c>
    </row>
    <row r="11" spans="1:19" s="1807" customFormat="1" ht="26.1" customHeight="1">
      <c r="A11" s="1797" t="s">
        <v>2391</v>
      </c>
      <c r="B11" s="20" t="s">
        <v>2392</v>
      </c>
      <c r="C11" s="724" t="s">
        <v>101</v>
      </c>
      <c r="D11" s="1804">
        <v>2.6</v>
      </c>
      <c r="E11" s="1804">
        <v>2.2999999999999998</v>
      </c>
      <c r="F11" s="1805">
        <v>5.2</v>
      </c>
      <c r="G11" s="1805">
        <v>4.8</v>
      </c>
      <c r="H11" s="1804">
        <v>2.7</v>
      </c>
      <c r="I11" s="1804">
        <v>2.8</v>
      </c>
      <c r="J11" s="1804">
        <v>5.3</v>
      </c>
      <c r="K11" s="1804">
        <v>4.8</v>
      </c>
      <c r="L11" s="1804">
        <v>4.4000000000000004</v>
      </c>
      <c r="M11" s="1804">
        <v>33</v>
      </c>
      <c r="N11" s="1804">
        <v>36.5</v>
      </c>
      <c r="O11" s="1804">
        <v>38.1</v>
      </c>
      <c r="P11" s="1804">
        <v>33.700000000000003</v>
      </c>
      <c r="Q11" s="1804">
        <v>30.5</v>
      </c>
      <c r="R11" s="1804">
        <v>28.4</v>
      </c>
      <c r="S11" s="1802" t="s">
        <v>2393</v>
      </c>
    </row>
    <row r="12" spans="1:19" ht="26.1" customHeight="1">
      <c r="A12" s="1808" t="s">
        <v>2394</v>
      </c>
      <c r="B12" s="20" t="s">
        <v>2378</v>
      </c>
      <c r="C12" s="724" t="s">
        <v>101</v>
      </c>
      <c r="D12" s="724" t="s">
        <v>101</v>
      </c>
      <c r="E12" s="724" t="s">
        <v>101</v>
      </c>
      <c r="F12" s="1806" t="s">
        <v>101</v>
      </c>
      <c r="G12" s="1806" t="s">
        <v>101</v>
      </c>
      <c r="H12" s="724" t="s">
        <v>101</v>
      </c>
      <c r="I12" s="724" t="s">
        <v>101</v>
      </c>
      <c r="J12" s="724" t="s">
        <v>101</v>
      </c>
      <c r="K12" s="724" t="s">
        <v>101</v>
      </c>
      <c r="L12" s="1798">
        <v>567284</v>
      </c>
      <c r="M12" s="1798">
        <v>563361</v>
      </c>
      <c r="N12" s="1798">
        <v>673102</v>
      </c>
      <c r="O12" s="1798">
        <v>772803</v>
      </c>
      <c r="P12" s="1798">
        <v>954245</v>
      </c>
      <c r="Q12" s="1798">
        <v>1120949</v>
      </c>
      <c r="R12" s="1798">
        <v>1154338</v>
      </c>
      <c r="S12" s="1802" t="s">
        <v>2395</v>
      </c>
    </row>
    <row r="13" spans="1:19" ht="26.1" customHeight="1">
      <c r="A13" s="1797" t="s">
        <v>2396</v>
      </c>
      <c r="B13" s="20" t="s">
        <v>2392</v>
      </c>
      <c r="C13" s="724" t="s">
        <v>101</v>
      </c>
      <c r="D13" s="724" t="s">
        <v>101</v>
      </c>
      <c r="E13" s="724" t="s">
        <v>101</v>
      </c>
      <c r="F13" s="724" t="s">
        <v>101</v>
      </c>
      <c r="G13" s="724" t="s">
        <v>101</v>
      </c>
      <c r="H13" s="724" t="s">
        <v>101</v>
      </c>
      <c r="I13" s="724" t="s">
        <v>101</v>
      </c>
      <c r="J13" s="724" t="s">
        <v>101</v>
      </c>
      <c r="K13" s="724" t="s">
        <v>101</v>
      </c>
      <c r="L13" s="724" t="s">
        <v>101</v>
      </c>
      <c r="M13" s="730" t="s">
        <v>2397</v>
      </c>
      <c r="N13" s="1809">
        <v>19.48</v>
      </c>
      <c r="O13" s="1809">
        <v>14.81</v>
      </c>
      <c r="P13" s="1809">
        <v>23.48</v>
      </c>
      <c r="Q13" s="1809">
        <v>17.47</v>
      </c>
      <c r="R13" s="1809">
        <v>2.98</v>
      </c>
      <c r="S13" s="1802" t="s">
        <v>2398</v>
      </c>
    </row>
    <row r="14" spans="1:19" ht="26.1" customHeight="1">
      <c r="A14" s="1797" t="s">
        <v>2399</v>
      </c>
      <c r="B14" s="20" t="s">
        <v>2400</v>
      </c>
      <c r="C14" s="1798">
        <v>115000</v>
      </c>
      <c r="D14" s="1798">
        <v>119000</v>
      </c>
      <c r="E14" s="1798">
        <v>146000</v>
      </c>
      <c r="F14" s="1799">
        <v>122000</v>
      </c>
      <c r="G14" s="1799">
        <v>115000</v>
      </c>
      <c r="H14" s="1798">
        <v>74000</v>
      </c>
      <c r="I14" s="1798">
        <v>59000</v>
      </c>
      <c r="J14" s="1798">
        <v>117000</v>
      </c>
      <c r="K14" s="1798">
        <v>124600</v>
      </c>
      <c r="L14" s="1798">
        <v>149860</v>
      </c>
      <c r="M14" s="1798">
        <v>143720</v>
      </c>
      <c r="N14" s="1798">
        <v>215320</v>
      </c>
      <c r="O14" s="1798">
        <v>260300</v>
      </c>
      <c r="P14" s="1798">
        <v>280280</v>
      </c>
      <c r="Q14" s="1798">
        <v>282400</v>
      </c>
      <c r="R14" s="1798">
        <v>288060</v>
      </c>
      <c r="S14" s="1803" t="s">
        <v>2401</v>
      </c>
    </row>
    <row r="15" spans="1:19" ht="26.1" customHeight="1">
      <c r="A15" s="1797" t="s">
        <v>2402</v>
      </c>
      <c r="B15" s="20" t="s">
        <v>2400</v>
      </c>
      <c r="C15" s="1798">
        <v>81202</v>
      </c>
      <c r="D15" s="1798">
        <v>77183</v>
      </c>
      <c r="E15" s="1798">
        <v>94607</v>
      </c>
      <c r="F15" s="1799">
        <v>79007</v>
      </c>
      <c r="G15" s="1799">
        <v>74763</v>
      </c>
      <c r="H15" s="1798">
        <v>48019</v>
      </c>
      <c r="I15" s="1798">
        <v>38428</v>
      </c>
      <c r="J15" s="1798">
        <v>72823</v>
      </c>
      <c r="K15" s="1798">
        <v>84025</v>
      </c>
      <c r="L15" s="1798">
        <v>102637</v>
      </c>
      <c r="M15" s="1798">
        <v>100374</v>
      </c>
      <c r="N15" s="1798">
        <v>127312</v>
      </c>
      <c r="O15" s="1798">
        <v>151029</v>
      </c>
      <c r="P15" s="1798">
        <v>172565</v>
      </c>
      <c r="Q15" s="1798">
        <v>192493</v>
      </c>
      <c r="R15" s="1798">
        <v>193187</v>
      </c>
      <c r="S15" s="1802" t="s">
        <v>2403</v>
      </c>
    </row>
    <row r="16" spans="1:19" ht="26.1" customHeight="1">
      <c r="A16" s="1797" t="s">
        <v>2404</v>
      </c>
      <c r="B16" s="1810" t="s">
        <v>2383</v>
      </c>
      <c r="C16" s="1804">
        <v>70.599999999999994</v>
      </c>
      <c r="D16" s="1804">
        <v>64.900000000000006</v>
      </c>
      <c r="E16" s="1804">
        <v>64.8</v>
      </c>
      <c r="F16" s="1805">
        <v>64.8</v>
      </c>
      <c r="G16" s="1805">
        <v>65</v>
      </c>
      <c r="H16" s="1804">
        <v>64.900000000000006</v>
      </c>
      <c r="I16" s="1804">
        <v>65.099999999999994</v>
      </c>
      <c r="J16" s="1804">
        <v>62.2</v>
      </c>
      <c r="K16" s="1804">
        <v>67.400000000000006</v>
      </c>
      <c r="L16" s="1804">
        <v>68.5</v>
      </c>
      <c r="M16" s="1804">
        <v>69.8</v>
      </c>
      <c r="N16" s="1804">
        <v>59.1</v>
      </c>
      <c r="O16" s="1804">
        <v>50</v>
      </c>
      <c r="P16" s="1804">
        <v>61.6</v>
      </c>
      <c r="Q16" s="1804">
        <v>68.2</v>
      </c>
      <c r="R16" s="1804">
        <v>67.099999999999994</v>
      </c>
      <c r="S16" s="1811" t="s">
        <v>2405</v>
      </c>
    </row>
    <row r="17" spans="1:19" s="1787" customFormat="1" ht="26.1" customHeight="1">
      <c r="A17" s="1812" t="s">
        <v>2406</v>
      </c>
      <c r="B17" s="1810" t="s">
        <v>2383</v>
      </c>
      <c r="C17" s="724" t="s">
        <v>101</v>
      </c>
      <c r="D17" s="724" t="s">
        <v>101</v>
      </c>
      <c r="E17" s="724" t="s">
        <v>101</v>
      </c>
      <c r="F17" s="1806" t="s">
        <v>101</v>
      </c>
      <c r="G17" s="1806" t="s">
        <v>101</v>
      </c>
      <c r="H17" s="724" t="s">
        <v>101</v>
      </c>
      <c r="I17" s="724" t="s">
        <v>101</v>
      </c>
      <c r="J17" s="724" t="s">
        <v>101</v>
      </c>
      <c r="K17" s="1804">
        <v>26.4</v>
      </c>
      <c r="L17" s="1804">
        <v>29.7</v>
      </c>
      <c r="M17" s="1804">
        <v>29</v>
      </c>
      <c r="N17" s="1804">
        <v>34.200000000000003</v>
      </c>
      <c r="O17" s="1804">
        <v>40.5</v>
      </c>
      <c r="P17" s="1804">
        <v>46.3</v>
      </c>
      <c r="Q17" s="1804">
        <v>51.6</v>
      </c>
      <c r="R17" s="1804">
        <v>51.8</v>
      </c>
      <c r="S17" s="1811" t="s">
        <v>2407</v>
      </c>
    </row>
    <row r="18" spans="1:19" s="1787" customFormat="1" ht="26.1" customHeight="1">
      <c r="A18" s="1812" t="s">
        <v>2408</v>
      </c>
      <c r="B18" s="1810" t="s">
        <v>2409</v>
      </c>
      <c r="C18" s="724" t="s">
        <v>101</v>
      </c>
      <c r="D18" s="724" t="s">
        <v>101</v>
      </c>
      <c r="E18" s="724" t="s">
        <v>101</v>
      </c>
      <c r="F18" s="1806" t="s">
        <v>101</v>
      </c>
      <c r="G18" s="1806" t="s">
        <v>101</v>
      </c>
      <c r="H18" s="724" t="s">
        <v>101</v>
      </c>
      <c r="I18" s="724" t="s">
        <v>101</v>
      </c>
      <c r="J18" s="724" t="s">
        <v>101</v>
      </c>
      <c r="K18" s="724" t="s">
        <v>101</v>
      </c>
      <c r="L18" s="724" t="s">
        <v>101</v>
      </c>
      <c r="M18" s="1809">
        <v>3.35</v>
      </c>
      <c r="N18" s="1809">
        <v>3.35</v>
      </c>
      <c r="O18" s="1809">
        <v>8.17</v>
      </c>
      <c r="P18" s="1809">
        <v>8.17</v>
      </c>
      <c r="Q18" s="1809">
        <v>8.17</v>
      </c>
      <c r="R18" s="1809">
        <v>8.17</v>
      </c>
      <c r="S18" s="1803" t="s">
        <v>2410</v>
      </c>
    </row>
    <row r="19" spans="1:19" s="1787" customFormat="1" ht="26.1" customHeight="1">
      <c r="A19" s="1812" t="s">
        <v>2411</v>
      </c>
      <c r="B19" s="1810" t="s">
        <v>2412</v>
      </c>
      <c r="C19" s="724" t="s">
        <v>101</v>
      </c>
      <c r="D19" s="724" t="s">
        <v>101</v>
      </c>
      <c r="E19" s="724" t="s">
        <v>101</v>
      </c>
      <c r="F19" s="1806" t="s">
        <v>101</v>
      </c>
      <c r="G19" s="1806" t="s">
        <v>101</v>
      </c>
      <c r="H19" s="724" t="s">
        <v>101</v>
      </c>
      <c r="I19" s="724" t="s">
        <v>101</v>
      </c>
      <c r="J19" s="724" t="s">
        <v>101</v>
      </c>
      <c r="K19" s="724" t="s">
        <v>101</v>
      </c>
      <c r="L19" s="1798">
        <v>590192</v>
      </c>
      <c r="M19" s="1798">
        <v>604760</v>
      </c>
      <c r="N19" s="1798">
        <v>655918</v>
      </c>
      <c r="O19" s="1798">
        <v>660402</v>
      </c>
      <c r="P19" s="1798">
        <v>682577</v>
      </c>
      <c r="Q19" s="1798">
        <v>724415</v>
      </c>
      <c r="R19" s="1798">
        <v>759125</v>
      </c>
      <c r="S19" s="1802" t="s">
        <v>2413</v>
      </c>
    </row>
    <row r="20" spans="1:19" s="1787" customFormat="1" ht="26.1" customHeight="1">
      <c r="A20" s="1813" t="s">
        <v>2414</v>
      </c>
      <c r="B20" s="2554" t="s">
        <v>2415</v>
      </c>
      <c r="C20" s="2566" t="s">
        <v>101</v>
      </c>
      <c r="D20" s="2566" t="s">
        <v>101</v>
      </c>
      <c r="E20" s="2566" t="s">
        <v>101</v>
      </c>
      <c r="F20" s="2566" t="s">
        <v>101</v>
      </c>
      <c r="G20" s="2566" t="s">
        <v>101</v>
      </c>
      <c r="H20" s="2566" t="s">
        <v>101</v>
      </c>
      <c r="I20" s="2566" t="s">
        <v>101</v>
      </c>
      <c r="J20" s="2566" t="s">
        <v>101</v>
      </c>
      <c r="K20" s="2566" t="s">
        <v>101</v>
      </c>
      <c r="L20" s="2566" t="s">
        <v>101</v>
      </c>
      <c r="M20" s="2566" t="s">
        <v>101</v>
      </c>
      <c r="N20" s="2566" t="s">
        <v>101</v>
      </c>
      <c r="O20" s="1798">
        <v>7921</v>
      </c>
      <c r="P20" s="1798">
        <v>7860</v>
      </c>
      <c r="Q20" s="1798">
        <v>7999</v>
      </c>
      <c r="R20" s="1799">
        <v>8080</v>
      </c>
      <c r="S20" s="2563" t="s">
        <v>2416</v>
      </c>
    </row>
    <row r="21" spans="1:19" s="1787" customFormat="1" ht="26.1" customHeight="1">
      <c r="A21" s="1813" t="s">
        <v>2417</v>
      </c>
      <c r="B21" s="2554"/>
      <c r="C21" s="2566"/>
      <c r="D21" s="2566"/>
      <c r="E21" s="2566"/>
      <c r="F21" s="2566"/>
      <c r="G21" s="2566"/>
      <c r="H21" s="2566"/>
      <c r="I21" s="2566"/>
      <c r="J21" s="2566"/>
      <c r="K21" s="2566"/>
      <c r="L21" s="2566"/>
      <c r="M21" s="2566"/>
      <c r="N21" s="2566"/>
      <c r="O21" s="1814">
        <v>-5631</v>
      </c>
      <c r="P21" s="1814">
        <v>-5609</v>
      </c>
      <c r="Q21" s="1814">
        <v>-5591</v>
      </c>
      <c r="R21" s="1815">
        <v>-5783</v>
      </c>
      <c r="S21" s="2563"/>
    </row>
    <row r="22" spans="1:19" s="1787" customFormat="1" ht="26.1" customHeight="1">
      <c r="A22" s="1812" t="s">
        <v>2418</v>
      </c>
      <c r="B22" s="1810" t="s">
        <v>2419</v>
      </c>
      <c r="C22" s="1798">
        <v>422</v>
      </c>
      <c r="D22" s="1816">
        <v>425</v>
      </c>
      <c r="E22" s="1816">
        <v>425</v>
      </c>
      <c r="F22" s="1799">
        <v>425</v>
      </c>
      <c r="G22" s="1799">
        <v>425</v>
      </c>
      <c r="H22" s="1798">
        <v>425</v>
      </c>
      <c r="I22" s="1798">
        <v>425</v>
      </c>
      <c r="J22" s="1798">
        <v>425</v>
      </c>
      <c r="K22" s="1798">
        <v>4245</v>
      </c>
      <c r="L22" s="1798">
        <v>4245</v>
      </c>
      <c r="M22" s="1798">
        <v>4245</v>
      </c>
      <c r="N22" s="1798">
        <v>4245</v>
      </c>
      <c r="O22" s="1798">
        <v>4245</v>
      </c>
      <c r="P22" s="1798">
        <v>4335</v>
      </c>
      <c r="Q22" s="1798">
        <v>4335</v>
      </c>
      <c r="R22" s="1798">
        <v>2021</v>
      </c>
      <c r="S22" s="1803" t="s">
        <v>2420</v>
      </c>
    </row>
    <row r="23" spans="1:19" s="1787" customFormat="1" ht="26.1" customHeight="1">
      <c r="A23" s="1812" t="s">
        <v>2421</v>
      </c>
      <c r="B23" s="1810" t="s">
        <v>2419</v>
      </c>
      <c r="C23" s="1798">
        <v>980</v>
      </c>
      <c r="D23" s="1816">
        <v>742</v>
      </c>
      <c r="E23" s="1816">
        <v>1375</v>
      </c>
      <c r="F23" s="1799">
        <v>1515</v>
      </c>
      <c r="G23" s="1799">
        <v>1721</v>
      </c>
      <c r="H23" s="1798">
        <v>1919</v>
      </c>
      <c r="I23" s="1798">
        <v>2012</v>
      </c>
      <c r="J23" s="1798">
        <v>3648</v>
      </c>
      <c r="K23" s="1798">
        <v>90052</v>
      </c>
      <c r="L23" s="1798">
        <v>161800</v>
      </c>
      <c r="M23" s="1798">
        <v>4541</v>
      </c>
      <c r="N23" s="1798">
        <v>6837</v>
      </c>
      <c r="O23" s="1798">
        <v>9221</v>
      </c>
      <c r="P23" s="1798">
        <v>58188</v>
      </c>
      <c r="Q23" s="724" t="s">
        <v>101</v>
      </c>
      <c r="R23" s="724" t="s">
        <v>101</v>
      </c>
      <c r="S23" s="1803" t="s">
        <v>2422</v>
      </c>
    </row>
    <row r="24" spans="1:19" s="1787" customFormat="1" ht="26.1" customHeight="1">
      <c r="A24" s="1817" t="s">
        <v>2423</v>
      </c>
      <c r="B24" s="1810" t="s">
        <v>2424</v>
      </c>
      <c r="C24" s="724" t="s">
        <v>101</v>
      </c>
      <c r="D24" s="1818" t="s">
        <v>101</v>
      </c>
      <c r="E24" s="1818" t="s">
        <v>101</v>
      </c>
      <c r="F24" s="1806" t="s">
        <v>101</v>
      </c>
      <c r="G24" s="1806" t="s">
        <v>101</v>
      </c>
      <c r="H24" s="724" t="s">
        <v>101</v>
      </c>
      <c r="I24" s="724" t="s">
        <v>101</v>
      </c>
      <c r="J24" s="724" t="s">
        <v>101</v>
      </c>
      <c r="K24" s="724" t="s">
        <v>101</v>
      </c>
      <c r="L24" s="724" t="s">
        <v>101</v>
      </c>
      <c r="M24" s="724" t="s">
        <v>101</v>
      </c>
      <c r="N24" s="724" t="s">
        <v>101</v>
      </c>
      <c r="O24" s="1798">
        <v>35</v>
      </c>
      <c r="P24" s="1798">
        <v>42</v>
      </c>
      <c r="Q24" s="1798">
        <v>49</v>
      </c>
      <c r="R24" s="1798">
        <v>46</v>
      </c>
      <c r="S24" s="1803" t="s">
        <v>2425</v>
      </c>
    </row>
    <row r="25" spans="1:19" s="1787" customFormat="1" ht="26.1" customHeight="1">
      <c r="A25" s="1819" t="s">
        <v>2426</v>
      </c>
      <c r="B25" s="1820" t="s">
        <v>2427</v>
      </c>
      <c r="C25" s="1821" t="s">
        <v>101</v>
      </c>
      <c r="D25" s="1822" t="s">
        <v>101</v>
      </c>
      <c r="E25" s="1822" t="s">
        <v>101</v>
      </c>
      <c r="F25" s="1823" t="s">
        <v>101</v>
      </c>
      <c r="G25" s="1823" t="s">
        <v>101</v>
      </c>
      <c r="H25" s="1821" t="s">
        <v>101</v>
      </c>
      <c r="I25" s="1821" t="s">
        <v>101</v>
      </c>
      <c r="J25" s="1821" t="s">
        <v>101</v>
      </c>
      <c r="K25" s="1821" t="s">
        <v>101</v>
      </c>
      <c r="L25" s="1821" t="s">
        <v>101</v>
      </c>
      <c r="M25" s="1821" t="s">
        <v>101</v>
      </c>
      <c r="N25" s="1821" t="s">
        <v>101</v>
      </c>
      <c r="O25" s="1824">
        <v>139</v>
      </c>
      <c r="P25" s="1824">
        <v>173</v>
      </c>
      <c r="Q25" s="1824">
        <v>140</v>
      </c>
      <c r="R25" s="1824">
        <v>141</v>
      </c>
      <c r="S25" s="1825" t="s">
        <v>2428</v>
      </c>
    </row>
    <row r="26" spans="1:19" s="1787" customFormat="1" ht="24" customHeight="1">
      <c r="A26" s="1826"/>
      <c r="B26" s="1827"/>
      <c r="C26" s="1828"/>
      <c r="D26" s="1829"/>
      <c r="E26" s="1829"/>
      <c r="F26" s="1828"/>
      <c r="G26" s="1828"/>
      <c r="H26" s="1828"/>
      <c r="I26" s="1828"/>
      <c r="J26" s="1828"/>
      <c r="K26" s="1828"/>
      <c r="L26" s="1828"/>
      <c r="M26" s="1828"/>
      <c r="N26" s="1828"/>
      <c r="O26" s="1830"/>
      <c r="P26" s="1830"/>
      <c r="Q26" s="1830"/>
      <c r="R26" s="1830"/>
      <c r="S26" s="308"/>
    </row>
    <row r="27" spans="1:19" s="96" customFormat="1" ht="15.75" customHeight="1">
      <c r="A27" s="142">
        <v>164</v>
      </c>
      <c r="B27" s="144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256">
        <v>165</v>
      </c>
    </row>
  </sheetData>
  <mergeCells count="16">
    <mergeCell ref="S20:S21"/>
    <mergeCell ref="A2:J2"/>
    <mergeCell ref="K2:L2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M354"/>
  <sheetViews>
    <sheetView tabSelected="1" view="pageBreakPreview" zoomScale="85" zoomScaleNormal="100" zoomScaleSheetLayoutView="85" workbookViewId="0">
      <pane xSplit="3" ySplit="5" topLeftCell="F1048508" activePane="bottomRight" state="frozen"/>
      <selection activeCell="AV24" sqref="AV24"/>
      <selection pane="topRight" activeCell="AV24" sqref="AV24"/>
      <selection pane="bottomLeft" activeCell="AV24" sqref="AV24"/>
      <selection pane="bottomRight" activeCell="R1048532" sqref="R1048532"/>
    </sheetView>
  </sheetViews>
  <sheetFormatPr defaultRowHeight="11.25"/>
  <cols>
    <col min="1" max="1" width="2.5" style="6" customWidth="1"/>
    <col min="2" max="2" width="21.625" style="6" customWidth="1"/>
    <col min="3" max="4" width="11.75" style="253" customWidth="1"/>
    <col min="5" max="5" width="11.75" style="460" customWidth="1"/>
    <col min="6" max="6" width="11.75" style="253" customWidth="1"/>
    <col min="7" max="7" width="11.75" style="2024" customWidth="1"/>
    <col min="8" max="8" width="12.75" style="2024" customWidth="1"/>
    <col min="9" max="9" width="12.75" style="253" customWidth="1"/>
    <col min="10" max="10" width="12.75" style="2024" customWidth="1"/>
    <col min="11" max="11" width="12.75" style="253" customWidth="1"/>
    <col min="12" max="12" width="30.75" style="461" customWidth="1"/>
    <col min="13" max="13" width="3.25" style="6" bestFit="1" customWidth="1"/>
    <col min="14" max="16384" width="9" style="6"/>
  </cols>
  <sheetData>
    <row r="1" spans="1:13" s="371" customFormat="1" ht="31.5">
      <c r="A1" s="150" t="s">
        <v>172</v>
      </c>
      <c r="B1" s="150"/>
      <c r="C1" s="365"/>
      <c r="D1" s="366"/>
      <c r="E1" s="367"/>
      <c r="F1" s="368"/>
      <c r="G1" s="1844"/>
      <c r="H1" s="1844"/>
      <c r="I1" s="369"/>
      <c r="J1" s="1844"/>
      <c r="K1" s="369"/>
      <c r="L1" s="370"/>
    </row>
    <row r="2" spans="1:13" ht="21" customHeight="1">
      <c r="B2" s="1845" t="s">
        <v>173</v>
      </c>
      <c r="C2" s="1846"/>
      <c r="D2" s="1846"/>
      <c r="E2" s="1847"/>
      <c r="F2" s="1846"/>
      <c r="G2" s="1848"/>
      <c r="H2" s="1848"/>
      <c r="I2" s="372"/>
      <c r="J2" s="1849"/>
      <c r="K2" s="372"/>
      <c r="L2" s="2141" t="s">
        <v>174</v>
      </c>
      <c r="M2" s="2141"/>
    </row>
    <row r="3" spans="1:13" ht="19.5" customHeight="1">
      <c r="A3" s="2152" t="s">
        <v>2484</v>
      </c>
      <c r="B3" s="2153"/>
      <c r="C3" s="1850" t="s">
        <v>2485</v>
      </c>
      <c r="D3" s="1850" t="s">
        <v>143</v>
      </c>
      <c r="E3" s="1851" t="s">
        <v>2486</v>
      </c>
      <c r="F3" s="1850" t="s">
        <v>2487</v>
      </c>
      <c r="G3" s="1852" t="s">
        <v>2488</v>
      </c>
      <c r="H3" s="1852" t="s">
        <v>2489</v>
      </c>
      <c r="I3" s="1850" t="s">
        <v>2490</v>
      </c>
      <c r="J3" s="1852" t="s">
        <v>2491</v>
      </c>
      <c r="K3" s="2158" t="s">
        <v>2492</v>
      </c>
      <c r="L3" s="2160" t="s">
        <v>2493</v>
      </c>
      <c r="M3" s="2161"/>
    </row>
    <row r="4" spans="1:13" ht="18" customHeight="1">
      <c r="A4" s="2154"/>
      <c r="B4" s="2155"/>
      <c r="C4" s="1853" t="s">
        <v>2494</v>
      </c>
      <c r="D4" s="1853" t="s">
        <v>2495</v>
      </c>
      <c r="E4" s="1854" t="s">
        <v>2494</v>
      </c>
      <c r="F4" s="1853" t="s">
        <v>2494</v>
      </c>
      <c r="G4" s="1855" t="s">
        <v>2496</v>
      </c>
      <c r="H4" s="1855" t="s">
        <v>2496</v>
      </c>
      <c r="I4" s="1853" t="s">
        <v>2495</v>
      </c>
      <c r="J4" s="1855" t="s">
        <v>2496</v>
      </c>
      <c r="K4" s="2159"/>
      <c r="L4" s="2162"/>
      <c r="M4" s="2163"/>
    </row>
    <row r="5" spans="1:13" ht="24" customHeight="1">
      <c r="A5" s="2156"/>
      <c r="B5" s="2157"/>
      <c r="C5" s="1856" t="s">
        <v>2497</v>
      </c>
      <c r="D5" s="1856" t="s">
        <v>2498</v>
      </c>
      <c r="E5" s="1857" t="s">
        <v>2499</v>
      </c>
      <c r="F5" s="1856" t="s">
        <v>2500</v>
      </c>
      <c r="G5" s="1858" t="s">
        <v>2501</v>
      </c>
      <c r="H5" s="1858" t="s">
        <v>2502</v>
      </c>
      <c r="I5" s="1856" t="s">
        <v>2503</v>
      </c>
      <c r="J5" s="1858" t="s">
        <v>2504</v>
      </c>
      <c r="K5" s="1859" t="s">
        <v>2505</v>
      </c>
      <c r="L5" s="2164"/>
      <c r="M5" s="2165"/>
    </row>
    <row r="6" spans="1:13" s="375" customFormat="1" ht="15.2" customHeight="1">
      <c r="A6" s="373"/>
      <c r="B6" s="1860" t="s">
        <v>180</v>
      </c>
      <c r="C6" s="1861">
        <v>108000</v>
      </c>
      <c r="D6" s="1862">
        <v>157418</v>
      </c>
      <c r="E6" s="1863">
        <f>D6/8760*1000</f>
        <v>17970.091324200912</v>
      </c>
      <c r="F6" s="1862">
        <v>107800</v>
      </c>
      <c r="G6" s="1864">
        <f>E6/F6*100</f>
        <v>16.669843528943332</v>
      </c>
      <c r="H6" s="1864">
        <f>E6/C6*100</f>
        <v>16.638973448334177</v>
      </c>
      <c r="I6" s="1865">
        <v>2098.035578</v>
      </c>
      <c r="J6" s="1864">
        <f>I6/D6*100</f>
        <v>1.332779973065342</v>
      </c>
      <c r="K6" s="1862">
        <v>155319.96442999999</v>
      </c>
      <c r="L6" s="1866" t="s">
        <v>2506</v>
      </c>
      <c r="M6" s="374"/>
    </row>
    <row r="7" spans="1:13" s="375" customFormat="1" ht="15.2" customHeight="1">
      <c r="A7" s="376"/>
      <c r="B7" s="828" t="s">
        <v>182</v>
      </c>
      <c r="C7" s="829">
        <v>62280</v>
      </c>
      <c r="D7" s="1867">
        <v>102505</v>
      </c>
      <c r="E7" s="1868">
        <f t="shared" ref="E7:E42" si="0">D7/8760*1000</f>
        <v>11701.48401826484</v>
      </c>
      <c r="F7" s="1867">
        <v>62800</v>
      </c>
      <c r="G7" s="1869">
        <f t="shared" ref="G7:G42" si="1">E7/F7*100</f>
        <v>18.632936334816623</v>
      </c>
      <c r="H7" s="1869">
        <f t="shared" ref="H7:H42" si="2">E7/C7*100</f>
        <v>18.788509984368723</v>
      </c>
      <c r="I7" s="1870">
        <v>1030.517153</v>
      </c>
      <c r="J7" s="1869">
        <f t="shared" ref="J7:J42" si="3">I7/D7*100</f>
        <v>1.0053335476318228</v>
      </c>
      <c r="K7" s="1867">
        <v>101474.48284900001</v>
      </c>
      <c r="L7" s="643" t="s">
        <v>2507</v>
      </c>
      <c r="M7" s="377"/>
    </row>
    <row r="8" spans="1:13" s="375" customFormat="1" ht="15.2" customHeight="1">
      <c r="A8" s="376"/>
      <c r="B8" s="828" t="s">
        <v>183</v>
      </c>
      <c r="C8" s="829">
        <v>48000</v>
      </c>
      <c r="D8" s="1867">
        <v>131171</v>
      </c>
      <c r="E8" s="1868">
        <f t="shared" si="0"/>
        <v>14973.858447488585</v>
      </c>
      <c r="F8" s="1867">
        <v>47500</v>
      </c>
      <c r="G8" s="1869">
        <f t="shared" si="1"/>
        <v>31.523912521028603</v>
      </c>
      <c r="H8" s="1869">
        <f t="shared" si="2"/>
        <v>31.195538432267885</v>
      </c>
      <c r="I8" s="1870">
        <v>1155.9663600000001</v>
      </c>
      <c r="J8" s="1869">
        <f t="shared" si="3"/>
        <v>0.88126671291672709</v>
      </c>
      <c r="K8" s="1867">
        <v>130015.033649</v>
      </c>
      <c r="L8" s="643" t="s">
        <v>184</v>
      </c>
      <c r="M8" s="377"/>
    </row>
    <row r="9" spans="1:13" s="375" customFormat="1" ht="15.2" customHeight="1">
      <c r="A9" s="376"/>
      <c r="B9" s="828" t="s">
        <v>185</v>
      </c>
      <c r="C9" s="829">
        <v>140100</v>
      </c>
      <c r="D9" s="1867">
        <v>280293</v>
      </c>
      <c r="E9" s="1868">
        <f t="shared" si="0"/>
        <v>31996.917808219176</v>
      </c>
      <c r="F9" s="1867">
        <v>136500</v>
      </c>
      <c r="G9" s="1869">
        <f t="shared" si="1"/>
        <v>23.440965427266796</v>
      </c>
      <c r="H9" s="1869">
        <f t="shared" si="2"/>
        <v>22.838627985880926</v>
      </c>
      <c r="I9" s="1870">
        <v>3378.046683</v>
      </c>
      <c r="J9" s="1869">
        <f t="shared" si="3"/>
        <v>1.2051841048474277</v>
      </c>
      <c r="K9" s="1867">
        <v>276914.95332999999</v>
      </c>
      <c r="L9" s="643" t="s">
        <v>2508</v>
      </c>
      <c r="M9" s="377"/>
    </row>
    <row r="10" spans="1:13" s="375" customFormat="1" ht="15.2" customHeight="1">
      <c r="A10" s="376"/>
      <c r="B10" s="1871" t="s">
        <v>186</v>
      </c>
      <c r="C10" s="829">
        <v>120000</v>
      </c>
      <c r="D10" s="1867">
        <v>341429</v>
      </c>
      <c r="E10" s="1868">
        <f t="shared" si="0"/>
        <v>38975.913242009134</v>
      </c>
      <c r="F10" s="1867">
        <v>112000</v>
      </c>
      <c r="G10" s="1869">
        <f t="shared" si="1"/>
        <v>34.799922537508152</v>
      </c>
      <c r="H10" s="1869">
        <f t="shared" si="2"/>
        <v>32.479927701674278</v>
      </c>
      <c r="I10" s="1870">
        <v>3773.7535389999998</v>
      </c>
      <c r="J10" s="1869">
        <f t="shared" si="3"/>
        <v>1.1052820759220805</v>
      </c>
      <c r="K10" s="1867">
        <v>337655.24647000001</v>
      </c>
      <c r="L10" s="643" t="s">
        <v>2509</v>
      </c>
      <c r="M10" s="377"/>
    </row>
    <row r="11" spans="1:13" s="375" customFormat="1" ht="15.2" customHeight="1">
      <c r="A11" s="376"/>
      <c r="B11" s="1871" t="s">
        <v>187</v>
      </c>
      <c r="C11" s="829">
        <v>82000</v>
      </c>
      <c r="D11" s="1872">
        <v>0</v>
      </c>
      <c r="E11" s="1872">
        <f t="shared" si="0"/>
        <v>0</v>
      </c>
      <c r="F11" s="1872">
        <v>0</v>
      </c>
      <c r="G11" s="1872">
        <v>0</v>
      </c>
      <c r="H11" s="1872">
        <f t="shared" si="2"/>
        <v>0</v>
      </c>
      <c r="I11" s="1872">
        <v>0</v>
      </c>
      <c r="J11" s="1872">
        <v>0</v>
      </c>
      <c r="K11" s="1872">
        <v>0</v>
      </c>
      <c r="L11" s="643" t="s">
        <v>2510</v>
      </c>
      <c r="M11" s="377"/>
    </row>
    <row r="12" spans="1:13" s="375" customFormat="1" ht="15.2" customHeight="1">
      <c r="A12" s="376"/>
      <c r="B12" s="1871" t="s">
        <v>2511</v>
      </c>
      <c r="C12" s="829">
        <v>35000</v>
      </c>
      <c r="D12" s="1867">
        <v>89011.309546000004</v>
      </c>
      <c r="E12" s="1868">
        <f t="shared" si="0"/>
        <v>10161.108395662101</v>
      </c>
      <c r="F12" s="1867">
        <v>30700</v>
      </c>
      <c r="G12" s="1869">
        <f t="shared" si="1"/>
        <v>33.098072950039416</v>
      </c>
      <c r="H12" s="1869">
        <f t="shared" si="2"/>
        <v>29.031738273320286</v>
      </c>
      <c r="I12" s="1870">
        <v>189.17631899999998</v>
      </c>
      <c r="J12" s="1869">
        <f t="shared" si="3"/>
        <v>0.21253065477284758</v>
      </c>
      <c r="K12" s="1867">
        <v>88822.133216000002</v>
      </c>
      <c r="L12" s="643" t="s">
        <v>2512</v>
      </c>
      <c r="M12" s="377"/>
    </row>
    <row r="13" spans="1:13" s="375" customFormat="1" ht="15.2" customHeight="1">
      <c r="A13" s="378"/>
      <c r="B13" s="1873" t="s">
        <v>2513</v>
      </c>
      <c r="C13" s="1874">
        <v>595380</v>
      </c>
      <c r="D13" s="1874">
        <v>1101827.3095460001</v>
      </c>
      <c r="E13" s="1875">
        <f t="shared" si="0"/>
        <v>125779.37323584476</v>
      </c>
      <c r="F13" s="1876">
        <f>SUM(F6:F12)</f>
        <v>497300</v>
      </c>
      <c r="G13" s="1877">
        <f t="shared" si="1"/>
        <v>25.292453898219335</v>
      </c>
      <c r="H13" s="1877">
        <f t="shared" si="2"/>
        <v>21.12589828946971</v>
      </c>
      <c r="I13" s="1878">
        <v>11625.495632</v>
      </c>
      <c r="J13" s="1877">
        <f t="shared" si="3"/>
        <v>1.055110499737949</v>
      </c>
      <c r="K13" s="1874">
        <f>SUM(K6:K12)</f>
        <v>1090201.8139440001</v>
      </c>
      <c r="L13" s="1879" t="s">
        <v>2514</v>
      </c>
      <c r="M13" s="379"/>
    </row>
    <row r="14" spans="1:13" s="375" customFormat="1" ht="15.2" customHeight="1">
      <c r="A14" s="376"/>
      <c r="B14" s="1871" t="s">
        <v>2515</v>
      </c>
      <c r="C14" s="829">
        <v>200000</v>
      </c>
      <c r="D14" s="829">
        <v>505200.24</v>
      </c>
      <c r="E14" s="1868">
        <f t="shared" si="0"/>
        <v>57671.260273972599</v>
      </c>
      <c r="F14" s="1867">
        <v>204100</v>
      </c>
      <c r="G14" s="1869">
        <f t="shared" si="1"/>
        <v>28.256374460545125</v>
      </c>
      <c r="H14" s="1869">
        <f t="shared" si="2"/>
        <v>28.8356301369863</v>
      </c>
      <c r="I14" s="1870">
        <v>6309.2746999999999</v>
      </c>
      <c r="J14" s="1869">
        <f t="shared" si="3"/>
        <v>1.2488661327635158</v>
      </c>
      <c r="K14" s="829">
        <v>498890.96530000004</v>
      </c>
      <c r="L14" s="643" t="s">
        <v>2516</v>
      </c>
      <c r="M14" s="377"/>
    </row>
    <row r="15" spans="1:13" s="375" customFormat="1" ht="15.2" customHeight="1">
      <c r="A15" s="376"/>
      <c r="B15" s="1871" t="s">
        <v>2517</v>
      </c>
      <c r="C15" s="829">
        <v>412000</v>
      </c>
      <c r="D15" s="1867">
        <v>672523.73100000003</v>
      </c>
      <c r="E15" s="1868">
        <f t="shared" si="0"/>
        <v>76772.115410958897</v>
      </c>
      <c r="F15" s="1867">
        <v>483752</v>
      </c>
      <c r="G15" s="1869">
        <f t="shared" si="1"/>
        <v>15.870139123137248</v>
      </c>
      <c r="H15" s="1869">
        <f t="shared" si="2"/>
        <v>18.634008594892936</v>
      </c>
      <c r="I15" s="1870">
        <v>12241.368036</v>
      </c>
      <c r="J15" s="1869">
        <f t="shared" si="3"/>
        <v>1.8202135436615543</v>
      </c>
      <c r="K15" s="1867">
        <v>660282.36296000006</v>
      </c>
      <c r="L15" s="643" t="s">
        <v>2518</v>
      </c>
      <c r="M15" s="377"/>
    </row>
    <row r="16" spans="1:13" s="375" customFormat="1" ht="15.2" customHeight="1">
      <c r="A16" s="376"/>
      <c r="B16" s="1871" t="s">
        <v>2519</v>
      </c>
      <c r="C16" s="829">
        <v>90000</v>
      </c>
      <c r="D16" s="1867">
        <v>163702.91500000001</v>
      </c>
      <c r="E16" s="1868">
        <f t="shared" si="0"/>
        <v>18687.547374429225</v>
      </c>
      <c r="F16" s="1867">
        <v>48672</v>
      </c>
      <c r="G16" s="1869">
        <f t="shared" si="1"/>
        <v>38.394862291315796</v>
      </c>
      <c r="H16" s="1869">
        <f t="shared" si="2"/>
        <v>20.763941527143583</v>
      </c>
      <c r="I16" s="1870">
        <v>2310.0709100000004</v>
      </c>
      <c r="J16" s="1869">
        <f t="shared" si="3"/>
        <v>1.4111360875889107</v>
      </c>
      <c r="K16" s="1867">
        <v>161392.844098</v>
      </c>
      <c r="L16" s="643" t="s">
        <v>2520</v>
      </c>
      <c r="M16" s="377"/>
    </row>
    <row r="17" spans="1:13" s="375" customFormat="1" ht="15.2" customHeight="1">
      <c r="A17" s="376"/>
      <c r="B17" s="1871" t="s">
        <v>2521</v>
      </c>
      <c r="C17" s="829">
        <v>90000</v>
      </c>
      <c r="D17" s="1867">
        <v>75017.964000000007</v>
      </c>
      <c r="E17" s="1868">
        <f t="shared" si="0"/>
        <v>8563.694520547946</v>
      </c>
      <c r="F17" s="1867">
        <v>35640</v>
      </c>
      <c r="G17" s="1869">
        <f t="shared" si="1"/>
        <v>24.028323570561017</v>
      </c>
      <c r="H17" s="1869">
        <f t="shared" si="2"/>
        <v>9.5152161339421628</v>
      </c>
      <c r="I17" s="1870">
        <v>1820.2563400000001</v>
      </c>
      <c r="J17" s="1869">
        <f t="shared" si="3"/>
        <v>2.426427275472312</v>
      </c>
      <c r="K17" s="1867">
        <v>73197.70766</v>
      </c>
      <c r="L17" s="643" t="s">
        <v>2522</v>
      </c>
      <c r="M17" s="377"/>
    </row>
    <row r="18" spans="1:13" s="375" customFormat="1" ht="15.2" customHeight="1">
      <c r="A18" s="376"/>
      <c r="B18" s="1871" t="s">
        <v>2523</v>
      </c>
      <c r="C18" s="829">
        <v>100000</v>
      </c>
      <c r="D18" s="1867">
        <v>65316.24</v>
      </c>
      <c r="E18" s="1868">
        <f t="shared" si="0"/>
        <v>7456.1917808219177</v>
      </c>
      <c r="F18" s="1867">
        <v>74160</v>
      </c>
      <c r="G18" s="1869">
        <f t="shared" si="1"/>
        <v>10.054196036707008</v>
      </c>
      <c r="H18" s="1869">
        <f t="shared" si="2"/>
        <v>7.4561917808219178</v>
      </c>
      <c r="I18" s="1870">
        <v>768.15469200000007</v>
      </c>
      <c r="J18" s="1869">
        <f t="shared" si="3"/>
        <v>1.1760546718549629</v>
      </c>
      <c r="K18" s="1867">
        <v>64548.085308000002</v>
      </c>
      <c r="L18" s="643" t="s">
        <v>2524</v>
      </c>
      <c r="M18" s="377"/>
    </row>
    <row r="19" spans="1:13" s="375" customFormat="1" ht="15.2" customHeight="1">
      <c r="A19" s="376"/>
      <c r="B19" s="1871" t="s">
        <v>2525</v>
      </c>
      <c r="C19" s="829">
        <v>50000</v>
      </c>
      <c r="D19" s="1867">
        <v>42629.599999999999</v>
      </c>
      <c r="E19" s="1868">
        <f t="shared" si="0"/>
        <v>4866.3926940639267</v>
      </c>
      <c r="F19" s="1867">
        <v>47200</v>
      </c>
      <c r="G19" s="1869">
        <f t="shared" si="1"/>
        <v>10.310154012847303</v>
      </c>
      <c r="H19" s="1869">
        <f t="shared" si="2"/>
        <v>9.7327853881278532</v>
      </c>
      <c r="I19" s="1870">
        <v>840.22269200000005</v>
      </c>
      <c r="J19" s="1869">
        <f t="shared" si="3"/>
        <v>1.9709842269221387</v>
      </c>
      <c r="K19" s="1867">
        <v>41789.377306000002</v>
      </c>
      <c r="L19" s="643" t="s">
        <v>2526</v>
      </c>
      <c r="M19" s="377"/>
    </row>
    <row r="20" spans="1:13" s="375" customFormat="1" ht="15.2" customHeight="1">
      <c r="A20" s="376"/>
      <c r="B20" s="1871" t="s">
        <v>2527</v>
      </c>
      <c r="C20" s="829">
        <v>22500</v>
      </c>
      <c r="D20" s="1867">
        <v>42607.707999999999</v>
      </c>
      <c r="E20" s="1868">
        <f t="shared" si="0"/>
        <v>4863.8936073059358</v>
      </c>
      <c r="F20" s="1867">
        <v>17712</v>
      </c>
      <c r="G20" s="1869">
        <f t="shared" si="1"/>
        <v>27.461007267987441</v>
      </c>
      <c r="H20" s="1869">
        <f t="shared" si="2"/>
        <v>21.617304921359715</v>
      </c>
      <c r="I20" s="1870">
        <v>1048.3105539999999</v>
      </c>
      <c r="J20" s="1869">
        <f t="shared" si="3"/>
        <v>2.4603777185104625</v>
      </c>
      <c r="K20" s="1867">
        <v>41559.397446000003</v>
      </c>
      <c r="L20" s="643" t="s">
        <v>2528</v>
      </c>
      <c r="M20" s="377"/>
    </row>
    <row r="21" spans="1:13" s="375" customFormat="1" ht="15.2" customHeight="1">
      <c r="A21" s="376"/>
      <c r="B21" s="1871" t="s">
        <v>2529</v>
      </c>
      <c r="C21" s="829">
        <v>22100</v>
      </c>
      <c r="D21" s="1867">
        <v>79575.7</v>
      </c>
      <c r="E21" s="1868">
        <f t="shared" si="0"/>
        <v>9083.9840182648386</v>
      </c>
      <c r="F21" s="1867">
        <v>22100</v>
      </c>
      <c r="G21" s="1869">
        <f t="shared" si="1"/>
        <v>41.10400008264633</v>
      </c>
      <c r="H21" s="1869">
        <f t="shared" si="2"/>
        <v>41.10400008264633</v>
      </c>
      <c r="I21" s="1870">
        <v>1228.7500600000001</v>
      </c>
      <c r="J21" s="1869">
        <f t="shared" si="3"/>
        <v>1.5441272398483459</v>
      </c>
      <c r="K21" s="1867">
        <v>78346.949939999991</v>
      </c>
      <c r="L21" s="643" t="s">
        <v>2530</v>
      </c>
      <c r="M21" s="377"/>
    </row>
    <row r="22" spans="1:13" s="375" customFormat="1" ht="15.2" customHeight="1">
      <c r="A22" s="380"/>
      <c r="B22" s="1880" t="s">
        <v>2531</v>
      </c>
      <c r="C22" s="1881">
        <v>986600</v>
      </c>
      <c r="D22" s="1881">
        <v>1646574.098</v>
      </c>
      <c r="E22" s="1882">
        <f t="shared" si="0"/>
        <v>187965.07968036531</v>
      </c>
      <c r="F22" s="1883">
        <f>SUM(F14:F21)</f>
        <v>933336</v>
      </c>
      <c r="G22" s="1884">
        <f t="shared" si="1"/>
        <v>20.139058139873026</v>
      </c>
      <c r="H22" s="1884">
        <f t="shared" si="2"/>
        <v>19.051802116396242</v>
      </c>
      <c r="I22" s="1885">
        <v>26566.407984000001</v>
      </c>
      <c r="J22" s="1884">
        <f t="shared" si="3"/>
        <v>1.6134353149529503</v>
      </c>
      <c r="K22" s="1881">
        <f>SUM(K14:K21)</f>
        <v>1620007.6900180003</v>
      </c>
      <c r="L22" s="1886" t="s">
        <v>188</v>
      </c>
      <c r="M22" s="381"/>
    </row>
    <row r="23" spans="1:13" s="375" customFormat="1" ht="15.2" customHeight="1">
      <c r="A23" s="382"/>
      <c r="B23" s="1887" t="s">
        <v>2532</v>
      </c>
      <c r="C23" s="1888">
        <f>C22+C13</f>
        <v>1581980</v>
      </c>
      <c r="D23" s="1888">
        <f t="shared" ref="D23:F23" si="4">D22+D13</f>
        <v>2748401.4075460001</v>
      </c>
      <c r="E23" s="1888">
        <f t="shared" si="0"/>
        <v>313744.45291621005</v>
      </c>
      <c r="F23" s="1888">
        <f t="shared" si="4"/>
        <v>1430636</v>
      </c>
      <c r="G23" s="1889">
        <f t="shared" si="1"/>
        <v>21.93041786423731</v>
      </c>
      <c r="H23" s="1889">
        <f t="shared" si="2"/>
        <v>19.832390606468479</v>
      </c>
      <c r="I23" s="1890">
        <f>I22+I13</f>
        <v>38191.903616000003</v>
      </c>
      <c r="J23" s="1889">
        <f t="shared" si="3"/>
        <v>1.389604280915461</v>
      </c>
      <c r="K23" s="1888">
        <f>K22+K13</f>
        <v>2710209.5039620004</v>
      </c>
      <c r="L23" s="1891" t="s">
        <v>189</v>
      </c>
      <c r="M23" s="383"/>
    </row>
    <row r="24" spans="1:13" s="375" customFormat="1" ht="15.2" customHeight="1">
      <c r="A24" s="376"/>
      <c r="B24" s="1871" t="s">
        <v>190</v>
      </c>
      <c r="C24" s="829">
        <v>600000</v>
      </c>
      <c r="D24" s="829">
        <v>537765.72289999994</v>
      </c>
      <c r="E24" s="1868">
        <f t="shared" si="0"/>
        <v>61388.781152968026</v>
      </c>
      <c r="F24" s="829">
        <v>302724.90000000002</v>
      </c>
      <c r="G24" s="1869">
        <f t="shared" si="1"/>
        <v>20.278735298275109</v>
      </c>
      <c r="H24" s="1869">
        <f t="shared" si="2"/>
        <v>10.23146352549467</v>
      </c>
      <c r="I24" s="829">
        <v>923.23249999999996</v>
      </c>
      <c r="J24" s="1869">
        <f t="shared" si="3"/>
        <v>0.17167931325583566</v>
      </c>
      <c r="K24" s="829">
        <v>536842.49040000001</v>
      </c>
      <c r="L24" s="643" t="s">
        <v>2533</v>
      </c>
      <c r="M24" s="377"/>
    </row>
    <row r="25" spans="1:13" s="375" customFormat="1" ht="15.2" customHeight="1">
      <c r="A25" s="376"/>
      <c r="B25" s="1871" t="s">
        <v>191</v>
      </c>
      <c r="C25" s="829">
        <v>800000</v>
      </c>
      <c r="D25" s="829">
        <v>775978.01899999997</v>
      </c>
      <c r="E25" s="1868">
        <f t="shared" si="0"/>
        <v>88581.965639269401</v>
      </c>
      <c r="F25" s="829">
        <v>773716</v>
      </c>
      <c r="G25" s="1869">
        <f t="shared" si="1"/>
        <v>11.448899291118369</v>
      </c>
      <c r="H25" s="1869">
        <f t="shared" si="2"/>
        <v>11.072745704908675</v>
      </c>
      <c r="I25" s="829">
        <v>1195.859422</v>
      </c>
      <c r="J25" s="1869">
        <f t="shared" si="3"/>
        <v>0.15410996094207666</v>
      </c>
      <c r="K25" s="829">
        <v>774782.15957000002</v>
      </c>
      <c r="L25" s="643" t="s">
        <v>2534</v>
      </c>
      <c r="M25" s="377"/>
    </row>
    <row r="26" spans="1:13" s="375" customFormat="1" ht="15.2" customHeight="1">
      <c r="A26" s="376"/>
      <c r="B26" s="1871" t="s">
        <v>193</v>
      </c>
      <c r="C26" s="829">
        <v>600000</v>
      </c>
      <c r="D26" s="829">
        <v>299549.15580000001</v>
      </c>
      <c r="E26" s="1868">
        <f t="shared" si="0"/>
        <v>34195.109109589037</v>
      </c>
      <c r="F26" s="829">
        <v>579947.76</v>
      </c>
      <c r="G26" s="1869">
        <f t="shared" si="1"/>
        <v>5.8962395353659156</v>
      </c>
      <c r="H26" s="1869">
        <f t="shared" si="2"/>
        <v>5.6991848515981731</v>
      </c>
      <c r="I26" s="829">
        <v>3.2400000000000003E-3</v>
      </c>
      <c r="J26" s="1869">
        <f t="shared" si="3"/>
        <v>1.0816254819169817E-6</v>
      </c>
      <c r="K26" s="829">
        <v>299549.15256000002</v>
      </c>
      <c r="L26" s="643" t="s">
        <v>2535</v>
      </c>
      <c r="M26" s="377"/>
    </row>
    <row r="27" spans="1:13" s="375" customFormat="1" ht="15.2" customHeight="1">
      <c r="A27" s="376"/>
      <c r="B27" s="1871" t="s">
        <v>195</v>
      </c>
      <c r="C27" s="829">
        <v>400000</v>
      </c>
      <c r="D27" s="829">
        <v>274363.70172000001</v>
      </c>
      <c r="E27" s="1868">
        <f t="shared" si="0"/>
        <v>31320.057273972605</v>
      </c>
      <c r="F27" s="829">
        <v>396375.41600000003</v>
      </c>
      <c r="G27" s="1869">
        <f t="shared" si="1"/>
        <v>7.9016144820577381</v>
      </c>
      <c r="H27" s="1869">
        <f t="shared" si="2"/>
        <v>7.8300143184931521</v>
      </c>
      <c r="I27" s="1868">
        <v>0</v>
      </c>
      <c r="J27" s="1869">
        <f t="shared" si="3"/>
        <v>0</v>
      </c>
      <c r="K27" s="829">
        <v>274363.70172000001</v>
      </c>
      <c r="L27" s="643" t="s">
        <v>2536</v>
      </c>
      <c r="M27" s="377"/>
    </row>
    <row r="28" spans="1:13" s="375" customFormat="1" ht="15.2" customHeight="1">
      <c r="A28" s="376"/>
      <c r="B28" s="1871" t="s">
        <v>196</v>
      </c>
      <c r="C28" s="829">
        <v>1000000</v>
      </c>
      <c r="D28" s="829">
        <v>755229.80411000003</v>
      </c>
      <c r="E28" s="1868">
        <f t="shared" si="0"/>
        <v>86213.447957762561</v>
      </c>
      <c r="F28" s="829">
        <v>736678</v>
      </c>
      <c r="G28" s="1869">
        <f t="shared" si="1"/>
        <v>11.703002934492758</v>
      </c>
      <c r="H28" s="1869">
        <f t="shared" si="2"/>
        <v>8.6213447957762561</v>
      </c>
      <c r="I28" s="829">
        <v>6168.7105609999999</v>
      </c>
      <c r="J28" s="1869">
        <f t="shared" si="3"/>
        <v>0.81679914211933313</v>
      </c>
      <c r="K28" s="829">
        <v>749061.09354999999</v>
      </c>
      <c r="L28" s="643" t="s">
        <v>2537</v>
      </c>
      <c r="M28" s="377"/>
    </row>
    <row r="29" spans="1:13" s="375" customFormat="1" ht="15.2" customHeight="1">
      <c r="A29" s="376"/>
      <c r="B29" s="1871" t="s">
        <v>198</v>
      </c>
      <c r="C29" s="829">
        <v>700000</v>
      </c>
      <c r="D29" s="829">
        <v>695565.46655999997</v>
      </c>
      <c r="E29" s="1868">
        <f t="shared" si="0"/>
        <v>79402.450520547951</v>
      </c>
      <c r="F29" s="829">
        <v>680682.24</v>
      </c>
      <c r="G29" s="1869">
        <f t="shared" si="1"/>
        <v>11.665127405196873</v>
      </c>
      <c r="H29" s="1869">
        <f t="shared" si="2"/>
        <v>11.343207217221137</v>
      </c>
      <c r="I29" s="829">
        <v>1140.1020000000001</v>
      </c>
      <c r="J29" s="1869">
        <f t="shared" si="3"/>
        <v>0.16391009255225208</v>
      </c>
      <c r="K29" s="829">
        <v>694425.3645599999</v>
      </c>
      <c r="L29" s="643" t="s">
        <v>2538</v>
      </c>
      <c r="M29" s="377"/>
    </row>
    <row r="30" spans="1:13" s="375" customFormat="1" ht="15.2" customHeight="1">
      <c r="A30" s="376"/>
      <c r="B30" s="1871" t="s">
        <v>199</v>
      </c>
      <c r="C30" s="829">
        <v>600000</v>
      </c>
      <c r="D30" s="829">
        <v>572582.90985000005</v>
      </c>
      <c r="E30" s="1868">
        <f t="shared" si="0"/>
        <v>65363.345873287668</v>
      </c>
      <c r="F30" s="829">
        <v>303065.68900000001</v>
      </c>
      <c r="G30" s="1869">
        <f t="shared" si="1"/>
        <v>21.567385634765031</v>
      </c>
      <c r="H30" s="1869">
        <f t="shared" si="2"/>
        <v>10.893890978881277</v>
      </c>
      <c r="I30" s="829">
        <v>3547.1999949999999</v>
      </c>
      <c r="J30" s="1869">
        <f t="shared" si="3"/>
        <v>0.6195085347429008</v>
      </c>
      <c r="K30" s="829">
        <v>569035.70984999998</v>
      </c>
      <c r="L30" s="643" t="s">
        <v>2539</v>
      </c>
      <c r="M30" s="377"/>
    </row>
    <row r="31" spans="1:13" s="375" customFormat="1" ht="15.2" customHeight="1">
      <c r="A31" s="382"/>
      <c r="B31" s="1887" t="s">
        <v>2540</v>
      </c>
      <c r="C31" s="1888">
        <v>4700000</v>
      </c>
      <c r="D31" s="1888">
        <v>3911034.7799400003</v>
      </c>
      <c r="E31" s="1892">
        <f t="shared" si="0"/>
        <v>446465.15752739733</v>
      </c>
      <c r="F31" s="1893">
        <f>SUM(F24:F30)</f>
        <v>3773190.0049999999</v>
      </c>
      <c r="G31" s="1889">
        <f t="shared" si="1"/>
        <v>11.832564936718509</v>
      </c>
      <c r="H31" s="1889">
        <f t="shared" si="2"/>
        <v>9.4992586707956885</v>
      </c>
      <c r="I31" s="1888">
        <v>12975.107718000001</v>
      </c>
      <c r="J31" s="1889">
        <f t="shared" si="3"/>
        <v>0.33175638796541346</v>
      </c>
      <c r="K31" s="1888">
        <v>3898059.67221</v>
      </c>
      <c r="L31" s="1891" t="s">
        <v>2541</v>
      </c>
      <c r="M31" s="383"/>
    </row>
    <row r="32" spans="1:13" s="375" customFormat="1" ht="15.2" customHeight="1">
      <c r="A32" s="376"/>
      <c r="B32" s="1871" t="s">
        <v>202</v>
      </c>
      <c r="C32" s="829">
        <v>2600</v>
      </c>
      <c r="D32" s="829">
        <v>9431.7999999999993</v>
      </c>
      <c r="E32" s="1868">
        <f t="shared" si="0"/>
        <v>1076.6894977168947</v>
      </c>
      <c r="F32" s="1867">
        <v>2800</v>
      </c>
      <c r="G32" s="1869">
        <f t="shared" si="1"/>
        <v>38.453196347031955</v>
      </c>
      <c r="H32" s="1869">
        <f t="shared" si="2"/>
        <v>41.411134527572877</v>
      </c>
      <c r="I32" s="829">
        <v>156.58011499999998</v>
      </c>
      <c r="J32" s="1869">
        <f t="shared" si="3"/>
        <v>1.6601297207319916</v>
      </c>
      <c r="K32" s="829">
        <v>9275.2198850000004</v>
      </c>
      <c r="L32" s="643" t="s">
        <v>2542</v>
      </c>
      <c r="M32" s="377"/>
    </row>
    <row r="33" spans="1:13" s="375" customFormat="1" ht="15.2" customHeight="1">
      <c r="A33" s="376"/>
      <c r="B33" s="1871" t="s">
        <v>203</v>
      </c>
      <c r="C33" s="829">
        <v>4998</v>
      </c>
      <c r="D33" s="829">
        <v>16924.906999999999</v>
      </c>
      <c r="E33" s="1868">
        <f t="shared" si="0"/>
        <v>1932.0670091324198</v>
      </c>
      <c r="F33" s="1867">
        <v>5190</v>
      </c>
      <c r="G33" s="1869">
        <f t="shared" si="1"/>
        <v>37.22672464609672</v>
      </c>
      <c r="H33" s="1869">
        <f t="shared" si="2"/>
        <v>38.656802903809925</v>
      </c>
      <c r="I33" s="829">
        <v>589.22875999999997</v>
      </c>
      <c r="J33" s="1869">
        <f t="shared" si="3"/>
        <v>3.4814298241047941</v>
      </c>
      <c r="K33" s="829">
        <v>16335.678240000001</v>
      </c>
      <c r="L33" s="643" t="s">
        <v>2543</v>
      </c>
      <c r="M33" s="377"/>
    </row>
    <row r="34" spans="1:13" s="375" customFormat="1" ht="15.2" customHeight="1">
      <c r="A34" s="376"/>
      <c r="B34" s="1871" t="s">
        <v>2544</v>
      </c>
      <c r="C34" s="829">
        <v>3200</v>
      </c>
      <c r="D34" s="829">
        <v>7692.1788399999996</v>
      </c>
      <c r="E34" s="1868">
        <f t="shared" si="0"/>
        <v>878.10260730593609</v>
      </c>
      <c r="F34" s="1867">
        <v>2486</v>
      </c>
      <c r="G34" s="1869">
        <f t="shared" si="1"/>
        <v>35.32190697127659</v>
      </c>
      <c r="H34" s="1869">
        <f t="shared" si="2"/>
        <v>27.440706478310499</v>
      </c>
      <c r="I34" s="829">
        <v>0.43668000000000001</v>
      </c>
      <c r="J34" s="1869">
        <f t="shared" si="3"/>
        <v>5.6769350932043593E-3</v>
      </c>
      <c r="K34" s="829">
        <v>7691.7416399999993</v>
      </c>
      <c r="L34" s="643" t="s">
        <v>2545</v>
      </c>
      <c r="M34" s="377"/>
    </row>
    <row r="35" spans="1:13" s="375" customFormat="1" ht="15.2" customHeight="1">
      <c r="A35" s="376"/>
      <c r="B35" s="1871" t="s">
        <v>204</v>
      </c>
      <c r="C35" s="829">
        <v>400</v>
      </c>
      <c r="D35" s="829">
        <v>564.59504000000004</v>
      </c>
      <c r="E35" s="1868">
        <f t="shared" si="0"/>
        <v>64.451488584474887</v>
      </c>
      <c r="F35" s="1867">
        <v>380.64</v>
      </c>
      <c r="G35" s="1869">
        <f t="shared" si="1"/>
        <v>16.932400321688444</v>
      </c>
      <c r="H35" s="1869">
        <f t="shared" si="2"/>
        <v>16.112872146118722</v>
      </c>
      <c r="I35" s="829">
        <v>8.0000000000000004E-4</v>
      </c>
      <c r="J35" s="1869">
        <f t="shared" si="3"/>
        <v>1.4169447893130622E-4</v>
      </c>
      <c r="K35" s="829">
        <v>564.59424000000001</v>
      </c>
      <c r="L35" s="643" t="s">
        <v>2546</v>
      </c>
      <c r="M35" s="377"/>
    </row>
    <row r="36" spans="1:13" s="375" customFormat="1" ht="15.2" customHeight="1">
      <c r="A36" s="376"/>
      <c r="B36" s="1871" t="s">
        <v>205</v>
      </c>
      <c r="C36" s="829">
        <v>5000</v>
      </c>
      <c r="D36" s="829">
        <v>11500.895563</v>
      </c>
      <c r="E36" s="1868">
        <f t="shared" si="0"/>
        <v>1312.8876213470319</v>
      </c>
      <c r="F36" s="1867">
        <v>5420</v>
      </c>
      <c r="G36" s="1869">
        <f t="shared" si="1"/>
        <v>24.223018844041178</v>
      </c>
      <c r="H36" s="1869">
        <f t="shared" si="2"/>
        <v>26.257752426940641</v>
      </c>
      <c r="I36" s="829">
        <v>1.6353409999999999</v>
      </c>
      <c r="J36" s="1869">
        <f t="shared" si="3"/>
        <v>1.4219249197089678E-2</v>
      </c>
      <c r="K36" s="829">
        <v>11499.260221999999</v>
      </c>
      <c r="L36" s="643" t="s">
        <v>2547</v>
      </c>
      <c r="M36" s="377"/>
    </row>
    <row r="37" spans="1:13" s="375" customFormat="1" ht="15.2" customHeight="1">
      <c r="A37" s="376"/>
      <c r="B37" s="1871" t="s">
        <v>206</v>
      </c>
      <c r="C37" s="829">
        <v>2500</v>
      </c>
      <c r="D37" s="829">
        <v>4810.1513359999999</v>
      </c>
      <c r="E37" s="1868">
        <f t="shared" si="0"/>
        <v>549.10403378995431</v>
      </c>
      <c r="F37" s="1867">
        <v>2595</v>
      </c>
      <c r="G37" s="1869">
        <f t="shared" si="1"/>
        <v>21.160078373408645</v>
      </c>
      <c r="H37" s="1869">
        <f t="shared" si="2"/>
        <v>21.964161351598172</v>
      </c>
      <c r="I37" s="829">
        <v>1.688E-3</v>
      </c>
      <c r="J37" s="1869">
        <f t="shared" si="3"/>
        <v>3.5092450987284283E-5</v>
      </c>
      <c r="K37" s="829">
        <v>4810.1496479999996</v>
      </c>
      <c r="L37" s="643" t="s">
        <v>2548</v>
      </c>
      <c r="M37" s="377"/>
    </row>
    <row r="38" spans="1:13" s="375" customFormat="1" ht="15.2" customHeight="1">
      <c r="A38" s="376"/>
      <c r="B38" s="1871" t="s">
        <v>207</v>
      </c>
      <c r="C38" s="829">
        <v>4500</v>
      </c>
      <c r="D38" s="829">
        <v>18799.189999999999</v>
      </c>
      <c r="E38" s="1868">
        <f t="shared" si="0"/>
        <v>2146.0262557077626</v>
      </c>
      <c r="F38" s="1867">
        <v>4400</v>
      </c>
      <c r="G38" s="1869">
        <f t="shared" si="1"/>
        <v>48.77332399335824</v>
      </c>
      <c r="H38" s="1869">
        <f t="shared" si="2"/>
        <v>47.68947234906139</v>
      </c>
      <c r="I38" s="829">
        <v>459.863696</v>
      </c>
      <c r="J38" s="1869">
        <f t="shared" si="3"/>
        <v>2.4461888836699881</v>
      </c>
      <c r="K38" s="829">
        <v>18339.326304000002</v>
      </c>
      <c r="L38" s="643" t="s">
        <v>2549</v>
      </c>
      <c r="M38" s="377"/>
    </row>
    <row r="39" spans="1:13" s="375" customFormat="1" ht="15.2" customHeight="1">
      <c r="A39" s="376"/>
      <c r="B39" s="1871" t="s">
        <v>208</v>
      </c>
      <c r="C39" s="829">
        <v>995</v>
      </c>
      <c r="D39" s="829">
        <v>2510.1095929999997</v>
      </c>
      <c r="E39" s="1868">
        <f t="shared" si="0"/>
        <v>286.54219098173513</v>
      </c>
      <c r="F39" s="1867">
        <v>995.44299999999998</v>
      </c>
      <c r="G39" s="1869">
        <f t="shared" si="1"/>
        <v>28.785394139266153</v>
      </c>
      <c r="H39" s="1869">
        <f t="shared" si="2"/>
        <v>28.798210148918102</v>
      </c>
      <c r="I39" s="1868">
        <v>0</v>
      </c>
      <c r="J39" s="1869">
        <f t="shared" si="3"/>
        <v>0</v>
      </c>
      <c r="K39" s="829">
        <v>2510.1095929999997</v>
      </c>
      <c r="L39" s="643" t="s">
        <v>2550</v>
      </c>
      <c r="M39" s="377"/>
    </row>
    <row r="40" spans="1:13" s="375" customFormat="1" ht="15.2" customHeight="1">
      <c r="A40" s="376"/>
      <c r="B40" s="1871" t="s">
        <v>2551</v>
      </c>
      <c r="C40" s="829">
        <v>2750</v>
      </c>
      <c r="D40" s="829">
        <v>10987.053800000002</v>
      </c>
      <c r="E40" s="1868">
        <f t="shared" si="0"/>
        <v>1254.2298858447489</v>
      </c>
      <c r="F40" s="1867">
        <v>3348</v>
      </c>
      <c r="G40" s="1869">
        <f t="shared" si="1"/>
        <v>37.462063495960237</v>
      </c>
      <c r="H40" s="1869">
        <f t="shared" si="2"/>
        <v>45.608359485263591</v>
      </c>
      <c r="I40" s="829">
        <v>3.0199999999999998E-2</v>
      </c>
      <c r="J40" s="1869">
        <f t="shared" si="3"/>
        <v>2.7486895531539124E-4</v>
      </c>
      <c r="K40" s="829">
        <v>10987.0236</v>
      </c>
      <c r="L40" s="1894" t="s">
        <v>2552</v>
      </c>
      <c r="M40" s="377"/>
    </row>
    <row r="41" spans="1:13" s="375" customFormat="1" ht="15.2" customHeight="1">
      <c r="A41" s="376"/>
      <c r="B41" s="1871" t="s">
        <v>209</v>
      </c>
      <c r="C41" s="829">
        <v>6000</v>
      </c>
      <c r="D41" s="829">
        <v>28378.88552</v>
      </c>
      <c r="E41" s="1868">
        <f t="shared" si="0"/>
        <v>3239.5988036529679</v>
      </c>
      <c r="F41" s="1867">
        <v>5133.12</v>
      </c>
      <c r="G41" s="1869">
        <f t="shared" si="1"/>
        <v>63.11169042712752</v>
      </c>
      <c r="H41" s="1869">
        <f t="shared" si="2"/>
        <v>53.993313394216138</v>
      </c>
      <c r="I41" s="829">
        <v>2E-3</v>
      </c>
      <c r="J41" s="1869">
        <f t="shared" si="3"/>
        <v>7.0474931039504759E-6</v>
      </c>
      <c r="K41" s="829">
        <v>28378.883519999999</v>
      </c>
      <c r="L41" s="643" t="s">
        <v>2553</v>
      </c>
      <c r="M41" s="377"/>
    </row>
    <row r="42" spans="1:13" s="375" customFormat="1" ht="15.2" customHeight="1">
      <c r="A42" s="384"/>
      <c r="B42" s="1895" t="s">
        <v>210</v>
      </c>
      <c r="C42" s="1896">
        <v>5000</v>
      </c>
      <c r="D42" s="1896">
        <v>13931.253187999999</v>
      </c>
      <c r="E42" s="1897">
        <f t="shared" si="0"/>
        <v>1590.325706392694</v>
      </c>
      <c r="F42" s="1898">
        <v>6043</v>
      </c>
      <c r="G42" s="1899">
        <f t="shared" si="1"/>
        <v>26.316824530741258</v>
      </c>
      <c r="H42" s="1899">
        <f t="shared" si="2"/>
        <v>31.80651412785388</v>
      </c>
      <c r="I42" s="1896">
        <v>7.3899999999999997E-4</v>
      </c>
      <c r="J42" s="1899">
        <f t="shared" si="3"/>
        <v>5.3046196923371859E-6</v>
      </c>
      <c r="K42" s="1896">
        <v>13931.252449</v>
      </c>
      <c r="L42" s="1900" t="s">
        <v>2554</v>
      </c>
      <c r="M42" s="385"/>
    </row>
    <row r="43" spans="1:13" s="375" customFormat="1" ht="9.9499999999999993" customHeight="1">
      <c r="A43" s="386"/>
      <c r="B43" s="386"/>
      <c r="C43" s="387"/>
      <c r="D43" s="387"/>
      <c r="E43" s="388"/>
      <c r="F43" s="387"/>
      <c r="G43" s="838"/>
      <c r="H43" s="838"/>
      <c r="I43" s="389"/>
      <c r="J43" s="838"/>
      <c r="K43" s="389"/>
      <c r="L43" s="143"/>
      <c r="M43" s="143"/>
    </row>
    <row r="44" spans="1:13" s="375" customFormat="1" ht="18" customHeight="1">
      <c r="A44" s="2166">
        <v>30</v>
      </c>
      <c r="B44" s="2166"/>
      <c r="C44" s="390"/>
      <c r="D44" s="390"/>
      <c r="E44" s="391"/>
      <c r="F44" s="390"/>
      <c r="G44" s="1844"/>
      <c r="H44" s="1844"/>
      <c r="I44" s="392"/>
      <c r="J44" s="1844"/>
      <c r="K44" s="392"/>
      <c r="L44" s="405">
        <v>31</v>
      </c>
      <c r="M44" s="146"/>
    </row>
    <row r="45" spans="1:13" s="371" customFormat="1" ht="31.5">
      <c r="A45" s="150" t="s">
        <v>2555</v>
      </c>
      <c r="B45" s="150"/>
      <c r="C45" s="368"/>
      <c r="D45" s="368"/>
      <c r="E45" s="367"/>
      <c r="F45" s="368"/>
      <c r="G45" s="1844"/>
      <c r="H45" s="1844"/>
      <c r="I45" s="369"/>
      <c r="J45" s="1844"/>
      <c r="K45" s="369"/>
      <c r="L45" s="370"/>
    </row>
    <row r="46" spans="1:13" ht="21" customHeight="1">
      <c r="A46" s="1845"/>
      <c r="B46" s="1845" t="s">
        <v>2556</v>
      </c>
      <c r="C46" s="1846"/>
      <c r="D46" s="1846"/>
      <c r="E46" s="1847"/>
      <c r="F46" s="1846"/>
      <c r="G46" s="1848"/>
      <c r="H46" s="1848"/>
      <c r="I46" s="372"/>
      <c r="J46" s="1849"/>
      <c r="K46" s="372"/>
      <c r="L46" s="2141" t="s">
        <v>2557</v>
      </c>
      <c r="M46" s="2141"/>
    </row>
    <row r="47" spans="1:13" ht="24.75" customHeight="1">
      <c r="A47" s="2152" t="s">
        <v>2558</v>
      </c>
      <c r="B47" s="2153"/>
      <c r="C47" s="1901" t="s">
        <v>2559</v>
      </c>
      <c r="D47" s="1901" t="s">
        <v>2560</v>
      </c>
      <c r="E47" s="1902" t="s">
        <v>2561</v>
      </c>
      <c r="F47" s="1901" t="s">
        <v>2562</v>
      </c>
      <c r="G47" s="1903" t="s">
        <v>2563</v>
      </c>
      <c r="H47" s="1903" t="s">
        <v>2564</v>
      </c>
      <c r="I47" s="1901" t="s">
        <v>2565</v>
      </c>
      <c r="J47" s="1903" t="s">
        <v>2566</v>
      </c>
      <c r="K47" s="2158" t="s">
        <v>2567</v>
      </c>
      <c r="L47" s="2160" t="s">
        <v>2568</v>
      </c>
      <c r="M47" s="2161"/>
    </row>
    <row r="48" spans="1:13" ht="24.75" customHeight="1">
      <c r="A48" s="2156"/>
      <c r="B48" s="2157"/>
      <c r="C48" s="1856" t="s">
        <v>2497</v>
      </c>
      <c r="D48" s="1856" t="s">
        <v>2498</v>
      </c>
      <c r="E48" s="1857" t="s">
        <v>2499</v>
      </c>
      <c r="F48" s="1856" t="s">
        <v>2500</v>
      </c>
      <c r="G48" s="1858" t="s">
        <v>2501</v>
      </c>
      <c r="H48" s="1858" t="s">
        <v>2502</v>
      </c>
      <c r="I48" s="1856" t="s">
        <v>2503</v>
      </c>
      <c r="J48" s="1858" t="s">
        <v>2504</v>
      </c>
      <c r="K48" s="2167"/>
      <c r="L48" s="2164"/>
      <c r="M48" s="2165"/>
    </row>
    <row r="49" spans="1:13" s="375" customFormat="1" ht="15.6" customHeight="1">
      <c r="A49" s="393"/>
      <c r="B49" s="1904" t="s">
        <v>211</v>
      </c>
      <c r="C49" s="1861">
        <v>450</v>
      </c>
      <c r="D49" s="1861">
        <v>1215.698793</v>
      </c>
      <c r="E49" s="1863">
        <f t="shared" ref="E49:E85" si="5">D49/8760*1000</f>
        <v>138.77840102739728</v>
      </c>
      <c r="F49" s="1862">
        <v>425.2</v>
      </c>
      <c r="G49" s="1864">
        <f t="shared" ref="G49:G85" si="6">E49/F49*100</f>
        <v>32.638382179538397</v>
      </c>
      <c r="H49" s="1864">
        <f t="shared" ref="H49:H85" si="7">E49/C49*100</f>
        <v>30.83964467275495</v>
      </c>
      <c r="I49" s="1861">
        <v>27.814508</v>
      </c>
      <c r="J49" s="1864">
        <f t="shared" ref="J49:J85" si="8">I49/D49*100</f>
        <v>2.2879440335185066</v>
      </c>
      <c r="K49" s="1861">
        <v>1187.8842849999999</v>
      </c>
      <c r="L49" s="1866" t="s">
        <v>2569</v>
      </c>
      <c r="M49" s="374"/>
    </row>
    <row r="50" spans="1:13" s="375" customFormat="1" ht="15.6" customHeight="1">
      <c r="A50" s="394"/>
      <c r="B50" s="1871" t="s">
        <v>212</v>
      </c>
      <c r="C50" s="829">
        <v>1400</v>
      </c>
      <c r="D50" s="829">
        <v>6028.5911279999991</v>
      </c>
      <c r="E50" s="1868">
        <f t="shared" si="5"/>
        <v>688.19533424657516</v>
      </c>
      <c r="F50" s="1867">
        <v>1459</v>
      </c>
      <c r="G50" s="1869">
        <f t="shared" si="6"/>
        <v>47.168974245824209</v>
      </c>
      <c r="H50" s="1869">
        <f t="shared" si="7"/>
        <v>49.156809589041082</v>
      </c>
      <c r="I50" s="829">
        <v>7.1334239999999998</v>
      </c>
      <c r="J50" s="1869">
        <f t="shared" si="8"/>
        <v>0.1183265517355882</v>
      </c>
      <c r="K50" s="829">
        <v>6021.4577039999995</v>
      </c>
      <c r="L50" s="643" t="s">
        <v>2570</v>
      </c>
      <c r="M50" s="377"/>
    </row>
    <row r="51" spans="1:13" s="375" customFormat="1" ht="15.6" customHeight="1">
      <c r="A51" s="394"/>
      <c r="B51" s="1871" t="s">
        <v>213</v>
      </c>
      <c r="C51" s="829">
        <v>3000</v>
      </c>
      <c r="D51" s="829">
        <v>9410.6017840000004</v>
      </c>
      <c r="E51" s="1868">
        <f t="shared" si="5"/>
        <v>1074.2696100456621</v>
      </c>
      <c r="F51" s="1867">
        <v>2028.53</v>
      </c>
      <c r="G51" s="1869">
        <f t="shared" si="6"/>
        <v>52.958034145201808</v>
      </c>
      <c r="H51" s="1869">
        <f t="shared" si="7"/>
        <v>35.80898700152207</v>
      </c>
      <c r="I51" s="829">
        <v>1.0480000000000001E-3</v>
      </c>
      <c r="J51" s="1869">
        <f t="shared" si="8"/>
        <v>1.1136376015631861E-5</v>
      </c>
      <c r="K51" s="829">
        <v>9410.6007360000003</v>
      </c>
      <c r="L51" s="643" t="s">
        <v>2571</v>
      </c>
      <c r="M51" s="377"/>
    </row>
    <row r="52" spans="1:13" s="375" customFormat="1" ht="15.6" customHeight="1">
      <c r="A52" s="394"/>
      <c r="B52" s="1871" t="s">
        <v>214</v>
      </c>
      <c r="C52" s="829">
        <v>4599</v>
      </c>
      <c r="D52" s="829">
        <v>9030.1341799999991</v>
      </c>
      <c r="E52" s="1868">
        <f t="shared" si="5"/>
        <v>1030.8372351598173</v>
      </c>
      <c r="F52" s="1867">
        <v>2959.24</v>
      </c>
      <c r="G52" s="1869">
        <f t="shared" si="6"/>
        <v>34.83452626890071</v>
      </c>
      <c r="H52" s="1869">
        <f t="shared" si="7"/>
        <v>22.414377802996679</v>
      </c>
      <c r="I52" s="829">
        <v>2.0240000000000002E-3</v>
      </c>
      <c r="J52" s="1869">
        <f t="shared" si="8"/>
        <v>2.2413841917020109E-5</v>
      </c>
      <c r="K52" s="829">
        <v>9030.1321559999997</v>
      </c>
      <c r="L52" s="643" t="s">
        <v>2572</v>
      </c>
      <c r="M52" s="377"/>
    </row>
    <row r="53" spans="1:13" s="375" customFormat="1" ht="15.6" customHeight="1">
      <c r="A53" s="394"/>
      <c r="B53" s="1871" t="s">
        <v>215</v>
      </c>
      <c r="C53" s="829">
        <v>5000</v>
      </c>
      <c r="D53" s="829">
        <v>16158.615621999999</v>
      </c>
      <c r="E53" s="1868">
        <f t="shared" si="5"/>
        <v>1844.5908244292236</v>
      </c>
      <c r="F53" s="1867">
        <v>4977.26</v>
      </c>
      <c r="G53" s="1869">
        <f t="shared" si="6"/>
        <v>37.060367037872716</v>
      </c>
      <c r="H53" s="1869">
        <f t="shared" si="7"/>
        <v>36.891816488584475</v>
      </c>
      <c r="I53" s="829">
        <v>2.3310000000000002E-3</v>
      </c>
      <c r="J53" s="1869">
        <f t="shared" si="8"/>
        <v>1.4425740759785988E-5</v>
      </c>
      <c r="K53" s="829">
        <v>16158.613142</v>
      </c>
      <c r="L53" s="643" t="s">
        <v>2573</v>
      </c>
      <c r="M53" s="377"/>
    </row>
    <row r="54" spans="1:13" s="375" customFormat="1" ht="15.6" customHeight="1">
      <c r="A54" s="394"/>
      <c r="B54" s="1871" t="s">
        <v>216</v>
      </c>
      <c r="C54" s="829">
        <v>900</v>
      </c>
      <c r="D54" s="829">
        <v>1553.5832399999999</v>
      </c>
      <c r="E54" s="1868">
        <f t="shared" si="5"/>
        <v>177.34968493150686</v>
      </c>
      <c r="F54" s="1867">
        <v>768</v>
      </c>
      <c r="G54" s="1869">
        <f t="shared" si="6"/>
        <v>23.092406892123289</v>
      </c>
      <c r="H54" s="1869">
        <f t="shared" si="7"/>
        <v>19.705520547945206</v>
      </c>
      <c r="I54" s="829">
        <v>6.5039999999999994E-3</v>
      </c>
      <c r="J54" s="1869">
        <f t="shared" si="8"/>
        <v>4.1864509300447911E-4</v>
      </c>
      <c r="K54" s="829">
        <v>1553.576736</v>
      </c>
      <c r="L54" s="643" t="s">
        <v>2574</v>
      </c>
      <c r="M54" s="377"/>
    </row>
    <row r="55" spans="1:13" s="375" customFormat="1" ht="15.6" customHeight="1">
      <c r="A55" s="394"/>
      <c r="B55" s="1871" t="s">
        <v>217</v>
      </c>
      <c r="C55" s="829">
        <v>2200</v>
      </c>
      <c r="D55" s="829">
        <v>3377.595264</v>
      </c>
      <c r="E55" s="1868">
        <f t="shared" si="5"/>
        <v>385.57023561643837</v>
      </c>
      <c r="F55" s="1867">
        <v>1219.3920000000001</v>
      </c>
      <c r="G55" s="1869">
        <f t="shared" si="6"/>
        <v>31.619875775504379</v>
      </c>
      <c r="H55" s="1869">
        <f t="shared" si="7"/>
        <v>17.525919800747197</v>
      </c>
      <c r="I55" s="1868">
        <v>0</v>
      </c>
      <c r="J55" s="1869">
        <f t="shared" si="8"/>
        <v>0</v>
      </c>
      <c r="K55" s="829">
        <v>3377.595264</v>
      </c>
      <c r="L55" s="643" t="s">
        <v>2575</v>
      </c>
      <c r="M55" s="377"/>
    </row>
    <row r="56" spans="1:13" s="375" customFormat="1" ht="15.6" customHeight="1">
      <c r="A56" s="394"/>
      <c r="B56" s="1871" t="s">
        <v>218</v>
      </c>
      <c r="C56" s="829">
        <v>60</v>
      </c>
      <c r="D56" s="829">
        <v>39.991647999999998</v>
      </c>
      <c r="E56" s="1868">
        <f t="shared" si="5"/>
        <v>4.5652566210045658</v>
      </c>
      <c r="F56" s="1867">
        <v>26</v>
      </c>
      <c r="G56" s="1869">
        <f t="shared" si="6"/>
        <v>17.558679311556023</v>
      </c>
      <c r="H56" s="1869">
        <f t="shared" si="7"/>
        <v>7.6087610350076096</v>
      </c>
      <c r="I56" s="1868">
        <v>1.964E-3</v>
      </c>
      <c r="J56" s="1869">
        <f t="shared" si="8"/>
        <v>4.9110254221081361E-3</v>
      </c>
      <c r="K56" s="829">
        <v>39.989684000000004</v>
      </c>
      <c r="L56" s="643" t="s">
        <v>2576</v>
      </c>
      <c r="M56" s="377"/>
    </row>
    <row r="57" spans="1:13" s="375" customFormat="1" ht="15.6" customHeight="1">
      <c r="A57" s="394"/>
      <c r="B57" s="1871" t="s">
        <v>2577</v>
      </c>
      <c r="C57" s="829">
        <v>700</v>
      </c>
      <c r="D57" s="829">
        <v>2013.9359999999999</v>
      </c>
      <c r="E57" s="1868">
        <f t="shared" si="5"/>
        <v>229.90136986301368</v>
      </c>
      <c r="F57" s="1868" t="s">
        <v>2478</v>
      </c>
      <c r="G57" s="1869">
        <v>0</v>
      </c>
      <c r="H57" s="1869">
        <f t="shared" si="7"/>
        <v>32.843052837573381</v>
      </c>
      <c r="I57" s="1868">
        <v>0</v>
      </c>
      <c r="J57" s="1869">
        <f t="shared" si="8"/>
        <v>0</v>
      </c>
      <c r="K57" s="829">
        <v>2013.9359999999999</v>
      </c>
      <c r="L57" s="643" t="s">
        <v>2578</v>
      </c>
      <c r="M57" s="377"/>
    </row>
    <row r="58" spans="1:13" s="375" customFormat="1" ht="15.6" customHeight="1">
      <c r="A58" s="394"/>
      <c r="B58" s="1871" t="s">
        <v>2579</v>
      </c>
      <c r="C58" s="1868">
        <v>0</v>
      </c>
      <c r="D58" s="829">
        <v>12.037000000000001</v>
      </c>
      <c r="E58" s="1868">
        <f t="shared" si="5"/>
        <v>1.3740867579908675</v>
      </c>
      <c r="F58" s="1868" t="s">
        <v>2478</v>
      </c>
      <c r="G58" s="1869">
        <v>0</v>
      </c>
      <c r="H58" s="1869">
        <v>0</v>
      </c>
      <c r="I58" s="1868">
        <v>0</v>
      </c>
      <c r="J58" s="1869">
        <f t="shared" si="8"/>
        <v>0</v>
      </c>
      <c r="K58" s="829">
        <v>12.037000000000001</v>
      </c>
      <c r="L58" s="643" t="s">
        <v>2580</v>
      </c>
      <c r="M58" s="377"/>
    </row>
    <row r="59" spans="1:13" s="375" customFormat="1" ht="15.6" customHeight="1">
      <c r="A59" s="394"/>
      <c r="B59" s="1905" t="s">
        <v>2581</v>
      </c>
      <c r="C59" s="1874">
        <f>SUM(C32:C42)+SUM(C49:C58)</f>
        <v>56252</v>
      </c>
      <c r="D59" s="1874">
        <f>SUM(D32:D42)+SUM(D49:D58)</f>
        <v>174371.804539</v>
      </c>
      <c r="E59" s="1875">
        <f t="shared" si="5"/>
        <v>19905.457139155253</v>
      </c>
      <c r="F59" s="1874">
        <f>SUM(F32:F42)+SUM(F49:F58)</f>
        <v>52653.824999999997</v>
      </c>
      <c r="G59" s="1877">
        <f t="shared" si="6"/>
        <v>37.804389594023327</v>
      </c>
      <c r="H59" s="1877">
        <f t="shared" si="7"/>
        <v>35.3862211817451</v>
      </c>
      <c r="I59" s="1874">
        <f>SUM(I32:I42)+SUM(I49:I58)</f>
        <v>1242.741822</v>
      </c>
      <c r="J59" s="1877">
        <f t="shared" si="8"/>
        <v>0.71269654247458814</v>
      </c>
      <c r="K59" s="1874">
        <f>SUM(K32:K42)+SUM(K49:K58)</f>
        <v>173129.06204800002</v>
      </c>
      <c r="L59" s="1879" t="s">
        <v>2582</v>
      </c>
      <c r="M59" s="379"/>
    </row>
    <row r="60" spans="1:13" s="375" customFormat="1" ht="15.6" customHeight="1">
      <c r="A60" s="394"/>
      <c r="B60" s="1905" t="s">
        <v>2583</v>
      </c>
      <c r="C60" s="1881">
        <v>152178.4</v>
      </c>
      <c r="D60" s="1881">
        <v>436644.84570200002</v>
      </c>
      <c r="E60" s="1882">
        <f t="shared" si="5"/>
        <v>49845.30202077626</v>
      </c>
      <c r="F60" s="1881">
        <v>102231</v>
      </c>
      <c r="G60" s="1881">
        <f t="shared" si="6"/>
        <v>48.757521711395036</v>
      </c>
      <c r="H60" s="1884">
        <f t="shared" si="7"/>
        <v>32.754518394710594</v>
      </c>
      <c r="I60" s="1881">
        <v>655.711319</v>
      </c>
      <c r="J60" s="1884">
        <f t="shared" si="8"/>
        <v>0.1501704017473981</v>
      </c>
      <c r="K60" s="1881">
        <v>435989.13438300003</v>
      </c>
      <c r="L60" s="1886" t="s">
        <v>2584</v>
      </c>
      <c r="M60" s="381"/>
    </row>
    <row r="61" spans="1:13" s="375" customFormat="1" ht="15.6" customHeight="1">
      <c r="A61" s="395"/>
      <c r="B61" s="1887" t="s">
        <v>2585</v>
      </c>
      <c r="C61" s="1888">
        <v>208430.4</v>
      </c>
      <c r="D61" s="1888">
        <v>611016.65024100011</v>
      </c>
      <c r="E61" s="1892">
        <f t="shared" si="5"/>
        <v>69750.75915993152</v>
      </c>
      <c r="F61" s="1888">
        <v>141939.315</v>
      </c>
      <c r="G61" s="1888">
        <f t="shared" si="6"/>
        <v>49.141253894265674</v>
      </c>
      <c r="H61" s="1889">
        <f t="shared" si="7"/>
        <v>33.464772489968603</v>
      </c>
      <c r="I61" s="1888">
        <f>I59+I60</f>
        <v>1898.453141</v>
      </c>
      <c r="J61" s="1889">
        <f t="shared" si="8"/>
        <v>0.31070399476858823</v>
      </c>
      <c r="K61" s="1888">
        <f>K59+K60</f>
        <v>609118.19643100002</v>
      </c>
      <c r="L61" s="1891" t="s">
        <v>2586</v>
      </c>
      <c r="M61" s="383"/>
    </row>
    <row r="62" spans="1:13" s="375" customFormat="1" ht="15.6" customHeight="1">
      <c r="A62" s="395"/>
      <c r="B62" s="1887" t="s">
        <v>2587</v>
      </c>
      <c r="C62" s="1888">
        <v>6490410.4000000004</v>
      </c>
      <c r="D62" s="1888">
        <v>7270452.837727</v>
      </c>
      <c r="E62" s="1892">
        <f t="shared" si="5"/>
        <v>829960.36960353877</v>
      </c>
      <c r="F62" s="1888">
        <v>4595834.9280000003</v>
      </c>
      <c r="G62" s="1888">
        <f t="shared" si="6"/>
        <v>18.058968231148327</v>
      </c>
      <c r="H62" s="1889">
        <f t="shared" si="7"/>
        <v>12.787486745114588</v>
      </c>
      <c r="I62" s="1888">
        <f>I61+I31+I23</f>
        <v>53065.464475000001</v>
      </c>
      <c r="J62" s="1889">
        <f t="shared" si="8"/>
        <v>0.72987839491425865</v>
      </c>
      <c r="K62" s="1888">
        <f>K61+K31+K23</f>
        <v>7217387.3726030011</v>
      </c>
      <c r="L62" s="1891" t="s">
        <v>2588</v>
      </c>
      <c r="M62" s="383"/>
    </row>
    <row r="63" spans="1:13" s="5" customFormat="1" ht="15.6" customHeight="1">
      <c r="A63" s="396"/>
      <c r="B63" s="845" t="s">
        <v>2589</v>
      </c>
      <c r="C63" s="1906">
        <v>200000</v>
      </c>
      <c r="D63" s="829">
        <v>484019.51899999997</v>
      </c>
      <c r="E63" s="1868">
        <f t="shared" si="5"/>
        <v>55253.369748858444</v>
      </c>
      <c r="F63" s="829">
        <v>212609</v>
      </c>
      <c r="G63" s="1869">
        <f t="shared" si="6"/>
        <v>25.988255317911491</v>
      </c>
      <c r="H63" s="1869">
        <f t="shared" si="7"/>
        <v>27.62668487442922</v>
      </c>
      <c r="I63" s="1867">
        <v>35650.099579999995</v>
      </c>
      <c r="J63" s="1869">
        <f t="shared" si="8"/>
        <v>7.3654260170445722</v>
      </c>
      <c r="K63" s="829">
        <v>449371.56543999998</v>
      </c>
      <c r="L63" s="1907" t="s">
        <v>2590</v>
      </c>
      <c r="M63" s="397"/>
    </row>
    <row r="64" spans="1:13" s="5" customFormat="1" ht="15.6" customHeight="1">
      <c r="A64" s="396"/>
      <c r="B64" s="845" t="s">
        <v>222</v>
      </c>
      <c r="C64" s="1906">
        <v>200000</v>
      </c>
      <c r="D64" s="829">
        <v>1011297.575</v>
      </c>
      <c r="E64" s="1868">
        <f t="shared" si="5"/>
        <v>115444.92865296802</v>
      </c>
      <c r="F64" s="829">
        <v>204594</v>
      </c>
      <c r="G64" s="1869">
        <f t="shared" si="6"/>
        <v>56.426351043025711</v>
      </c>
      <c r="H64" s="1869">
        <f t="shared" si="7"/>
        <v>57.722464326484015</v>
      </c>
      <c r="I64" s="1867">
        <v>105323.32021799999</v>
      </c>
      <c r="J64" s="1869">
        <f t="shared" si="8"/>
        <v>10.414671489546487</v>
      </c>
      <c r="K64" s="829">
        <v>907188.51196000003</v>
      </c>
      <c r="L64" s="1907" t="s">
        <v>2591</v>
      </c>
      <c r="M64" s="397"/>
    </row>
    <row r="65" spans="1:13" s="5" customFormat="1" ht="15.6" customHeight="1">
      <c r="A65" s="396"/>
      <c r="B65" s="845" t="s">
        <v>2592</v>
      </c>
      <c r="C65" s="1906">
        <v>200000</v>
      </c>
      <c r="D65" s="829">
        <v>1181722.834</v>
      </c>
      <c r="E65" s="1868">
        <f t="shared" si="5"/>
        <v>134899.86689497717</v>
      </c>
      <c r="F65" s="829">
        <v>203184</v>
      </c>
      <c r="G65" s="1869">
        <f t="shared" si="6"/>
        <v>66.392957563084281</v>
      </c>
      <c r="H65" s="1869">
        <f t="shared" si="7"/>
        <v>67.44993344748859</v>
      </c>
      <c r="I65" s="1867">
        <v>117810.93782400001</v>
      </c>
      <c r="J65" s="1869">
        <f t="shared" si="8"/>
        <v>9.9694221381187269</v>
      </c>
      <c r="K65" s="829">
        <v>1066749.3300900001</v>
      </c>
      <c r="L65" s="1907" t="s">
        <v>2593</v>
      </c>
      <c r="M65" s="397"/>
    </row>
    <row r="66" spans="1:13" s="5" customFormat="1" ht="15.6" customHeight="1">
      <c r="A66" s="396"/>
      <c r="B66" s="1908" t="s">
        <v>2594</v>
      </c>
      <c r="C66" s="1909">
        <f>C65+C64</f>
        <v>400000</v>
      </c>
      <c r="D66" s="1909">
        <f>D65+D64</f>
        <v>2193020.409</v>
      </c>
      <c r="E66" s="1910">
        <f t="shared" si="5"/>
        <v>250344.79554794522</v>
      </c>
      <c r="F66" s="1909">
        <f>F65+F64</f>
        <v>407778</v>
      </c>
      <c r="G66" s="1911">
        <f t="shared" si="6"/>
        <v>61.392423217521596</v>
      </c>
      <c r="H66" s="1911">
        <f t="shared" si="7"/>
        <v>62.58619888698631</v>
      </c>
      <c r="I66" s="1909">
        <f>I65+I64</f>
        <v>223134.258042</v>
      </c>
      <c r="J66" s="1911">
        <f t="shared" si="8"/>
        <v>10.174746077431513</v>
      </c>
      <c r="K66" s="1909">
        <f>K65+K64</f>
        <v>1973937.8420500001</v>
      </c>
      <c r="L66" s="1912" t="s">
        <v>225</v>
      </c>
      <c r="M66" s="398"/>
    </row>
    <row r="67" spans="1:13" s="5" customFormat="1" ht="15.6" customHeight="1">
      <c r="A67" s="396"/>
      <c r="B67" s="1913" t="s">
        <v>226</v>
      </c>
      <c r="C67" s="1914">
        <v>600000</v>
      </c>
      <c r="D67" s="1914">
        <v>2677039.9279999998</v>
      </c>
      <c r="E67" s="1892">
        <f t="shared" si="5"/>
        <v>305598.16529680364</v>
      </c>
      <c r="F67" s="1914">
        <f>SUM(F63:F65)</f>
        <v>620387</v>
      </c>
      <c r="G67" s="1889">
        <f t="shared" si="6"/>
        <v>49.259279336414792</v>
      </c>
      <c r="H67" s="1889">
        <f t="shared" si="7"/>
        <v>50.933027549467269</v>
      </c>
      <c r="I67" s="1893">
        <v>258784.35762200001</v>
      </c>
      <c r="J67" s="1889">
        <f t="shared" si="8"/>
        <v>9.666809781777749</v>
      </c>
      <c r="K67" s="1914">
        <f>SUM(K63:K65)</f>
        <v>2423309.4074900001</v>
      </c>
      <c r="L67" s="1915" t="s">
        <v>2595</v>
      </c>
      <c r="M67" s="399"/>
    </row>
    <row r="68" spans="1:13" s="5" customFormat="1" ht="15.6" customHeight="1">
      <c r="A68" s="396"/>
      <c r="B68" s="845" t="s">
        <v>227</v>
      </c>
      <c r="C68" s="1906">
        <v>500000</v>
      </c>
      <c r="D68" s="829">
        <v>3338289.4619999998</v>
      </c>
      <c r="E68" s="1868">
        <f t="shared" si="5"/>
        <v>381083.27191780822</v>
      </c>
      <c r="F68" s="1906">
        <v>523732</v>
      </c>
      <c r="G68" s="1869">
        <f t="shared" si="6"/>
        <v>72.763029930920425</v>
      </c>
      <c r="H68" s="1869">
        <f t="shared" si="7"/>
        <v>76.216654383561647</v>
      </c>
      <c r="I68" s="1867">
        <v>171034.39132</v>
      </c>
      <c r="J68" s="1869">
        <f t="shared" si="8"/>
        <v>5.1234140498269358</v>
      </c>
      <c r="K68" s="1906">
        <v>3167255.0707</v>
      </c>
      <c r="L68" s="1907" t="s">
        <v>2596</v>
      </c>
      <c r="M68" s="397"/>
    </row>
    <row r="69" spans="1:13" s="5" customFormat="1" ht="15.6" customHeight="1">
      <c r="A69" s="396"/>
      <c r="B69" s="845" t="s">
        <v>228</v>
      </c>
      <c r="C69" s="1906">
        <v>500000</v>
      </c>
      <c r="D69" s="829">
        <v>4018866.8909999998</v>
      </c>
      <c r="E69" s="1868">
        <f t="shared" si="5"/>
        <v>458774.75924657536</v>
      </c>
      <c r="F69" s="1906">
        <v>525501</v>
      </c>
      <c r="G69" s="1869">
        <f t="shared" si="6"/>
        <v>87.302357035776396</v>
      </c>
      <c r="H69" s="1869">
        <f t="shared" si="7"/>
        <v>91.754951849315063</v>
      </c>
      <c r="I69" s="1867">
        <v>222071.18822000001</v>
      </c>
      <c r="J69" s="1869">
        <f t="shared" si="8"/>
        <v>5.5257164330899959</v>
      </c>
      <c r="K69" s="1906">
        <v>3796795.7028999999</v>
      </c>
      <c r="L69" s="1907" t="s">
        <v>2597</v>
      </c>
      <c r="M69" s="397"/>
    </row>
    <row r="70" spans="1:13" s="5" customFormat="1" ht="15.6" customHeight="1">
      <c r="A70" s="396"/>
      <c r="B70" s="845" t="s">
        <v>229</v>
      </c>
      <c r="C70" s="1906">
        <v>500000</v>
      </c>
      <c r="D70" s="829">
        <v>2573494.7179999999</v>
      </c>
      <c r="E70" s="1868">
        <f t="shared" si="5"/>
        <v>293777.93584474886</v>
      </c>
      <c r="F70" s="1906">
        <v>505369</v>
      </c>
      <c r="G70" s="1869">
        <f t="shared" si="6"/>
        <v>58.131372491139913</v>
      </c>
      <c r="H70" s="1869">
        <f t="shared" si="7"/>
        <v>58.755587168949774</v>
      </c>
      <c r="I70" s="1867">
        <v>136870.27783000001</v>
      </c>
      <c r="J70" s="1869">
        <f t="shared" si="8"/>
        <v>5.3184596367218973</v>
      </c>
      <c r="K70" s="1906">
        <v>2436624.4403000004</v>
      </c>
      <c r="L70" s="1907" t="s">
        <v>230</v>
      </c>
      <c r="M70" s="397"/>
    </row>
    <row r="71" spans="1:13" s="5" customFormat="1" ht="15.6" customHeight="1">
      <c r="A71" s="396"/>
      <c r="B71" s="845" t="s">
        <v>231</v>
      </c>
      <c r="C71" s="1906">
        <v>500000</v>
      </c>
      <c r="D71" s="829">
        <v>3024822.7650000001</v>
      </c>
      <c r="E71" s="1868">
        <f t="shared" si="5"/>
        <v>345299.4023972603</v>
      </c>
      <c r="F71" s="1906">
        <v>498941</v>
      </c>
      <c r="G71" s="1869">
        <f t="shared" si="6"/>
        <v>69.206459761226341</v>
      </c>
      <c r="H71" s="1869">
        <f t="shared" si="7"/>
        <v>69.059880479452062</v>
      </c>
      <c r="I71" s="1867">
        <v>162011.71094100003</v>
      </c>
      <c r="J71" s="1869">
        <f t="shared" si="8"/>
        <v>5.3560728521229581</v>
      </c>
      <c r="K71" s="1906">
        <v>2862811.0541999997</v>
      </c>
      <c r="L71" s="1907" t="s">
        <v>232</v>
      </c>
      <c r="M71" s="397"/>
    </row>
    <row r="72" spans="1:13" s="5" customFormat="1" ht="15.6" customHeight="1">
      <c r="A72" s="396"/>
      <c r="B72" s="845" t="s">
        <v>233</v>
      </c>
      <c r="C72" s="1906">
        <v>500000</v>
      </c>
      <c r="D72" s="829">
        <v>3419063.96</v>
      </c>
      <c r="E72" s="1868">
        <f t="shared" si="5"/>
        <v>390304.10502283106</v>
      </c>
      <c r="F72" s="1906">
        <v>499915</v>
      </c>
      <c r="G72" s="1869">
        <f t="shared" si="6"/>
        <v>78.074093600478292</v>
      </c>
      <c r="H72" s="1869">
        <f t="shared" si="7"/>
        <v>78.060821004566222</v>
      </c>
      <c r="I72" s="1867">
        <v>181014.14437999998</v>
      </c>
      <c r="J72" s="1869">
        <f t="shared" si="8"/>
        <v>5.294260256541091</v>
      </c>
      <c r="K72" s="1906">
        <v>3238049.8155</v>
      </c>
      <c r="L72" s="1907" t="s">
        <v>234</v>
      </c>
      <c r="M72" s="397"/>
    </row>
    <row r="73" spans="1:13" s="5" customFormat="1" ht="15.6" customHeight="1">
      <c r="A73" s="396"/>
      <c r="B73" s="845" t="s">
        <v>235</v>
      </c>
      <c r="C73" s="1906">
        <v>500000</v>
      </c>
      <c r="D73" s="829">
        <v>3374954.1439999999</v>
      </c>
      <c r="E73" s="1868">
        <f t="shared" si="5"/>
        <v>385268.73789954337</v>
      </c>
      <c r="F73" s="1906">
        <v>489422</v>
      </c>
      <c r="G73" s="1869">
        <f t="shared" si="6"/>
        <v>78.719129483256438</v>
      </c>
      <c r="H73" s="1869">
        <f t="shared" si="7"/>
        <v>77.053747579908674</v>
      </c>
      <c r="I73" s="1867">
        <v>160712.60092</v>
      </c>
      <c r="J73" s="1869">
        <f t="shared" si="8"/>
        <v>4.761919542098525</v>
      </c>
      <c r="K73" s="1906">
        <v>3214241.5431999997</v>
      </c>
      <c r="L73" s="1907" t="s">
        <v>236</v>
      </c>
      <c r="M73" s="397"/>
    </row>
    <row r="74" spans="1:13" s="5" customFormat="1" ht="15.6" customHeight="1">
      <c r="A74" s="396"/>
      <c r="B74" s="845" t="s">
        <v>237</v>
      </c>
      <c r="C74" s="1906">
        <v>500000</v>
      </c>
      <c r="D74" s="829">
        <v>2981958.0630000001</v>
      </c>
      <c r="E74" s="1868">
        <f t="shared" si="5"/>
        <v>340406.17157534248</v>
      </c>
      <c r="F74" s="1906">
        <v>500245</v>
      </c>
      <c r="G74" s="1869">
        <f t="shared" si="6"/>
        <v>68.047890848552711</v>
      </c>
      <c r="H74" s="1869">
        <f t="shared" si="7"/>
        <v>68.0812343150685</v>
      </c>
      <c r="I74" s="1867">
        <v>141909.97803600001</v>
      </c>
      <c r="J74" s="1869">
        <f t="shared" si="8"/>
        <v>4.7589528436637849</v>
      </c>
      <c r="K74" s="1906">
        <v>2840048.085</v>
      </c>
      <c r="L74" s="1907" t="s">
        <v>238</v>
      </c>
      <c r="M74" s="397"/>
    </row>
    <row r="75" spans="1:13" s="5" customFormat="1" ht="15.6" customHeight="1">
      <c r="A75" s="396"/>
      <c r="B75" s="845" t="s">
        <v>239</v>
      </c>
      <c r="C75" s="1906">
        <v>500000</v>
      </c>
      <c r="D75" s="829">
        <v>2967510.3990000002</v>
      </c>
      <c r="E75" s="1868">
        <f t="shared" si="5"/>
        <v>338756.8948630137</v>
      </c>
      <c r="F75" s="1906">
        <v>500322</v>
      </c>
      <c r="G75" s="1869">
        <f t="shared" si="6"/>
        <v>67.707775165396228</v>
      </c>
      <c r="H75" s="1869">
        <f t="shared" si="7"/>
        <v>67.751378972602737</v>
      </c>
      <c r="I75" s="1867">
        <v>156734.54812700002</v>
      </c>
      <c r="J75" s="1869">
        <f t="shared" si="8"/>
        <v>5.2816848823787392</v>
      </c>
      <c r="K75" s="1906">
        <v>2810775.8508000001</v>
      </c>
      <c r="L75" s="1907" t="s">
        <v>240</v>
      </c>
      <c r="M75" s="397"/>
    </row>
    <row r="76" spans="1:13" s="5" customFormat="1" ht="15.6" customHeight="1">
      <c r="A76" s="396"/>
      <c r="B76" s="845" t="s">
        <v>241</v>
      </c>
      <c r="C76" s="1906">
        <v>1020000</v>
      </c>
      <c r="D76" s="829">
        <v>5015223.55</v>
      </c>
      <c r="E76" s="1868">
        <f t="shared" si="5"/>
        <v>572514.10388127854</v>
      </c>
      <c r="F76" s="1906">
        <v>1021651</v>
      </c>
      <c r="G76" s="1869">
        <f t="shared" si="6"/>
        <v>56.038128860176187</v>
      </c>
      <c r="H76" s="1869">
        <f t="shared" si="7"/>
        <v>56.128833713850831</v>
      </c>
      <c r="I76" s="1867">
        <v>263476.20837000001</v>
      </c>
      <c r="J76" s="1869">
        <f t="shared" si="8"/>
        <v>5.253528696043869</v>
      </c>
      <c r="K76" s="1906">
        <v>4751747.3426800007</v>
      </c>
      <c r="L76" s="1907" t="s">
        <v>242</v>
      </c>
      <c r="M76" s="397"/>
    </row>
    <row r="77" spans="1:13" s="5" customFormat="1" ht="15.6" customHeight="1">
      <c r="A77" s="396"/>
      <c r="B77" s="845" t="s">
        <v>243</v>
      </c>
      <c r="C77" s="1906">
        <v>1020000</v>
      </c>
      <c r="D77" s="829">
        <v>5509086.7474170001</v>
      </c>
      <c r="E77" s="1868">
        <f t="shared" si="5"/>
        <v>628891.18121198635</v>
      </c>
      <c r="F77" s="1906">
        <v>1027239</v>
      </c>
      <c r="G77" s="1869">
        <f t="shared" si="6"/>
        <v>61.221505532012152</v>
      </c>
      <c r="H77" s="1869">
        <f t="shared" si="7"/>
        <v>61.655998158037875</v>
      </c>
      <c r="I77" s="1867">
        <v>246540.227625</v>
      </c>
      <c r="J77" s="1869">
        <f t="shared" si="8"/>
        <v>4.4751560272779018</v>
      </c>
      <c r="K77" s="1906">
        <v>5262546.5198170003</v>
      </c>
      <c r="L77" s="1907" t="s">
        <v>244</v>
      </c>
      <c r="M77" s="397"/>
    </row>
    <row r="78" spans="1:13" s="5" customFormat="1" ht="15.6" customHeight="1">
      <c r="A78" s="396"/>
      <c r="B78" s="1908" t="s">
        <v>245</v>
      </c>
      <c r="C78" s="1909">
        <f>SUM(C68:C77)</f>
        <v>6040000</v>
      </c>
      <c r="D78" s="1909">
        <f t="shared" ref="D78:F78" si="9">SUM(D68:D77)</f>
        <v>36223270.699417002</v>
      </c>
      <c r="E78" s="1909">
        <f t="shared" si="5"/>
        <v>4135076.563860388</v>
      </c>
      <c r="F78" s="1909">
        <f t="shared" si="9"/>
        <v>6092337</v>
      </c>
      <c r="G78" s="1911">
        <f t="shared" si="6"/>
        <v>67.873404965293091</v>
      </c>
      <c r="H78" s="1911">
        <f t="shared" si="7"/>
        <v>68.461532514244837</v>
      </c>
      <c r="I78" s="1909">
        <f t="shared" ref="I78:K78" si="10">SUM(I68:I77)</f>
        <v>1842375.2757690002</v>
      </c>
      <c r="J78" s="1911">
        <f t="shared" si="8"/>
        <v>5.0861648884694786</v>
      </c>
      <c r="K78" s="1909">
        <f t="shared" si="10"/>
        <v>34380895.425097004</v>
      </c>
      <c r="L78" s="1912" t="s">
        <v>2598</v>
      </c>
      <c r="M78" s="398"/>
    </row>
    <row r="79" spans="1:13" s="5" customFormat="1" ht="15.6" customHeight="1">
      <c r="A79" s="396"/>
      <c r="B79" s="845" t="s">
        <v>246</v>
      </c>
      <c r="C79" s="1906">
        <v>500000</v>
      </c>
      <c r="D79" s="829">
        <v>2685601</v>
      </c>
      <c r="E79" s="1868">
        <f t="shared" si="5"/>
        <v>306575.45662100456</v>
      </c>
      <c r="F79" s="1906">
        <v>541000</v>
      </c>
      <c r="G79" s="1869">
        <f t="shared" si="6"/>
        <v>56.668291427172747</v>
      </c>
      <c r="H79" s="1869">
        <f t="shared" si="7"/>
        <v>61.315091324200907</v>
      </c>
      <c r="I79" s="1867">
        <v>170178.53344</v>
      </c>
      <c r="J79" s="1869">
        <f t="shared" si="8"/>
        <v>6.3367020432298027</v>
      </c>
      <c r="K79" s="1906">
        <v>2515422.4661999997</v>
      </c>
      <c r="L79" s="1907" t="s">
        <v>2599</v>
      </c>
      <c r="M79" s="397"/>
    </row>
    <row r="80" spans="1:13" s="5" customFormat="1" ht="15.6" customHeight="1">
      <c r="A80" s="396"/>
      <c r="B80" s="845" t="s">
        <v>247</v>
      </c>
      <c r="C80" s="1906">
        <v>500000</v>
      </c>
      <c r="D80" s="829">
        <v>2715581</v>
      </c>
      <c r="E80" s="1868">
        <f t="shared" si="5"/>
        <v>309997.83105022827</v>
      </c>
      <c r="F80" s="1906">
        <v>533000</v>
      </c>
      <c r="G80" s="1869">
        <f t="shared" si="6"/>
        <v>58.160943911862717</v>
      </c>
      <c r="H80" s="1869">
        <f t="shared" si="7"/>
        <v>61.999566210045657</v>
      </c>
      <c r="I80" s="1867">
        <v>181729.59662999999</v>
      </c>
      <c r="J80" s="1869">
        <f t="shared" si="8"/>
        <v>6.6921073843866186</v>
      </c>
      <c r="K80" s="1906">
        <v>2533851.4034000002</v>
      </c>
      <c r="L80" s="1907" t="s">
        <v>248</v>
      </c>
      <c r="M80" s="397"/>
    </row>
    <row r="81" spans="1:13" s="5" customFormat="1" ht="15.6" customHeight="1">
      <c r="A81" s="396"/>
      <c r="B81" s="845" t="s">
        <v>249</v>
      </c>
      <c r="C81" s="1906">
        <v>500000</v>
      </c>
      <c r="D81" s="829">
        <v>2701696.25</v>
      </c>
      <c r="E81" s="1868">
        <f t="shared" si="5"/>
        <v>308412.81392694067</v>
      </c>
      <c r="F81" s="1906">
        <v>525000</v>
      </c>
      <c r="G81" s="1869">
        <f t="shared" si="6"/>
        <v>58.745297890845841</v>
      </c>
      <c r="H81" s="1869">
        <f t="shared" si="7"/>
        <v>61.682562785388129</v>
      </c>
      <c r="I81" s="1867">
        <v>140431.37166199999</v>
      </c>
      <c r="J81" s="1869">
        <f t="shared" si="8"/>
        <v>5.1978963831333731</v>
      </c>
      <c r="K81" s="1906">
        <v>2561264.87848</v>
      </c>
      <c r="L81" s="1907" t="s">
        <v>250</v>
      </c>
      <c r="M81" s="397"/>
    </row>
    <row r="82" spans="1:13" s="5" customFormat="1" ht="15.6" customHeight="1">
      <c r="A82" s="396"/>
      <c r="B82" s="845" t="s">
        <v>251</v>
      </c>
      <c r="C82" s="1906">
        <v>500000</v>
      </c>
      <c r="D82" s="829">
        <v>3207310.0090000001</v>
      </c>
      <c r="E82" s="1868">
        <f t="shared" si="5"/>
        <v>366131.27956621005</v>
      </c>
      <c r="F82" s="1906">
        <v>523608</v>
      </c>
      <c r="G82" s="1869">
        <f t="shared" si="6"/>
        <v>69.924691671290361</v>
      </c>
      <c r="H82" s="1869">
        <f t="shared" si="7"/>
        <v>73.226255913242014</v>
      </c>
      <c r="I82" s="1867">
        <v>151733.24752100001</v>
      </c>
      <c r="J82" s="1869">
        <f t="shared" si="8"/>
        <v>4.7308569204480664</v>
      </c>
      <c r="K82" s="1906">
        <v>3055576.7615</v>
      </c>
      <c r="L82" s="1907" t="s">
        <v>2600</v>
      </c>
      <c r="M82" s="397"/>
    </row>
    <row r="83" spans="1:13" s="5" customFormat="1" ht="15.6" customHeight="1">
      <c r="A83" s="396"/>
      <c r="B83" s="845" t="s">
        <v>252</v>
      </c>
      <c r="C83" s="1906">
        <v>500000</v>
      </c>
      <c r="D83" s="829">
        <v>3445943</v>
      </c>
      <c r="E83" s="1868">
        <f t="shared" si="5"/>
        <v>393372.48858447489</v>
      </c>
      <c r="F83" s="1906">
        <v>528000</v>
      </c>
      <c r="G83" s="1869">
        <f t="shared" si="6"/>
        <v>74.502365262211157</v>
      </c>
      <c r="H83" s="1869">
        <f t="shared" si="7"/>
        <v>78.674497716894976</v>
      </c>
      <c r="I83" s="1867">
        <v>171759.25602299999</v>
      </c>
      <c r="J83" s="1869">
        <f t="shared" si="8"/>
        <v>4.9843905143816949</v>
      </c>
      <c r="K83" s="1906">
        <v>3274183.7439999999</v>
      </c>
      <c r="L83" s="1907" t="s">
        <v>2601</v>
      </c>
      <c r="M83" s="397"/>
    </row>
    <row r="84" spans="1:13" s="5" customFormat="1" ht="15.6" customHeight="1">
      <c r="A84" s="396"/>
      <c r="B84" s="845" t="s">
        <v>253</v>
      </c>
      <c r="C84" s="1906">
        <v>500000</v>
      </c>
      <c r="D84" s="829">
        <v>3917983</v>
      </c>
      <c r="E84" s="1868">
        <f t="shared" si="5"/>
        <v>447258.33333333331</v>
      </c>
      <c r="F84" s="1906">
        <v>543000</v>
      </c>
      <c r="G84" s="1869">
        <f t="shared" si="6"/>
        <v>82.368017188459177</v>
      </c>
      <c r="H84" s="1869">
        <f t="shared" si="7"/>
        <v>89.451666666666668</v>
      </c>
      <c r="I84" s="1867">
        <v>195639.45305000001</v>
      </c>
      <c r="J84" s="1869">
        <f t="shared" si="8"/>
        <v>4.9933716672583834</v>
      </c>
      <c r="K84" s="1906">
        <v>3722343.5465899999</v>
      </c>
      <c r="L84" s="1907" t="s">
        <v>2602</v>
      </c>
      <c r="M84" s="397"/>
    </row>
    <row r="85" spans="1:13" s="5" customFormat="1" ht="15.6" customHeight="1">
      <c r="A85" s="400"/>
      <c r="B85" s="1521" t="s">
        <v>254</v>
      </c>
      <c r="C85" s="1916">
        <v>500000</v>
      </c>
      <c r="D85" s="1896">
        <v>3735120.122</v>
      </c>
      <c r="E85" s="1897">
        <f t="shared" si="5"/>
        <v>426383.57557077624</v>
      </c>
      <c r="F85" s="1916">
        <v>960496</v>
      </c>
      <c r="G85" s="1899">
        <f t="shared" si="6"/>
        <v>44.392019911668164</v>
      </c>
      <c r="H85" s="1899">
        <f t="shared" si="7"/>
        <v>85.276715114155238</v>
      </c>
      <c r="I85" s="1898">
        <v>198248.8124</v>
      </c>
      <c r="J85" s="1899">
        <f t="shared" si="8"/>
        <v>5.3076957614376825</v>
      </c>
      <c r="K85" s="1916">
        <v>3536871.3095999998</v>
      </c>
      <c r="L85" s="1917" t="s">
        <v>2603</v>
      </c>
      <c r="M85" s="401"/>
    </row>
    <row r="86" spans="1:13" s="143" customFormat="1" ht="9.9499999999999993" customHeight="1">
      <c r="A86" s="386"/>
      <c r="B86" s="386"/>
      <c r="C86" s="387"/>
      <c r="D86" s="387"/>
      <c r="E86" s="388"/>
      <c r="F86" s="387"/>
      <c r="G86" s="838"/>
      <c r="H86" s="838"/>
      <c r="I86" s="389"/>
      <c r="J86" s="838"/>
      <c r="K86" s="389"/>
    </row>
    <row r="87" spans="1:13" s="143" customFormat="1" ht="13.5" customHeight="1">
      <c r="A87" s="2166">
        <v>32</v>
      </c>
      <c r="B87" s="2166"/>
      <c r="C87" s="387"/>
      <c r="D87" s="387"/>
      <c r="E87" s="388"/>
      <c r="F87" s="387"/>
      <c r="G87" s="838"/>
      <c r="H87" s="838"/>
      <c r="I87" s="389"/>
      <c r="J87" s="838"/>
      <c r="K87" s="389"/>
      <c r="L87" s="405">
        <v>33</v>
      </c>
      <c r="M87" s="146"/>
    </row>
    <row r="88" spans="1:13" s="371" customFormat="1" ht="31.5">
      <c r="A88" s="150" t="s">
        <v>2604</v>
      </c>
      <c r="B88" s="150"/>
      <c r="C88" s="368"/>
      <c r="D88" s="368"/>
      <c r="E88" s="367"/>
      <c r="F88" s="368"/>
      <c r="G88" s="1844"/>
      <c r="H88" s="1844"/>
      <c r="I88" s="369"/>
      <c r="J88" s="1844"/>
      <c r="K88" s="369"/>
      <c r="L88" s="370"/>
    </row>
    <row r="89" spans="1:13" ht="21" customHeight="1">
      <c r="A89" s="1845"/>
      <c r="B89" s="1845" t="s">
        <v>2556</v>
      </c>
      <c r="C89" s="1846"/>
      <c r="D89" s="1846"/>
      <c r="E89" s="1847"/>
      <c r="F89" s="1846"/>
      <c r="G89" s="1848"/>
      <c r="H89" s="1848"/>
      <c r="I89" s="372"/>
      <c r="J89" s="1849"/>
      <c r="K89" s="372"/>
      <c r="L89" s="2141" t="s">
        <v>2557</v>
      </c>
      <c r="M89" s="2141"/>
    </row>
    <row r="90" spans="1:13" ht="24.75" customHeight="1">
      <c r="A90" s="2142" t="s">
        <v>2605</v>
      </c>
      <c r="B90" s="2143"/>
      <c r="C90" s="1902" t="s">
        <v>2559</v>
      </c>
      <c r="D90" s="1902" t="s">
        <v>2560</v>
      </c>
      <c r="E90" s="1902" t="s">
        <v>2561</v>
      </c>
      <c r="F90" s="1902" t="s">
        <v>2562</v>
      </c>
      <c r="G90" s="1918" t="s">
        <v>2563</v>
      </c>
      <c r="H90" s="1903" t="s">
        <v>2564</v>
      </c>
      <c r="I90" s="1902" t="s">
        <v>2565</v>
      </c>
      <c r="J90" s="1918" t="s">
        <v>2566</v>
      </c>
      <c r="K90" s="2146" t="s">
        <v>2567</v>
      </c>
      <c r="L90" s="2148" t="s">
        <v>2568</v>
      </c>
      <c r="M90" s="2149"/>
    </row>
    <row r="91" spans="1:13" ht="24.75" customHeight="1">
      <c r="A91" s="2144"/>
      <c r="B91" s="2145"/>
      <c r="C91" s="1857" t="s">
        <v>2497</v>
      </c>
      <c r="D91" s="1857" t="s">
        <v>2498</v>
      </c>
      <c r="E91" s="1857" t="s">
        <v>2499</v>
      </c>
      <c r="F91" s="1857" t="s">
        <v>2500</v>
      </c>
      <c r="G91" s="1919" t="s">
        <v>2501</v>
      </c>
      <c r="H91" s="1919" t="s">
        <v>2502</v>
      </c>
      <c r="I91" s="1857" t="s">
        <v>2503</v>
      </c>
      <c r="J91" s="1919" t="s">
        <v>2504</v>
      </c>
      <c r="K91" s="2147"/>
      <c r="L91" s="2150"/>
      <c r="M91" s="2151"/>
    </row>
    <row r="92" spans="1:13" s="5" customFormat="1" ht="15.6" customHeight="1">
      <c r="A92" s="396"/>
      <c r="B92" s="845" t="s">
        <v>255</v>
      </c>
      <c r="C92" s="1906">
        <v>500000</v>
      </c>
      <c r="D92" s="829">
        <v>3194124.9219999998</v>
      </c>
      <c r="E92" s="1868">
        <f t="shared" ref="E92:E127" si="11">D92/8760*1000</f>
        <v>364626.13264840178</v>
      </c>
      <c r="F92" s="1906">
        <v>551551</v>
      </c>
      <c r="G92" s="1869">
        <f t="shared" ref="G92:G127" si="12">E92/F92*100</f>
        <v>66.109232446029793</v>
      </c>
      <c r="H92" s="1869">
        <f t="shared" ref="H92:H127" si="13">E92/C92*100</f>
        <v>72.925226529680359</v>
      </c>
      <c r="I92" s="1867">
        <v>155735.75</v>
      </c>
      <c r="J92" s="1869">
        <f t="shared" ref="J92:J127" si="14">I92/D92*100</f>
        <v>4.8756937753857841</v>
      </c>
      <c r="K92" s="1906">
        <v>3038389.1724</v>
      </c>
      <c r="L92" s="649" t="s">
        <v>2606</v>
      </c>
      <c r="M92" s="397"/>
    </row>
    <row r="93" spans="1:13" s="5" customFormat="1" ht="15.6" customHeight="1">
      <c r="A93" s="396"/>
      <c r="B93" s="1908" t="s">
        <v>256</v>
      </c>
      <c r="C93" s="1909">
        <f>SUM(C79:C85)+C92</f>
        <v>4000000</v>
      </c>
      <c r="D93" s="1909">
        <f t="shared" ref="D93:F93" si="15">SUM(D79:D85)+D92</f>
        <v>25603359.302999999</v>
      </c>
      <c r="E93" s="1909">
        <f t="shared" si="11"/>
        <v>2922757.9113013698</v>
      </c>
      <c r="F93" s="1909">
        <f t="shared" si="15"/>
        <v>4705655</v>
      </c>
      <c r="G93" s="1911">
        <f t="shared" si="12"/>
        <v>62.111606382137438</v>
      </c>
      <c r="H93" s="1911">
        <f t="shared" si="13"/>
        <v>73.068947782534238</v>
      </c>
      <c r="I93" s="1909">
        <f t="shared" ref="I93:K93" si="16">SUM(I79:I85)+I92</f>
        <v>1365456.020726</v>
      </c>
      <c r="J93" s="1911">
        <f t="shared" si="14"/>
        <v>5.3331127551141559</v>
      </c>
      <c r="K93" s="1909">
        <f t="shared" si="16"/>
        <v>24237903.282170001</v>
      </c>
      <c r="L93" s="1912" t="s">
        <v>2607</v>
      </c>
      <c r="M93" s="398"/>
    </row>
    <row r="94" spans="1:13" s="5" customFormat="1" ht="15.6" customHeight="1">
      <c r="A94" s="396"/>
      <c r="B94" s="845" t="s">
        <v>257</v>
      </c>
      <c r="C94" s="1906">
        <v>1022000</v>
      </c>
      <c r="D94" s="829">
        <v>6437053.8499999996</v>
      </c>
      <c r="E94" s="1868">
        <f t="shared" si="11"/>
        <v>734823.49885844742</v>
      </c>
      <c r="F94" s="1906">
        <v>1086795</v>
      </c>
      <c r="G94" s="1869">
        <f t="shared" si="12"/>
        <v>67.613809307040185</v>
      </c>
      <c r="H94" s="1869">
        <f t="shared" si="13"/>
        <v>71.900538048771764</v>
      </c>
      <c r="I94" s="1867">
        <v>417721.96944900003</v>
      </c>
      <c r="J94" s="1869">
        <f t="shared" si="14"/>
        <v>6.4893347047112249</v>
      </c>
      <c r="K94" s="1906">
        <v>6019331.8803009996</v>
      </c>
      <c r="L94" s="649" t="s">
        <v>2608</v>
      </c>
      <c r="M94" s="397"/>
    </row>
    <row r="95" spans="1:13" s="5" customFormat="1" ht="15.6" customHeight="1">
      <c r="A95" s="396"/>
      <c r="B95" s="845" t="s">
        <v>258</v>
      </c>
      <c r="C95" s="1906">
        <v>1022000</v>
      </c>
      <c r="D95" s="829">
        <v>4869843.1380000003</v>
      </c>
      <c r="E95" s="1868">
        <f t="shared" si="11"/>
        <v>555918.16643835616</v>
      </c>
      <c r="F95" s="1906">
        <v>1080773</v>
      </c>
      <c r="G95" s="1869">
        <f t="shared" si="12"/>
        <v>51.437088679894494</v>
      </c>
      <c r="H95" s="1869">
        <f t="shared" si="13"/>
        <v>54.395123917647368</v>
      </c>
      <c r="I95" s="1867">
        <v>322953.38283999998</v>
      </c>
      <c r="J95" s="1869">
        <f t="shared" si="14"/>
        <v>6.6316999067167899</v>
      </c>
      <c r="K95" s="1906">
        <v>4546889.7551999995</v>
      </c>
      <c r="L95" s="649" t="s">
        <v>2609</v>
      </c>
      <c r="M95" s="397"/>
    </row>
    <row r="96" spans="1:13" s="5" customFormat="1" ht="15.6" customHeight="1">
      <c r="A96" s="396"/>
      <c r="B96" s="1908" t="s">
        <v>259</v>
      </c>
      <c r="C96" s="1909">
        <f>C94+C95</f>
        <v>2044000</v>
      </c>
      <c r="D96" s="1909">
        <f t="shared" ref="D96:F96" si="17">D94+D95</f>
        <v>11306896.988</v>
      </c>
      <c r="E96" s="1909">
        <f t="shared" si="11"/>
        <v>1290741.6652968037</v>
      </c>
      <c r="F96" s="1909">
        <f t="shared" si="17"/>
        <v>2167568</v>
      </c>
      <c r="G96" s="1911">
        <f t="shared" si="12"/>
        <v>59.547920309619059</v>
      </c>
      <c r="H96" s="1911">
        <f t="shared" si="13"/>
        <v>63.147830983209573</v>
      </c>
      <c r="I96" s="1909">
        <f t="shared" ref="I96" si="18">I94+I95</f>
        <v>740675.35228900006</v>
      </c>
      <c r="J96" s="1911">
        <f t="shared" si="14"/>
        <v>6.5506509263777515</v>
      </c>
      <c r="K96" s="1909">
        <f t="shared" ref="K96" si="19">K94+K95</f>
        <v>10566221.635500999</v>
      </c>
      <c r="L96" s="1912" t="s">
        <v>2610</v>
      </c>
      <c r="M96" s="398"/>
    </row>
    <row r="97" spans="1:13" s="5" customFormat="1" ht="15.6" customHeight="1">
      <c r="A97" s="396"/>
      <c r="B97" s="845" t="s">
        <v>260</v>
      </c>
      <c r="C97" s="1906">
        <v>560000</v>
      </c>
      <c r="D97" s="829">
        <v>2954264.004346</v>
      </c>
      <c r="E97" s="1868">
        <f t="shared" si="11"/>
        <v>337244.74935456621</v>
      </c>
      <c r="F97" s="1906">
        <v>635000</v>
      </c>
      <c r="G97" s="1869">
        <f t="shared" si="12"/>
        <v>53.109409347175784</v>
      </c>
      <c r="H97" s="1869">
        <f t="shared" si="13"/>
        <v>60.22227667045825</v>
      </c>
      <c r="I97" s="1867">
        <v>172437.86331000002</v>
      </c>
      <c r="J97" s="1869">
        <f t="shared" si="14"/>
        <v>5.8369144753592668</v>
      </c>
      <c r="K97" s="1906">
        <v>2781826.1410460002</v>
      </c>
      <c r="L97" s="649" t="s">
        <v>2611</v>
      </c>
      <c r="M97" s="397"/>
    </row>
    <row r="98" spans="1:13" s="5" customFormat="1" ht="15.6" customHeight="1">
      <c r="A98" s="396"/>
      <c r="B98" s="845" t="s">
        <v>261</v>
      </c>
      <c r="C98" s="1906">
        <v>560000</v>
      </c>
      <c r="D98" s="829">
        <v>3053477</v>
      </c>
      <c r="E98" s="1868">
        <f t="shared" si="11"/>
        <v>348570.43378995435</v>
      </c>
      <c r="F98" s="1906">
        <v>660000</v>
      </c>
      <c r="G98" s="1869">
        <f t="shared" si="12"/>
        <v>52.813702089387029</v>
      </c>
      <c r="H98" s="1869">
        <f t="shared" si="13"/>
        <v>62.244720319634709</v>
      </c>
      <c r="I98" s="1867">
        <v>195079.64169999998</v>
      </c>
      <c r="J98" s="1869">
        <f t="shared" si="14"/>
        <v>6.3887706277139138</v>
      </c>
      <c r="K98" s="1906">
        <v>2858397.3584000003</v>
      </c>
      <c r="L98" s="649" t="s">
        <v>262</v>
      </c>
      <c r="M98" s="397"/>
    </row>
    <row r="99" spans="1:13" s="5" customFormat="1" ht="15.6" customHeight="1">
      <c r="A99" s="396"/>
      <c r="B99" s="845" t="s">
        <v>263</v>
      </c>
      <c r="C99" s="1906">
        <v>560000</v>
      </c>
      <c r="D99" s="829">
        <v>4610675</v>
      </c>
      <c r="E99" s="1868">
        <f t="shared" si="11"/>
        <v>526332.76255707769</v>
      </c>
      <c r="F99" s="1906">
        <v>638000</v>
      </c>
      <c r="G99" s="1869">
        <f t="shared" si="12"/>
        <v>82.497298206438501</v>
      </c>
      <c r="H99" s="1869">
        <f t="shared" si="13"/>
        <v>93.98799331376388</v>
      </c>
      <c r="I99" s="1867">
        <v>250217.70036000002</v>
      </c>
      <c r="J99" s="1869">
        <f t="shared" si="14"/>
        <v>5.4269212286704231</v>
      </c>
      <c r="K99" s="1906">
        <v>4360457.2996000005</v>
      </c>
      <c r="L99" s="649" t="s">
        <v>264</v>
      </c>
      <c r="M99" s="397"/>
    </row>
    <row r="100" spans="1:13" s="5" customFormat="1" ht="15.6" customHeight="1">
      <c r="A100" s="396"/>
      <c r="B100" s="845" t="s">
        <v>265</v>
      </c>
      <c r="C100" s="1906">
        <v>560000</v>
      </c>
      <c r="D100" s="829">
        <v>3635706</v>
      </c>
      <c r="E100" s="1868">
        <f t="shared" si="11"/>
        <v>415034.9315068493</v>
      </c>
      <c r="F100" s="1906">
        <v>593000</v>
      </c>
      <c r="G100" s="1869">
        <f t="shared" si="12"/>
        <v>69.989027235556378</v>
      </c>
      <c r="H100" s="1869">
        <f t="shared" si="13"/>
        <v>74.113380626223091</v>
      </c>
      <c r="I100" s="1867">
        <v>189795.55665000001</v>
      </c>
      <c r="J100" s="1869">
        <f t="shared" si="14"/>
        <v>5.2203219030911745</v>
      </c>
      <c r="K100" s="1906">
        <v>3445910.4431999996</v>
      </c>
      <c r="L100" s="649" t="s">
        <v>266</v>
      </c>
      <c r="M100" s="397"/>
    </row>
    <row r="101" spans="1:13" s="5" customFormat="1" ht="15.6" customHeight="1">
      <c r="A101" s="396"/>
      <c r="B101" s="845" t="s">
        <v>267</v>
      </c>
      <c r="C101" s="1906">
        <v>500000</v>
      </c>
      <c r="D101" s="829">
        <v>3363247</v>
      </c>
      <c r="E101" s="1868">
        <f t="shared" si="11"/>
        <v>383932.30593607307</v>
      </c>
      <c r="F101" s="1906">
        <v>508000</v>
      </c>
      <c r="G101" s="1869">
        <f t="shared" si="12"/>
        <v>75.577225577967141</v>
      </c>
      <c r="H101" s="1869">
        <f t="shared" si="13"/>
        <v>76.786461187214613</v>
      </c>
      <c r="I101" s="1867">
        <v>145933.44216000001</v>
      </c>
      <c r="J101" s="1869">
        <f t="shared" si="14"/>
        <v>4.3390640699300409</v>
      </c>
      <c r="K101" s="1906">
        <v>3217313.5578800002</v>
      </c>
      <c r="L101" s="649" t="s">
        <v>268</v>
      </c>
      <c r="M101" s="397"/>
    </row>
    <row r="102" spans="1:13" s="5" customFormat="1" ht="15.6" customHeight="1">
      <c r="A102" s="396"/>
      <c r="B102" s="845" t="s">
        <v>269</v>
      </c>
      <c r="C102" s="1906">
        <v>500000</v>
      </c>
      <c r="D102" s="829">
        <v>3831245</v>
      </c>
      <c r="E102" s="1868">
        <f t="shared" si="11"/>
        <v>437356.73515981733</v>
      </c>
      <c r="F102" s="1906">
        <v>509000</v>
      </c>
      <c r="G102" s="1869">
        <f t="shared" si="12"/>
        <v>85.924702388962146</v>
      </c>
      <c r="H102" s="1869">
        <f t="shared" si="13"/>
        <v>87.471347031963461</v>
      </c>
      <c r="I102" s="1867">
        <v>165884.50528000001</v>
      </c>
      <c r="J102" s="1869">
        <f t="shared" si="14"/>
        <v>4.3297806660759104</v>
      </c>
      <c r="K102" s="1906">
        <v>3665360.4948</v>
      </c>
      <c r="L102" s="649" t="s">
        <v>270</v>
      </c>
      <c r="M102" s="397"/>
    </row>
    <row r="103" spans="1:13" s="5" customFormat="1" ht="15.6" customHeight="1">
      <c r="A103" s="396"/>
      <c r="B103" s="1908" t="s">
        <v>271</v>
      </c>
      <c r="C103" s="1909">
        <f>SUM(C97:C102)</f>
        <v>3240000</v>
      </c>
      <c r="D103" s="1909">
        <f t="shared" ref="D103" si="20">SUM(D97:D102)</f>
        <v>21448614.004345998</v>
      </c>
      <c r="E103" s="1909">
        <f t="shared" si="11"/>
        <v>2448471.9183043377</v>
      </c>
      <c r="F103" s="1909">
        <f>SUM(F97:F102)</f>
        <v>3543000</v>
      </c>
      <c r="G103" s="1911">
        <f t="shared" si="12"/>
        <v>69.107307883272313</v>
      </c>
      <c r="H103" s="1911">
        <f t="shared" si="13"/>
        <v>75.570120935319068</v>
      </c>
      <c r="I103" s="1909">
        <f>SUM(I97:I102)</f>
        <v>1119348.70946</v>
      </c>
      <c r="J103" s="1911">
        <f t="shared" si="14"/>
        <v>5.2187461121412948</v>
      </c>
      <c r="K103" s="1909">
        <f>SUM(K97:K102)</f>
        <v>20329265.294926003</v>
      </c>
      <c r="L103" s="1912" t="s">
        <v>2612</v>
      </c>
      <c r="M103" s="398"/>
    </row>
    <row r="104" spans="1:13" s="5" customFormat="1" ht="15.6" customHeight="1">
      <c r="A104" s="396"/>
      <c r="B104" s="845" t="s">
        <v>272</v>
      </c>
      <c r="C104" s="1906">
        <v>1019024</v>
      </c>
      <c r="D104" s="829">
        <v>5980952.2309999997</v>
      </c>
      <c r="E104" s="1868">
        <f t="shared" si="11"/>
        <v>682757.10399543378</v>
      </c>
      <c r="F104" s="1906">
        <v>1105761</v>
      </c>
      <c r="G104" s="1869">
        <f t="shared" si="12"/>
        <v>61.745449875283519</v>
      </c>
      <c r="H104" s="1869">
        <f t="shared" si="13"/>
        <v>67.001081819018367</v>
      </c>
      <c r="I104" s="1867">
        <v>316482.151977</v>
      </c>
      <c r="J104" s="1869">
        <f t="shared" si="14"/>
        <v>5.2915010813267269</v>
      </c>
      <c r="K104" s="1906">
        <v>5664470.0793000003</v>
      </c>
      <c r="L104" s="649" t="s">
        <v>2613</v>
      </c>
      <c r="M104" s="397"/>
    </row>
    <row r="105" spans="1:13" s="5" customFormat="1" ht="15.6" customHeight="1">
      <c r="A105" s="396"/>
      <c r="B105" s="845" t="s">
        <v>273</v>
      </c>
      <c r="C105" s="1906">
        <v>925989</v>
      </c>
      <c r="D105" s="829">
        <v>5292898.9893999994</v>
      </c>
      <c r="E105" s="1868">
        <f t="shared" si="11"/>
        <v>604212.21340182633</v>
      </c>
      <c r="F105" s="1906">
        <v>1077756</v>
      </c>
      <c r="G105" s="1869">
        <f t="shared" si="12"/>
        <v>56.06205981704823</v>
      </c>
      <c r="H105" s="1869">
        <f t="shared" si="13"/>
        <v>65.250474185095754</v>
      </c>
      <c r="I105" s="1867">
        <v>301610.23554100003</v>
      </c>
      <c r="J105" s="1869">
        <f t="shared" si="14"/>
        <v>5.6983939452657193</v>
      </c>
      <c r="K105" s="1906">
        <v>4991288.7533999998</v>
      </c>
      <c r="L105" s="649" t="s">
        <v>274</v>
      </c>
      <c r="M105" s="397"/>
    </row>
    <row r="106" spans="1:13" s="5" customFormat="1" ht="15.6" customHeight="1">
      <c r="A106" s="396"/>
      <c r="B106" s="1908" t="s">
        <v>275</v>
      </c>
      <c r="C106" s="1909">
        <f>C104+C105</f>
        <v>1945013</v>
      </c>
      <c r="D106" s="1909">
        <f t="shared" ref="D106" si="21">D104+D105</f>
        <v>11273851.220399998</v>
      </c>
      <c r="E106" s="1909">
        <f t="shared" si="11"/>
        <v>1286969.3173972601</v>
      </c>
      <c r="F106" s="1909">
        <f t="shared" ref="F106" si="22">F104+F105</f>
        <v>2183517</v>
      </c>
      <c r="G106" s="1911">
        <f t="shared" si="12"/>
        <v>58.94020139972622</v>
      </c>
      <c r="H106" s="1911">
        <f t="shared" si="13"/>
        <v>66.167646046440836</v>
      </c>
      <c r="I106" s="1909">
        <f t="shared" ref="I106" si="23">I104+I105</f>
        <v>618092.38751800009</v>
      </c>
      <c r="J106" s="1911">
        <f t="shared" si="14"/>
        <v>5.4825309952606416</v>
      </c>
      <c r="K106" s="1909">
        <f t="shared" ref="K106" si="24">K104+K105</f>
        <v>10655758.832699999</v>
      </c>
      <c r="L106" s="1912" t="s">
        <v>2614</v>
      </c>
      <c r="M106" s="398"/>
    </row>
    <row r="107" spans="1:13" s="5" customFormat="1" ht="15.6" customHeight="1">
      <c r="A107" s="396"/>
      <c r="B107" s="845" t="s">
        <v>276</v>
      </c>
      <c r="C107" s="1906">
        <v>340000</v>
      </c>
      <c r="D107" s="829">
        <v>2189246</v>
      </c>
      <c r="E107" s="1868">
        <f t="shared" si="11"/>
        <v>249913.92694063927</v>
      </c>
      <c r="F107" s="1906">
        <v>353000</v>
      </c>
      <c r="G107" s="1869">
        <f t="shared" si="12"/>
        <v>70.797146442107433</v>
      </c>
      <c r="H107" s="1869">
        <f t="shared" si="13"/>
        <v>73.504096159011539</v>
      </c>
      <c r="I107" s="1867">
        <v>230288.36794</v>
      </c>
      <c r="J107" s="1869">
        <f t="shared" si="14"/>
        <v>10.519072225780016</v>
      </c>
      <c r="K107" s="1906">
        <v>1958835.7685799999</v>
      </c>
      <c r="L107" s="649" t="s">
        <v>2615</v>
      </c>
      <c r="M107" s="397"/>
    </row>
    <row r="108" spans="1:13" s="5" customFormat="1" ht="15.6" customHeight="1">
      <c r="A108" s="396"/>
      <c r="B108" s="845" t="s">
        <v>277</v>
      </c>
      <c r="C108" s="1906">
        <v>328600</v>
      </c>
      <c r="D108" s="829">
        <v>2412196</v>
      </c>
      <c r="E108" s="1868">
        <f t="shared" si="11"/>
        <v>275364.84018264839</v>
      </c>
      <c r="F108" s="1906">
        <v>336000</v>
      </c>
      <c r="G108" s="1869">
        <f t="shared" si="12"/>
        <v>81.953821482931062</v>
      </c>
      <c r="H108" s="1869">
        <f t="shared" si="13"/>
        <v>83.799403585711616</v>
      </c>
      <c r="I108" s="1867">
        <v>261776.93656</v>
      </c>
      <c r="J108" s="1869">
        <f t="shared" si="14"/>
        <v>10.852224966793743</v>
      </c>
      <c r="K108" s="1906">
        <v>2149644.7416599998</v>
      </c>
      <c r="L108" s="649" t="s">
        <v>278</v>
      </c>
      <c r="M108" s="397"/>
    </row>
    <row r="109" spans="1:13" s="5" customFormat="1" ht="15.6" customHeight="1">
      <c r="A109" s="396"/>
      <c r="B109" s="1908" t="s">
        <v>279</v>
      </c>
      <c r="C109" s="1909">
        <f>C107+C108</f>
        <v>668600</v>
      </c>
      <c r="D109" s="1909">
        <f t="shared" ref="D109" si="25">D107+D108</f>
        <v>4601442</v>
      </c>
      <c r="E109" s="1909">
        <f t="shared" si="11"/>
        <v>525278.76712328766</v>
      </c>
      <c r="F109" s="1909">
        <f t="shared" ref="F109" si="26">F107+F108</f>
        <v>689000</v>
      </c>
      <c r="G109" s="1911">
        <f t="shared" si="12"/>
        <v>76.237847187705029</v>
      </c>
      <c r="H109" s="1911">
        <f t="shared" si="13"/>
        <v>78.563979527862344</v>
      </c>
      <c r="I109" s="1909">
        <f t="shared" ref="I109" si="27">I107+I108</f>
        <v>492065.30449999997</v>
      </c>
      <c r="J109" s="1911">
        <f t="shared" si="14"/>
        <v>10.693719588337743</v>
      </c>
      <c r="K109" s="1909">
        <f t="shared" ref="K109" si="28">K107+K108</f>
        <v>4108480.5102399997</v>
      </c>
      <c r="L109" s="1912" t="s">
        <v>2616</v>
      </c>
      <c r="M109" s="398"/>
    </row>
    <row r="110" spans="1:13" s="5" customFormat="1" ht="15.6" customHeight="1">
      <c r="A110" s="396"/>
      <c r="B110" s="845" t="s">
        <v>280</v>
      </c>
      <c r="C110" s="1906">
        <v>800000</v>
      </c>
      <c r="D110" s="829">
        <v>5704614</v>
      </c>
      <c r="E110" s="1868">
        <f t="shared" si="11"/>
        <v>651211.64383561641</v>
      </c>
      <c r="F110" s="1906">
        <v>822056</v>
      </c>
      <c r="G110" s="1869">
        <f t="shared" si="12"/>
        <v>79.217430909283109</v>
      </c>
      <c r="H110" s="1869">
        <f t="shared" si="13"/>
        <v>81.401455479452054</v>
      </c>
      <c r="I110" s="1867">
        <v>288280.89088000002</v>
      </c>
      <c r="J110" s="1869">
        <f t="shared" si="14"/>
        <v>5.0534688390835916</v>
      </c>
      <c r="K110" s="1906">
        <v>5416333.1091999998</v>
      </c>
      <c r="L110" s="649" t="s">
        <v>2617</v>
      </c>
      <c r="M110" s="397"/>
    </row>
    <row r="111" spans="1:13" s="5" customFormat="1" ht="15.6" customHeight="1">
      <c r="A111" s="396"/>
      <c r="B111" s="845" t="s">
        <v>281</v>
      </c>
      <c r="C111" s="1906">
        <v>800000</v>
      </c>
      <c r="D111" s="829">
        <v>6212898</v>
      </c>
      <c r="E111" s="1868">
        <f t="shared" si="11"/>
        <v>709234.93150684936</v>
      </c>
      <c r="F111" s="1906">
        <v>807001</v>
      </c>
      <c r="G111" s="1869">
        <f t="shared" si="12"/>
        <v>87.885260551950907</v>
      </c>
      <c r="H111" s="1869">
        <f t="shared" si="13"/>
        <v>88.654366438356163</v>
      </c>
      <c r="I111" s="1867">
        <v>309036.10861</v>
      </c>
      <c r="J111" s="1869">
        <f t="shared" si="14"/>
        <v>4.9741056204367107</v>
      </c>
      <c r="K111" s="1906">
        <v>5903861.8914999999</v>
      </c>
      <c r="L111" s="649" t="s">
        <v>282</v>
      </c>
      <c r="M111" s="397"/>
    </row>
    <row r="112" spans="1:13" s="5" customFormat="1" ht="15.6" customHeight="1">
      <c r="A112" s="396"/>
      <c r="B112" s="845" t="s">
        <v>283</v>
      </c>
      <c r="C112" s="1906">
        <v>870000</v>
      </c>
      <c r="D112" s="829">
        <v>6801391.0889999997</v>
      </c>
      <c r="E112" s="1868">
        <f t="shared" si="11"/>
        <v>776414.50787671225</v>
      </c>
      <c r="F112" s="1906">
        <v>918135</v>
      </c>
      <c r="G112" s="1869">
        <f t="shared" si="12"/>
        <v>84.564307849794659</v>
      </c>
      <c r="H112" s="1869">
        <f t="shared" si="13"/>
        <v>89.24304688238071</v>
      </c>
      <c r="I112" s="1867">
        <v>331169.90487999999</v>
      </c>
      <c r="J112" s="1869">
        <f t="shared" si="14"/>
        <v>4.8691495687640494</v>
      </c>
      <c r="K112" s="1906">
        <v>6470221.1842</v>
      </c>
      <c r="L112" s="649" t="s">
        <v>284</v>
      </c>
      <c r="M112" s="397"/>
    </row>
    <row r="113" spans="1:13" s="5" customFormat="1" ht="15.6" customHeight="1">
      <c r="A113" s="396"/>
      <c r="B113" s="845" t="s">
        <v>285</v>
      </c>
      <c r="C113" s="1906">
        <v>870000</v>
      </c>
      <c r="D113" s="829">
        <v>6067020.3689999999</v>
      </c>
      <c r="E113" s="1868">
        <f t="shared" si="11"/>
        <v>692582.23390410957</v>
      </c>
      <c r="F113" s="1906">
        <v>935689</v>
      </c>
      <c r="G113" s="1869">
        <f t="shared" si="12"/>
        <v>74.018422136426693</v>
      </c>
      <c r="H113" s="1869">
        <f t="shared" si="13"/>
        <v>79.607153322311447</v>
      </c>
      <c r="I113" s="1867">
        <v>293998.02265300002</v>
      </c>
      <c r="J113" s="1869">
        <f t="shared" si="14"/>
        <v>4.8458387276101789</v>
      </c>
      <c r="K113" s="1906">
        <v>5773022.3463999992</v>
      </c>
      <c r="L113" s="649" t="s">
        <v>286</v>
      </c>
      <c r="M113" s="397"/>
    </row>
    <row r="114" spans="1:13" s="5" customFormat="1" ht="15.6" customHeight="1">
      <c r="A114" s="396"/>
      <c r="B114" s="845" t="s">
        <v>287</v>
      </c>
      <c r="C114" s="1906">
        <v>870000</v>
      </c>
      <c r="D114" s="829">
        <v>6701687</v>
      </c>
      <c r="E114" s="1868">
        <f t="shared" si="11"/>
        <v>765032.76255707757</v>
      </c>
      <c r="F114" s="1906">
        <v>912700</v>
      </c>
      <c r="G114" s="1869">
        <f t="shared" si="12"/>
        <v>83.820835165670815</v>
      </c>
      <c r="H114" s="1869">
        <f t="shared" si="13"/>
        <v>87.934800293916965</v>
      </c>
      <c r="I114" s="1867">
        <v>383339.93768999999</v>
      </c>
      <c r="J114" s="1869">
        <f t="shared" si="14"/>
        <v>5.7200513496079424</v>
      </c>
      <c r="K114" s="1906">
        <v>6316300.6948999995</v>
      </c>
      <c r="L114" s="649" t="s">
        <v>288</v>
      </c>
      <c r="M114" s="397"/>
    </row>
    <row r="115" spans="1:13" s="5" customFormat="1" ht="15.6" customHeight="1">
      <c r="A115" s="396"/>
      <c r="B115" s="845" t="s">
        <v>289</v>
      </c>
      <c r="C115" s="1906">
        <v>870000</v>
      </c>
      <c r="D115" s="829">
        <v>6725288</v>
      </c>
      <c r="E115" s="1868">
        <f t="shared" si="11"/>
        <v>767726.94063926942</v>
      </c>
      <c r="F115" s="1906">
        <v>913274</v>
      </c>
      <c r="G115" s="1869">
        <f t="shared" si="12"/>
        <v>84.063155267670979</v>
      </c>
      <c r="H115" s="1869">
        <f t="shared" si="13"/>
        <v>88.244475935548209</v>
      </c>
      <c r="I115" s="1867">
        <v>389548.00119800004</v>
      </c>
      <c r="J115" s="1869">
        <f t="shared" si="14"/>
        <v>5.7922872774816492</v>
      </c>
      <c r="K115" s="1906">
        <v>6332152.1928000003</v>
      </c>
      <c r="L115" s="649" t="s">
        <v>290</v>
      </c>
      <c r="M115" s="397"/>
    </row>
    <row r="116" spans="1:13" s="5" customFormat="1" ht="15.6" customHeight="1">
      <c r="A116" s="396"/>
      <c r="B116" s="1908" t="s">
        <v>291</v>
      </c>
      <c r="C116" s="1909">
        <f>SUM(C110:C115)</f>
        <v>5080000</v>
      </c>
      <c r="D116" s="1909">
        <f t="shared" ref="D116" si="29">SUM(D110:D115)</f>
        <v>38212898.458000004</v>
      </c>
      <c r="E116" s="1909">
        <f t="shared" si="11"/>
        <v>4362203.020319635</v>
      </c>
      <c r="F116" s="1909">
        <f>SUM(F110:F115)</f>
        <v>5308855</v>
      </c>
      <c r="G116" s="1911">
        <f t="shared" si="12"/>
        <v>82.168434065719168</v>
      </c>
      <c r="H116" s="1911">
        <f t="shared" si="13"/>
        <v>85.87013819526841</v>
      </c>
      <c r="I116" s="1909">
        <f>SUM(I110:I115)</f>
        <v>1995372.8659110002</v>
      </c>
      <c r="J116" s="1911">
        <f t="shared" si="14"/>
        <v>5.2217260308168578</v>
      </c>
      <c r="K116" s="1909">
        <f>SUM(K110:K115)</f>
        <v>36211891.419</v>
      </c>
      <c r="L116" s="1912" t="s">
        <v>2618</v>
      </c>
      <c r="M116" s="398"/>
    </row>
    <row r="117" spans="1:13" s="5" customFormat="1" ht="15.6" customHeight="1">
      <c r="A117" s="396"/>
      <c r="B117" s="845" t="s">
        <v>292</v>
      </c>
      <c r="C117" s="1906">
        <v>500000</v>
      </c>
      <c r="D117" s="829">
        <v>3755288.0603</v>
      </c>
      <c r="E117" s="1868">
        <f t="shared" si="11"/>
        <v>428685.85163242009</v>
      </c>
      <c r="F117" s="1906">
        <v>508000</v>
      </c>
      <c r="G117" s="1869">
        <f t="shared" si="12"/>
        <v>84.386978667799227</v>
      </c>
      <c r="H117" s="1869">
        <f t="shared" si="13"/>
        <v>85.737170326484019</v>
      </c>
      <c r="I117" s="1867">
        <v>189287.69785</v>
      </c>
      <c r="J117" s="1869">
        <f t="shared" si="14"/>
        <v>5.0405639943072256</v>
      </c>
      <c r="K117" s="1906">
        <v>3566000.8098000004</v>
      </c>
      <c r="L117" s="649" t="s">
        <v>2619</v>
      </c>
      <c r="M117" s="397"/>
    </row>
    <row r="118" spans="1:13" s="5" customFormat="1" ht="15.6" customHeight="1">
      <c r="A118" s="396"/>
      <c r="B118" s="845" t="s">
        <v>293</v>
      </c>
      <c r="C118" s="1906">
        <v>500000</v>
      </c>
      <c r="D118" s="829">
        <v>2110777.6605000002</v>
      </c>
      <c r="E118" s="1868">
        <f t="shared" si="11"/>
        <v>240956.35393835619</v>
      </c>
      <c r="F118" s="1906">
        <v>512000</v>
      </c>
      <c r="G118" s="1869">
        <f t="shared" si="12"/>
        <v>47.061787878585193</v>
      </c>
      <c r="H118" s="1869">
        <f t="shared" si="13"/>
        <v>48.191270787671236</v>
      </c>
      <c r="I118" s="1867">
        <v>108784.919698</v>
      </c>
      <c r="J118" s="1869">
        <f t="shared" si="14"/>
        <v>5.1537839220939583</v>
      </c>
      <c r="K118" s="1906">
        <v>2002903.34</v>
      </c>
      <c r="L118" s="649" t="s">
        <v>294</v>
      </c>
      <c r="M118" s="397"/>
    </row>
    <row r="119" spans="1:13" s="5" customFormat="1" ht="15.6" customHeight="1">
      <c r="A119" s="396"/>
      <c r="B119" s="845" t="s">
        <v>295</v>
      </c>
      <c r="C119" s="1906">
        <v>500000</v>
      </c>
      <c r="D119" s="829">
        <v>3358886.1618000004</v>
      </c>
      <c r="E119" s="1868">
        <f t="shared" si="11"/>
        <v>383434.49335616443</v>
      </c>
      <c r="F119" s="1906">
        <v>509593.91600000003</v>
      </c>
      <c r="G119" s="1869">
        <f t="shared" si="12"/>
        <v>75.243145829897301</v>
      </c>
      <c r="H119" s="1869">
        <f t="shared" si="13"/>
        <v>76.686898671232882</v>
      </c>
      <c r="I119" s="1867">
        <v>171281.96005000002</v>
      </c>
      <c r="J119" s="1869">
        <f t="shared" si="14"/>
        <v>5.0993678201410484</v>
      </c>
      <c r="K119" s="1906">
        <v>3190164.1618000004</v>
      </c>
      <c r="L119" s="649" t="s">
        <v>296</v>
      </c>
      <c r="M119" s="397"/>
    </row>
    <row r="120" spans="1:13" s="5" customFormat="1" ht="15.6" customHeight="1">
      <c r="A120" s="396"/>
      <c r="B120" s="845" t="s">
        <v>297</v>
      </c>
      <c r="C120" s="1906">
        <v>500000</v>
      </c>
      <c r="D120" s="829">
        <v>2907067.6209789999</v>
      </c>
      <c r="E120" s="1868">
        <f t="shared" si="11"/>
        <v>331857.03435833327</v>
      </c>
      <c r="F120" s="1906">
        <v>515583.75799999997</v>
      </c>
      <c r="G120" s="1869">
        <f t="shared" si="12"/>
        <v>64.365300343369867</v>
      </c>
      <c r="H120" s="1869">
        <f t="shared" si="13"/>
        <v>66.37140687166665</v>
      </c>
      <c r="I120" s="1867">
        <v>145722.30002000002</v>
      </c>
      <c r="J120" s="1869">
        <f t="shared" si="14"/>
        <v>5.0126904158812033</v>
      </c>
      <c r="K120" s="1906">
        <v>2761345.3209790001</v>
      </c>
      <c r="L120" s="649" t="s">
        <v>298</v>
      </c>
      <c r="M120" s="397"/>
    </row>
    <row r="121" spans="1:13" s="5" customFormat="1" ht="15.6" customHeight="1">
      <c r="A121" s="396"/>
      <c r="B121" s="845" t="s">
        <v>299</v>
      </c>
      <c r="C121" s="1906">
        <v>500000</v>
      </c>
      <c r="D121" s="829">
        <v>3230215.1370000001</v>
      </c>
      <c r="E121" s="1868">
        <f t="shared" si="11"/>
        <v>368746.02020547946</v>
      </c>
      <c r="F121" s="1906">
        <v>506947</v>
      </c>
      <c r="G121" s="1869">
        <f t="shared" si="12"/>
        <v>72.738574289911867</v>
      </c>
      <c r="H121" s="1869">
        <f t="shared" si="13"/>
        <v>73.749204041095894</v>
      </c>
      <c r="I121" s="1867">
        <v>174466.12841899999</v>
      </c>
      <c r="J121" s="1869">
        <f t="shared" si="14"/>
        <v>5.4010683815020455</v>
      </c>
      <c r="K121" s="1906">
        <v>3055985.8407600001</v>
      </c>
      <c r="L121" s="649" t="s">
        <v>300</v>
      </c>
      <c r="M121" s="397"/>
    </row>
    <row r="122" spans="1:13" s="5" customFormat="1" ht="15.6" customHeight="1">
      <c r="A122" s="396"/>
      <c r="B122" s="845" t="s">
        <v>301</v>
      </c>
      <c r="C122" s="1906">
        <v>500000</v>
      </c>
      <c r="D122" s="829">
        <v>3819515.5180000002</v>
      </c>
      <c r="E122" s="1868">
        <f t="shared" si="11"/>
        <v>436017.75319634704</v>
      </c>
      <c r="F122" s="1906">
        <v>504747</v>
      </c>
      <c r="G122" s="1869">
        <f t="shared" si="12"/>
        <v>86.383426389131003</v>
      </c>
      <c r="H122" s="1869">
        <f t="shared" si="13"/>
        <v>87.203550639269409</v>
      </c>
      <c r="I122" s="1867">
        <v>186113.53941</v>
      </c>
      <c r="J122" s="1869">
        <f t="shared" si="14"/>
        <v>4.8727001771013612</v>
      </c>
      <c r="K122" s="1906">
        <v>3633202.4909000001</v>
      </c>
      <c r="L122" s="649" t="s">
        <v>302</v>
      </c>
      <c r="M122" s="397"/>
    </row>
    <row r="123" spans="1:13" s="5" customFormat="1" ht="15.6" customHeight="1">
      <c r="A123" s="396"/>
      <c r="B123" s="845" t="s">
        <v>303</v>
      </c>
      <c r="C123" s="1906">
        <v>500000</v>
      </c>
      <c r="D123" s="829">
        <v>3283924.1474000001</v>
      </c>
      <c r="E123" s="1868">
        <f t="shared" si="11"/>
        <v>374877.18577625573</v>
      </c>
      <c r="F123" s="1906">
        <v>504218</v>
      </c>
      <c r="G123" s="1869">
        <f t="shared" si="12"/>
        <v>74.348235441070273</v>
      </c>
      <c r="H123" s="1869">
        <f t="shared" si="13"/>
        <v>74.975437155251143</v>
      </c>
      <c r="I123" s="1867">
        <v>158310.171</v>
      </c>
      <c r="J123" s="1869">
        <f t="shared" si="14"/>
        <v>4.8207621094214312</v>
      </c>
      <c r="K123" s="1906">
        <v>3126420.5759999999</v>
      </c>
      <c r="L123" s="649" t="s">
        <v>304</v>
      </c>
      <c r="M123" s="397"/>
    </row>
    <row r="124" spans="1:13" s="5" customFormat="1" ht="15.6" customHeight="1">
      <c r="A124" s="396"/>
      <c r="B124" s="845" t="s">
        <v>305</v>
      </c>
      <c r="C124" s="1906">
        <v>500000</v>
      </c>
      <c r="D124" s="829">
        <v>3799542.6263000001</v>
      </c>
      <c r="E124" s="1868">
        <f t="shared" si="11"/>
        <v>433737.74272831052</v>
      </c>
      <c r="F124" s="1906">
        <v>489327.2</v>
      </c>
      <c r="G124" s="1869">
        <f t="shared" si="12"/>
        <v>88.639614296591432</v>
      </c>
      <c r="H124" s="1869">
        <f t="shared" si="13"/>
        <v>86.747548545662099</v>
      </c>
      <c r="I124" s="1867">
        <v>164452.08971999999</v>
      </c>
      <c r="J124" s="1869">
        <f t="shared" si="14"/>
        <v>4.3282075211285012</v>
      </c>
      <c r="K124" s="1906">
        <v>3635090.5356000001</v>
      </c>
      <c r="L124" s="649" t="s">
        <v>306</v>
      </c>
      <c r="M124" s="397"/>
    </row>
    <row r="125" spans="1:13" s="5" customFormat="1" ht="15.6" customHeight="1">
      <c r="A125" s="396"/>
      <c r="B125" s="845" t="s">
        <v>307</v>
      </c>
      <c r="C125" s="1906">
        <v>1050000</v>
      </c>
      <c r="D125" s="829">
        <v>6934042.5186999999</v>
      </c>
      <c r="E125" s="1868">
        <f t="shared" si="11"/>
        <v>791557.36514840182</v>
      </c>
      <c r="F125" s="1906">
        <v>1061096.7420000001</v>
      </c>
      <c r="G125" s="1869">
        <f t="shared" si="12"/>
        <v>74.598039350911677</v>
      </c>
      <c r="H125" s="1869">
        <f t="shared" si="13"/>
        <v>75.386415728419223</v>
      </c>
      <c r="I125" s="1867">
        <v>354043.43193999998</v>
      </c>
      <c r="J125" s="1869">
        <f t="shared" si="14"/>
        <v>5.1058733918230477</v>
      </c>
      <c r="K125" s="1906">
        <v>6579999.0846000006</v>
      </c>
      <c r="L125" s="649" t="s">
        <v>308</v>
      </c>
      <c r="M125" s="397"/>
    </row>
    <row r="126" spans="1:13" s="5" customFormat="1" ht="15.6" customHeight="1">
      <c r="A126" s="396"/>
      <c r="B126" s="845" t="s">
        <v>309</v>
      </c>
      <c r="C126" s="1906">
        <v>1050000</v>
      </c>
      <c r="D126" s="829">
        <v>5648377.2943000002</v>
      </c>
      <c r="E126" s="1868">
        <f t="shared" si="11"/>
        <v>644791.92857305938</v>
      </c>
      <c r="F126" s="1906">
        <v>1048425.6</v>
      </c>
      <c r="G126" s="1869">
        <f t="shared" si="12"/>
        <v>61.500971415907756</v>
      </c>
      <c r="H126" s="1869">
        <f t="shared" si="13"/>
        <v>61.408755102196132</v>
      </c>
      <c r="I126" s="1867">
        <v>269145.43775800004</v>
      </c>
      <c r="J126" s="1869">
        <f t="shared" si="14"/>
        <v>4.765004597508125</v>
      </c>
      <c r="K126" s="1906">
        <v>5379231.8591999998</v>
      </c>
      <c r="L126" s="649" t="s">
        <v>310</v>
      </c>
      <c r="M126" s="397"/>
    </row>
    <row r="127" spans="1:13" s="5" customFormat="1" ht="15.6" customHeight="1">
      <c r="A127" s="400"/>
      <c r="B127" s="1920" t="s">
        <v>311</v>
      </c>
      <c r="C127" s="1921">
        <f>SUM(C117:C126)</f>
        <v>6100000</v>
      </c>
      <c r="D127" s="1921">
        <f t="shared" ref="D127:F127" si="30">SUM(D117:D126)</f>
        <v>38847636.745278999</v>
      </c>
      <c r="E127" s="1921">
        <f t="shared" si="11"/>
        <v>4434661.7289131284</v>
      </c>
      <c r="F127" s="1921">
        <f t="shared" si="30"/>
        <v>6159939.216</v>
      </c>
      <c r="G127" s="1922">
        <f t="shared" si="12"/>
        <v>71.991972216128573</v>
      </c>
      <c r="H127" s="1922">
        <f t="shared" si="13"/>
        <v>72.699372605133249</v>
      </c>
      <c r="I127" s="1921">
        <f t="shared" ref="I127" si="31">SUM(I117:I126)</f>
        <v>1921607.6758650003</v>
      </c>
      <c r="J127" s="1922">
        <f t="shared" si="14"/>
        <v>4.946524002128716</v>
      </c>
      <c r="K127" s="1921">
        <f t="shared" ref="K127" si="32">SUM(K117:K126)</f>
        <v>36930344.019639</v>
      </c>
      <c r="L127" s="1923" t="s">
        <v>2620</v>
      </c>
      <c r="M127" s="402"/>
    </row>
    <row r="128" spans="1:13" s="5" customFormat="1" ht="15" customHeight="1">
      <c r="A128" s="403"/>
      <c r="B128" s="404" t="s">
        <v>2621</v>
      </c>
      <c r="C128" s="1924"/>
      <c r="D128" s="1924"/>
      <c r="E128" s="1925"/>
      <c r="F128" s="1924"/>
      <c r="G128" s="1926"/>
      <c r="H128" s="2168"/>
      <c r="I128" s="2168"/>
      <c r="J128" s="2168"/>
      <c r="K128" s="2168"/>
      <c r="L128" s="2168"/>
      <c r="M128" s="2168"/>
    </row>
    <row r="129" spans="1:13" s="5" customFormat="1" ht="18" customHeight="1">
      <c r="A129" s="2166">
        <v>34</v>
      </c>
      <c r="B129" s="2166"/>
      <c r="C129" s="1927"/>
      <c r="D129" s="1927"/>
      <c r="E129" s="1928"/>
      <c r="F129" s="1927"/>
      <c r="G129" s="1929"/>
      <c r="H129" s="1929"/>
      <c r="I129" s="1927"/>
      <c r="J129" s="1929"/>
      <c r="K129" s="1927"/>
      <c r="L129" s="405">
        <v>35</v>
      </c>
      <c r="M129" s="405"/>
    </row>
    <row r="130" spans="1:13" s="371" customFormat="1" ht="31.5" customHeight="1">
      <c r="A130" s="150" t="s">
        <v>2622</v>
      </c>
      <c r="B130" s="150"/>
      <c r="C130" s="368"/>
      <c r="D130" s="368"/>
      <c r="E130" s="367"/>
      <c r="F130" s="368"/>
      <c r="G130" s="1844"/>
      <c r="H130" s="1844"/>
      <c r="I130" s="369"/>
      <c r="J130" s="1844"/>
      <c r="K130" s="369"/>
      <c r="L130" s="370"/>
    </row>
    <row r="131" spans="1:13" ht="21" customHeight="1">
      <c r="A131" s="1845"/>
      <c r="B131" s="1845" t="s">
        <v>2556</v>
      </c>
      <c r="C131" s="1846"/>
      <c r="D131" s="1846"/>
      <c r="E131" s="1847"/>
      <c r="F131" s="1846"/>
      <c r="G131" s="1848"/>
      <c r="H131" s="1848"/>
      <c r="I131" s="372"/>
      <c r="J131" s="1849"/>
      <c r="K131" s="372"/>
      <c r="L131" s="2141" t="s">
        <v>2557</v>
      </c>
      <c r="M131" s="2141"/>
    </row>
    <row r="132" spans="1:13" ht="19.5" customHeight="1">
      <c r="A132" s="2142" t="s">
        <v>2623</v>
      </c>
      <c r="B132" s="2143"/>
      <c r="C132" s="1851" t="s">
        <v>2485</v>
      </c>
      <c r="D132" s="1851" t="s">
        <v>143</v>
      </c>
      <c r="E132" s="1851" t="s">
        <v>2486</v>
      </c>
      <c r="F132" s="1851" t="s">
        <v>2487</v>
      </c>
      <c r="G132" s="1930" t="s">
        <v>2488</v>
      </c>
      <c r="H132" s="1930" t="s">
        <v>2489</v>
      </c>
      <c r="I132" s="1851" t="s">
        <v>2490</v>
      </c>
      <c r="J132" s="1930" t="s">
        <v>2491</v>
      </c>
      <c r="K132" s="2146" t="s">
        <v>2624</v>
      </c>
      <c r="L132" s="2148" t="s">
        <v>2493</v>
      </c>
      <c r="M132" s="2149"/>
    </row>
    <row r="133" spans="1:13" ht="18" customHeight="1">
      <c r="A133" s="2169"/>
      <c r="B133" s="2170"/>
      <c r="C133" s="1854" t="s">
        <v>2494</v>
      </c>
      <c r="D133" s="1854" t="s">
        <v>2495</v>
      </c>
      <c r="E133" s="1854" t="s">
        <v>2494</v>
      </c>
      <c r="F133" s="1854" t="s">
        <v>2494</v>
      </c>
      <c r="G133" s="1931" t="s">
        <v>2496</v>
      </c>
      <c r="H133" s="1931" t="s">
        <v>2496</v>
      </c>
      <c r="I133" s="1854" t="s">
        <v>2495</v>
      </c>
      <c r="J133" s="1931" t="s">
        <v>2496</v>
      </c>
      <c r="K133" s="2171"/>
      <c r="L133" s="2173"/>
      <c r="M133" s="2174"/>
    </row>
    <row r="134" spans="1:13" ht="22.5" customHeight="1">
      <c r="A134" s="2144"/>
      <c r="B134" s="2145"/>
      <c r="C134" s="1857" t="s">
        <v>2497</v>
      </c>
      <c r="D134" s="1857" t="s">
        <v>2498</v>
      </c>
      <c r="E134" s="1857" t="s">
        <v>2499</v>
      </c>
      <c r="F134" s="1857" t="s">
        <v>2500</v>
      </c>
      <c r="G134" s="1919" t="s">
        <v>2501</v>
      </c>
      <c r="H134" s="1919" t="s">
        <v>2502</v>
      </c>
      <c r="I134" s="1857" t="s">
        <v>2503</v>
      </c>
      <c r="J134" s="1919" t="s">
        <v>2504</v>
      </c>
      <c r="K134" s="2172"/>
      <c r="L134" s="2150"/>
      <c r="M134" s="2151"/>
    </row>
    <row r="135" spans="1:13" s="5" customFormat="1" ht="15.4" customHeight="1">
      <c r="A135" s="406"/>
      <c r="B135" s="403" t="s">
        <v>313</v>
      </c>
      <c r="C135" s="1932">
        <v>500000</v>
      </c>
      <c r="D135" s="1861">
        <v>3353489.3420000002</v>
      </c>
      <c r="E135" s="1863">
        <f t="shared" ref="E135:E171" si="33">D135/8760*1000</f>
        <v>382818.41803652968</v>
      </c>
      <c r="F135" s="1932">
        <v>523000</v>
      </c>
      <c r="G135" s="1864">
        <f t="shared" ref="G135:G169" si="34">E135/F135*100</f>
        <v>73.196638247902428</v>
      </c>
      <c r="H135" s="1864">
        <f t="shared" ref="H135:H171" si="35">E135/C135*100</f>
        <v>76.563683607305933</v>
      </c>
      <c r="I135" s="1862">
        <v>171195.08085699999</v>
      </c>
      <c r="J135" s="1864">
        <f t="shared" ref="J135:J169" si="36">I135/D135*100</f>
        <v>5.1049835976189595</v>
      </c>
      <c r="K135" s="1932">
        <v>3182294.261281</v>
      </c>
      <c r="L135" s="675" t="s">
        <v>2625</v>
      </c>
      <c r="M135" s="407"/>
    </row>
    <row r="136" spans="1:13" s="5" customFormat="1" ht="15.4" customHeight="1">
      <c r="A136" s="396"/>
      <c r="B136" s="845" t="s">
        <v>314</v>
      </c>
      <c r="C136" s="1906">
        <v>500000</v>
      </c>
      <c r="D136" s="829">
        <v>4119835.9879999999</v>
      </c>
      <c r="E136" s="1868">
        <f t="shared" si="33"/>
        <v>470300.91187214613</v>
      </c>
      <c r="F136" s="1906">
        <v>525000</v>
      </c>
      <c r="G136" s="1869">
        <f t="shared" si="34"/>
        <v>89.581126070884977</v>
      </c>
      <c r="H136" s="1869">
        <f t="shared" si="35"/>
        <v>94.060182374429218</v>
      </c>
      <c r="I136" s="1867">
        <v>192272.57222999999</v>
      </c>
      <c r="J136" s="1869">
        <f t="shared" si="36"/>
        <v>4.6669957927946522</v>
      </c>
      <c r="K136" s="1906">
        <v>3927563.4158999999</v>
      </c>
      <c r="L136" s="649" t="s">
        <v>315</v>
      </c>
      <c r="M136" s="397"/>
    </row>
    <row r="137" spans="1:13" s="5" customFormat="1" ht="15.4" customHeight="1">
      <c r="A137" s="396"/>
      <c r="B137" s="845" t="s">
        <v>316</v>
      </c>
      <c r="C137" s="1906">
        <v>500000</v>
      </c>
      <c r="D137" s="829">
        <v>4106286.5180000002</v>
      </c>
      <c r="E137" s="1868">
        <f t="shared" si="33"/>
        <v>468754.1687214612</v>
      </c>
      <c r="F137" s="1906">
        <v>525315</v>
      </c>
      <c r="G137" s="1869">
        <f t="shared" si="34"/>
        <v>89.232968546769314</v>
      </c>
      <c r="H137" s="1869">
        <f t="shared" si="35"/>
        <v>93.750833744292237</v>
      </c>
      <c r="I137" s="1867">
        <v>196104.25602999999</v>
      </c>
      <c r="J137" s="1869">
        <f t="shared" si="36"/>
        <v>4.7757080556939346</v>
      </c>
      <c r="K137" s="1906">
        <v>3910182.2620000001</v>
      </c>
      <c r="L137" s="649" t="s">
        <v>317</v>
      </c>
      <c r="M137" s="397"/>
    </row>
    <row r="138" spans="1:13" s="5" customFormat="1" ht="15.4" customHeight="1">
      <c r="A138" s="396"/>
      <c r="B138" s="845" t="s">
        <v>318</v>
      </c>
      <c r="C138" s="1906">
        <v>500000</v>
      </c>
      <c r="D138" s="829">
        <v>3361318.06</v>
      </c>
      <c r="E138" s="1868">
        <f t="shared" si="33"/>
        <v>383712.10730593605</v>
      </c>
      <c r="F138" s="1906">
        <v>522957</v>
      </c>
      <c r="G138" s="1869">
        <f t="shared" si="34"/>
        <v>73.373548361707762</v>
      </c>
      <c r="H138" s="1869">
        <f t="shared" si="35"/>
        <v>76.742421461187206</v>
      </c>
      <c r="I138" s="1867">
        <v>158865.24758000002</v>
      </c>
      <c r="J138" s="1869">
        <f t="shared" si="36"/>
        <v>4.7262783451084669</v>
      </c>
      <c r="K138" s="1906">
        <v>3202452.8124899999</v>
      </c>
      <c r="L138" s="649" t="s">
        <v>319</v>
      </c>
      <c r="M138" s="397"/>
    </row>
    <row r="139" spans="1:13" s="5" customFormat="1" ht="15.4" customHeight="1">
      <c r="A139" s="396"/>
      <c r="B139" s="845" t="s">
        <v>320</v>
      </c>
      <c r="C139" s="1906">
        <v>500000</v>
      </c>
      <c r="D139" s="829">
        <v>4054851.2230000002</v>
      </c>
      <c r="E139" s="1868">
        <f t="shared" si="33"/>
        <v>462882.55970319634</v>
      </c>
      <c r="F139" s="1906">
        <v>522097</v>
      </c>
      <c r="G139" s="1869">
        <f t="shared" si="34"/>
        <v>88.658345039943981</v>
      </c>
      <c r="H139" s="1869">
        <f t="shared" si="35"/>
        <v>92.576511940639278</v>
      </c>
      <c r="I139" s="1867">
        <v>181432.18408000001</v>
      </c>
      <c r="J139" s="1869">
        <f t="shared" si="36"/>
        <v>4.4744473743173883</v>
      </c>
      <c r="K139" s="1906">
        <v>3873419.0390999997</v>
      </c>
      <c r="L139" s="649" t="s">
        <v>321</v>
      </c>
      <c r="M139" s="397"/>
    </row>
    <row r="140" spans="1:13" s="5" customFormat="1" ht="15.4" customHeight="1">
      <c r="A140" s="396"/>
      <c r="B140" s="845" t="s">
        <v>322</v>
      </c>
      <c r="C140" s="1906">
        <v>500000</v>
      </c>
      <c r="D140" s="829">
        <v>3269917.5049999999</v>
      </c>
      <c r="E140" s="1868">
        <f t="shared" si="33"/>
        <v>373278.2539954338</v>
      </c>
      <c r="F140" s="1906">
        <v>524100</v>
      </c>
      <c r="G140" s="1869">
        <f t="shared" si="34"/>
        <v>71.222715893042135</v>
      </c>
      <c r="H140" s="1869">
        <f t="shared" si="35"/>
        <v>74.655650799086757</v>
      </c>
      <c r="I140" s="1867">
        <v>161195.339439</v>
      </c>
      <c r="J140" s="1869">
        <f t="shared" si="36"/>
        <v>4.92964544801261</v>
      </c>
      <c r="K140" s="1906">
        <v>3108722.1656300002</v>
      </c>
      <c r="L140" s="649" t="s">
        <v>323</v>
      </c>
      <c r="M140" s="397"/>
    </row>
    <row r="141" spans="1:13" s="5" customFormat="1" ht="15.4" customHeight="1">
      <c r="A141" s="396"/>
      <c r="B141" s="845" t="s">
        <v>324</v>
      </c>
      <c r="C141" s="1906">
        <v>500000</v>
      </c>
      <c r="D141" s="829">
        <v>3411271.7740000002</v>
      </c>
      <c r="E141" s="1868">
        <f t="shared" si="33"/>
        <v>389414.58607305941</v>
      </c>
      <c r="F141" s="1906">
        <v>507068</v>
      </c>
      <c r="G141" s="1869">
        <f t="shared" si="34"/>
        <v>76.797310434312436</v>
      </c>
      <c r="H141" s="1869">
        <f t="shared" si="35"/>
        <v>77.882917214611879</v>
      </c>
      <c r="I141" s="1867">
        <v>145560.70360000001</v>
      </c>
      <c r="J141" s="1869">
        <f t="shared" si="36"/>
        <v>4.2670509195260617</v>
      </c>
      <c r="K141" s="1906">
        <v>3265711.0704000001</v>
      </c>
      <c r="L141" s="649" t="s">
        <v>2626</v>
      </c>
      <c r="M141" s="397"/>
    </row>
    <row r="142" spans="1:13" s="5" customFormat="1" ht="15.4" customHeight="1">
      <c r="A142" s="396"/>
      <c r="B142" s="845" t="s">
        <v>325</v>
      </c>
      <c r="C142" s="1906">
        <v>500000</v>
      </c>
      <c r="D142" s="829">
        <v>4135106.6609999998</v>
      </c>
      <c r="E142" s="1868">
        <f t="shared" si="33"/>
        <v>472044.13938356162</v>
      </c>
      <c r="F142" s="1906">
        <v>508103</v>
      </c>
      <c r="G142" s="1869">
        <f t="shared" si="34"/>
        <v>92.903238001657456</v>
      </c>
      <c r="H142" s="1869">
        <f t="shared" si="35"/>
        <v>94.408827876712323</v>
      </c>
      <c r="I142" s="1867">
        <v>183125.427</v>
      </c>
      <c r="J142" s="1869">
        <f t="shared" si="36"/>
        <v>4.4285538926271482</v>
      </c>
      <c r="K142" s="1906">
        <v>3951981.2340000002</v>
      </c>
      <c r="L142" s="649" t="s">
        <v>2626</v>
      </c>
      <c r="M142" s="397"/>
    </row>
    <row r="143" spans="1:13" s="5" customFormat="1" ht="15.4" customHeight="1">
      <c r="A143" s="396"/>
      <c r="B143" s="1908" t="s">
        <v>326</v>
      </c>
      <c r="C143" s="1909">
        <f>SUM(C135:C142)</f>
        <v>4000000</v>
      </c>
      <c r="D143" s="1909">
        <f t="shared" ref="D143:F143" si="37">SUM(D135:D142)</f>
        <v>29812077.070999999</v>
      </c>
      <c r="E143" s="1909">
        <f t="shared" si="33"/>
        <v>3403205.1450913241</v>
      </c>
      <c r="F143" s="1909">
        <f t="shared" si="37"/>
        <v>4157640</v>
      </c>
      <c r="G143" s="1911">
        <f t="shared" si="34"/>
        <v>81.854252534883358</v>
      </c>
      <c r="H143" s="1911">
        <f t="shared" si="35"/>
        <v>85.080128627283102</v>
      </c>
      <c r="I143" s="1909">
        <f t="shared" ref="I143" si="38">SUM(I135:I142)</f>
        <v>1389750.810816</v>
      </c>
      <c r="J143" s="1911">
        <f t="shared" si="36"/>
        <v>4.6617040721657537</v>
      </c>
      <c r="K143" s="1909">
        <f t="shared" ref="K143" si="39">SUM(K135:K142)</f>
        <v>28422326.260801002</v>
      </c>
      <c r="L143" s="1933" t="s">
        <v>2627</v>
      </c>
      <c r="M143" s="398"/>
    </row>
    <row r="144" spans="1:13" s="5" customFormat="1" ht="15.4" customHeight="1">
      <c r="A144" s="396"/>
      <c r="B144" s="845" t="s">
        <v>327</v>
      </c>
      <c r="C144" s="1906">
        <v>250000</v>
      </c>
      <c r="D144" s="829">
        <v>1055906.821</v>
      </c>
      <c r="E144" s="1868">
        <f t="shared" si="33"/>
        <v>120537.30833333333</v>
      </c>
      <c r="F144" s="1906">
        <v>252569</v>
      </c>
      <c r="G144" s="1869">
        <f t="shared" si="34"/>
        <v>47.724506306527459</v>
      </c>
      <c r="H144" s="1869">
        <f t="shared" si="35"/>
        <v>48.214923333333331</v>
      </c>
      <c r="I144" s="1867">
        <v>100919.37029799999</v>
      </c>
      <c r="J144" s="1869">
        <f t="shared" si="36"/>
        <v>9.557601891654036</v>
      </c>
      <c r="K144" s="1906">
        <v>954987.45078999992</v>
      </c>
      <c r="L144" s="649" t="s">
        <v>2628</v>
      </c>
      <c r="M144" s="397"/>
    </row>
    <row r="145" spans="1:13" s="5" customFormat="1" ht="15.4" customHeight="1">
      <c r="A145" s="396"/>
      <c r="B145" s="845" t="s">
        <v>328</v>
      </c>
      <c r="C145" s="1906">
        <v>250000</v>
      </c>
      <c r="D145" s="829">
        <v>1754617.0819999999</v>
      </c>
      <c r="E145" s="1868">
        <f t="shared" si="33"/>
        <v>200298.75365296804</v>
      </c>
      <c r="F145" s="1906">
        <v>250981</v>
      </c>
      <c r="G145" s="1869">
        <f t="shared" si="34"/>
        <v>79.806341377621422</v>
      </c>
      <c r="H145" s="1869">
        <f t="shared" si="35"/>
        <v>80.119501461187212</v>
      </c>
      <c r="I145" s="1867">
        <v>152280.92049000002</v>
      </c>
      <c r="J145" s="1869">
        <f t="shared" si="36"/>
        <v>8.6788691420023483</v>
      </c>
      <c r="K145" s="1906">
        <v>1602336.1617000001</v>
      </c>
      <c r="L145" s="649" t="s">
        <v>329</v>
      </c>
      <c r="M145" s="397"/>
    </row>
    <row r="146" spans="1:13" s="5" customFormat="1" ht="15.4" customHeight="1">
      <c r="A146" s="396"/>
      <c r="B146" s="1908" t="s">
        <v>330</v>
      </c>
      <c r="C146" s="1909">
        <f>C144+C145</f>
        <v>500000</v>
      </c>
      <c r="D146" s="1909">
        <f t="shared" ref="D146" si="40">D144+D145</f>
        <v>2810523.9029999999</v>
      </c>
      <c r="E146" s="1909">
        <f t="shared" si="33"/>
        <v>320836.06198630139</v>
      </c>
      <c r="F146" s="1909">
        <f t="shared" ref="F146" si="41">F144+F145</f>
        <v>503550</v>
      </c>
      <c r="G146" s="1911">
        <f t="shared" si="34"/>
        <v>63.714837054175632</v>
      </c>
      <c r="H146" s="1911">
        <f t="shared" si="35"/>
        <v>64.167212397260272</v>
      </c>
      <c r="I146" s="1909">
        <f t="shared" ref="I146" si="42">I144+I145</f>
        <v>253200.29078800001</v>
      </c>
      <c r="J146" s="1911">
        <f t="shared" si="36"/>
        <v>9.009006844514996</v>
      </c>
      <c r="K146" s="1909">
        <f t="shared" ref="K146" si="43">K144+K145</f>
        <v>2557323.6124900002</v>
      </c>
      <c r="L146" s="1912" t="s">
        <v>331</v>
      </c>
      <c r="M146" s="398"/>
    </row>
    <row r="147" spans="1:13" s="408" customFormat="1" ht="15.4" customHeight="1">
      <c r="A147" s="396"/>
      <c r="B147" s="1934" t="s">
        <v>332</v>
      </c>
      <c r="C147" s="1935">
        <f>C146+C143+C127+C116+C106+C103+C93+C78+C96+C109</f>
        <v>33617613</v>
      </c>
      <c r="D147" s="1935">
        <f t="shared" ref="D147:F147" si="44">D146+D143+D127+D116+D106+D103+D93+D78+D96+D109</f>
        <v>220140570.39244199</v>
      </c>
      <c r="E147" s="1935">
        <f t="shared" si="33"/>
        <v>25130202.099593833</v>
      </c>
      <c r="F147" s="1935">
        <f t="shared" si="44"/>
        <v>35511061.215999998</v>
      </c>
      <c r="G147" s="1877">
        <f t="shared" si="34"/>
        <v>70.767251777513977</v>
      </c>
      <c r="H147" s="1877">
        <f t="shared" si="35"/>
        <v>74.753082854496043</v>
      </c>
      <c r="I147" s="1935">
        <f t="shared" ref="I147" si="45">I146+I143+I127+I116+I106+I103+I93+I78+I96+I109</f>
        <v>11737944.693642003</v>
      </c>
      <c r="J147" s="1877">
        <f t="shared" si="36"/>
        <v>5.3320224766915558</v>
      </c>
      <c r="K147" s="1935">
        <f t="shared" ref="K147" si="46">K146+K143+K127+K116+K106+K103+K93+K78+K96+K109</f>
        <v>208400410.29256397</v>
      </c>
      <c r="L147" s="1936" t="s">
        <v>333</v>
      </c>
      <c r="M147" s="399"/>
    </row>
    <row r="148" spans="1:13" s="5" customFormat="1" ht="15.4" customHeight="1">
      <c r="A148" s="396"/>
      <c r="B148" s="845" t="s">
        <v>334</v>
      </c>
      <c r="C148" s="1906">
        <v>595000</v>
      </c>
      <c r="D148" s="829">
        <v>4433016.6960000005</v>
      </c>
      <c r="E148" s="1868">
        <f t="shared" si="33"/>
        <v>506052.13424657541</v>
      </c>
      <c r="F148" s="1906" t="s">
        <v>100</v>
      </c>
      <c r="G148" s="1869" t="s">
        <v>100</v>
      </c>
      <c r="H148" s="1869">
        <f t="shared" si="35"/>
        <v>85.050778864970653</v>
      </c>
      <c r="I148" s="829" t="s">
        <v>2478</v>
      </c>
      <c r="J148" s="1869" t="s">
        <v>2478</v>
      </c>
      <c r="K148" s="1906">
        <v>4433016.6960000005</v>
      </c>
      <c r="L148" s="649" t="s">
        <v>2629</v>
      </c>
      <c r="M148" s="397"/>
    </row>
    <row r="149" spans="1:13" s="5" customFormat="1" ht="15.4" customHeight="1">
      <c r="A149" s="396"/>
      <c r="B149" s="845" t="s">
        <v>335</v>
      </c>
      <c r="C149" s="1906">
        <v>595000</v>
      </c>
      <c r="D149" s="829">
        <v>4402411.7927999999</v>
      </c>
      <c r="E149" s="1868">
        <f t="shared" si="33"/>
        <v>502558.42383561644</v>
      </c>
      <c r="F149" s="1906" t="s">
        <v>100</v>
      </c>
      <c r="G149" s="1869" t="s">
        <v>100</v>
      </c>
      <c r="H149" s="1869">
        <f t="shared" si="35"/>
        <v>84.463600644641417</v>
      </c>
      <c r="I149" s="829" t="s">
        <v>100</v>
      </c>
      <c r="J149" s="1869" t="s">
        <v>100</v>
      </c>
      <c r="K149" s="1906">
        <v>4402411.7927999999</v>
      </c>
      <c r="L149" s="649" t="s">
        <v>336</v>
      </c>
      <c r="M149" s="397"/>
    </row>
    <row r="150" spans="1:13" s="5" customFormat="1" ht="15.4" customHeight="1">
      <c r="A150" s="396"/>
      <c r="B150" s="1908" t="s">
        <v>337</v>
      </c>
      <c r="C150" s="1909">
        <v>1190000</v>
      </c>
      <c r="D150" s="1909">
        <f>D148+D149</f>
        <v>8835428.4888000004</v>
      </c>
      <c r="E150" s="1909">
        <f t="shared" si="33"/>
        <v>1008610.5580821919</v>
      </c>
      <c r="F150" s="1909" t="s">
        <v>100</v>
      </c>
      <c r="G150" s="1911" t="s">
        <v>100</v>
      </c>
      <c r="H150" s="1911">
        <f t="shared" si="35"/>
        <v>84.757189754806035</v>
      </c>
      <c r="I150" s="1910" t="s">
        <v>100</v>
      </c>
      <c r="J150" s="1911" t="s">
        <v>100</v>
      </c>
      <c r="K150" s="1909">
        <f>K148+K149</f>
        <v>8835428.4888000004</v>
      </c>
      <c r="L150" s="1912" t="s">
        <v>2630</v>
      </c>
      <c r="M150" s="398"/>
    </row>
    <row r="151" spans="1:13" s="408" customFormat="1" ht="15.4" customHeight="1">
      <c r="A151" s="396"/>
      <c r="B151" s="1934" t="s">
        <v>2631</v>
      </c>
      <c r="C151" s="1937">
        <v>1190000</v>
      </c>
      <c r="D151" s="1937">
        <f>D150</f>
        <v>8835428.4888000004</v>
      </c>
      <c r="E151" s="1882">
        <f t="shared" si="33"/>
        <v>1008610.5580821919</v>
      </c>
      <c r="F151" s="1937" t="s">
        <v>100</v>
      </c>
      <c r="G151" s="1884" t="s">
        <v>100</v>
      </c>
      <c r="H151" s="1884">
        <f t="shared" si="35"/>
        <v>84.757189754806035</v>
      </c>
      <c r="I151" s="1881" t="s">
        <v>100</v>
      </c>
      <c r="J151" s="1884" t="s">
        <v>100</v>
      </c>
      <c r="K151" s="1937">
        <f>K150</f>
        <v>8835428.4888000004</v>
      </c>
      <c r="L151" s="1938" t="s">
        <v>338</v>
      </c>
      <c r="M151" s="409"/>
    </row>
    <row r="152" spans="1:13" s="408" customFormat="1" ht="15.4" customHeight="1">
      <c r="A152" s="410"/>
      <c r="B152" s="859" t="s">
        <v>339</v>
      </c>
      <c r="C152" s="1914">
        <f>C147+C151</f>
        <v>34807613</v>
      </c>
      <c r="D152" s="1914">
        <f t="shared" ref="D152" si="47">D147+D151</f>
        <v>228975998.88124198</v>
      </c>
      <c r="E152" s="1914">
        <f t="shared" si="33"/>
        <v>26138812.657676026</v>
      </c>
      <c r="F152" s="1914" t="s">
        <v>100</v>
      </c>
      <c r="G152" s="1889" t="s">
        <v>100</v>
      </c>
      <c r="H152" s="1939">
        <f t="shared" si="35"/>
        <v>75.095102492882887</v>
      </c>
      <c r="I152" s="1888" t="s">
        <v>100</v>
      </c>
      <c r="J152" s="1889" t="s">
        <v>100</v>
      </c>
      <c r="K152" s="1914">
        <f t="shared" ref="K152" si="48">K147+K151</f>
        <v>217235838.78136396</v>
      </c>
      <c r="L152" s="1915" t="s">
        <v>340</v>
      </c>
      <c r="M152" s="411"/>
    </row>
    <row r="153" spans="1:13" s="5" customFormat="1" ht="15.4" customHeight="1">
      <c r="A153" s="410"/>
      <c r="B153" s="859" t="s">
        <v>341</v>
      </c>
      <c r="C153" s="1914">
        <f>C152+C67</f>
        <v>35407613</v>
      </c>
      <c r="D153" s="1914">
        <f t="shared" ref="D153" si="49">D152+D67</f>
        <v>231653038.80924198</v>
      </c>
      <c r="E153" s="1914">
        <f t="shared" si="33"/>
        <v>26444410.82297283</v>
      </c>
      <c r="F153" s="1914" t="s">
        <v>100</v>
      </c>
      <c r="G153" s="1889" t="s">
        <v>100</v>
      </c>
      <c r="H153" s="1939">
        <f t="shared" si="35"/>
        <v>74.685663851366741</v>
      </c>
      <c r="I153" s="1888" t="s">
        <v>100</v>
      </c>
      <c r="J153" s="1889" t="s">
        <v>100</v>
      </c>
      <c r="K153" s="1914">
        <f t="shared" ref="K153" si="50">K152+K67</f>
        <v>219659148.18885398</v>
      </c>
      <c r="L153" s="1915" t="s">
        <v>342</v>
      </c>
      <c r="M153" s="411"/>
    </row>
    <row r="154" spans="1:13" ht="15.4" customHeight="1">
      <c r="A154" s="412"/>
      <c r="B154" s="845" t="s">
        <v>343</v>
      </c>
      <c r="C154" s="1906">
        <v>100000</v>
      </c>
      <c r="D154" s="1906">
        <v>667017.6</v>
      </c>
      <c r="E154" s="1868">
        <f t="shared" si="33"/>
        <v>76143.561643835608</v>
      </c>
      <c r="F154" s="829">
        <v>194300</v>
      </c>
      <c r="G154" s="1869">
        <f t="shared" si="34"/>
        <v>39.18865756244756</v>
      </c>
      <c r="H154" s="1869">
        <f t="shared" si="35"/>
        <v>76.143561643835611</v>
      </c>
      <c r="I154" s="1867">
        <v>46929.322692000002</v>
      </c>
      <c r="J154" s="1869">
        <f t="shared" si="36"/>
        <v>7.0356948140498847</v>
      </c>
      <c r="K154" s="829">
        <v>620088.27733000007</v>
      </c>
      <c r="L154" s="845" t="s">
        <v>344</v>
      </c>
      <c r="M154" s="397"/>
    </row>
    <row r="155" spans="1:13" ht="15.4" customHeight="1">
      <c r="A155" s="412"/>
      <c r="B155" s="845" t="s">
        <v>345</v>
      </c>
      <c r="C155" s="1906">
        <v>100000</v>
      </c>
      <c r="D155" s="1906">
        <v>608476.30000000005</v>
      </c>
      <c r="E155" s="1868">
        <f t="shared" si="33"/>
        <v>69460.764840182645</v>
      </c>
      <c r="F155" s="829">
        <v>185300</v>
      </c>
      <c r="G155" s="1869">
        <f t="shared" si="34"/>
        <v>37.485571959083998</v>
      </c>
      <c r="H155" s="1869">
        <f t="shared" si="35"/>
        <v>69.460764840182648</v>
      </c>
      <c r="I155" s="1867">
        <v>45505.516126000002</v>
      </c>
      <c r="J155" s="1869">
        <f t="shared" si="36"/>
        <v>7.4786012414945331</v>
      </c>
      <c r="K155" s="829">
        <v>562970.78387000004</v>
      </c>
      <c r="L155" s="845" t="s">
        <v>346</v>
      </c>
      <c r="M155" s="397"/>
    </row>
    <row r="156" spans="1:13" ht="15.4" customHeight="1">
      <c r="A156" s="412"/>
      <c r="B156" s="1908" t="s">
        <v>347</v>
      </c>
      <c r="C156" s="1909">
        <f>C154+C155</f>
        <v>200000</v>
      </c>
      <c r="D156" s="1909">
        <f t="shared" ref="D156:F156" si="51">D154+D155</f>
        <v>1275493.8999999999</v>
      </c>
      <c r="E156" s="1909">
        <f t="shared" si="33"/>
        <v>145604.32648401827</v>
      </c>
      <c r="F156" s="1909">
        <f t="shared" si="51"/>
        <v>379600</v>
      </c>
      <c r="G156" s="1911">
        <f t="shared" si="34"/>
        <v>38.357304131722408</v>
      </c>
      <c r="H156" s="1911">
        <f t="shared" si="35"/>
        <v>72.802163242009129</v>
      </c>
      <c r="I156" s="1909">
        <f t="shared" ref="I156" si="52">I154+I155</f>
        <v>92434.838818000004</v>
      </c>
      <c r="J156" s="1911">
        <f t="shared" si="36"/>
        <v>7.2469839971794459</v>
      </c>
      <c r="K156" s="1909">
        <f t="shared" ref="K156" si="53">K154+K155</f>
        <v>1183059.0612000001</v>
      </c>
      <c r="L156" s="1933" t="s">
        <v>348</v>
      </c>
      <c r="M156" s="398"/>
    </row>
    <row r="157" spans="1:13" ht="15.4" customHeight="1">
      <c r="A157" s="412"/>
      <c r="B157" s="845" t="s">
        <v>349</v>
      </c>
      <c r="C157" s="1906">
        <v>400000</v>
      </c>
      <c r="D157" s="1906">
        <v>803326.93099999998</v>
      </c>
      <c r="E157" s="1868">
        <f t="shared" si="33"/>
        <v>91703.98755707762</v>
      </c>
      <c r="F157" s="829">
        <v>390202</v>
      </c>
      <c r="G157" s="1869">
        <f t="shared" si="34"/>
        <v>23.501670303349961</v>
      </c>
      <c r="H157" s="1869">
        <f t="shared" si="35"/>
        <v>22.925996889269403</v>
      </c>
      <c r="I157" s="1867">
        <v>55475.398987</v>
      </c>
      <c r="J157" s="1869">
        <f t="shared" si="36"/>
        <v>6.9057063626564759</v>
      </c>
      <c r="K157" s="829">
        <v>747851.53199000005</v>
      </c>
      <c r="L157" s="845" t="s">
        <v>350</v>
      </c>
      <c r="M157" s="397"/>
    </row>
    <row r="158" spans="1:13" ht="15.4" customHeight="1">
      <c r="A158" s="412"/>
      <c r="B158" s="845" t="s">
        <v>351</v>
      </c>
      <c r="C158" s="1906">
        <v>400000</v>
      </c>
      <c r="D158" s="1906">
        <v>749162.24</v>
      </c>
      <c r="E158" s="1868">
        <f t="shared" si="33"/>
        <v>85520.803652968039</v>
      </c>
      <c r="F158" s="829">
        <v>387334</v>
      </c>
      <c r="G158" s="1869">
        <f t="shared" si="34"/>
        <v>22.07934331945247</v>
      </c>
      <c r="H158" s="1869">
        <f t="shared" si="35"/>
        <v>21.38020091324201</v>
      </c>
      <c r="I158" s="1867">
        <v>48932.461210000001</v>
      </c>
      <c r="J158" s="1869">
        <f t="shared" si="36"/>
        <v>6.5316240725106489</v>
      </c>
      <c r="K158" s="829">
        <v>700229.77882000001</v>
      </c>
      <c r="L158" s="845" t="s">
        <v>352</v>
      </c>
      <c r="M158" s="397"/>
    </row>
    <row r="159" spans="1:13" ht="15.4" customHeight="1">
      <c r="A159" s="412"/>
      <c r="B159" s="845" t="s">
        <v>353</v>
      </c>
      <c r="C159" s="1906">
        <v>400000</v>
      </c>
      <c r="D159" s="1906">
        <v>927764.85400000005</v>
      </c>
      <c r="E159" s="1868">
        <f t="shared" si="33"/>
        <v>105909.22990867581</v>
      </c>
      <c r="F159" s="829">
        <v>387483</v>
      </c>
      <c r="G159" s="1869">
        <f t="shared" si="34"/>
        <v>27.332613278176289</v>
      </c>
      <c r="H159" s="1869">
        <f t="shared" si="35"/>
        <v>26.477307477168953</v>
      </c>
      <c r="I159" s="1867">
        <v>61411.528294000003</v>
      </c>
      <c r="J159" s="1869">
        <f t="shared" si="36"/>
        <v>6.6192988481109243</v>
      </c>
      <c r="K159" s="829">
        <v>866353.32569000009</v>
      </c>
      <c r="L159" s="845" t="s">
        <v>354</v>
      </c>
      <c r="M159" s="397"/>
    </row>
    <row r="160" spans="1:13" ht="15.4" customHeight="1">
      <c r="A160" s="412"/>
      <c r="B160" s="1908" t="s">
        <v>355</v>
      </c>
      <c r="C160" s="1909">
        <f>C158+C159+C157</f>
        <v>1200000</v>
      </c>
      <c r="D160" s="1909">
        <f>D158+D159+D157</f>
        <v>2480254.0249999999</v>
      </c>
      <c r="E160" s="1909">
        <f t="shared" si="33"/>
        <v>283134.02111872146</v>
      </c>
      <c r="F160" s="1909">
        <f>F158+F159+F157</f>
        <v>1165019</v>
      </c>
      <c r="G160" s="1911">
        <f t="shared" si="34"/>
        <v>24.302953095075829</v>
      </c>
      <c r="H160" s="1911">
        <f t="shared" si="35"/>
        <v>23.594501759893454</v>
      </c>
      <c r="I160" s="1909">
        <f>I158+I159+I157</f>
        <v>165819.38849099999</v>
      </c>
      <c r="J160" s="1911">
        <f t="shared" si="36"/>
        <v>6.6855808646858268</v>
      </c>
      <c r="K160" s="1909">
        <f>K158+K159+K157</f>
        <v>2314434.6365</v>
      </c>
      <c r="L160" s="1908" t="s">
        <v>356</v>
      </c>
      <c r="M160" s="398"/>
    </row>
    <row r="161" spans="1:13" ht="15.4" customHeight="1">
      <c r="A161" s="412"/>
      <c r="B161" s="845" t="s">
        <v>357</v>
      </c>
      <c r="C161" s="1906">
        <v>75000</v>
      </c>
      <c r="D161" s="1906">
        <v>391640</v>
      </c>
      <c r="E161" s="1868">
        <f t="shared" si="33"/>
        <v>44707.762557077622</v>
      </c>
      <c r="F161" s="829">
        <v>81000</v>
      </c>
      <c r="G161" s="1869">
        <f t="shared" si="34"/>
        <v>55.194768588984722</v>
      </c>
      <c r="H161" s="1869">
        <f t="shared" si="35"/>
        <v>59.610350076103494</v>
      </c>
      <c r="I161" s="1867">
        <v>30454.571820000001</v>
      </c>
      <c r="J161" s="1869">
        <f t="shared" si="36"/>
        <v>7.7761647993054854</v>
      </c>
      <c r="K161" s="829">
        <v>361185.42818599998</v>
      </c>
      <c r="L161" s="845" t="s">
        <v>358</v>
      </c>
      <c r="M161" s="397"/>
    </row>
    <row r="162" spans="1:13" ht="15.4" customHeight="1">
      <c r="A162" s="412"/>
      <c r="B162" s="845" t="s">
        <v>359</v>
      </c>
      <c r="C162" s="1906">
        <v>75000</v>
      </c>
      <c r="D162" s="1906">
        <v>428956</v>
      </c>
      <c r="E162" s="1868">
        <f t="shared" si="33"/>
        <v>48967.579908675805</v>
      </c>
      <c r="F162" s="829">
        <v>79000</v>
      </c>
      <c r="G162" s="1869">
        <f t="shared" si="34"/>
        <v>61.984278365412415</v>
      </c>
      <c r="H162" s="1869">
        <f t="shared" si="35"/>
        <v>65.290106544901079</v>
      </c>
      <c r="I162" s="1867">
        <v>36098.738561999999</v>
      </c>
      <c r="J162" s="1869">
        <f t="shared" si="36"/>
        <v>8.4154875003496858</v>
      </c>
      <c r="K162" s="829">
        <v>392857.26144999999</v>
      </c>
      <c r="L162" s="845" t="s">
        <v>360</v>
      </c>
      <c r="M162" s="397"/>
    </row>
    <row r="163" spans="1:13" ht="15.4" customHeight="1">
      <c r="A163" s="412"/>
      <c r="B163" s="1908" t="s">
        <v>361</v>
      </c>
      <c r="C163" s="1909">
        <f>C161+C162</f>
        <v>150000</v>
      </c>
      <c r="D163" s="1909">
        <f t="shared" ref="D163:F163" si="54">D161+D162</f>
        <v>820596</v>
      </c>
      <c r="E163" s="1909">
        <f t="shared" si="33"/>
        <v>93675.342465753434</v>
      </c>
      <c r="F163" s="1909">
        <f t="shared" si="54"/>
        <v>160000</v>
      </c>
      <c r="G163" s="1911">
        <f t="shared" si="34"/>
        <v>58.547089041095902</v>
      </c>
      <c r="H163" s="1911">
        <f t="shared" si="35"/>
        <v>62.45022831050229</v>
      </c>
      <c r="I163" s="1909">
        <f t="shared" ref="I163" si="55">I161+I162</f>
        <v>66553.310381999996</v>
      </c>
      <c r="J163" s="1911">
        <f t="shared" si="36"/>
        <v>8.1103625148063117</v>
      </c>
      <c r="K163" s="1909">
        <f t="shared" ref="K163" si="56">K161+K162</f>
        <v>754042.68963599997</v>
      </c>
      <c r="L163" s="1933" t="s">
        <v>362</v>
      </c>
      <c r="M163" s="398"/>
    </row>
    <row r="164" spans="1:13" ht="15.4" customHeight="1">
      <c r="A164" s="412"/>
      <c r="B164" s="845" t="s">
        <v>363</v>
      </c>
      <c r="C164" s="1906">
        <v>350000</v>
      </c>
      <c r="D164" s="1906">
        <v>194308</v>
      </c>
      <c r="E164" s="1868">
        <f t="shared" si="33"/>
        <v>22181.278538812789</v>
      </c>
      <c r="F164" s="829">
        <v>355000</v>
      </c>
      <c r="G164" s="1869">
        <f t="shared" si="34"/>
        <v>6.2482474757219126</v>
      </c>
      <c r="H164" s="1869">
        <f t="shared" si="35"/>
        <v>6.3375081539465112</v>
      </c>
      <c r="I164" s="1867">
        <v>8131.5270339999997</v>
      </c>
      <c r="J164" s="1869">
        <f t="shared" si="36"/>
        <v>4.1848647683059879</v>
      </c>
      <c r="K164" s="829">
        <v>186176.47297199999</v>
      </c>
      <c r="L164" s="845" t="s">
        <v>2632</v>
      </c>
      <c r="M164" s="397"/>
    </row>
    <row r="165" spans="1:13" ht="15.4" customHeight="1">
      <c r="A165" s="412"/>
      <c r="B165" s="845" t="s">
        <v>364</v>
      </c>
      <c r="C165" s="1906">
        <v>350000</v>
      </c>
      <c r="D165" s="1906">
        <v>367629</v>
      </c>
      <c r="E165" s="1868">
        <f t="shared" si="33"/>
        <v>41966.780821917811</v>
      </c>
      <c r="F165" s="829">
        <v>358000</v>
      </c>
      <c r="G165" s="1869">
        <f t="shared" si="34"/>
        <v>11.722564475396037</v>
      </c>
      <c r="H165" s="1869">
        <f t="shared" si="35"/>
        <v>11.990508806262232</v>
      </c>
      <c r="I165" s="1867">
        <v>13295.482479</v>
      </c>
      <c r="J165" s="1869">
        <f t="shared" si="36"/>
        <v>3.6165488791689446</v>
      </c>
      <c r="K165" s="829">
        <v>354333.51754100004</v>
      </c>
      <c r="L165" s="845" t="s">
        <v>365</v>
      </c>
      <c r="M165" s="397"/>
    </row>
    <row r="166" spans="1:13" ht="15.4" customHeight="1">
      <c r="A166" s="412"/>
      <c r="B166" s="845" t="s">
        <v>366</v>
      </c>
      <c r="C166" s="1906">
        <v>350000</v>
      </c>
      <c r="D166" s="1906">
        <v>392161</v>
      </c>
      <c r="E166" s="1868">
        <f t="shared" si="33"/>
        <v>44767.237442922371</v>
      </c>
      <c r="F166" s="829">
        <v>359000</v>
      </c>
      <c r="G166" s="1869">
        <f t="shared" si="34"/>
        <v>12.469982574630187</v>
      </c>
      <c r="H166" s="1869">
        <f t="shared" si="35"/>
        <v>12.790639269406393</v>
      </c>
      <c r="I166" s="1867">
        <v>14026.782051999999</v>
      </c>
      <c r="J166" s="1869">
        <f t="shared" si="36"/>
        <v>3.5767916881076904</v>
      </c>
      <c r="K166" s="829">
        <v>378134.217986</v>
      </c>
      <c r="L166" s="845" t="s">
        <v>367</v>
      </c>
      <c r="M166" s="397"/>
    </row>
    <row r="167" spans="1:13" ht="15.4" customHeight="1">
      <c r="A167" s="412"/>
      <c r="B167" s="845" t="s">
        <v>368</v>
      </c>
      <c r="C167" s="1906">
        <v>350000</v>
      </c>
      <c r="D167" s="1906">
        <v>314805</v>
      </c>
      <c r="E167" s="1868">
        <f t="shared" si="33"/>
        <v>35936.643835616436</v>
      </c>
      <c r="F167" s="829">
        <v>361000</v>
      </c>
      <c r="G167" s="1869">
        <f t="shared" si="34"/>
        <v>9.9547489849352999</v>
      </c>
      <c r="H167" s="1869">
        <f t="shared" si="35"/>
        <v>10.267612524461839</v>
      </c>
      <c r="I167" s="1867">
        <v>14568.339823999999</v>
      </c>
      <c r="J167" s="1869">
        <f t="shared" si="36"/>
        <v>4.6277345734661139</v>
      </c>
      <c r="K167" s="829">
        <v>300236.66014399996</v>
      </c>
      <c r="L167" s="845" t="s">
        <v>369</v>
      </c>
      <c r="M167" s="397"/>
    </row>
    <row r="168" spans="1:13" ht="15.4" customHeight="1">
      <c r="A168" s="412"/>
      <c r="B168" s="1908" t="s">
        <v>370</v>
      </c>
      <c r="C168" s="1909">
        <f>SUM(C164:C167)</f>
        <v>1400000</v>
      </c>
      <c r="D168" s="1909">
        <f>SUM(D164:D167)</f>
        <v>1268903</v>
      </c>
      <c r="E168" s="1909">
        <f t="shared" si="33"/>
        <v>144851.94063926939</v>
      </c>
      <c r="F168" s="1909">
        <f>SUM(F164:F167)</f>
        <v>1433000</v>
      </c>
      <c r="G168" s="1911">
        <f t="shared" si="34"/>
        <v>10.108300114394234</v>
      </c>
      <c r="H168" s="1911">
        <f t="shared" si="35"/>
        <v>10.346567188519243</v>
      </c>
      <c r="I168" s="1909">
        <f>SUM(I164:I167)</f>
        <v>50022.131389000002</v>
      </c>
      <c r="J168" s="1911">
        <f t="shared" si="36"/>
        <v>3.9421556564213338</v>
      </c>
      <c r="K168" s="1909">
        <f>SUM(K164:K167)</f>
        <v>1218880.868643</v>
      </c>
      <c r="L168" s="1908" t="s">
        <v>371</v>
      </c>
      <c r="M168" s="398"/>
    </row>
    <row r="169" spans="1:13" ht="15.4" customHeight="1">
      <c r="A169" s="413"/>
      <c r="B169" s="1940" t="s">
        <v>372</v>
      </c>
      <c r="C169" s="1914">
        <f>C156+C160+C163+C168</f>
        <v>2950000</v>
      </c>
      <c r="D169" s="1914">
        <f>D156+D160+D163+D168</f>
        <v>5845246.9249999998</v>
      </c>
      <c r="E169" s="1914">
        <f t="shared" si="33"/>
        <v>667265.63070776255</v>
      </c>
      <c r="F169" s="1914">
        <f>F156+F160+F163+F168</f>
        <v>3137619</v>
      </c>
      <c r="G169" s="1939">
        <f t="shared" si="34"/>
        <v>21.266623854195252</v>
      </c>
      <c r="H169" s="1939">
        <f t="shared" si="35"/>
        <v>22.619173922297037</v>
      </c>
      <c r="I169" s="1914">
        <f>I156+I160+I163+I168</f>
        <v>374829.66907999996</v>
      </c>
      <c r="J169" s="1939">
        <f t="shared" si="36"/>
        <v>6.4125549166599143</v>
      </c>
      <c r="K169" s="1914">
        <f>K156+K160+K163+K168</f>
        <v>5470417.2559790006</v>
      </c>
      <c r="L169" s="859" t="s">
        <v>373</v>
      </c>
      <c r="M169" s="415"/>
    </row>
    <row r="170" spans="1:13" ht="15.4" customHeight="1">
      <c r="A170" s="416"/>
      <c r="B170" s="1940" t="s">
        <v>374</v>
      </c>
      <c r="C170" s="1941">
        <v>0</v>
      </c>
      <c r="D170" s="1941">
        <v>0</v>
      </c>
      <c r="E170" s="1941">
        <f t="shared" si="33"/>
        <v>0</v>
      </c>
      <c r="F170" s="1941">
        <v>0</v>
      </c>
      <c r="G170" s="1942">
        <v>0</v>
      </c>
      <c r="H170" s="1942">
        <v>0</v>
      </c>
      <c r="I170" s="1942">
        <v>0</v>
      </c>
      <c r="J170" s="1942">
        <v>0</v>
      </c>
      <c r="K170" s="1941">
        <v>0</v>
      </c>
      <c r="L170" s="859" t="s">
        <v>375</v>
      </c>
      <c r="M170" s="411"/>
    </row>
    <row r="171" spans="1:13" ht="15.4" customHeight="1">
      <c r="A171" s="417"/>
      <c r="B171" s="1940" t="s">
        <v>376</v>
      </c>
      <c r="C171" s="1943">
        <f>C169+C170+C153</f>
        <v>38357613</v>
      </c>
      <c r="D171" s="1943">
        <f t="shared" ref="D171" si="57">D169+D170+D153</f>
        <v>237498285.73424199</v>
      </c>
      <c r="E171" s="1943">
        <f t="shared" si="33"/>
        <v>27111676.453680594</v>
      </c>
      <c r="F171" s="1943" t="s">
        <v>100</v>
      </c>
      <c r="G171" s="1944" t="s">
        <v>100</v>
      </c>
      <c r="H171" s="1945">
        <f t="shared" si="35"/>
        <v>70.681344153716225</v>
      </c>
      <c r="I171" s="1944" t="s">
        <v>100</v>
      </c>
      <c r="J171" s="1944" t="s">
        <v>100</v>
      </c>
      <c r="K171" s="1943">
        <f t="shared" ref="K171" si="58">K169+K170+K153</f>
        <v>225129565.44483298</v>
      </c>
      <c r="L171" s="1946" t="s">
        <v>377</v>
      </c>
      <c r="M171" s="418"/>
    </row>
    <row r="172" spans="1:13" ht="9.9499999999999993" customHeight="1">
      <c r="A172" s="419"/>
      <c r="B172" s="403"/>
      <c r="C172" s="1924"/>
      <c r="D172" s="1924"/>
      <c r="E172" s="1925"/>
      <c r="F172" s="1924"/>
      <c r="G172" s="1926"/>
      <c r="H172" s="1926"/>
      <c r="I172" s="1947"/>
      <c r="J172" s="1926"/>
      <c r="K172" s="1924"/>
      <c r="L172" s="403"/>
      <c r="M172" s="420"/>
    </row>
    <row r="173" spans="1:13" ht="13.5" customHeight="1">
      <c r="A173" s="2166">
        <v>36</v>
      </c>
      <c r="B173" s="2166"/>
      <c r="C173" s="1927"/>
      <c r="D173" s="1927"/>
      <c r="E173" s="1928"/>
      <c r="F173" s="1927"/>
      <c r="G173" s="1929"/>
      <c r="H173" s="1929"/>
      <c r="I173" s="1948"/>
      <c r="J173" s="1929"/>
      <c r="K173" s="1927"/>
      <c r="L173" s="405">
        <v>37</v>
      </c>
      <c r="M173" s="146"/>
    </row>
    <row r="174" spans="1:13" s="371" customFormat="1" ht="29.25" customHeight="1">
      <c r="A174" s="150" t="s">
        <v>378</v>
      </c>
      <c r="B174" s="150"/>
      <c r="C174" s="368"/>
      <c r="D174" s="368"/>
      <c r="E174" s="367"/>
      <c r="F174" s="368"/>
      <c r="G174" s="1844"/>
      <c r="H174" s="1844"/>
      <c r="I174" s="369"/>
      <c r="J174" s="1844"/>
      <c r="K174" s="369"/>
      <c r="L174" s="370"/>
    </row>
    <row r="175" spans="1:13" ht="21" customHeight="1">
      <c r="A175" s="1845"/>
      <c r="B175" s="1845" t="s">
        <v>173</v>
      </c>
      <c r="C175" s="1846"/>
      <c r="D175" s="1846"/>
      <c r="E175" s="1847"/>
      <c r="F175" s="1846"/>
      <c r="G175" s="1848"/>
      <c r="H175" s="1848"/>
      <c r="I175" s="372"/>
      <c r="J175" s="1849"/>
      <c r="K175" s="372"/>
      <c r="L175" s="2141" t="s">
        <v>174</v>
      </c>
      <c r="M175" s="2141"/>
    </row>
    <row r="176" spans="1:13" ht="19.5" customHeight="1">
      <c r="A176" s="2142" t="s">
        <v>312</v>
      </c>
      <c r="B176" s="2143"/>
      <c r="C176" s="1851" t="s">
        <v>142</v>
      </c>
      <c r="D176" s="1851" t="s">
        <v>143</v>
      </c>
      <c r="E176" s="1851" t="s">
        <v>144</v>
      </c>
      <c r="F176" s="1851" t="s">
        <v>145</v>
      </c>
      <c r="G176" s="1930" t="s">
        <v>2633</v>
      </c>
      <c r="H176" s="1930" t="s">
        <v>175</v>
      </c>
      <c r="I176" s="1851" t="s">
        <v>148</v>
      </c>
      <c r="J176" s="1930" t="s">
        <v>176</v>
      </c>
      <c r="K176" s="2146" t="s">
        <v>2634</v>
      </c>
      <c r="L176" s="2148" t="s">
        <v>177</v>
      </c>
      <c r="M176" s="2149"/>
    </row>
    <row r="177" spans="1:13" ht="18" customHeight="1">
      <c r="A177" s="2169"/>
      <c r="B177" s="2170"/>
      <c r="C177" s="1854" t="s">
        <v>153</v>
      </c>
      <c r="D177" s="1854" t="s">
        <v>154</v>
      </c>
      <c r="E177" s="1854" t="s">
        <v>153</v>
      </c>
      <c r="F177" s="1854" t="s">
        <v>153</v>
      </c>
      <c r="G177" s="1931" t="s">
        <v>155</v>
      </c>
      <c r="H177" s="1931" t="s">
        <v>155</v>
      </c>
      <c r="I177" s="1854" t="s">
        <v>154</v>
      </c>
      <c r="J177" s="1931" t="s">
        <v>155</v>
      </c>
      <c r="K177" s="2171"/>
      <c r="L177" s="2173"/>
      <c r="M177" s="2174"/>
    </row>
    <row r="178" spans="1:13" ht="21.75" customHeight="1">
      <c r="A178" s="2144"/>
      <c r="B178" s="2145"/>
      <c r="C178" s="1857" t="s">
        <v>2635</v>
      </c>
      <c r="D178" s="1857" t="s">
        <v>178</v>
      </c>
      <c r="E178" s="1857" t="s">
        <v>179</v>
      </c>
      <c r="F178" s="1857" t="s">
        <v>159</v>
      </c>
      <c r="G178" s="1919" t="s">
        <v>2636</v>
      </c>
      <c r="H178" s="1919" t="s">
        <v>161</v>
      </c>
      <c r="I178" s="1857" t="s">
        <v>162</v>
      </c>
      <c r="J178" s="1919" t="s">
        <v>2637</v>
      </c>
      <c r="K178" s="2172"/>
      <c r="L178" s="2150"/>
      <c r="M178" s="2151"/>
    </row>
    <row r="179" spans="1:13" s="5" customFormat="1" ht="15" customHeight="1">
      <c r="A179" s="406"/>
      <c r="B179" s="403" t="s">
        <v>379</v>
      </c>
      <c r="C179" s="1932">
        <v>718400</v>
      </c>
      <c r="D179" s="1861">
        <v>2420388.0019999999</v>
      </c>
      <c r="E179" s="1863">
        <f t="shared" ref="E179:E215" si="59">D179/8760*1000</f>
        <v>276300.00022831047</v>
      </c>
      <c r="F179" s="1861">
        <v>820875</v>
      </c>
      <c r="G179" s="1864">
        <f t="shared" ref="G179:G215" si="60">E179/F179*100</f>
        <v>33.659205144304607</v>
      </c>
      <c r="H179" s="1864">
        <f t="shared" ref="H179:H215" si="61">E179/C179*100</f>
        <v>38.460467737793778</v>
      </c>
      <c r="I179" s="1862">
        <v>53993.255595000002</v>
      </c>
      <c r="J179" s="1864">
        <f t="shared" ref="J179:J215" si="62">I179/D179*100</f>
        <v>2.2307686019921036</v>
      </c>
      <c r="K179" s="1861">
        <v>2366394.7464000001</v>
      </c>
      <c r="L179" s="403" t="s">
        <v>380</v>
      </c>
      <c r="M179" s="407"/>
    </row>
    <row r="180" spans="1:13" s="5" customFormat="1" ht="15" customHeight="1">
      <c r="A180" s="396"/>
      <c r="B180" s="845" t="s">
        <v>381</v>
      </c>
      <c r="C180" s="1906">
        <v>1350000</v>
      </c>
      <c r="D180" s="829">
        <v>1213992.798</v>
      </c>
      <c r="E180" s="1868">
        <f t="shared" si="59"/>
        <v>138583.65273972604</v>
      </c>
      <c r="F180" s="829">
        <v>558000</v>
      </c>
      <c r="G180" s="1869">
        <f t="shared" si="60"/>
        <v>24.835780060882804</v>
      </c>
      <c r="H180" s="1869">
        <f t="shared" si="61"/>
        <v>10.265455758498225</v>
      </c>
      <c r="I180" s="1867">
        <v>23619.776924999998</v>
      </c>
      <c r="J180" s="1869">
        <f t="shared" si="62"/>
        <v>1.9456274340270017</v>
      </c>
      <c r="K180" s="829">
        <v>1190373.0210260001</v>
      </c>
      <c r="L180" s="1907" t="s">
        <v>382</v>
      </c>
      <c r="M180" s="397"/>
    </row>
    <row r="181" spans="1:13" s="5" customFormat="1" ht="15" customHeight="1">
      <c r="A181" s="396"/>
      <c r="B181" s="845" t="s">
        <v>383</v>
      </c>
      <c r="C181" s="1906">
        <v>1800000</v>
      </c>
      <c r="D181" s="829">
        <v>8132951</v>
      </c>
      <c r="E181" s="1868">
        <f t="shared" si="59"/>
        <v>928419.06392694067</v>
      </c>
      <c r="F181" s="829">
        <v>2279000</v>
      </c>
      <c r="G181" s="1869">
        <f t="shared" si="60"/>
        <v>40.738001927465582</v>
      </c>
      <c r="H181" s="1869">
        <f t="shared" si="61"/>
        <v>51.578836884830039</v>
      </c>
      <c r="I181" s="1867">
        <v>137010.75735</v>
      </c>
      <c r="J181" s="1869">
        <f t="shared" si="62"/>
        <v>1.6846376837878405</v>
      </c>
      <c r="K181" s="829">
        <v>7995940.2425330002</v>
      </c>
      <c r="L181" s="1907" t="s">
        <v>384</v>
      </c>
      <c r="M181" s="397"/>
    </row>
    <row r="182" spans="1:13" s="5" customFormat="1" ht="15" customHeight="1">
      <c r="A182" s="396"/>
      <c r="B182" s="845" t="s">
        <v>385</v>
      </c>
      <c r="C182" s="1906">
        <v>922064</v>
      </c>
      <c r="D182" s="829">
        <v>2082890</v>
      </c>
      <c r="E182" s="1868">
        <f t="shared" si="59"/>
        <v>237772.83105022833</v>
      </c>
      <c r="F182" s="829">
        <v>1025105</v>
      </c>
      <c r="G182" s="1869">
        <f t="shared" si="60"/>
        <v>23.194973300318342</v>
      </c>
      <c r="H182" s="1869">
        <f t="shared" si="61"/>
        <v>25.787020320740027</v>
      </c>
      <c r="I182" s="1867">
        <v>32171.2441</v>
      </c>
      <c r="J182" s="1869">
        <f t="shared" si="62"/>
        <v>1.5445483966988174</v>
      </c>
      <c r="K182" s="829">
        <v>2050718.7558240001</v>
      </c>
      <c r="L182" s="1907" t="s">
        <v>386</v>
      </c>
      <c r="M182" s="397"/>
    </row>
    <row r="183" spans="1:13" s="5" customFormat="1" ht="15" customHeight="1">
      <c r="A183" s="396"/>
      <c r="B183" s="845" t="s">
        <v>387</v>
      </c>
      <c r="C183" s="1906">
        <v>1800000</v>
      </c>
      <c r="D183" s="829">
        <v>3157009.6181760002</v>
      </c>
      <c r="E183" s="1868">
        <f t="shared" si="59"/>
        <v>360389.2258191781</v>
      </c>
      <c r="F183" s="829">
        <v>2181000</v>
      </c>
      <c r="G183" s="1869">
        <f t="shared" si="60"/>
        <v>16.524036030223662</v>
      </c>
      <c r="H183" s="1869">
        <f t="shared" si="61"/>
        <v>20.021623656621003</v>
      </c>
      <c r="I183" s="1867">
        <v>70324.245559999996</v>
      </c>
      <c r="J183" s="1869">
        <f t="shared" si="62"/>
        <v>2.2275587997932886</v>
      </c>
      <c r="K183" s="829">
        <v>3086685.3725419999</v>
      </c>
      <c r="L183" s="1907" t="s">
        <v>388</v>
      </c>
      <c r="M183" s="397"/>
    </row>
    <row r="184" spans="1:13" s="5" customFormat="1" ht="15" customHeight="1">
      <c r="A184" s="396"/>
      <c r="B184" s="845" t="s">
        <v>389</v>
      </c>
      <c r="C184" s="1906">
        <v>1800000</v>
      </c>
      <c r="D184" s="829">
        <v>3614573</v>
      </c>
      <c r="E184" s="1868">
        <f t="shared" si="59"/>
        <v>412622.48858447489</v>
      </c>
      <c r="F184" s="829">
        <v>2194000</v>
      </c>
      <c r="G184" s="1869">
        <f t="shared" si="60"/>
        <v>18.806859096831126</v>
      </c>
      <c r="H184" s="1869">
        <f t="shared" si="61"/>
        <v>22.923471588026384</v>
      </c>
      <c r="I184" s="1867">
        <v>99147.613748000003</v>
      </c>
      <c r="J184" s="1869">
        <f t="shared" si="62"/>
        <v>2.7429965793469937</v>
      </c>
      <c r="K184" s="829">
        <v>3515425.386283</v>
      </c>
      <c r="L184" s="1907" t="s">
        <v>390</v>
      </c>
      <c r="M184" s="397"/>
    </row>
    <row r="185" spans="1:13" s="5" customFormat="1" ht="15" customHeight="1">
      <c r="A185" s="396"/>
      <c r="B185" s="845" t="s">
        <v>391</v>
      </c>
      <c r="C185" s="1906">
        <v>361600</v>
      </c>
      <c r="D185" s="829">
        <v>2342976.5430000001</v>
      </c>
      <c r="E185" s="1868">
        <f t="shared" si="59"/>
        <v>267463.07568493154</v>
      </c>
      <c r="F185" s="829">
        <v>522000</v>
      </c>
      <c r="G185" s="1869">
        <f t="shared" si="60"/>
        <v>51.238137104393012</v>
      </c>
      <c r="H185" s="1869">
        <f t="shared" si="61"/>
        <v>73.966558541186828</v>
      </c>
      <c r="I185" s="1867">
        <v>63912.900917000006</v>
      </c>
      <c r="J185" s="1869">
        <f t="shared" si="62"/>
        <v>2.7278506525363877</v>
      </c>
      <c r="K185" s="829">
        <v>2279063.6415999997</v>
      </c>
      <c r="L185" s="1907" t="s">
        <v>392</v>
      </c>
      <c r="M185" s="397"/>
    </row>
    <row r="186" spans="1:13" s="5" customFormat="1" ht="15" customHeight="1">
      <c r="A186" s="396"/>
      <c r="B186" s="845" t="s">
        <v>393</v>
      </c>
      <c r="C186" s="1906">
        <v>848000</v>
      </c>
      <c r="D186" s="829">
        <v>1236310</v>
      </c>
      <c r="E186" s="1868">
        <f t="shared" si="59"/>
        <v>141131.27853881277</v>
      </c>
      <c r="F186" s="829">
        <v>880000</v>
      </c>
      <c r="G186" s="1869">
        <f t="shared" si="60"/>
        <v>16.037645288501452</v>
      </c>
      <c r="H186" s="1869">
        <f t="shared" si="61"/>
        <v>16.642839450331696</v>
      </c>
      <c r="I186" s="1867">
        <v>36489.65842</v>
      </c>
      <c r="J186" s="1869">
        <f t="shared" si="62"/>
        <v>2.951497473934531</v>
      </c>
      <c r="K186" s="829">
        <v>1199820.3415399999</v>
      </c>
      <c r="L186" s="1907" t="s">
        <v>394</v>
      </c>
      <c r="M186" s="397"/>
    </row>
    <row r="187" spans="1:13" s="5" customFormat="1" ht="15" customHeight="1">
      <c r="A187" s="396"/>
      <c r="B187" s="845" t="s">
        <v>395</v>
      </c>
      <c r="C187" s="1906">
        <v>2071900</v>
      </c>
      <c r="D187" s="829">
        <v>8213418.1060000006</v>
      </c>
      <c r="E187" s="1868">
        <f t="shared" si="59"/>
        <v>937604.80662100459</v>
      </c>
      <c r="F187" s="829">
        <v>2501675</v>
      </c>
      <c r="G187" s="1869">
        <f t="shared" si="60"/>
        <v>37.479081280382324</v>
      </c>
      <c r="H187" s="1869">
        <f t="shared" si="61"/>
        <v>45.253381274241256</v>
      </c>
      <c r="I187" s="1867">
        <v>194586.06234500001</v>
      </c>
      <c r="J187" s="1869">
        <f t="shared" si="62"/>
        <v>2.3691240337911519</v>
      </c>
      <c r="K187" s="829">
        <v>8018832.042994</v>
      </c>
      <c r="L187" s="1907" t="s">
        <v>396</v>
      </c>
      <c r="M187" s="397"/>
    </row>
    <row r="188" spans="1:13" s="5" customFormat="1" ht="15" customHeight="1">
      <c r="A188" s="396"/>
      <c r="B188" s="845" t="s">
        <v>397</v>
      </c>
      <c r="C188" s="1906">
        <v>1462447</v>
      </c>
      <c r="D188" s="829">
        <v>4819780.8049999997</v>
      </c>
      <c r="E188" s="1868">
        <f t="shared" si="59"/>
        <v>550203.28824200912</v>
      </c>
      <c r="F188" s="829">
        <v>708300</v>
      </c>
      <c r="G188" s="1869">
        <f t="shared" si="60"/>
        <v>77.679413841876197</v>
      </c>
      <c r="H188" s="1869">
        <f t="shared" si="61"/>
        <v>37.62210105679106</v>
      </c>
      <c r="I188" s="1867">
        <v>109791.939585</v>
      </c>
      <c r="J188" s="1869">
        <f t="shared" si="62"/>
        <v>2.2779446623610511</v>
      </c>
      <c r="K188" s="829">
        <v>4709988.8655350003</v>
      </c>
      <c r="L188" s="1907" t="s">
        <v>398</v>
      </c>
      <c r="M188" s="397"/>
    </row>
    <row r="189" spans="1:13" s="5" customFormat="1" ht="15" customHeight="1">
      <c r="A189" s="396"/>
      <c r="B189" s="845" t="s">
        <v>399</v>
      </c>
      <c r="C189" s="1906">
        <v>900000</v>
      </c>
      <c r="D189" s="829">
        <v>1232652.8149999999</v>
      </c>
      <c r="E189" s="1868">
        <f t="shared" si="59"/>
        <v>140713.79166666666</v>
      </c>
      <c r="F189" s="829">
        <v>904616</v>
      </c>
      <c r="G189" s="1869">
        <f t="shared" si="60"/>
        <v>15.555085435882923</v>
      </c>
      <c r="H189" s="1869">
        <f t="shared" si="61"/>
        <v>15.634865740740739</v>
      </c>
      <c r="I189" s="1867">
        <v>18998.337579999999</v>
      </c>
      <c r="J189" s="1869">
        <f t="shared" si="62"/>
        <v>1.5412561711466175</v>
      </c>
      <c r="K189" s="829">
        <v>1213654.4775139999</v>
      </c>
      <c r="L189" s="1907" t="s">
        <v>2638</v>
      </c>
      <c r="M189" s="397"/>
    </row>
    <row r="190" spans="1:13" s="5" customFormat="1" ht="15" customHeight="1">
      <c r="A190" s="396"/>
      <c r="B190" s="845" t="s">
        <v>400</v>
      </c>
      <c r="C190" s="1906">
        <v>868500</v>
      </c>
      <c r="D190" s="829">
        <v>4346034.5178760001</v>
      </c>
      <c r="E190" s="1868">
        <f t="shared" si="59"/>
        <v>496122.66185799084</v>
      </c>
      <c r="F190" s="829">
        <v>1016000</v>
      </c>
      <c r="G190" s="1869">
        <f t="shared" si="60"/>
        <v>48.830970655314061</v>
      </c>
      <c r="H190" s="1869">
        <f t="shared" si="61"/>
        <v>57.124083115485412</v>
      </c>
      <c r="I190" s="1867">
        <v>102421.931561</v>
      </c>
      <c r="J190" s="1869">
        <f t="shared" si="62"/>
        <v>2.3566755197116058</v>
      </c>
      <c r="K190" s="829">
        <v>4244419.8546759998</v>
      </c>
      <c r="L190" s="1907" t="s">
        <v>401</v>
      </c>
      <c r="M190" s="397"/>
    </row>
    <row r="191" spans="1:13" s="408" customFormat="1" ht="15" customHeight="1">
      <c r="A191" s="396"/>
      <c r="B191" s="1934" t="s">
        <v>402</v>
      </c>
      <c r="C191" s="1935">
        <f>SUM(C179:C190)</f>
        <v>14902911</v>
      </c>
      <c r="D191" s="1935">
        <f t="shared" ref="D191:I191" si="63">SUM(D179:D190)</f>
        <v>42812977.205052003</v>
      </c>
      <c r="E191" s="1935">
        <f t="shared" si="59"/>
        <v>4887326.1649602745</v>
      </c>
      <c r="F191" s="1935">
        <f>SUM(F179:F190)</f>
        <v>15590571</v>
      </c>
      <c r="G191" s="1949">
        <f t="shared" si="60"/>
        <v>31.347961309180238</v>
      </c>
      <c r="H191" s="1949">
        <f t="shared" si="61"/>
        <v>32.794439723623626</v>
      </c>
      <c r="I191" s="1935">
        <f t="shared" si="63"/>
        <v>942467.7236860001</v>
      </c>
      <c r="J191" s="1949">
        <f t="shared" si="62"/>
        <v>2.2013599268559796</v>
      </c>
      <c r="K191" s="1935">
        <f>SUM(K179:K190)</f>
        <v>41871316.748466998</v>
      </c>
      <c r="L191" s="1950" t="s">
        <v>403</v>
      </c>
      <c r="M191" s="399"/>
    </row>
    <row r="192" spans="1:13" s="5" customFormat="1" ht="15" customHeight="1">
      <c r="A192" s="396"/>
      <c r="B192" s="845" t="s">
        <v>404</v>
      </c>
      <c r="C192" s="1906">
        <v>187446</v>
      </c>
      <c r="D192" s="829">
        <v>101066.906</v>
      </c>
      <c r="E192" s="1868">
        <f t="shared" si="59"/>
        <v>11537.318036529681</v>
      </c>
      <c r="F192" s="829">
        <v>199581</v>
      </c>
      <c r="G192" s="1869">
        <f t="shared" si="60"/>
        <v>5.7807697308509738</v>
      </c>
      <c r="H192" s="1869">
        <f t="shared" si="61"/>
        <v>6.1550089287206351</v>
      </c>
      <c r="I192" s="1867">
        <v>4733.9304499999998</v>
      </c>
      <c r="J192" s="1869">
        <f t="shared" si="62"/>
        <v>4.6839570313946286</v>
      </c>
      <c r="K192" s="829">
        <v>96332.975550000003</v>
      </c>
      <c r="L192" s="1907" t="s">
        <v>405</v>
      </c>
      <c r="M192" s="397"/>
    </row>
    <row r="193" spans="1:13" s="5" customFormat="1" ht="15" customHeight="1">
      <c r="A193" s="396"/>
      <c r="B193" s="845" t="s">
        <v>406</v>
      </c>
      <c r="C193" s="1906">
        <v>105000</v>
      </c>
      <c r="D193" s="829">
        <v>219927.4</v>
      </c>
      <c r="E193" s="1868">
        <f t="shared" si="59"/>
        <v>25105.867579908674</v>
      </c>
      <c r="F193" s="829">
        <v>113100</v>
      </c>
      <c r="G193" s="1869">
        <f t="shared" si="60"/>
        <v>22.197937736435609</v>
      </c>
      <c r="H193" s="1869">
        <f t="shared" si="61"/>
        <v>23.910350076103498</v>
      </c>
      <c r="I193" s="1867">
        <v>6981.9867560000002</v>
      </c>
      <c r="J193" s="1869">
        <f t="shared" si="62"/>
        <v>3.1746779873721964</v>
      </c>
      <c r="K193" s="829">
        <v>212945.41323800001</v>
      </c>
      <c r="L193" s="1907" t="s">
        <v>407</v>
      </c>
      <c r="M193" s="397"/>
    </row>
    <row r="194" spans="1:13" s="408" customFormat="1" ht="15" customHeight="1">
      <c r="A194" s="396"/>
      <c r="B194" s="1934" t="s">
        <v>408</v>
      </c>
      <c r="C194" s="1937">
        <f>C193+C192</f>
        <v>292446</v>
      </c>
      <c r="D194" s="1937">
        <f t="shared" ref="D194:I194" si="64">D193+D192</f>
        <v>320994.30599999998</v>
      </c>
      <c r="E194" s="1937">
        <f t="shared" si="59"/>
        <v>36643.18561643835</v>
      </c>
      <c r="F194" s="1937">
        <f>SUM(F192:F193)</f>
        <v>312681</v>
      </c>
      <c r="G194" s="1949">
        <f t="shared" si="60"/>
        <v>11.719031734079893</v>
      </c>
      <c r="H194" s="1949">
        <f t="shared" si="61"/>
        <v>12.52989803807826</v>
      </c>
      <c r="I194" s="1937">
        <f t="shared" si="64"/>
        <v>11715.917206</v>
      </c>
      <c r="J194" s="1949">
        <f t="shared" si="62"/>
        <v>3.6498831870245079</v>
      </c>
      <c r="K194" s="1937">
        <f>SUM(K192:K193)</f>
        <v>309278.38878799998</v>
      </c>
      <c r="L194" s="1951" t="s">
        <v>409</v>
      </c>
      <c r="M194" s="409"/>
    </row>
    <row r="195" spans="1:13" s="408" customFormat="1" ht="15" customHeight="1">
      <c r="A195" s="410"/>
      <c r="B195" s="859" t="s">
        <v>410</v>
      </c>
      <c r="C195" s="1914">
        <f>C191+C194</f>
        <v>15195357</v>
      </c>
      <c r="D195" s="1914">
        <f>D191+D194</f>
        <v>43133971.511052005</v>
      </c>
      <c r="E195" s="1892">
        <f t="shared" si="59"/>
        <v>4923969.3505767127</v>
      </c>
      <c r="F195" s="1914">
        <f>F191+F194</f>
        <v>15903252</v>
      </c>
      <c r="G195" s="1939">
        <f t="shared" si="60"/>
        <v>30.962028084423942</v>
      </c>
      <c r="H195" s="1939">
        <f t="shared" si="61"/>
        <v>32.404433476467268</v>
      </c>
      <c r="I195" s="1914">
        <v>770381.52058699902</v>
      </c>
      <c r="J195" s="1889">
        <f t="shared" si="62"/>
        <v>1.7860203769773622</v>
      </c>
      <c r="K195" s="1914">
        <f>K191+K194</f>
        <v>42180595.137254998</v>
      </c>
      <c r="L195" s="1952" t="s">
        <v>411</v>
      </c>
      <c r="M195" s="411"/>
    </row>
    <row r="196" spans="1:13" s="408" customFormat="1" ht="15" customHeight="1">
      <c r="A196" s="396"/>
      <c r="B196" s="845" t="s">
        <v>412</v>
      </c>
      <c r="C196" s="1906">
        <v>989200</v>
      </c>
      <c r="D196" s="1906">
        <v>7874590.6448999997</v>
      </c>
      <c r="E196" s="1868">
        <f t="shared" si="59"/>
        <v>898925.87270547939</v>
      </c>
      <c r="F196" s="1906" t="s">
        <v>100</v>
      </c>
      <c r="G196" s="1869" t="s">
        <v>100</v>
      </c>
      <c r="H196" s="1869">
        <f t="shared" si="61"/>
        <v>90.874026759551086</v>
      </c>
      <c r="I196" s="829" t="s">
        <v>100</v>
      </c>
      <c r="J196" s="1869" t="s">
        <v>100</v>
      </c>
      <c r="K196" s="1906">
        <v>7874590.6448999997</v>
      </c>
      <c r="L196" s="1907" t="s">
        <v>414</v>
      </c>
      <c r="M196" s="397"/>
    </row>
    <row r="197" spans="1:13" s="408" customFormat="1" ht="15" customHeight="1">
      <c r="A197" s="396"/>
      <c r="B197" s="845" t="s">
        <v>415</v>
      </c>
      <c r="C197" s="1906">
        <v>2261750</v>
      </c>
      <c r="D197" s="1906">
        <v>7491841.5719810016</v>
      </c>
      <c r="E197" s="1868">
        <f t="shared" si="59"/>
        <v>855233.05616221484</v>
      </c>
      <c r="F197" s="1906">
        <v>2278576.2620000001</v>
      </c>
      <c r="G197" s="1869">
        <f t="shared" si="60"/>
        <v>37.533659523493043</v>
      </c>
      <c r="H197" s="1869">
        <f t="shared" si="61"/>
        <v>37.812890733379675</v>
      </c>
      <c r="I197" s="829">
        <v>145635.035344</v>
      </c>
      <c r="J197" s="1869">
        <f t="shared" si="62"/>
        <v>1.9439150433808627</v>
      </c>
      <c r="K197" s="1906">
        <v>7137463.4880060004</v>
      </c>
      <c r="L197" s="1907" t="s">
        <v>416</v>
      </c>
      <c r="M197" s="397"/>
    </row>
    <row r="198" spans="1:13" s="408" customFormat="1" ht="15" customHeight="1">
      <c r="A198" s="396"/>
      <c r="B198" s="845" t="s">
        <v>417</v>
      </c>
      <c r="C198" s="1906">
        <v>1716800</v>
      </c>
      <c r="D198" s="1906">
        <v>6758937.9689099994</v>
      </c>
      <c r="E198" s="1868">
        <f t="shared" si="59"/>
        <v>771568.26129109587</v>
      </c>
      <c r="F198" s="1906" t="s">
        <v>100</v>
      </c>
      <c r="G198" s="1953" t="s">
        <v>100</v>
      </c>
      <c r="H198" s="1869">
        <f t="shared" si="61"/>
        <v>44.94223329980754</v>
      </c>
      <c r="I198" s="829" t="s">
        <v>100</v>
      </c>
      <c r="J198" s="1869" t="s">
        <v>100</v>
      </c>
      <c r="K198" s="1906">
        <v>6758937.9689099994</v>
      </c>
      <c r="L198" s="1907" t="s">
        <v>418</v>
      </c>
      <c r="M198" s="397"/>
    </row>
    <row r="199" spans="1:13" s="408" customFormat="1" ht="15" customHeight="1">
      <c r="A199" s="396"/>
      <c r="B199" s="845" t="s">
        <v>419</v>
      </c>
      <c r="C199" s="1906">
        <v>45836</v>
      </c>
      <c r="D199" s="1906">
        <v>1607.2158899999999</v>
      </c>
      <c r="E199" s="1868">
        <f t="shared" si="59"/>
        <v>183.47213356164383</v>
      </c>
      <c r="F199" s="1906" t="s">
        <v>100</v>
      </c>
      <c r="G199" s="1953" t="s">
        <v>100</v>
      </c>
      <c r="H199" s="1869">
        <f t="shared" si="61"/>
        <v>0.40027954786989223</v>
      </c>
      <c r="I199" s="829" t="s">
        <v>100</v>
      </c>
      <c r="J199" s="1869" t="s">
        <v>100</v>
      </c>
      <c r="K199" s="1906">
        <v>1607.2158899999999</v>
      </c>
      <c r="L199" s="1907" t="s">
        <v>420</v>
      </c>
      <c r="M199" s="397"/>
    </row>
    <row r="200" spans="1:13" s="408" customFormat="1" ht="15" customHeight="1">
      <c r="A200" s="396"/>
      <c r="B200" s="845" t="s">
        <v>421</v>
      </c>
      <c r="C200" s="1906">
        <v>0</v>
      </c>
      <c r="D200" s="1906">
        <v>799963.08700000006</v>
      </c>
      <c r="E200" s="1868">
        <f t="shared" si="59"/>
        <v>91319.987100456623</v>
      </c>
      <c r="F200" s="1906" t="s">
        <v>100</v>
      </c>
      <c r="G200" s="1953" t="s">
        <v>100</v>
      </c>
      <c r="H200" s="1869" t="s">
        <v>100</v>
      </c>
      <c r="I200" s="829">
        <v>15167.84</v>
      </c>
      <c r="J200" s="1869">
        <f t="shared" si="62"/>
        <v>1.8960674869239309</v>
      </c>
      <c r="K200" s="1906">
        <v>780012.99899999995</v>
      </c>
      <c r="L200" s="1907" t="s">
        <v>422</v>
      </c>
      <c r="M200" s="397"/>
    </row>
    <row r="201" spans="1:13" s="408" customFormat="1" ht="15" customHeight="1">
      <c r="A201" s="396"/>
      <c r="B201" s="845" t="s">
        <v>423</v>
      </c>
      <c r="C201" s="1906">
        <v>751200</v>
      </c>
      <c r="D201" s="1906">
        <v>4495545.7177600004</v>
      </c>
      <c r="E201" s="1868">
        <f t="shared" si="59"/>
        <v>513190.15042922378</v>
      </c>
      <c r="F201" s="1906" t="s">
        <v>100</v>
      </c>
      <c r="G201" s="1953" t="s">
        <v>100</v>
      </c>
      <c r="H201" s="1869">
        <f t="shared" si="61"/>
        <v>68.316047714220417</v>
      </c>
      <c r="I201" s="829" t="s">
        <v>100</v>
      </c>
      <c r="J201" s="1869" t="s">
        <v>100</v>
      </c>
      <c r="K201" s="1906">
        <v>4495545.7177600004</v>
      </c>
      <c r="L201" s="1907" t="s">
        <v>424</v>
      </c>
      <c r="M201" s="397"/>
    </row>
    <row r="202" spans="1:13" s="408" customFormat="1" ht="15" customHeight="1">
      <c r="A202" s="396"/>
      <c r="B202" s="845" t="s">
        <v>425</v>
      </c>
      <c r="C202" s="1906">
        <v>0</v>
      </c>
      <c r="D202" s="1906">
        <v>1086876.41628</v>
      </c>
      <c r="E202" s="1868">
        <f t="shared" si="59"/>
        <v>124072.65026027398</v>
      </c>
      <c r="F202" s="1906" t="s">
        <v>100</v>
      </c>
      <c r="G202" s="1953" t="s">
        <v>100</v>
      </c>
      <c r="H202" s="1869" t="s">
        <v>100</v>
      </c>
      <c r="I202" s="829">
        <v>12943.228999999999</v>
      </c>
      <c r="J202" s="1869">
        <f t="shared" si="62"/>
        <v>1.1908648311921397</v>
      </c>
      <c r="K202" s="1906">
        <v>947440.16691999999</v>
      </c>
      <c r="L202" s="1907" t="s">
        <v>426</v>
      </c>
      <c r="M202" s="397"/>
    </row>
    <row r="203" spans="1:13" s="408" customFormat="1" ht="15" customHeight="1">
      <c r="A203" s="396"/>
      <c r="B203" s="845" t="s">
        <v>427</v>
      </c>
      <c r="C203" s="1906">
        <v>442800</v>
      </c>
      <c r="D203" s="1906">
        <v>3220392.9861999997</v>
      </c>
      <c r="E203" s="1868">
        <f t="shared" si="59"/>
        <v>367624.77011415525</v>
      </c>
      <c r="F203" s="1906" t="s">
        <v>100</v>
      </c>
      <c r="G203" s="1953" t="s">
        <v>100</v>
      </c>
      <c r="H203" s="1869">
        <f t="shared" si="61"/>
        <v>83.022757478354848</v>
      </c>
      <c r="I203" s="829" t="s">
        <v>100</v>
      </c>
      <c r="J203" s="1869" t="s">
        <v>100</v>
      </c>
      <c r="K203" s="1906">
        <v>3220392.9861999997</v>
      </c>
      <c r="L203" s="1907" t="s">
        <v>2639</v>
      </c>
      <c r="M203" s="397"/>
    </row>
    <row r="204" spans="1:13" s="5" customFormat="1" ht="15" customHeight="1">
      <c r="A204" s="396"/>
      <c r="B204" s="845" t="s">
        <v>428</v>
      </c>
      <c r="C204" s="1906">
        <v>769830</v>
      </c>
      <c r="D204" s="829">
        <v>3105146.7104000002</v>
      </c>
      <c r="E204" s="1868">
        <f t="shared" si="59"/>
        <v>354468.80255707767</v>
      </c>
      <c r="F204" s="1906" t="s">
        <v>100</v>
      </c>
      <c r="G204" s="1953" t="s">
        <v>100</v>
      </c>
      <c r="H204" s="1869">
        <f t="shared" si="61"/>
        <v>46.045075218824635</v>
      </c>
      <c r="I204" s="829" t="s">
        <v>100</v>
      </c>
      <c r="J204" s="1869" t="s">
        <v>100</v>
      </c>
      <c r="K204" s="829">
        <v>3105146.7104000002</v>
      </c>
      <c r="L204" s="1907" t="s">
        <v>429</v>
      </c>
      <c r="M204" s="397"/>
    </row>
    <row r="205" spans="1:13" s="5" customFormat="1" ht="15" customHeight="1">
      <c r="A205" s="396"/>
      <c r="B205" s="845" t="s">
        <v>2640</v>
      </c>
      <c r="C205" s="1906">
        <v>1389700</v>
      </c>
      <c r="D205" s="829">
        <v>7314530.9356999993</v>
      </c>
      <c r="E205" s="1868">
        <f t="shared" si="59"/>
        <v>834992.11594748846</v>
      </c>
      <c r="F205" s="1906" t="s">
        <v>100</v>
      </c>
      <c r="G205" s="1869" t="s">
        <v>100</v>
      </c>
      <c r="H205" s="1869">
        <f t="shared" si="61"/>
        <v>60.084343091853533</v>
      </c>
      <c r="I205" s="829">
        <v>71350.675000000003</v>
      </c>
      <c r="J205" s="1869">
        <f t="shared" si="62"/>
        <v>0.97546480597626661</v>
      </c>
      <c r="K205" s="829">
        <v>7243180.2606999995</v>
      </c>
      <c r="L205" s="1907" t="s">
        <v>430</v>
      </c>
      <c r="M205" s="397"/>
    </row>
    <row r="206" spans="1:13" s="5" customFormat="1" ht="15" customHeight="1">
      <c r="A206" s="396"/>
      <c r="B206" s="845" t="s">
        <v>431</v>
      </c>
      <c r="C206" s="1906">
        <v>1695200</v>
      </c>
      <c r="D206" s="829">
        <v>12022120.051600002</v>
      </c>
      <c r="E206" s="1868">
        <f t="shared" si="59"/>
        <v>1372388.1337442924</v>
      </c>
      <c r="F206" s="1906" t="s">
        <v>100</v>
      </c>
      <c r="G206" s="1869" t="s">
        <v>100</v>
      </c>
      <c r="H206" s="1869">
        <f t="shared" si="61"/>
        <v>80.95729906467038</v>
      </c>
      <c r="I206" s="829" t="s">
        <v>100</v>
      </c>
      <c r="J206" s="1869" t="s">
        <v>100</v>
      </c>
      <c r="K206" s="829">
        <v>12022120.051600002</v>
      </c>
      <c r="L206" s="1907" t="s">
        <v>432</v>
      </c>
      <c r="M206" s="397"/>
    </row>
    <row r="207" spans="1:13" s="5" customFormat="1" ht="15" customHeight="1">
      <c r="A207" s="396"/>
      <c r="B207" s="845" t="s">
        <v>433</v>
      </c>
      <c r="C207" s="1906">
        <v>3176000</v>
      </c>
      <c r="D207" s="829">
        <v>11182810.6481</v>
      </c>
      <c r="E207" s="1868">
        <f t="shared" si="59"/>
        <v>1276576.5580022831</v>
      </c>
      <c r="F207" s="829">
        <v>3919164.3640000001</v>
      </c>
      <c r="G207" s="1869">
        <f t="shared" si="60"/>
        <v>32.572672116751342</v>
      </c>
      <c r="H207" s="1869">
        <f t="shared" si="61"/>
        <v>40.194476007628559</v>
      </c>
      <c r="I207" s="829">
        <v>219224.358829</v>
      </c>
      <c r="J207" s="1869">
        <f t="shared" si="62"/>
        <v>1.9603690496739923</v>
      </c>
      <c r="K207" s="829">
        <v>10963546.288558001</v>
      </c>
      <c r="L207" s="1907" t="s">
        <v>434</v>
      </c>
      <c r="M207" s="397"/>
    </row>
    <row r="208" spans="1:13" s="5" customFormat="1" ht="15" customHeight="1">
      <c r="A208" s="396"/>
      <c r="B208" s="845" t="s">
        <v>435</v>
      </c>
      <c r="C208" s="1906">
        <v>1450000</v>
      </c>
      <c r="D208" s="829">
        <v>3690621.2111999998</v>
      </c>
      <c r="E208" s="1868">
        <f t="shared" si="59"/>
        <v>421303.79123287665</v>
      </c>
      <c r="F208" s="829" t="s">
        <v>100</v>
      </c>
      <c r="G208" s="1869" t="s">
        <v>100</v>
      </c>
      <c r="H208" s="1869">
        <f t="shared" si="61"/>
        <v>29.055433878129421</v>
      </c>
      <c r="I208" s="829" t="s">
        <v>100</v>
      </c>
      <c r="J208" s="1869" t="s">
        <v>100</v>
      </c>
      <c r="K208" s="829">
        <v>3690621.2111999998</v>
      </c>
      <c r="L208" s="1907" t="s">
        <v>436</v>
      </c>
      <c r="M208" s="397"/>
    </row>
    <row r="209" spans="1:13" s="5" customFormat="1" ht="15" customHeight="1">
      <c r="A209" s="396"/>
      <c r="B209" s="845" t="s">
        <v>437</v>
      </c>
      <c r="C209" s="1906">
        <v>874200</v>
      </c>
      <c r="D209" s="829">
        <v>4655850.0218000002</v>
      </c>
      <c r="E209" s="1868">
        <f t="shared" si="59"/>
        <v>531489.7285159817</v>
      </c>
      <c r="F209" s="829" t="s">
        <v>100</v>
      </c>
      <c r="G209" s="1869" t="s">
        <v>100</v>
      </c>
      <c r="H209" s="1869">
        <f t="shared" si="61"/>
        <v>60.797269333788805</v>
      </c>
      <c r="I209" s="829" t="s">
        <v>100</v>
      </c>
      <c r="J209" s="1869" t="s">
        <v>100</v>
      </c>
      <c r="K209" s="829">
        <v>4655850.0218000002</v>
      </c>
      <c r="L209" s="1907" t="s">
        <v>438</v>
      </c>
      <c r="M209" s="397"/>
    </row>
    <row r="210" spans="1:13" s="5" customFormat="1" ht="15" customHeight="1">
      <c r="A210" s="396"/>
      <c r="B210" s="1934" t="s">
        <v>439</v>
      </c>
      <c r="C210" s="1935">
        <f>SUM(C196:C209)</f>
        <v>15562516</v>
      </c>
      <c r="D210" s="1935">
        <f t="shared" ref="D210" si="65">SUM(D196:D209)</f>
        <v>73700835.187720999</v>
      </c>
      <c r="E210" s="1935">
        <f t="shared" si="59"/>
        <v>8413337.3501964621</v>
      </c>
      <c r="F210" s="1935" t="s">
        <v>100</v>
      </c>
      <c r="G210" s="1935" t="s">
        <v>100</v>
      </c>
      <c r="H210" s="1877">
        <f t="shared" si="61"/>
        <v>54.061549881757308</v>
      </c>
      <c r="I210" s="1935" t="s">
        <v>100</v>
      </c>
      <c r="J210" s="1935" t="s">
        <v>100</v>
      </c>
      <c r="K210" s="1935">
        <f>SUM(K196:K209)</f>
        <v>72896455.731844008</v>
      </c>
      <c r="L210" s="1950" t="s">
        <v>440</v>
      </c>
      <c r="M210" s="399"/>
    </row>
    <row r="211" spans="1:13" s="5" customFormat="1" ht="15" customHeight="1">
      <c r="A211" s="396"/>
      <c r="B211" s="845" t="s">
        <v>441</v>
      </c>
      <c r="C211" s="1906">
        <v>465800</v>
      </c>
      <c r="D211" s="1906">
        <v>800.08101599999998</v>
      </c>
      <c r="E211" s="1868">
        <f t="shared" si="59"/>
        <v>91.333449315068492</v>
      </c>
      <c r="F211" s="1906" t="s">
        <v>100</v>
      </c>
      <c r="G211" s="1906" t="s">
        <v>100</v>
      </c>
      <c r="H211" s="1869">
        <f t="shared" si="61"/>
        <v>1.9607868036725738E-2</v>
      </c>
      <c r="I211" s="1906" t="s">
        <v>100</v>
      </c>
      <c r="J211" s="1906" t="s">
        <v>100</v>
      </c>
      <c r="K211" s="1906">
        <v>800.08101599999998</v>
      </c>
      <c r="L211" s="1907" t="s">
        <v>442</v>
      </c>
      <c r="M211" s="397"/>
    </row>
    <row r="212" spans="1:13" s="5" customFormat="1" ht="15" customHeight="1">
      <c r="A212" s="396"/>
      <c r="B212" s="1954" t="s">
        <v>2641</v>
      </c>
      <c r="C212" s="1937">
        <v>465800</v>
      </c>
      <c r="D212" s="1937">
        <v>800.08101599999998</v>
      </c>
      <c r="E212" s="1882">
        <f t="shared" si="59"/>
        <v>91.333449315068492</v>
      </c>
      <c r="F212" s="1937" t="s">
        <v>101</v>
      </c>
      <c r="G212" s="1937" t="s">
        <v>100</v>
      </c>
      <c r="H212" s="1955">
        <f t="shared" si="61"/>
        <v>1.9607868036725738E-2</v>
      </c>
      <c r="I212" s="1937" t="s">
        <v>101</v>
      </c>
      <c r="J212" s="1937" t="s">
        <v>100</v>
      </c>
      <c r="K212" s="1937">
        <v>800.08101599999998</v>
      </c>
      <c r="L212" s="1951" t="s">
        <v>443</v>
      </c>
      <c r="M212" s="409"/>
    </row>
    <row r="213" spans="1:13" s="5" customFormat="1" ht="15" customHeight="1">
      <c r="A213" s="410"/>
      <c r="B213" s="1956" t="s">
        <v>444</v>
      </c>
      <c r="C213" s="1914">
        <f>C212+C210</f>
        <v>16028316</v>
      </c>
      <c r="D213" s="1914">
        <f t="shared" ref="D213" si="66">D212+D210</f>
        <v>73701635.268737003</v>
      </c>
      <c r="E213" s="1914">
        <f t="shared" si="59"/>
        <v>8413428.6836457755</v>
      </c>
      <c r="F213" s="1914" t="s">
        <v>100</v>
      </c>
      <c r="G213" s="1914" t="s">
        <v>100</v>
      </c>
      <c r="H213" s="1914">
        <f t="shared" si="61"/>
        <v>52.491033266662427</v>
      </c>
      <c r="I213" s="1914" t="s">
        <v>100</v>
      </c>
      <c r="J213" s="1914" t="s">
        <v>100</v>
      </c>
      <c r="K213" s="1914">
        <f>K212+K210</f>
        <v>72897255.812860012</v>
      </c>
      <c r="L213" s="1952" t="s">
        <v>445</v>
      </c>
      <c r="M213" s="411"/>
    </row>
    <row r="214" spans="1:13" s="5" customFormat="1" ht="15" customHeight="1">
      <c r="A214" s="410"/>
      <c r="B214" s="1956" t="s">
        <v>446</v>
      </c>
      <c r="C214" s="1914">
        <f>C213+C195</f>
        <v>31223673</v>
      </c>
      <c r="D214" s="1914">
        <f t="shared" ref="D214" si="67">D213+D195</f>
        <v>116835606.779789</v>
      </c>
      <c r="E214" s="1914">
        <f t="shared" si="59"/>
        <v>13337398.034222489</v>
      </c>
      <c r="F214" s="1914" t="s">
        <v>100</v>
      </c>
      <c r="G214" s="1914" t="s">
        <v>100</v>
      </c>
      <c r="H214" s="1889">
        <f t="shared" si="61"/>
        <v>42.715660115395423</v>
      </c>
      <c r="I214" s="1914" t="s">
        <v>100</v>
      </c>
      <c r="J214" s="1914" t="s">
        <v>100</v>
      </c>
      <c r="K214" s="1914">
        <f t="shared" ref="K214" si="68">K213+K195</f>
        <v>115077850.95011501</v>
      </c>
      <c r="L214" s="1952" t="s">
        <v>447</v>
      </c>
      <c r="M214" s="411"/>
    </row>
    <row r="215" spans="1:13" ht="15" customHeight="1">
      <c r="A215" s="421"/>
      <c r="B215" s="1521" t="s">
        <v>448</v>
      </c>
      <c r="C215" s="1916">
        <v>650000</v>
      </c>
      <c r="D215" s="1916">
        <v>2861348</v>
      </c>
      <c r="E215" s="1897">
        <f t="shared" si="59"/>
        <v>326637.89954337897</v>
      </c>
      <c r="F215" s="1896">
        <v>685000</v>
      </c>
      <c r="G215" s="1899">
        <f t="shared" si="60"/>
        <v>47.684364896843647</v>
      </c>
      <c r="H215" s="1899">
        <f t="shared" si="61"/>
        <v>50.25198454513523</v>
      </c>
      <c r="I215" s="1898">
        <v>167218.68132</v>
      </c>
      <c r="J215" s="1899">
        <f t="shared" si="62"/>
        <v>5.8440525696280217</v>
      </c>
      <c r="K215" s="1896">
        <v>2694129.3186999997</v>
      </c>
      <c r="L215" s="1957" t="s">
        <v>449</v>
      </c>
      <c r="M215" s="422"/>
    </row>
    <row r="216" spans="1:13" ht="15" customHeight="1">
      <c r="A216" s="423"/>
      <c r="B216" s="404" t="s">
        <v>450</v>
      </c>
      <c r="C216" s="1925"/>
      <c r="D216" s="1925"/>
      <c r="E216" s="1958"/>
      <c r="F216" s="424"/>
      <c r="G216" s="1959"/>
      <c r="H216" s="1959"/>
      <c r="I216" s="1960"/>
      <c r="J216" s="1959"/>
      <c r="K216" s="425"/>
      <c r="L216" s="423"/>
      <c r="M216" s="423"/>
    </row>
    <row r="217" spans="1:13" ht="18" customHeight="1">
      <c r="A217" s="2166">
        <v>38</v>
      </c>
      <c r="B217" s="2166"/>
      <c r="C217" s="389"/>
      <c r="D217" s="389"/>
      <c r="E217" s="426"/>
      <c r="F217" s="387"/>
      <c r="G217" s="838"/>
      <c r="H217" s="838"/>
      <c r="I217" s="389"/>
      <c r="J217" s="838"/>
      <c r="K217" s="389"/>
      <c r="L217" s="405">
        <v>39</v>
      </c>
      <c r="M217" s="146"/>
    </row>
    <row r="218" spans="1:13" s="371" customFormat="1" ht="31.5" customHeight="1">
      <c r="A218" s="150" t="s">
        <v>2642</v>
      </c>
      <c r="B218" s="150"/>
      <c r="C218" s="368"/>
      <c r="D218" s="368"/>
      <c r="E218" s="367"/>
      <c r="F218" s="368"/>
      <c r="G218" s="1844"/>
      <c r="H218" s="1844"/>
      <c r="I218" s="369"/>
      <c r="J218" s="1844"/>
      <c r="K218" s="369"/>
      <c r="L218" s="370"/>
    </row>
    <row r="219" spans="1:13" ht="21" customHeight="1">
      <c r="A219" s="1845"/>
      <c r="B219" s="1845" t="s">
        <v>173</v>
      </c>
      <c r="C219" s="1846"/>
      <c r="D219" s="1846"/>
      <c r="E219" s="1847"/>
      <c r="F219" s="1846"/>
      <c r="G219" s="1848"/>
      <c r="H219" s="1848"/>
      <c r="I219" s="372"/>
      <c r="J219" s="1849"/>
      <c r="K219" s="372"/>
      <c r="L219" s="2141" t="s">
        <v>174</v>
      </c>
      <c r="M219" s="2141"/>
    </row>
    <row r="220" spans="1:13" ht="19.5" customHeight="1">
      <c r="A220" s="2152" t="s">
        <v>312</v>
      </c>
      <c r="B220" s="2153"/>
      <c r="C220" s="1850" t="s">
        <v>142</v>
      </c>
      <c r="D220" s="1850" t="s">
        <v>143</v>
      </c>
      <c r="E220" s="1851" t="s">
        <v>144</v>
      </c>
      <c r="F220" s="1850" t="s">
        <v>145</v>
      </c>
      <c r="G220" s="1852" t="s">
        <v>2633</v>
      </c>
      <c r="H220" s="1852" t="s">
        <v>175</v>
      </c>
      <c r="I220" s="1850" t="s">
        <v>148</v>
      </c>
      <c r="J220" s="1852" t="s">
        <v>176</v>
      </c>
      <c r="K220" s="2158" t="s">
        <v>2634</v>
      </c>
      <c r="L220" s="2160" t="s">
        <v>177</v>
      </c>
      <c r="M220" s="2161"/>
    </row>
    <row r="221" spans="1:13" ht="18" customHeight="1">
      <c r="A221" s="2154"/>
      <c r="B221" s="2155"/>
      <c r="C221" s="1853" t="s">
        <v>153</v>
      </c>
      <c r="D221" s="1853" t="s">
        <v>154</v>
      </c>
      <c r="E221" s="1854" t="s">
        <v>153</v>
      </c>
      <c r="F221" s="1853" t="s">
        <v>153</v>
      </c>
      <c r="G221" s="1855" t="s">
        <v>155</v>
      </c>
      <c r="H221" s="1855" t="s">
        <v>155</v>
      </c>
      <c r="I221" s="1853" t="s">
        <v>154</v>
      </c>
      <c r="J221" s="1855" t="s">
        <v>155</v>
      </c>
      <c r="K221" s="2178"/>
      <c r="L221" s="2162"/>
      <c r="M221" s="2163"/>
    </row>
    <row r="222" spans="1:13" ht="24" customHeight="1">
      <c r="A222" s="2156"/>
      <c r="B222" s="2157"/>
      <c r="C222" s="1856" t="s">
        <v>2635</v>
      </c>
      <c r="D222" s="1856" t="s">
        <v>178</v>
      </c>
      <c r="E222" s="1857" t="s">
        <v>179</v>
      </c>
      <c r="F222" s="1856" t="s">
        <v>159</v>
      </c>
      <c r="G222" s="1858" t="s">
        <v>2636</v>
      </c>
      <c r="H222" s="1858" t="s">
        <v>161</v>
      </c>
      <c r="I222" s="1856" t="s">
        <v>162</v>
      </c>
      <c r="J222" s="1858" t="s">
        <v>2637</v>
      </c>
      <c r="K222" s="2179"/>
      <c r="L222" s="2164"/>
      <c r="M222" s="2165"/>
    </row>
    <row r="223" spans="1:13" ht="15.2" customHeight="1">
      <c r="A223" s="427"/>
      <c r="B223" s="403" t="s">
        <v>451</v>
      </c>
      <c r="C223" s="1861">
        <v>950000</v>
      </c>
      <c r="D223" s="1861">
        <v>5801930</v>
      </c>
      <c r="E223" s="1863">
        <f t="shared" ref="E223:E259" si="69">D223/8760*1000</f>
        <v>662320.77625570772</v>
      </c>
      <c r="F223" s="1961">
        <v>1049000</v>
      </c>
      <c r="G223" s="1864">
        <f t="shared" ref="G223:G251" si="70">E223/F223*100</f>
        <v>63.138300882336296</v>
      </c>
      <c r="H223" s="1864">
        <f t="shared" ref="H223:H259" si="71">E223/C223*100</f>
        <v>69.717976447969235</v>
      </c>
      <c r="I223" s="1862">
        <v>195748.95350999999</v>
      </c>
      <c r="J223" s="1864">
        <f t="shared" ref="J223:J259" si="72">I223/D223*100</f>
        <v>3.3738592763097799</v>
      </c>
      <c r="K223" s="1962">
        <v>5606181.0465000002</v>
      </c>
      <c r="L223" s="857" t="s">
        <v>2643</v>
      </c>
      <c r="M223" s="428"/>
    </row>
    <row r="224" spans="1:13" ht="15.2" customHeight="1">
      <c r="A224" s="429"/>
      <c r="B224" s="845" t="s">
        <v>452</v>
      </c>
      <c r="C224" s="829">
        <v>950000</v>
      </c>
      <c r="D224" s="829">
        <v>6541235</v>
      </c>
      <c r="E224" s="1868">
        <f t="shared" si="69"/>
        <v>746716.32420091331</v>
      </c>
      <c r="F224" s="1963">
        <v>1053000</v>
      </c>
      <c r="G224" s="1869">
        <f t="shared" si="70"/>
        <v>70.913231168177902</v>
      </c>
      <c r="H224" s="1869">
        <f t="shared" si="71"/>
        <v>78.601718336938248</v>
      </c>
      <c r="I224" s="1867">
        <v>220686.50474</v>
      </c>
      <c r="J224" s="1869">
        <f t="shared" si="72"/>
        <v>3.3737742909404727</v>
      </c>
      <c r="K224" s="1964">
        <v>6320548.4953000005</v>
      </c>
      <c r="L224" s="856" t="s">
        <v>2644</v>
      </c>
      <c r="M224" s="430"/>
    </row>
    <row r="225" spans="1:13" ht="15.2" customHeight="1">
      <c r="A225" s="429"/>
      <c r="B225" s="1908" t="s">
        <v>453</v>
      </c>
      <c r="C225" s="1910">
        <f>C224+C223+C215</f>
        <v>2550000</v>
      </c>
      <c r="D225" s="1910">
        <f t="shared" ref="D225" si="73">D224+D223+D215</f>
        <v>15204513</v>
      </c>
      <c r="E225" s="1910">
        <f t="shared" si="69"/>
        <v>1735675</v>
      </c>
      <c r="F225" s="1910">
        <f t="shared" ref="F225" si="74">F224+F223+F215</f>
        <v>2787000</v>
      </c>
      <c r="G225" s="1911">
        <f t="shared" si="70"/>
        <v>62.277538571941157</v>
      </c>
      <c r="H225" s="1911">
        <f t="shared" si="71"/>
        <v>68.065686274509801</v>
      </c>
      <c r="I225" s="1910">
        <f>I215+I223+I224</f>
        <v>583654.13957</v>
      </c>
      <c r="J225" s="1911">
        <f t="shared" si="72"/>
        <v>3.838690128187598</v>
      </c>
      <c r="K225" s="1910">
        <f>K215+K223+K224</f>
        <v>14620858.8605</v>
      </c>
      <c r="L225" s="1965" t="s">
        <v>2645</v>
      </c>
      <c r="M225" s="1834"/>
    </row>
    <row r="226" spans="1:13" ht="15.2" customHeight="1">
      <c r="A226" s="429"/>
      <c r="B226" s="845" t="s">
        <v>454</v>
      </c>
      <c r="C226" s="829">
        <v>1000000</v>
      </c>
      <c r="D226" s="829">
        <v>7377798.0190000003</v>
      </c>
      <c r="E226" s="1868">
        <f t="shared" si="69"/>
        <v>842214.3857305937</v>
      </c>
      <c r="F226" s="1963">
        <v>1052670</v>
      </c>
      <c r="G226" s="1869">
        <f t="shared" si="70"/>
        <v>80.007446372613799</v>
      </c>
      <c r="H226" s="1869">
        <f t="shared" si="71"/>
        <v>84.221438573059373</v>
      </c>
      <c r="I226" s="1867">
        <v>380006.83464999998</v>
      </c>
      <c r="J226" s="1869">
        <f t="shared" si="72"/>
        <v>5.1506809168720888</v>
      </c>
      <c r="K226" s="1964">
        <v>6997791.1842</v>
      </c>
      <c r="L226" s="856" t="s">
        <v>2646</v>
      </c>
      <c r="M226" s="430"/>
    </row>
    <row r="227" spans="1:13" ht="15.2" customHeight="1">
      <c r="A227" s="429"/>
      <c r="B227" s="845" t="s">
        <v>455</v>
      </c>
      <c r="C227" s="829">
        <v>1000000</v>
      </c>
      <c r="D227" s="829">
        <v>7229538.6330000004</v>
      </c>
      <c r="E227" s="1868">
        <f t="shared" si="69"/>
        <v>825289.79828767129</v>
      </c>
      <c r="F227" s="1963">
        <v>1049565</v>
      </c>
      <c r="G227" s="1869">
        <f t="shared" si="70"/>
        <v>78.631604358726833</v>
      </c>
      <c r="H227" s="1869">
        <f t="shared" si="71"/>
        <v>82.52897982876712</v>
      </c>
      <c r="I227" s="1867">
        <v>381855.91629000002</v>
      </c>
      <c r="J227" s="1869">
        <f t="shared" si="72"/>
        <v>5.2818849953574905</v>
      </c>
      <c r="K227" s="1964">
        <v>6847682.7165999999</v>
      </c>
      <c r="L227" s="856" t="s">
        <v>456</v>
      </c>
      <c r="M227" s="430"/>
    </row>
    <row r="228" spans="1:13" ht="15.2" customHeight="1">
      <c r="A228" s="429"/>
      <c r="B228" s="845" t="s">
        <v>457</v>
      </c>
      <c r="C228" s="829">
        <v>1400000</v>
      </c>
      <c r="D228" s="829">
        <v>6340766.4069999997</v>
      </c>
      <c r="E228" s="1868">
        <f t="shared" si="69"/>
        <v>723831.78162100457</v>
      </c>
      <c r="F228" s="1963">
        <v>1494436</v>
      </c>
      <c r="G228" s="1869">
        <f t="shared" si="70"/>
        <v>48.435114091269519</v>
      </c>
      <c r="H228" s="1869">
        <f t="shared" si="71"/>
        <v>51.702270115786042</v>
      </c>
      <c r="I228" s="1867">
        <v>313766.01168</v>
      </c>
      <c r="J228" s="1869">
        <f t="shared" si="72"/>
        <v>4.9483925371168471</v>
      </c>
      <c r="K228" s="1964">
        <v>6027000.3947999999</v>
      </c>
      <c r="L228" s="856" t="s">
        <v>458</v>
      </c>
      <c r="M228" s="430"/>
    </row>
    <row r="229" spans="1:13" ht="15.2" customHeight="1">
      <c r="A229" s="429"/>
      <c r="B229" s="1908" t="s">
        <v>459</v>
      </c>
      <c r="C229" s="1909">
        <f>SUM(C226:C228)</f>
        <v>3400000</v>
      </c>
      <c r="D229" s="1909">
        <f t="shared" ref="D229:F229" si="75">SUM(D226:D228)</f>
        <v>20948103.059</v>
      </c>
      <c r="E229" s="1909">
        <f t="shared" si="69"/>
        <v>2391335.9656392694</v>
      </c>
      <c r="F229" s="1909">
        <f t="shared" si="75"/>
        <v>3596671</v>
      </c>
      <c r="G229" s="1911">
        <f t="shared" si="70"/>
        <v>66.487481497175295</v>
      </c>
      <c r="H229" s="1911">
        <f t="shared" si="71"/>
        <v>70.333410754096164</v>
      </c>
      <c r="I229" s="1909">
        <f t="shared" ref="I229" si="76">SUM(I226:I228)</f>
        <v>1075628.7626199999</v>
      </c>
      <c r="J229" s="1911">
        <f t="shared" si="72"/>
        <v>5.13473109994976</v>
      </c>
      <c r="K229" s="1909">
        <f t="shared" ref="K229" si="77">SUM(K226:K228)</f>
        <v>19872474.295600001</v>
      </c>
      <c r="L229" s="1965" t="s">
        <v>2647</v>
      </c>
      <c r="M229" s="1834"/>
    </row>
    <row r="230" spans="1:13" ht="15.2" customHeight="1">
      <c r="A230" s="429"/>
      <c r="B230" s="845" t="s">
        <v>460</v>
      </c>
      <c r="C230" s="1906">
        <v>700000</v>
      </c>
      <c r="D230" s="1906">
        <v>4635315.5</v>
      </c>
      <c r="E230" s="1868">
        <f t="shared" si="69"/>
        <v>529145.60502283112</v>
      </c>
      <c r="F230" s="1963">
        <v>661000</v>
      </c>
      <c r="G230" s="1869">
        <f t="shared" si="70"/>
        <v>80.05228517743285</v>
      </c>
      <c r="H230" s="1869">
        <f t="shared" si="71"/>
        <v>75.592229288975872</v>
      </c>
      <c r="I230" s="1867">
        <v>185372.259747</v>
      </c>
      <c r="J230" s="1869">
        <f t="shared" si="72"/>
        <v>3.9991292878985263</v>
      </c>
      <c r="K230" s="1964">
        <v>4449943.2402700009</v>
      </c>
      <c r="L230" s="856" t="s">
        <v>461</v>
      </c>
      <c r="M230" s="430"/>
    </row>
    <row r="231" spans="1:13" ht="15.2" customHeight="1">
      <c r="A231" s="429"/>
      <c r="B231" s="845" t="s">
        <v>462</v>
      </c>
      <c r="C231" s="1906">
        <v>700000</v>
      </c>
      <c r="D231" s="1906">
        <v>4280157.2280000001</v>
      </c>
      <c r="E231" s="1868">
        <f t="shared" si="69"/>
        <v>488602.42328767123</v>
      </c>
      <c r="F231" s="1963">
        <v>687655</v>
      </c>
      <c r="G231" s="1869">
        <f t="shared" si="70"/>
        <v>71.053424069870971</v>
      </c>
      <c r="H231" s="1869">
        <f t="shared" si="71"/>
        <v>69.800346183953039</v>
      </c>
      <c r="I231" s="1867">
        <v>163979.35560800001</v>
      </c>
      <c r="J231" s="1869">
        <f t="shared" si="72"/>
        <v>3.8311526159664719</v>
      </c>
      <c r="K231" s="1964">
        <v>4116177.8725000001</v>
      </c>
      <c r="L231" s="856" t="s">
        <v>463</v>
      </c>
      <c r="M231" s="430"/>
    </row>
    <row r="232" spans="1:13" ht="15.2" customHeight="1">
      <c r="A232" s="429"/>
      <c r="B232" s="845" t="s">
        <v>464</v>
      </c>
      <c r="C232" s="1906">
        <v>700000</v>
      </c>
      <c r="D232" s="1906">
        <v>4682550.8830000004</v>
      </c>
      <c r="E232" s="1868">
        <f t="shared" si="69"/>
        <v>534537.77203196357</v>
      </c>
      <c r="F232" s="1963">
        <v>661483</v>
      </c>
      <c r="G232" s="1869">
        <f t="shared" si="70"/>
        <v>80.808996154393014</v>
      </c>
      <c r="H232" s="1869">
        <f t="shared" si="71"/>
        <v>76.362538861709083</v>
      </c>
      <c r="I232" s="1867">
        <v>187624.58220100001</v>
      </c>
      <c r="J232" s="1869">
        <f t="shared" si="72"/>
        <v>4.0068882728465587</v>
      </c>
      <c r="K232" s="1964">
        <v>4494926.3008000003</v>
      </c>
      <c r="L232" s="856" t="s">
        <v>465</v>
      </c>
      <c r="M232" s="430"/>
    </row>
    <row r="233" spans="1:13" ht="15.2" customHeight="1">
      <c r="A233" s="429"/>
      <c r="B233" s="1908" t="s">
        <v>466</v>
      </c>
      <c r="C233" s="1909">
        <f>SUM(C230:C232)</f>
        <v>2100000</v>
      </c>
      <c r="D233" s="1909">
        <f t="shared" ref="D233:F233" si="78">SUM(D230:D232)</f>
        <v>13598023.611000001</v>
      </c>
      <c r="E233" s="1909">
        <f t="shared" si="69"/>
        <v>1552285.800342466</v>
      </c>
      <c r="F233" s="1909">
        <f t="shared" si="78"/>
        <v>2010138</v>
      </c>
      <c r="G233" s="1911">
        <f t="shared" si="70"/>
        <v>77.222847403634276</v>
      </c>
      <c r="H233" s="1911">
        <f t="shared" si="71"/>
        <v>73.918371444879327</v>
      </c>
      <c r="I233" s="1909">
        <f>I230+I231+I232</f>
        <v>536976.19755599997</v>
      </c>
      <c r="J233" s="1911">
        <f t="shared" si="72"/>
        <v>3.9489282627926738</v>
      </c>
      <c r="K233" s="1909">
        <f>K230+K231+K232</f>
        <v>13061047.413570002</v>
      </c>
      <c r="L233" s="1965" t="s">
        <v>2648</v>
      </c>
      <c r="M233" s="1834"/>
    </row>
    <row r="234" spans="1:13" ht="15.2" customHeight="1">
      <c r="A234" s="429"/>
      <c r="B234" s="845" t="s">
        <v>467</v>
      </c>
      <c r="C234" s="1906">
        <v>1000000</v>
      </c>
      <c r="D234" s="1906">
        <v>7379096.5290000001</v>
      </c>
      <c r="E234" s="1868">
        <f t="shared" si="69"/>
        <v>842362.61746575346</v>
      </c>
      <c r="F234" s="1963">
        <v>1057386</v>
      </c>
      <c r="G234" s="1869">
        <f t="shared" si="70"/>
        <v>79.664627436504119</v>
      </c>
      <c r="H234" s="1869">
        <f t="shared" si="71"/>
        <v>84.236261746575352</v>
      </c>
      <c r="I234" s="1867">
        <v>376833.885435</v>
      </c>
      <c r="J234" s="1869">
        <f t="shared" si="72"/>
        <v>5.1067753884779137</v>
      </c>
      <c r="K234" s="1964">
        <v>7002262.6435000002</v>
      </c>
      <c r="L234" s="856" t="s">
        <v>2649</v>
      </c>
      <c r="M234" s="430"/>
    </row>
    <row r="235" spans="1:13" ht="15.2" customHeight="1">
      <c r="A235" s="429"/>
      <c r="B235" s="845" t="s">
        <v>468</v>
      </c>
      <c r="C235" s="1906">
        <v>1000000</v>
      </c>
      <c r="D235" s="1906">
        <v>7091934.1979999999</v>
      </c>
      <c r="E235" s="1868">
        <f t="shared" si="69"/>
        <v>809581.52945205476</v>
      </c>
      <c r="F235" s="1963">
        <v>1058492</v>
      </c>
      <c r="G235" s="1869">
        <f t="shared" si="70"/>
        <v>76.484425905160819</v>
      </c>
      <c r="H235" s="1869">
        <f t="shared" si="71"/>
        <v>80.95815294520547</v>
      </c>
      <c r="I235" s="1867">
        <v>379116.03038900002</v>
      </c>
      <c r="J235" s="1869">
        <f t="shared" si="72"/>
        <v>5.3457353072440341</v>
      </c>
      <c r="K235" s="1964">
        <v>6712818.1676000003</v>
      </c>
      <c r="L235" s="856" t="s">
        <v>469</v>
      </c>
      <c r="M235" s="430"/>
    </row>
    <row r="236" spans="1:13" ht="15.2" customHeight="1">
      <c r="A236" s="429"/>
      <c r="B236" s="1908" t="s">
        <v>470</v>
      </c>
      <c r="C236" s="1909">
        <f>C235+C234</f>
        <v>2000000</v>
      </c>
      <c r="D236" s="1909">
        <f t="shared" ref="D236:F236" si="79">D235+D234</f>
        <v>14471030.727</v>
      </c>
      <c r="E236" s="1909">
        <f t="shared" si="69"/>
        <v>1651944.1469178081</v>
      </c>
      <c r="F236" s="1909">
        <f t="shared" si="79"/>
        <v>2115878</v>
      </c>
      <c r="G236" s="1911">
        <f t="shared" si="70"/>
        <v>78.073695502189082</v>
      </c>
      <c r="H236" s="1911">
        <f t="shared" si="71"/>
        <v>82.597207345890396</v>
      </c>
      <c r="I236" s="1909">
        <f>I234+I235</f>
        <v>755949.91582400003</v>
      </c>
      <c r="J236" s="1911">
        <f t="shared" si="72"/>
        <v>5.2238843941748474</v>
      </c>
      <c r="K236" s="1909">
        <f>K234+K235</f>
        <v>13715080.811100001</v>
      </c>
      <c r="L236" s="2180" t="s">
        <v>2650</v>
      </c>
      <c r="M236" s="2181"/>
    </row>
    <row r="237" spans="1:13" ht="15.2" customHeight="1">
      <c r="A237" s="429"/>
      <c r="B237" s="845" t="s">
        <v>471</v>
      </c>
      <c r="C237" s="1906">
        <v>950000</v>
      </c>
      <c r="D237" s="1906">
        <v>5632043.1730000004</v>
      </c>
      <c r="E237" s="1868">
        <f t="shared" si="69"/>
        <v>642927.30285388127</v>
      </c>
      <c r="F237" s="1963">
        <v>1039622</v>
      </c>
      <c r="G237" s="1869">
        <f t="shared" si="70"/>
        <v>61.842410304310725</v>
      </c>
      <c r="H237" s="1869">
        <f t="shared" si="71"/>
        <v>67.676558195145404</v>
      </c>
      <c r="I237" s="1867">
        <v>212682.38290999999</v>
      </c>
      <c r="J237" s="1869">
        <f t="shared" si="72"/>
        <v>3.7762917715119575</v>
      </c>
      <c r="K237" s="1964">
        <v>5419360.7903000005</v>
      </c>
      <c r="L237" s="856" t="s">
        <v>2651</v>
      </c>
      <c r="M237" s="430"/>
    </row>
    <row r="238" spans="1:13" ht="15.2" customHeight="1">
      <c r="A238" s="429"/>
      <c r="B238" s="845" t="s">
        <v>472</v>
      </c>
      <c r="C238" s="1906">
        <v>950000</v>
      </c>
      <c r="D238" s="1906">
        <v>4831019.8849999998</v>
      </c>
      <c r="E238" s="1868">
        <f t="shared" si="69"/>
        <v>551486.28824200912</v>
      </c>
      <c r="F238" s="1963">
        <v>1036961</v>
      </c>
      <c r="G238" s="1869">
        <f t="shared" si="70"/>
        <v>53.182934386347135</v>
      </c>
      <c r="H238" s="1869">
        <f t="shared" si="71"/>
        <v>58.051188236000961</v>
      </c>
      <c r="I238" s="1867">
        <v>187097.76457</v>
      </c>
      <c r="J238" s="1869">
        <f t="shared" si="72"/>
        <v>3.8728419469132449</v>
      </c>
      <c r="K238" s="1964">
        <v>4643922.1203999994</v>
      </c>
      <c r="L238" s="856" t="s">
        <v>473</v>
      </c>
      <c r="M238" s="430"/>
    </row>
    <row r="239" spans="1:13" ht="15.2" customHeight="1">
      <c r="A239" s="429"/>
      <c r="B239" s="845" t="s">
        <v>474</v>
      </c>
      <c r="C239" s="1906">
        <v>1000000</v>
      </c>
      <c r="D239" s="1906">
        <v>3239001</v>
      </c>
      <c r="E239" s="1868">
        <f t="shared" si="69"/>
        <v>369748.97260273976</v>
      </c>
      <c r="F239" s="1963">
        <v>1046000</v>
      </c>
      <c r="G239" s="1869">
        <f t="shared" si="70"/>
        <v>35.348850153225598</v>
      </c>
      <c r="H239" s="1869">
        <f t="shared" si="71"/>
        <v>36.974897260273977</v>
      </c>
      <c r="I239" s="1867">
        <v>160334.97186000002</v>
      </c>
      <c r="J239" s="1869">
        <f t="shared" si="72"/>
        <v>4.95013653469079</v>
      </c>
      <c r="K239" s="1964">
        <v>3078666.0283000004</v>
      </c>
      <c r="L239" s="856" t="s">
        <v>475</v>
      </c>
      <c r="M239" s="430"/>
    </row>
    <row r="240" spans="1:13" ht="15.2" customHeight="1">
      <c r="A240" s="429"/>
      <c r="B240" s="845" t="s">
        <v>476</v>
      </c>
      <c r="C240" s="1906">
        <v>1000000</v>
      </c>
      <c r="D240" s="1966">
        <v>0</v>
      </c>
      <c r="E240" s="1967">
        <f t="shared" si="69"/>
        <v>0</v>
      </c>
      <c r="F240" s="1968">
        <v>0</v>
      </c>
      <c r="G240" s="1967">
        <v>0</v>
      </c>
      <c r="H240" s="1967">
        <f t="shared" si="71"/>
        <v>0</v>
      </c>
      <c r="I240" s="1967">
        <v>0</v>
      </c>
      <c r="J240" s="1967">
        <v>0</v>
      </c>
      <c r="K240" s="1969">
        <v>0</v>
      </c>
      <c r="L240" s="856" t="s">
        <v>477</v>
      </c>
      <c r="M240" s="430"/>
    </row>
    <row r="241" spans="1:13" ht="15.2" customHeight="1">
      <c r="A241" s="429"/>
      <c r="B241" s="845" t="s">
        <v>478</v>
      </c>
      <c r="C241" s="1906">
        <v>1000000</v>
      </c>
      <c r="D241" s="1906">
        <v>7702107</v>
      </c>
      <c r="E241" s="1868">
        <f t="shared" si="69"/>
        <v>879235.95890410955</v>
      </c>
      <c r="F241" s="1963">
        <v>1060996</v>
      </c>
      <c r="G241" s="1869">
        <f t="shared" si="70"/>
        <v>82.868923059475208</v>
      </c>
      <c r="H241" s="1869">
        <f t="shared" si="71"/>
        <v>87.923595890410951</v>
      </c>
      <c r="I241" s="1867">
        <v>437029.81436000002</v>
      </c>
      <c r="J241" s="1869">
        <f t="shared" si="72"/>
        <v>5.6741592185099483</v>
      </c>
      <c r="K241" s="1964">
        <v>7265077.1854999997</v>
      </c>
      <c r="L241" s="856" t="s">
        <v>479</v>
      </c>
      <c r="M241" s="430"/>
    </row>
    <row r="242" spans="1:13" ht="15.2" customHeight="1">
      <c r="A242" s="429"/>
      <c r="B242" s="845" t="s">
        <v>480</v>
      </c>
      <c r="C242" s="1906">
        <v>1000000</v>
      </c>
      <c r="D242" s="1906">
        <v>8420004</v>
      </c>
      <c r="E242" s="1868">
        <f t="shared" si="69"/>
        <v>961187.67123287672</v>
      </c>
      <c r="F242" s="1963">
        <v>1062142</v>
      </c>
      <c r="G242" s="1869">
        <f t="shared" si="70"/>
        <v>90.495213562110976</v>
      </c>
      <c r="H242" s="1869">
        <f t="shared" si="71"/>
        <v>96.118767123287668</v>
      </c>
      <c r="I242" s="1867">
        <v>485101.67405800003</v>
      </c>
      <c r="J242" s="1869">
        <f t="shared" si="72"/>
        <v>5.7612998052970052</v>
      </c>
      <c r="K242" s="1964">
        <v>7934902.3256820003</v>
      </c>
      <c r="L242" s="856" t="s">
        <v>481</v>
      </c>
      <c r="M242" s="430"/>
    </row>
    <row r="243" spans="1:13" ht="15.2" customHeight="1">
      <c r="A243" s="429"/>
      <c r="B243" s="1908" t="s">
        <v>482</v>
      </c>
      <c r="C243" s="1909">
        <f>SUM(C237:C242)</f>
        <v>5900000</v>
      </c>
      <c r="D243" s="1909">
        <f t="shared" ref="D243:F243" si="80">SUM(D237:D242)</f>
        <v>29824175.057999998</v>
      </c>
      <c r="E243" s="1909">
        <f t="shared" si="69"/>
        <v>3404586.1938356161</v>
      </c>
      <c r="F243" s="1909">
        <f t="shared" si="80"/>
        <v>5245721</v>
      </c>
      <c r="G243" s="1911">
        <f t="shared" si="70"/>
        <v>64.902159185279132</v>
      </c>
      <c r="H243" s="1911">
        <f t="shared" si="71"/>
        <v>57.704850742976546</v>
      </c>
      <c r="I243" s="1909">
        <f>SUM(I237:I242)</f>
        <v>1482246.607758</v>
      </c>
      <c r="J243" s="1911">
        <f t="shared" si="72"/>
        <v>4.9699500652589021</v>
      </c>
      <c r="K243" s="1909">
        <f>SUM(K237:K242)</f>
        <v>28341928.450181998</v>
      </c>
      <c r="L243" s="1965" t="s">
        <v>2652</v>
      </c>
      <c r="M243" s="1834"/>
    </row>
    <row r="244" spans="1:13" ht="15.2" customHeight="1">
      <c r="A244" s="429"/>
      <c r="B244" s="845" t="s">
        <v>483</v>
      </c>
      <c r="C244" s="1906">
        <v>950000</v>
      </c>
      <c r="D244" s="1906">
        <v>5811029.9479999999</v>
      </c>
      <c r="E244" s="1868">
        <f t="shared" si="69"/>
        <v>663359.58310502279</v>
      </c>
      <c r="F244" s="1963">
        <v>1014279</v>
      </c>
      <c r="G244" s="1869">
        <f t="shared" si="70"/>
        <v>65.402081981882972</v>
      </c>
      <c r="H244" s="1869">
        <f t="shared" si="71"/>
        <v>69.827324537370814</v>
      </c>
      <c r="I244" s="1867">
        <v>263391.99557999999</v>
      </c>
      <c r="J244" s="1869">
        <f t="shared" si="72"/>
        <v>4.532621547934931</v>
      </c>
      <c r="K244" s="1964">
        <v>5547637.9523999998</v>
      </c>
      <c r="L244" s="856" t="s">
        <v>2653</v>
      </c>
      <c r="M244" s="430"/>
    </row>
    <row r="245" spans="1:13" ht="15.2" customHeight="1">
      <c r="A245" s="429"/>
      <c r="B245" s="845" t="s">
        <v>484</v>
      </c>
      <c r="C245" s="1906">
        <v>950000</v>
      </c>
      <c r="D245" s="1906">
        <v>5276851.9800000004</v>
      </c>
      <c r="E245" s="1868">
        <f t="shared" si="69"/>
        <v>602380.36301369872</v>
      </c>
      <c r="F245" s="1963">
        <v>1013139</v>
      </c>
      <c r="G245" s="1869">
        <f t="shared" si="70"/>
        <v>59.456832972938436</v>
      </c>
      <c r="H245" s="1869">
        <f t="shared" si="71"/>
        <v>63.40845926459987</v>
      </c>
      <c r="I245" s="1867">
        <v>230640.96930000003</v>
      </c>
      <c r="J245" s="1869">
        <f t="shared" si="72"/>
        <v>4.370806120280827</v>
      </c>
      <c r="K245" s="1964">
        <v>5046211.0108000003</v>
      </c>
      <c r="L245" s="856" t="s">
        <v>485</v>
      </c>
      <c r="M245" s="430"/>
    </row>
    <row r="246" spans="1:13" ht="15.2" customHeight="1">
      <c r="A246" s="429"/>
      <c r="B246" s="845" t="s">
        <v>486</v>
      </c>
      <c r="C246" s="1906">
        <v>1000000</v>
      </c>
      <c r="D246" s="1906">
        <v>6195148</v>
      </c>
      <c r="E246" s="1868">
        <f t="shared" si="69"/>
        <v>707208.67579908681</v>
      </c>
      <c r="F246" s="1963">
        <v>1058000</v>
      </c>
      <c r="G246" s="1869">
        <f t="shared" si="70"/>
        <v>66.843920207853188</v>
      </c>
      <c r="H246" s="1869">
        <f t="shared" si="71"/>
        <v>70.720867579908685</v>
      </c>
      <c r="I246" s="1867">
        <v>327128.33087300003</v>
      </c>
      <c r="J246" s="1869">
        <f t="shared" si="72"/>
        <v>5.2803957366797372</v>
      </c>
      <c r="K246" s="1964">
        <v>5868019.6690200008</v>
      </c>
      <c r="L246" s="856" t="s">
        <v>487</v>
      </c>
      <c r="M246" s="430"/>
    </row>
    <row r="247" spans="1:13" ht="15.2" customHeight="1">
      <c r="A247" s="429"/>
      <c r="B247" s="845" t="s">
        <v>488</v>
      </c>
      <c r="C247" s="1906">
        <v>1000000</v>
      </c>
      <c r="D247" s="1906">
        <v>7082802</v>
      </c>
      <c r="E247" s="1868">
        <f t="shared" si="69"/>
        <v>808539.04109589045</v>
      </c>
      <c r="F247" s="1963">
        <v>1057000</v>
      </c>
      <c r="G247" s="1869">
        <f t="shared" si="70"/>
        <v>76.493759800935706</v>
      </c>
      <c r="H247" s="1869">
        <f t="shared" si="71"/>
        <v>80.853904109589052</v>
      </c>
      <c r="I247" s="1867">
        <v>384549.77020999999</v>
      </c>
      <c r="J247" s="1869">
        <f t="shared" si="72"/>
        <v>5.4293451971409059</v>
      </c>
      <c r="K247" s="1964">
        <v>6698252.2297</v>
      </c>
      <c r="L247" s="856" t="s">
        <v>489</v>
      </c>
      <c r="M247" s="430"/>
    </row>
    <row r="248" spans="1:13" ht="15.2" customHeight="1">
      <c r="A248" s="429"/>
      <c r="B248" s="845" t="s">
        <v>490</v>
      </c>
      <c r="C248" s="1906">
        <v>1000000</v>
      </c>
      <c r="D248" s="1906">
        <v>7346991</v>
      </c>
      <c r="E248" s="1868">
        <f t="shared" si="69"/>
        <v>838697.60273972596</v>
      </c>
      <c r="F248" s="1963">
        <v>1061000</v>
      </c>
      <c r="G248" s="1869">
        <f t="shared" si="70"/>
        <v>79.047841917033551</v>
      </c>
      <c r="H248" s="1869">
        <f t="shared" si="71"/>
        <v>83.869760273972588</v>
      </c>
      <c r="I248" s="1867">
        <v>384570.54302999994</v>
      </c>
      <c r="J248" s="1869">
        <f t="shared" si="72"/>
        <v>5.2343951834159039</v>
      </c>
      <c r="K248" s="1964">
        <v>6962420.4571000002</v>
      </c>
      <c r="L248" s="856" t="s">
        <v>491</v>
      </c>
      <c r="M248" s="430"/>
    </row>
    <row r="249" spans="1:13" ht="15.2" customHeight="1">
      <c r="A249" s="429"/>
      <c r="B249" s="845" t="s">
        <v>492</v>
      </c>
      <c r="C249" s="1906">
        <v>1000000</v>
      </c>
      <c r="D249" s="1906">
        <v>7746593</v>
      </c>
      <c r="E249" s="1868">
        <f t="shared" si="69"/>
        <v>884314.2694063927</v>
      </c>
      <c r="F249" s="1963">
        <v>1055000</v>
      </c>
      <c r="G249" s="1869">
        <f t="shared" si="70"/>
        <v>83.821257763639125</v>
      </c>
      <c r="H249" s="1869">
        <f t="shared" si="71"/>
        <v>88.43142694063927</v>
      </c>
      <c r="I249" s="1867">
        <v>402625.63490800001</v>
      </c>
      <c r="J249" s="1869">
        <f t="shared" si="72"/>
        <v>5.1974543506803572</v>
      </c>
      <c r="K249" s="1964">
        <v>7343967.3649810003</v>
      </c>
      <c r="L249" s="856" t="s">
        <v>493</v>
      </c>
      <c r="M249" s="430"/>
    </row>
    <row r="250" spans="1:13" ht="15.2" customHeight="1">
      <c r="A250" s="429"/>
      <c r="B250" s="1908" t="s">
        <v>494</v>
      </c>
      <c r="C250" s="1909">
        <f>SUM(C244:C249)</f>
        <v>5900000</v>
      </c>
      <c r="D250" s="1909">
        <f t="shared" ref="D250:F250" si="81">SUM(D244:D249)</f>
        <v>39459415.928000003</v>
      </c>
      <c r="E250" s="1909">
        <f t="shared" si="69"/>
        <v>4504499.5351598179</v>
      </c>
      <c r="F250" s="1909">
        <f t="shared" si="81"/>
        <v>6258418</v>
      </c>
      <c r="G250" s="1911">
        <f t="shared" si="70"/>
        <v>71.975050806127328</v>
      </c>
      <c r="H250" s="1911">
        <f t="shared" si="71"/>
        <v>76.34744974847149</v>
      </c>
      <c r="I250" s="1909">
        <f>SUM(I244:I249)</f>
        <v>1992907.2439009999</v>
      </c>
      <c r="J250" s="1911">
        <f t="shared" si="72"/>
        <v>5.0505239295416251</v>
      </c>
      <c r="K250" s="1909">
        <f>SUM(K244:K249)</f>
        <v>37466508.684000999</v>
      </c>
      <c r="L250" s="1965" t="s">
        <v>2654</v>
      </c>
      <c r="M250" s="1834"/>
    </row>
    <row r="251" spans="1:13" s="433" customFormat="1" ht="15.2" customHeight="1">
      <c r="A251" s="431"/>
      <c r="B251" s="825" t="s">
        <v>2655</v>
      </c>
      <c r="C251" s="1914">
        <f>C250+C243+C236+C233+C229+C225</f>
        <v>21850000</v>
      </c>
      <c r="D251" s="1914">
        <f t="shared" ref="D251:F251" si="82">D250+D243+D236+D233+D229+D225</f>
        <v>133505261.383</v>
      </c>
      <c r="E251" s="1914">
        <f t="shared" si="69"/>
        <v>15240326.641894978</v>
      </c>
      <c r="F251" s="1914">
        <f t="shared" si="82"/>
        <v>22013826</v>
      </c>
      <c r="G251" s="1889">
        <f t="shared" si="70"/>
        <v>69.230703658214509</v>
      </c>
      <c r="H251" s="1889">
        <v>65.900000000000006</v>
      </c>
      <c r="I251" s="1914">
        <f t="shared" ref="I251" si="83">I250+I243+I236+I233+I229+I225</f>
        <v>6427362.8672289997</v>
      </c>
      <c r="J251" s="1889">
        <f t="shared" si="72"/>
        <v>4.8143142829331467</v>
      </c>
      <c r="K251" s="1914">
        <f t="shared" ref="K251" si="84">K250+K243+K236+K233+K229+K225</f>
        <v>127077898.51495299</v>
      </c>
      <c r="L251" s="855" t="s">
        <v>2656</v>
      </c>
      <c r="M251" s="432"/>
    </row>
    <row r="252" spans="1:13" ht="15.2" customHeight="1">
      <c r="A252" s="2182" t="s">
        <v>2657</v>
      </c>
      <c r="B252" s="845" t="s">
        <v>2658</v>
      </c>
      <c r="C252" s="1906">
        <v>150652.44500000001</v>
      </c>
      <c r="D252" s="829">
        <v>182798.40841300006</v>
      </c>
      <c r="E252" s="1868">
        <f t="shared" si="69"/>
        <v>20867.398220662108</v>
      </c>
      <c r="F252" s="829" t="s">
        <v>100</v>
      </c>
      <c r="G252" s="829" t="s">
        <v>100</v>
      </c>
      <c r="H252" s="1869">
        <f t="shared" si="71"/>
        <v>13.85135051785061</v>
      </c>
      <c r="I252" s="1867">
        <v>979.25352399999974</v>
      </c>
      <c r="J252" s="1869">
        <f t="shared" si="72"/>
        <v>0.53570134034622063</v>
      </c>
      <c r="K252" s="1906">
        <v>181825.483305</v>
      </c>
      <c r="L252" s="1907" t="s">
        <v>2659</v>
      </c>
      <c r="M252" s="430"/>
    </row>
    <row r="253" spans="1:13" ht="15.2" customHeight="1">
      <c r="A253" s="2183"/>
      <c r="B253" s="845" t="s">
        <v>2660</v>
      </c>
      <c r="C253" s="1906">
        <v>140300</v>
      </c>
      <c r="D253" s="829">
        <v>195497.18512099999</v>
      </c>
      <c r="E253" s="1868">
        <f t="shared" si="69"/>
        <v>22317.030264954337</v>
      </c>
      <c r="F253" s="829" t="s">
        <v>100</v>
      </c>
      <c r="G253" s="829" t="s">
        <v>100</v>
      </c>
      <c r="H253" s="1869">
        <f t="shared" si="71"/>
        <v>15.906650224486341</v>
      </c>
      <c r="I253" s="1867">
        <v>1286.8847679999999</v>
      </c>
      <c r="J253" s="1869">
        <f t="shared" si="72"/>
        <v>0.65826255616084817</v>
      </c>
      <c r="K253" s="1906">
        <v>194210.300625</v>
      </c>
      <c r="L253" s="1907" t="s">
        <v>2661</v>
      </c>
      <c r="M253" s="430"/>
    </row>
    <row r="254" spans="1:13" ht="15.2" customHeight="1">
      <c r="A254" s="2183"/>
      <c r="B254" s="845" t="s">
        <v>2662</v>
      </c>
      <c r="C254" s="1906">
        <v>160000</v>
      </c>
      <c r="D254" s="829">
        <v>990448.83499999996</v>
      </c>
      <c r="E254" s="1868">
        <f t="shared" si="69"/>
        <v>113064.9355022831</v>
      </c>
      <c r="F254" s="829" t="s">
        <v>100</v>
      </c>
      <c r="G254" s="829" t="s">
        <v>100</v>
      </c>
      <c r="H254" s="1869">
        <f t="shared" si="71"/>
        <v>70.665584688926941</v>
      </c>
      <c r="I254" s="1867">
        <v>82251.404588000005</v>
      </c>
      <c r="J254" s="1869">
        <f t="shared" si="72"/>
        <v>8.3044577045718881</v>
      </c>
      <c r="K254" s="1906">
        <v>909667.08269000007</v>
      </c>
      <c r="L254" s="1907" t="s">
        <v>2663</v>
      </c>
      <c r="M254" s="430"/>
    </row>
    <row r="255" spans="1:13" ht="15.2" customHeight="1">
      <c r="A255" s="2183"/>
      <c r="B255" s="839" t="s">
        <v>2664</v>
      </c>
      <c r="C255" s="1906">
        <v>125000</v>
      </c>
      <c r="D255" s="1906">
        <v>806740.55599999998</v>
      </c>
      <c r="E255" s="1868">
        <f t="shared" si="69"/>
        <v>92093.670776255705</v>
      </c>
      <c r="F255" s="829" t="s">
        <v>100</v>
      </c>
      <c r="G255" s="829" t="s">
        <v>100</v>
      </c>
      <c r="H255" s="1869">
        <f t="shared" si="71"/>
        <v>73.674936621004562</v>
      </c>
      <c r="I255" s="1867">
        <v>58279.92396</v>
      </c>
      <c r="J255" s="1869">
        <f t="shared" si="72"/>
        <v>7.2241222443265887</v>
      </c>
      <c r="K255" s="1906">
        <v>749930.28432000009</v>
      </c>
      <c r="L255" s="1907" t="s">
        <v>2665</v>
      </c>
      <c r="M255" s="430"/>
    </row>
    <row r="256" spans="1:13" ht="15.2" customHeight="1">
      <c r="A256" s="2183"/>
      <c r="B256" s="845" t="s">
        <v>2666</v>
      </c>
      <c r="C256" s="1906">
        <v>10000</v>
      </c>
      <c r="D256" s="829">
        <v>65734.846000000005</v>
      </c>
      <c r="E256" s="1868">
        <f t="shared" si="69"/>
        <v>7503.9778538812798</v>
      </c>
      <c r="F256" s="829" t="s">
        <v>100</v>
      </c>
      <c r="G256" s="829" t="s">
        <v>100</v>
      </c>
      <c r="H256" s="1869">
        <f t="shared" si="71"/>
        <v>75.039778538812797</v>
      </c>
      <c r="I256" s="1867">
        <v>11506.380144999999</v>
      </c>
      <c r="J256" s="1869">
        <f t="shared" si="72"/>
        <v>17.504232298650244</v>
      </c>
      <c r="K256" s="1906">
        <v>54228.465540999998</v>
      </c>
      <c r="L256" s="1907" t="s">
        <v>2667</v>
      </c>
      <c r="M256" s="430"/>
    </row>
    <row r="257" spans="1:13" ht="15.2" customHeight="1">
      <c r="A257" s="2183"/>
      <c r="B257" s="845" t="s">
        <v>2668</v>
      </c>
      <c r="C257" s="1906">
        <v>120630</v>
      </c>
      <c r="D257" s="829">
        <v>527316.80669700005</v>
      </c>
      <c r="E257" s="1868">
        <f t="shared" si="69"/>
        <v>60195.982499657541</v>
      </c>
      <c r="F257" s="829" t="s">
        <v>100</v>
      </c>
      <c r="G257" s="829" t="s">
        <v>100</v>
      </c>
      <c r="H257" s="1869">
        <f t="shared" si="71"/>
        <v>49.901336731872284</v>
      </c>
      <c r="I257" s="1867">
        <v>7800.4848030000003</v>
      </c>
      <c r="J257" s="1869">
        <f t="shared" si="72"/>
        <v>1.4792786241463785</v>
      </c>
      <c r="K257" s="1906">
        <v>519519.04009700002</v>
      </c>
      <c r="L257" s="1907" t="s">
        <v>2669</v>
      </c>
      <c r="M257" s="430"/>
    </row>
    <row r="258" spans="1:13" ht="15.2" customHeight="1">
      <c r="A258" s="2183"/>
      <c r="B258" s="845" t="s">
        <v>2670</v>
      </c>
      <c r="C258" s="854">
        <v>346330</v>
      </c>
      <c r="D258" s="829">
        <v>1702005.5</v>
      </c>
      <c r="E258" s="1868">
        <f t="shared" si="69"/>
        <v>194292.86529680365</v>
      </c>
      <c r="F258" s="829" t="s">
        <v>100</v>
      </c>
      <c r="G258" s="829" t="s">
        <v>100</v>
      </c>
      <c r="H258" s="1869">
        <f t="shared" si="71"/>
        <v>56.100501052985194</v>
      </c>
      <c r="I258" s="1867">
        <v>426056.35924000002</v>
      </c>
      <c r="J258" s="1869">
        <f t="shared" si="72"/>
        <v>25.032607664311307</v>
      </c>
      <c r="K258" s="1906">
        <v>1284958.6641600002</v>
      </c>
      <c r="L258" s="1970" t="s">
        <v>2671</v>
      </c>
      <c r="M258" s="430"/>
    </row>
    <row r="259" spans="1:13" ht="15.2" customHeight="1">
      <c r="A259" s="2184"/>
      <c r="B259" s="1971" t="s">
        <v>2672</v>
      </c>
      <c r="C259" s="1972">
        <f>SUM(C252:C258)-C255</f>
        <v>927912.44500000007</v>
      </c>
      <c r="D259" s="1972">
        <f t="shared" ref="D259" si="85">SUM(D252:D258)-D255</f>
        <v>3663801.5812309999</v>
      </c>
      <c r="E259" s="1972">
        <f t="shared" si="69"/>
        <v>418242.18963824201</v>
      </c>
      <c r="F259" s="1973" t="s">
        <v>100</v>
      </c>
      <c r="G259" s="1973" t="s">
        <v>100</v>
      </c>
      <c r="H259" s="1974">
        <f t="shared" si="71"/>
        <v>45.073454062601989</v>
      </c>
      <c r="I259" s="1975">
        <f>SUM(I252:I258)</f>
        <v>588160.69102800009</v>
      </c>
      <c r="J259" s="1976">
        <f t="shared" si="72"/>
        <v>16.053289950008267</v>
      </c>
      <c r="K259" s="1972">
        <f t="shared" ref="K259" si="86">SUM(K252:K258)-K255</f>
        <v>3144409.0364180002</v>
      </c>
      <c r="L259" s="2185" t="s">
        <v>2673</v>
      </c>
      <c r="M259" s="2186"/>
    </row>
    <row r="260" spans="1:13" ht="6" customHeight="1">
      <c r="A260" s="423"/>
      <c r="B260" s="434"/>
      <c r="C260" s="435"/>
      <c r="D260" s="435"/>
      <c r="E260" s="1958"/>
      <c r="F260" s="435"/>
      <c r="G260" s="1959"/>
      <c r="H260" s="1959"/>
      <c r="I260" s="1960"/>
      <c r="J260" s="1959"/>
      <c r="K260" s="435"/>
      <c r="L260" s="436"/>
      <c r="M260" s="423"/>
    </row>
    <row r="261" spans="1:13" ht="14.25" customHeight="1">
      <c r="A261" s="2166">
        <v>40</v>
      </c>
      <c r="B261" s="2166"/>
      <c r="C261" s="389"/>
      <c r="D261" s="389"/>
      <c r="E261" s="426"/>
      <c r="F261" s="387"/>
      <c r="G261" s="838"/>
      <c r="H261" s="838"/>
      <c r="I261" s="389"/>
      <c r="J261" s="838"/>
      <c r="K261" s="389"/>
      <c r="L261" s="405">
        <v>41</v>
      </c>
      <c r="M261" s="146"/>
    </row>
    <row r="262" spans="1:13" s="371" customFormat="1" ht="31.5" customHeight="1">
      <c r="A262" s="150" t="s">
        <v>2674</v>
      </c>
      <c r="B262" s="150"/>
      <c r="C262" s="368"/>
      <c r="D262" s="368"/>
      <c r="E262" s="367"/>
      <c r="F262" s="368"/>
      <c r="G262" s="1844"/>
      <c r="H262" s="1844"/>
      <c r="I262" s="369"/>
      <c r="J262" s="1844"/>
      <c r="K262" s="369"/>
      <c r="L262" s="370"/>
    </row>
    <row r="263" spans="1:13" ht="21" customHeight="1">
      <c r="A263" s="1845"/>
      <c r="B263" s="1845" t="s">
        <v>173</v>
      </c>
      <c r="C263" s="1846"/>
      <c r="D263" s="1846"/>
      <c r="E263" s="1847"/>
      <c r="F263" s="1846"/>
      <c r="G263" s="1848"/>
      <c r="H263" s="1848"/>
      <c r="I263" s="372"/>
      <c r="J263" s="1849"/>
      <c r="K263" s="372"/>
      <c r="L263" s="2141" t="s">
        <v>174</v>
      </c>
      <c r="M263" s="2141"/>
    </row>
    <row r="264" spans="1:13" ht="19.5" customHeight="1">
      <c r="A264" s="2142" t="s">
        <v>2675</v>
      </c>
      <c r="B264" s="2143"/>
      <c r="C264" s="1851" t="s">
        <v>142</v>
      </c>
      <c r="D264" s="1851" t="s">
        <v>143</v>
      </c>
      <c r="E264" s="1851" t="s">
        <v>144</v>
      </c>
      <c r="F264" s="1851" t="s">
        <v>145</v>
      </c>
      <c r="G264" s="1930" t="s">
        <v>2633</v>
      </c>
      <c r="H264" s="1930" t="s">
        <v>175</v>
      </c>
      <c r="I264" s="1851" t="s">
        <v>148</v>
      </c>
      <c r="J264" s="1930" t="s">
        <v>176</v>
      </c>
      <c r="K264" s="2146" t="s">
        <v>2634</v>
      </c>
      <c r="L264" s="2148" t="s">
        <v>177</v>
      </c>
      <c r="M264" s="2149"/>
    </row>
    <row r="265" spans="1:13" ht="18" customHeight="1">
      <c r="A265" s="2169"/>
      <c r="B265" s="2170"/>
      <c r="C265" s="1854" t="s">
        <v>153</v>
      </c>
      <c r="D265" s="1854" t="s">
        <v>154</v>
      </c>
      <c r="E265" s="1854" t="s">
        <v>153</v>
      </c>
      <c r="F265" s="1854" t="s">
        <v>153</v>
      </c>
      <c r="G265" s="1931" t="s">
        <v>155</v>
      </c>
      <c r="H265" s="1931" t="s">
        <v>155</v>
      </c>
      <c r="I265" s="1854" t="s">
        <v>154</v>
      </c>
      <c r="J265" s="1931" t="s">
        <v>155</v>
      </c>
      <c r="K265" s="2171"/>
      <c r="L265" s="2173"/>
      <c r="M265" s="2174"/>
    </row>
    <row r="266" spans="1:13" ht="24" customHeight="1">
      <c r="A266" s="2144"/>
      <c r="B266" s="2145"/>
      <c r="C266" s="1857" t="s">
        <v>2635</v>
      </c>
      <c r="D266" s="1857" t="s">
        <v>178</v>
      </c>
      <c r="E266" s="1857" t="s">
        <v>179</v>
      </c>
      <c r="F266" s="1857" t="s">
        <v>159</v>
      </c>
      <c r="G266" s="1919" t="s">
        <v>2636</v>
      </c>
      <c r="H266" s="1919" t="s">
        <v>161</v>
      </c>
      <c r="I266" s="1857" t="s">
        <v>162</v>
      </c>
      <c r="J266" s="1919" t="s">
        <v>2637</v>
      </c>
      <c r="K266" s="2172"/>
      <c r="L266" s="2150"/>
      <c r="M266" s="2151"/>
    </row>
    <row r="267" spans="1:13" s="143" customFormat="1" ht="14.1" customHeight="1">
      <c r="A267" s="2175" t="s">
        <v>2676</v>
      </c>
      <c r="B267" s="1977" t="s">
        <v>2658</v>
      </c>
      <c r="C267" s="1932">
        <v>6979207.2630000003</v>
      </c>
      <c r="D267" s="1861">
        <v>8056232.1766980002</v>
      </c>
      <c r="E267" s="1863">
        <f t="shared" ref="E267:E306" si="87">D267/8760*1000</f>
        <v>919661.20738561638</v>
      </c>
      <c r="F267" s="1864" t="s">
        <v>100</v>
      </c>
      <c r="G267" s="1864" t="s">
        <v>100</v>
      </c>
      <c r="H267" s="1869">
        <f t="shared" ref="H267:H306" si="88">E267/C267*100</f>
        <v>13.177158561562788</v>
      </c>
      <c r="I267" s="1864" t="s">
        <v>100</v>
      </c>
      <c r="J267" s="1864" t="s">
        <v>100</v>
      </c>
      <c r="K267" s="1861">
        <v>8056232.1766980002</v>
      </c>
      <c r="L267" s="1978" t="s">
        <v>2659</v>
      </c>
      <c r="M267" s="437"/>
    </row>
    <row r="268" spans="1:13" s="5" customFormat="1" ht="14.1" customHeight="1">
      <c r="A268" s="2176"/>
      <c r="B268" s="450" t="s">
        <v>2660</v>
      </c>
      <c r="C268" s="1906">
        <v>1280030.3999999999</v>
      </c>
      <c r="D268" s="829">
        <v>2258839.9000749998</v>
      </c>
      <c r="E268" s="1868">
        <f t="shared" si="87"/>
        <v>257858.43608162098</v>
      </c>
      <c r="F268" s="1869" t="s">
        <v>100</v>
      </c>
      <c r="G268" s="1869" t="s">
        <v>100</v>
      </c>
      <c r="H268" s="1869">
        <f t="shared" si="88"/>
        <v>20.144711881969442</v>
      </c>
      <c r="I268" s="1869" t="s">
        <v>100</v>
      </c>
      <c r="J268" s="1869" t="s">
        <v>100</v>
      </c>
      <c r="K268" s="829">
        <v>2258839.9000749998</v>
      </c>
      <c r="L268" s="1907" t="s">
        <v>2661</v>
      </c>
      <c r="M268" s="397"/>
    </row>
    <row r="269" spans="1:13" s="5" customFormat="1" ht="14.1" customHeight="1">
      <c r="A269" s="2176"/>
      <c r="B269" s="450" t="s">
        <v>495</v>
      </c>
      <c r="C269" s="1906">
        <v>255000</v>
      </c>
      <c r="D269" s="829">
        <v>485353.19566000003</v>
      </c>
      <c r="E269" s="1868">
        <f t="shared" si="87"/>
        <v>55405.615942922377</v>
      </c>
      <c r="F269" s="1869" t="s">
        <v>100</v>
      </c>
      <c r="G269" s="1869" t="s">
        <v>100</v>
      </c>
      <c r="H269" s="1869">
        <f t="shared" si="88"/>
        <v>21.727692526636229</v>
      </c>
      <c r="I269" s="1869" t="s">
        <v>100</v>
      </c>
      <c r="J269" s="1869" t="s">
        <v>100</v>
      </c>
      <c r="K269" s="829">
        <v>485353.19566000003</v>
      </c>
      <c r="L269" s="1907" t="s">
        <v>2677</v>
      </c>
      <c r="M269" s="397"/>
    </row>
    <row r="270" spans="1:13" s="143" customFormat="1" ht="14.1" customHeight="1">
      <c r="A270" s="2176"/>
      <c r="B270" s="450" t="s">
        <v>2678</v>
      </c>
      <c r="C270" s="1906">
        <v>310253</v>
      </c>
      <c r="D270" s="829">
        <v>1723069.66022</v>
      </c>
      <c r="E270" s="1868">
        <f t="shared" si="87"/>
        <v>196697.44979680364</v>
      </c>
      <c r="F270" s="1869" t="s">
        <v>100</v>
      </c>
      <c r="G270" s="1869" t="s">
        <v>100</v>
      </c>
      <c r="H270" s="1869">
        <f t="shared" si="88"/>
        <v>63.399048452973425</v>
      </c>
      <c r="I270" s="1869" t="s">
        <v>100</v>
      </c>
      <c r="J270" s="1869" t="s">
        <v>100</v>
      </c>
      <c r="K270" s="829">
        <v>1662807.9813440002</v>
      </c>
      <c r="L270" s="1907" t="s">
        <v>2663</v>
      </c>
      <c r="M270" s="438"/>
    </row>
    <row r="271" spans="1:13" s="5" customFormat="1" ht="14.1" customHeight="1">
      <c r="A271" s="2176"/>
      <c r="B271" s="450" t="s">
        <v>2679</v>
      </c>
      <c r="C271" s="1906">
        <v>67406</v>
      </c>
      <c r="D271" s="829">
        <v>238510.786731</v>
      </c>
      <c r="E271" s="1868">
        <f t="shared" si="87"/>
        <v>27227.258759246575</v>
      </c>
      <c r="F271" s="1869" t="s">
        <v>100</v>
      </c>
      <c r="G271" s="1869" t="s">
        <v>100</v>
      </c>
      <c r="H271" s="1869">
        <f t="shared" si="88"/>
        <v>40.392930539190239</v>
      </c>
      <c r="I271" s="1869" t="s">
        <v>100</v>
      </c>
      <c r="J271" s="1869" t="s">
        <v>100</v>
      </c>
      <c r="K271" s="829">
        <v>238510.786731</v>
      </c>
      <c r="L271" s="1907" t="s">
        <v>2680</v>
      </c>
      <c r="M271" s="397"/>
    </row>
    <row r="272" spans="1:13" s="5" customFormat="1" ht="14.1" customHeight="1">
      <c r="A272" s="2176"/>
      <c r="B272" s="450" t="s">
        <v>2681</v>
      </c>
      <c r="C272" s="1906">
        <v>224439</v>
      </c>
      <c r="D272" s="829">
        <v>655075.98720600002</v>
      </c>
      <c r="E272" s="1868">
        <f t="shared" si="87"/>
        <v>74780.363836301374</v>
      </c>
      <c r="F272" s="1869" t="s">
        <v>100</v>
      </c>
      <c r="G272" s="1869" t="s">
        <v>100</v>
      </c>
      <c r="H272" s="1869">
        <f t="shared" si="88"/>
        <v>33.318792115586582</v>
      </c>
      <c r="I272" s="1869" t="s">
        <v>100</v>
      </c>
      <c r="J272" s="1869" t="s">
        <v>100</v>
      </c>
      <c r="K272" s="829">
        <v>655075.98720600002</v>
      </c>
      <c r="L272" s="1907" t="s">
        <v>2667</v>
      </c>
      <c r="M272" s="397"/>
    </row>
    <row r="273" spans="1:13" s="143" customFormat="1" ht="14.1" customHeight="1">
      <c r="A273" s="2176"/>
      <c r="B273" s="450" t="s">
        <v>2682</v>
      </c>
      <c r="C273" s="1906">
        <v>1355500</v>
      </c>
      <c r="D273" s="829">
        <v>8881306.1167079993</v>
      </c>
      <c r="E273" s="1868">
        <f t="shared" si="87"/>
        <v>1013847.7302178082</v>
      </c>
      <c r="F273" s="1869" t="s">
        <v>100</v>
      </c>
      <c r="G273" s="1869" t="s">
        <v>100</v>
      </c>
      <c r="H273" s="1869">
        <f t="shared" si="88"/>
        <v>74.795111045209012</v>
      </c>
      <c r="I273" s="1869" t="s">
        <v>100</v>
      </c>
      <c r="J273" s="1869" t="s">
        <v>100</v>
      </c>
      <c r="K273" s="829">
        <v>8881306.1167079993</v>
      </c>
      <c r="L273" s="1907" t="s">
        <v>2683</v>
      </c>
      <c r="M273" s="438"/>
    </row>
    <row r="274" spans="1:13" s="143" customFormat="1" ht="14.1" customHeight="1">
      <c r="A274" s="2176"/>
      <c r="B274" s="450" t="s">
        <v>2668</v>
      </c>
      <c r="C274" s="1906">
        <v>223061</v>
      </c>
      <c r="D274" s="829">
        <v>1214484.6522620001</v>
      </c>
      <c r="E274" s="1868">
        <f t="shared" si="87"/>
        <v>138639.80048652971</v>
      </c>
      <c r="F274" s="1869" t="s">
        <v>100</v>
      </c>
      <c r="G274" s="1869" t="s">
        <v>100</v>
      </c>
      <c r="H274" s="1869">
        <f t="shared" si="88"/>
        <v>62.153312540753291</v>
      </c>
      <c r="I274" s="1869" t="s">
        <v>100</v>
      </c>
      <c r="J274" s="1869" t="s">
        <v>100</v>
      </c>
      <c r="K274" s="829">
        <v>1214383.2550380002</v>
      </c>
      <c r="L274" s="1907" t="s">
        <v>2669</v>
      </c>
      <c r="M274" s="438"/>
    </row>
    <row r="275" spans="1:13" s="143" customFormat="1" ht="14.1" customHeight="1">
      <c r="A275" s="2177"/>
      <c r="B275" s="455" t="s">
        <v>2684</v>
      </c>
      <c r="C275" s="1937">
        <f>SUM(C267:C274)</f>
        <v>10694896.663000001</v>
      </c>
      <c r="D275" s="1937">
        <f>SUM(D267:D274)</f>
        <v>23512872.475559998</v>
      </c>
      <c r="E275" s="1937">
        <f t="shared" si="87"/>
        <v>2684117.8625068492</v>
      </c>
      <c r="F275" s="1979" t="s">
        <v>100</v>
      </c>
      <c r="G275" s="1979" t="s">
        <v>100</v>
      </c>
      <c r="H275" s="1979">
        <f t="shared" si="88"/>
        <v>25.097183704381244</v>
      </c>
      <c r="I275" s="1979" t="s">
        <v>100</v>
      </c>
      <c r="J275" s="1884" t="s">
        <v>100</v>
      </c>
      <c r="K275" s="1937">
        <f>SUM(K267:K274)</f>
        <v>23452509.399459999</v>
      </c>
      <c r="L275" s="1980" t="s">
        <v>2685</v>
      </c>
      <c r="M275" s="439"/>
    </row>
    <row r="276" spans="1:13" s="143" customFormat="1" ht="14.1" customHeight="1">
      <c r="A276" s="2187" t="s">
        <v>2686</v>
      </c>
      <c r="B276" s="414" t="s">
        <v>2687</v>
      </c>
      <c r="C276" s="1914">
        <f>C252+C267</f>
        <v>7129859.7080000006</v>
      </c>
      <c r="D276" s="1914">
        <f>D252+D267</f>
        <v>8239030.5851110006</v>
      </c>
      <c r="E276" s="1914">
        <f t="shared" si="87"/>
        <v>940528.60560627852</v>
      </c>
      <c r="F276" s="1981" t="s">
        <v>100</v>
      </c>
      <c r="G276" s="1981" t="s">
        <v>100</v>
      </c>
      <c r="H276" s="1981">
        <f t="shared" si="88"/>
        <v>13.191404096646755</v>
      </c>
      <c r="I276" s="1981" t="s">
        <v>100</v>
      </c>
      <c r="J276" s="1889" t="s">
        <v>100</v>
      </c>
      <c r="K276" s="1914">
        <f>K252+K267</f>
        <v>8238057.6600029999</v>
      </c>
      <c r="L276" s="1952" t="s">
        <v>2688</v>
      </c>
      <c r="M276" s="440"/>
    </row>
    <row r="277" spans="1:13" s="143" customFormat="1" ht="14.1" customHeight="1">
      <c r="A277" s="2188"/>
      <c r="B277" s="414" t="s">
        <v>2689</v>
      </c>
      <c r="C277" s="1914">
        <f>C253+C268</f>
        <v>1420330.4</v>
      </c>
      <c r="D277" s="1914">
        <f>D253+D268</f>
        <v>2454337.0851959996</v>
      </c>
      <c r="E277" s="1914">
        <f t="shared" si="87"/>
        <v>280175.4663465753</v>
      </c>
      <c r="F277" s="1889" t="s">
        <v>100</v>
      </c>
      <c r="G277" s="1889" t="s">
        <v>100</v>
      </c>
      <c r="H277" s="1889">
        <f t="shared" si="88"/>
        <v>19.726076858354599</v>
      </c>
      <c r="I277" s="1889" t="s">
        <v>100</v>
      </c>
      <c r="J277" s="1889" t="s">
        <v>100</v>
      </c>
      <c r="K277" s="1914">
        <f>K253+K268</f>
        <v>2453050.2006999999</v>
      </c>
      <c r="L277" s="1952" t="s">
        <v>2690</v>
      </c>
      <c r="M277" s="440"/>
    </row>
    <row r="278" spans="1:13" s="143" customFormat="1" ht="14.1" customHeight="1">
      <c r="A278" s="2188"/>
      <c r="B278" s="414" t="s">
        <v>2691</v>
      </c>
      <c r="C278" s="1914">
        <f>C269</f>
        <v>255000</v>
      </c>
      <c r="D278" s="1914">
        <f>D269</f>
        <v>485353.19566000003</v>
      </c>
      <c r="E278" s="1914">
        <f t="shared" si="87"/>
        <v>55405.615942922377</v>
      </c>
      <c r="F278" s="1889" t="s">
        <v>100</v>
      </c>
      <c r="G278" s="1889" t="s">
        <v>100</v>
      </c>
      <c r="H278" s="1889">
        <f t="shared" si="88"/>
        <v>21.727692526636229</v>
      </c>
      <c r="I278" s="1889" t="s">
        <v>100</v>
      </c>
      <c r="J278" s="1889" t="s">
        <v>100</v>
      </c>
      <c r="K278" s="1914">
        <f>K269</f>
        <v>485353.19566000003</v>
      </c>
      <c r="L278" s="1952" t="s">
        <v>2692</v>
      </c>
      <c r="M278" s="440"/>
    </row>
    <row r="279" spans="1:13" s="143" customFormat="1" ht="14.1" customHeight="1">
      <c r="A279" s="2188"/>
      <c r="B279" s="414" t="s">
        <v>2693</v>
      </c>
      <c r="C279" s="1914">
        <f>C270+C254</f>
        <v>470253</v>
      </c>
      <c r="D279" s="1914">
        <f>D270+D254</f>
        <v>2713518.4952199999</v>
      </c>
      <c r="E279" s="1914">
        <f t="shared" si="87"/>
        <v>309762.38529908675</v>
      </c>
      <c r="F279" s="1889" t="s">
        <v>2478</v>
      </c>
      <c r="G279" s="1889" t="s">
        <v>2478</v>
      </c>
      <c r="H279" s="1889">
        <f t="shared" si="88"/>
        <v>65.871432037453616</v>
      </c>
      <c r="I279" s="1889" t="s">
        <v>2478</v>
      </c>
      <c r="J279" s="1889" t="s">
        <v>2478</v>
      </c>
      <c r="K279" s="1914">
        <f>K270+K254</f>
        <v>2572475.064034</v>
      </c>
      <c r="L279" s="1952" t="s">
        <v>2694</v>
      </c>
      <c r="M279" s="440"/>
    </row>
    <row r="280" spans="1:13" s="143" customFormat="1" ht="14.1" customHeight="1">
      <c r="A280" s="2188"/>
      <c r="B280" s="414" t="s">
        <v>2695</v>
      </c>
      <c r="C280" s="1914">
        <f>C271</f>
        <v>67406</v>
      </c>
      <c r="D280" s="1914">
        <f>D271</f>
        <v>238510.786731</v>
      </c>
      <c r="E280" s="1914">
        <f t="shared" si="87"/>
        <v>27227.258759246575</v>
      </c>
      <c r="F280" s="1889" t="s">
        <v>2478</v>
      </c>
      <c r="G280" s="1889" t="s">
        <v>2478</v>
      </c>
      <c r="H280" s="1889">
        <f t="shared" si="88"/>
        <v>40.392930539190239</v>
      </c>
      <c r="I280" s="1889" t="s">
        <v>2478</v>
      </c>
      <c r="J280" s="1889" t="s">
        <v>2478</v>
      </c>
      <c r="K280" s="1914">
        <f>K271</f>
        <v>238510.786731</v>
      </c>
      <c r="L280" s="1952" t="s">
        <v>2696</v>
      </c>
      <c r="M280" s="440"/>
    </row>
    <row r="281" spans="1:13" s="143" customFormat="1" ht="14.1" customHeight="1">
      <c r="A281" s="2188"/>
      <c r="B281" s="414" t="s">
        <v>2697</v>
      </c>
      <c r="C281" s="1914">
        <f>C256+C272</f>
        <v>234439</v>
      </c>
      <c r="D281" s="1914">
        <f>D256+D272</f>
        <v>720810.83320600004</v>
      </c>
      <c r="E281" s="1914">
        <f t="shared" si="87"/>
        <v>82284.341690182657</v>
      </c>
      <c r="F281" s="1889" t="s">
        <v>2478</v>
      </c>
      <c r="G281" s="1889" t="s">
        <v>2478</v>
      </c>
      <c r="H281" s="1889">
        <f t="shared" si="88"/>
        <v>35.098401584285313</v>
      </c>
      <c r="I281" s="1889" t="s">
        <v>2478</v>
      </c>
      <c r="J281" s="1889" t="s">
        <v>2478</v>
      </c>
      <c r="K281" s="1914">
        <f>K256+K272</f>
        <v>709304.45274700003</v>
      </c>
      <c r="L281" s="1952" t="s">
        <v>2698</v>
      </c>
      <c r="M281" s="440"/>
    </row>
    <row r="282" spans="1:13" s="143" customFormat="1" ht="14.1" customHeight="1">
      <c r="A282" s="2188"/>
      <c r="B282" s="414" t="s">
        <v>2699</v>
      </c>
      <c r="C282" s="1914">
        <f>C273</f>
        <v>1355500</v>
      </c>
      <c r="D282" s="1914">
        <f>D273</f>
        <v>8881306.1167079993</v>
      </c>
      <c r="E282" s="1914">
        <f t="shared" si="87"/>
        <v>1013847.7302178082</v>
      </c>
      <c r="F282" s="1889" t="s">
        <v>2478</v>
      </c>
      <c r="G282" s="1889" t="s">
        <v>2478</v>
      </c>
      <c r="H282" s="1889">
        <f t="shared" si="88"/>
        <v>74.795111045209012</v>
      </c>
      <c r="I282" s="1889" t="s">
        <v>2478</v>
      </c>
      <c r="J282" s="1889" t="s">
        <v>2478</v>
      </c>
      <c r="K282" s="1914">
        <f>K273</f>
        <v>8881306.1167079993</v>
      </c>
      <c r="L282" s="1952" t="s">
        <v>2700</v>
      </c>
      <c r="M282" s="440"/>
    </row>
    <row r="283" spans="1:13" s="143" customFormat="1" ht="14.1" customHeight="1">
      <c r="A283" s="2188"/>
      <c r="B283" s="414" t="s">
        <v>2701</v>
      </c>
      <c r="C283" s="1914">
        <f>C257+C274</f>
        <v>343691</v>
      </c>
      <c r="D283" s="1914">
        <f>D257+D274</f>
        <v>1741801.4589590002</v>
      </c>
      <c r="E283" s="1914">
        <f t="shared" si="87"/>
        <v>198835.78298618723</v>
      </c>
      <c r="F283" s="1889" t="s">
        <v>2478</v>
      </c>
      <c r="G283" s="1889" t="s">
        <v>2478</v>
      </c>
      <c r="H283" s="1889">
        <f t="shared" si="88"/>
        <v>57.853066558678357</v>
      </c>
      <c r="I283" s="1889" t="s">
        <v>2478</v>
      </c>
      <c r="J283" s="1889" t="s">
        <v>2478</v>
      </c>
      <c r="K283" s="1914">
        <f>K257+K274</f>
        <v>1733902.2951350003</v>
      </c>
      <c r="L283" s="1952" t="s">
        <v>2702</v>
      </c>
      <c r="M283" s="440"/>
    </row>
    <row r="284" spans="1:13" s="143" customFormat="1" ht="14.1" customHeight="1">
      <c r="A284" s="2188"/>
      <c r="B284" s="414" t="s">
        <v>2703</v>
      </c>
      <c r="C284" s="1914">
        <f>C258</f>
        <v>346330</v>
      </c>
      <c r="D284" s="1914">
        <f>D258</f>
        <v>1702005.5</v>
      </c>
      <c r="E284" s="1914">
        <f t="shared" si="87"/>
        <v>194292.86529680365</v>
      </c>
      <c r="F284" s="1889" t="s">
        <v>2478</v>
      </c>
      <c r="G284" s="1889" t="s">
        <v>2478</v>
      </c>
      <c r="H284" s="1889">
        <f t="shared" si="88"/>
        <v>56.100501052985194</v>
      </c>
      <c r="I284" s="1889" t="s">
        <v>2478</v>
      </c>
      <c r="J284" s="1889" t="s">
        <v>2478</v>
      </c>
      <c r="K284" s="1914">
        <f>K258</f>
        <v>1284958.6641600002</v>
      </c>
      <c r="L284" s="1952" t="s">
        <v>2704</v>
      </c>
      <c r="M284" s="440"/>
    </row>
    <row r="285" spans="1:13" s="143" customFormat="1" ht="14.1" customHeight="1">
      <c r="A285" s="2189"/>
      <c r="B285" s="414" t="s">
        <v>2705</v>
      </c>
      <c r="C285" s="1914">
        <f>SUM(C276:C284)</f>
        <v>11622809.108000001</v>
      </c>
      <c r="D285" s="1914">
        <f t="shared" ref="D285" si="89">SUM(D276:D284)</f>
        <v>27176674.056791</v>
      </c>
      <c r="E285" s="1914">
        <f t="shared" si="87"/>
        <v>3102360.0521450914</v>
      </c>
      <c r="F285" s="1889" t="s">
        <v>2478</v>
      </c>
      <c r="G285" s="1889" t="s">
        <v>2478</v>
      </c>
      <c r="H285" s="1889">
        <f t="shared" si="88"/>
        <v>26.691998666739963</v>
      </c>
      <c r="I285" s="1889" t="s">
        <v>2478</v>
      </c>
      <c r="J285" s="1889" t="s">
        <v>2478</v>
      </c>
      <c r="K285" s="1914">
        <f t="shared" ref="K285" si="90">SUM(K276:K284)</f>
        <v>26596918.435877994</v>
      </c>
      <c r="L285" s="1952" t="s">
        <v>2706</v>
      </c>
      <c r="M285" s="440"/>
    </row>
    <row r="286" spans="1:13" s="143" customFormat="1" ht="14.1" customHeight="1">
      <c r="A286" s="441"/>
      <c r="B286" s="1982" t="s">
        <v>2707</v>
      </c>
      <c r="C286" s="1983">
        <v>530441</v>
      </c>
      <c r="D286" s="1984">
        <v>3645871.57</v>
      </c>
      <c r="E286" s="1985">
        <f t="shared" si="87"/>
        <v>416195.38470319635</v>
      </c>
      <c r="F286" s="1984">
        <v>295540</v>
      </c>
      <c r="G286" s="1986">
        <f t="shared" ref="G286:G287" si="91">E286/F286*100</f>
        <v>140.82539916870689</v>
      </c>
      <c r="H286" s="1986">
        <f t="shared" si="88"/>
        <v>78.46214465005464</v>
      </c>
      <c r="I286" s="1987">
        <v>100807.67713600001</v>
      </c>
      <c r="J286" s="1986">
        <f t="shared" ref="J286:J287" si="92">I286/D286*100</f>
        <v>2.7649815743783868</v>
      </c>
      <c r="K286" s="1984">
        <v>3545063.8925000001</v>
      </c>
      <c r="L286" s="1988" t="s">
        <v>2708</v>
      </c>
      <c r="M286" s="442"/>
    </row>
    <row r="287" spans="1:13" s="143" customFormat="1" ht="14.1" customHeight="1">
      <c r="A287" s="396"/>
      <c r="B287" s="1989" t="s">
        <v>2709</v>
      </c>
      <c r="C287" s="1935">
        <f>C286</f>
        <v>530441</v>
      </c>
      <c r="D287" s="1935">
        <f t="shared" ref="D287:F287" si="93">D286</f>
        <v>3645871.57</v>
      </c>
      <c r="E287" s="1935">
        <f t="shared" si="87"/>
        <v>416195.38470319635</v>
      </c>
      <c r="F287" s="1935">
        <f t="shared" si="93"/>
        <v>295540</v>
      </c>
      <c r="G287" s="1877">
        <f t="shared" si="91"/>
        <v>140.82539916870689</v>
      </c>
      <c r="H287" s="1877">
        <f t="shared" si="88"/>
        <v>78.46214465005464</v>
      </c>
      <c r="I287" s="1876">
        <v>100807.67713600001</v>
      </c>
      <c r="J287" s="1877">
        <f t="shared" si="92"/>
        <v>2.7649815743783868</v>
      </c>
      <c r="K287" s="1935">
        <f t="shared" ref="K287" si="94">K286</f>
        <v>3545063.8925000001</v>
      </c>
      <c r="L287" s="1990" t="s">
        <v>2710</v>
      </c>
      <c r="M287" s="399"/>
    </row>
    <row r="288" spans="1:13" s="143" customFormat="1" ht="14.1" customHeight="1">
      <c r="A288" s="396"/>
      <c r="B288" s="828" t="s">
        <v>504</v>
      </c>
      <c r="C288" s="1906">
        <v>97100</v>
      </c>
      <c r="D288" s="1906">
        <v>599832.03637999995</v>
      </c>
      <c r="E288" s="1868">
        <f t="shared" si="87"/>
        <v>68473.976755707758</v>
      </c>
      <c r="F288" s="1869" t="s">
        <v>2478</v>
      </c>
      <c r="G288" s="1869" t="s">
        <v>2478</v>
      </c>
      <c r="H288" s="1869">
        <f t="shared" si="88"/>
        <v>70.519028584662976</v>
      </c>
      <c r="I288" s="1869" t="s">
        <v>2478</v>
      </c>
      <c r="J288" s="1869" t="s">
        <v>2478</v>
      </c>
      <c r="K288" s="1906">
        <v>599832.03637999995</v>
      </c>
      <c r="L288" s="1907" t="s">
        <v>2711</v>
      </c>
      <c r="M288" s="397"/>
    </row>
    <row r="289" spans="1:13" s="143" customFormat="1" ht="14.1" customHeight="1">
      <c r="A289" s="396"/>
      <c r="B289" s="828" t="s">
        <v>2712</v>
      </c>
      <c r="C289" s="1906">
        <v>423569</v>
      </c>
      <c r="D289" s="1906">
        <v>4395659.4278680002</v>
      </c>
      <c r="E289" s="1868">
        <f t="shared" si="87"/>
        <v>501787.60592100455</v>
      </c>
      <c r="F289" s="1869" t="s">
        <v>2478</v>
      </c>
      <c r="G289" s="1869" t="s">
        <v>2478</v>
      </c>
      <c r="H289" s="1869" t="s">
        <v>2478</v>
      </c>
      <c r="I289" s="1869" t="s">
        <v>2478</v>
      </c>
      <c r="J289" s="1869" t="s">
        <v>2478</v>
      </c>
      <c r="K289" s="1906">
        <v>4395659.4278680002</v>
      </c>
      <c r="L289" s="1907" t="s">
        <v>2713</v>
      </c>
      <c r="M289" s="397"/>
    </row>
    <row r="290" spans="1:13" s="143" customFormat="1" ht="14.1" customHeight="1">
      <c r="A290" s="396"/>
      <c r="B290" s="828" t="s">
        <v>505</v>
      </c>
      <c r="C290" s="1906">
        <v>264100</v>
      </c>
      <c r="D290" s="1906">
        <v>1651887.7408500002</v>
      </c>
      <c r="E290" s="1868">
        <f t="shared" si="87"/>
        <v>188571.65991438358</v>
      </c>
      <c r="F290" s="1869" t="s">
        <v>2478</v>
      </c>
      <c r="G290" s="1869" t="s">
        <v>2478</v>
      </c>
      <c r="H290" s="1869">
        <f t="shared" si="88"/>
        <v>71.401612992950987</v>
      </c>
      <c r="I290" s="1869" t="s">
        <v>2478</v>
      </c>
      <c r="J290" s="1869" t="s">
        <v>2478</v>
      </c>
      <c r="K290" s="1906">
        <v>1651887.7408500002</v>
      </c>
      <c r="L290" s="1907" t="s">
        <v>2714</v>
      </c>
      <c r="M290" s="397"/>
    </row>
    <row r="291" spans="1:13" s="143" customFormat="1" ht="14.1" customHeight="1">
      <c r="A291" s="396"/>
      <c r="B291" s="828" t="s">
        <v>506</v>
      </c>
      <c r="C291" s="1906">
        <v>59000</v>
      </c>
      <c r="D291" s="1906">
        <v>283638.25</v>
      </c>
      <c r="E291" s="1868">
        <f t="shared" si="87"/>
        <v>32378.79566210046</v>
      </c>
      <c r="F291" s="1869" t="s">
        <v>2478</v>
      </c>
      <c r="G291" s="1869" t="s">
        <v>2478</v>
      </c>
      <c r="H291" s="1869">
        <f t="shared" si="88"/>
        <v>54.879314681526203</v>
      </c>
      <c r="I291" s="1869" t="s">
        <v>2478</v>
      </c>
      <c r="J291" s="1869" t="s">
        <v>2478</v>
      </c>
      <c r="K291" s="1906">
        <v>283638.25</v>
      </c>
      <c r="L291" s="1907" t="s">
        <v>2715</v>
      </c>
      <c r="M291" s="397"/>
    </row>
    <row r="292" spans="1:13" s="143" customFormat="1" ht="14.1" customHeight="1">
      <c r="A292" s="396"/>
      <c r="B292" s="828" t="s">
        <v>507</v>
      </c>
      <c r="C292" s="1906">
        <v>72900</v>
      </c>
      <c r="D292" s="1906">
        <v>3506.370336</v>
      </c>
      <c r="E292" s="1868">
        <f t="shared" si="87"/>
        <v>400.27058630136986</v>
      </c>
      <c r="F292" s="1869" t="s">
        <v>2478</v>
      </c>
      <c r="G292" s="1869" t="s">
        <v>2478</v>
      </c>
      <c r="H292" s="1869">
        <f t="shared" si="88"/>
        <v>0.54906801961779128</v>
      </c>
      <c r="I292" s="1869" t="s">
        <v>2478</v>
      </c>
      <c r="J292" s="1869" t="s">
        <v>2478</v>
      </c>
      <c r="K292" s="1906">
        <v>3506.370336</v>
      </c>
      <c r="L292" s="1907" t="s">
        <v>2716</v>
      </c>
      <c r="M292" s="397"/>
    </row>
    <row r="293" spans="1:13" s="143" customFormat="1" ht="14.1" customHeight="1">
      <c r="A293" s="396"/>
      <c r="B293" s="828" t="s">
        <v>508</v>
      </c>
      <c r="C293" s="1906">
        <v>76955</v>
      </c>
      <c r="D293" s="1906">
        <v>388238.46198799997</v>
      </c>
      <c r="E293" s="1868">
        <f t="shared" si="87"/>
        <v>44319.459131050222</v>
      </c>
      <c r="F293" s="1869" t="s">
        <v>2478</v>
      </c>
      <c r="G293" s="1869" t="s">
        <v>2478</v>
      </c>
      <c r="H293" s="1869">
        <f t="shared" si="88"/>
        <v>57.591396440842338</v>
      </c>
      <c r="I293" s="1869" t="s">
        <v>2478</v>
      </c>
      <c r="J293" s="1869" t="s">
        <v>2478</v>
      </c>
      <c r="K293" s="1906">
        <v>388238.46198799997</v>
      </c>
      <c r="L293" s="1907" t="s">
        <v>2717</v>
      </c>
      <c r="M293" s="397"/>
    </row>
    <row r="294" spans="1:13" s="143" customFormat="1" ht="14.1" customHeight="1">
      <c r="A294" s="396"/>
      <c r="B294" s="828" t="s">
        <v>509</v>
      </c>
      <c r="C294" s="1906">
        <v>19000</v>
      </c>
      <c r="D294" s="1906">
        <v>32915.142719999996</v>
      </c>
      <c r="E294" s="1868">
        <f t="shared" si="87"/>
        <v>3757.4363835616437</v>
      </c>
      <c r="F294" s="1869" t="s">
        <v>2478</v>
      </c>
      <c r="G294" s="1869" t="s">
        <v>2478</v>
      </c>
      <c r="H294" s="1869">
        <f t="shared" si="88"/>
        <v>19.775980966113917</v>
      </c>
      <c r="I294" s="1869" t="s">
        <v>2478</v>
      </c>
      <c r="J294" s="1869" t="s">
        <v>2478</v>
      </c>
      <c r="K294" s="1906">
        <v>32915.142719999996</v>
      </c>
      <c r="L294" s="1907" t="s">
        <v>2718</v>
      </c>
      <c r="M294" s="397"/>
    </row>
    <row r="295" spans="1:13" s="143" customFormat="1" ht="14.1" customHeight="1">
      <c r="A295" s="396"/>
      <c r="B295" s="828" t="s">
        <v>510</v>
      </c>
      <c r="C295" s="1906">
        <v>9800</v>
      </c>
      <c r="D295" s="1906">
        <v>48383.976693000004</v>
      </c>
      <c r="E295" s="1868">
        <f t="shared" si="87"/>
        <v>5523.2850106164387</v>
      </c>
      <c r="F295" s="1869" t="s">
        <v>2478</v>
      </c>
      <c r="G295" s="1869" t="s">
        <v>2478</v>
      </c>
      <c r="H295" s="1869">
        <f t="shared" si="88"/>
        <v>56.360051128739173</v>
      </c>
      <c r="I295" s="1869" t="s">
        <v>2478</v>
      </c>
      <c r="J295" s="1869" t="s">
        <v>2478</v>
      </c>
      <c r="K295" s="1906">
        <v>48383.976693000004</v>
      </c>
      <c r="L295" s="1907" t="s">
        <v>2719</v>
      </c>
      <c r="M295" s="397"/>
    </row>
    <row r="296" spans="1:13" s="143" customFormat="1" ht="14.1" customHeight="1">
      <c r="A296" s="396"/>
      <c r="B296" s="828" t="s">
        <v>511</v>
      </c>
      <c r="C296" s="1906">
        <v>303000</v>
      </c>
      <c r="D296" s="1906">
        <v>2019956.6746199999</v>
      </c>
      <c r="E296" s="1868">
        <f t="shared" si="87"/>
        <v>230588.66148630137</v>
      </c>
      <c r="F296" s="1869" t="s">
        <v>2478</v>
      </c>
      <c r="G296" s="1869" t="s">
        <v>2478</v>
      </c>
      <c r="H296" s="1869">
        <f t="shared" si="88"/>
        <v>76.101868477327187</v>
      </c>
      <c r="I296" s="1869" t="s">
        <v>2478</v>
      </c>
      <c r="J296" s="1869" t="s">
        <v>2478</v>
      </c>
      <c r="K296" s="1906">
        <v>2019956.6746199999</v>
      </c>
      <c r="L296" s="1907" t="s">
        <v>2720</v>
      </c>
      <c r="M296" s="397"/>
    </row>
    <row r="297" spans="1:13" s="143" customFormat="1" ht="14.1" customHeight="1">
      <c r="A297" s="396"/>
      <c r="B297" s="828" t="s">
        <v>512</v>
      </c>
      <c r="C297" s="1906">
        <v>48400</v>
      </c>
      <c r="D297" s="1906">
        <v>594245.39222500008</v>
      </c>
      <c r="E297" s="1868">
        <f t="shared" si="87"/>
        <v>67836.231989155262</v>
      </c>
      <c r="F297" s="1869" t="s">
        <v>2478</v>
      </c>
      <c r="G297" s="1869" t="s">
        <v>2478</v>
      </c>
      <c r="H297" s="1869" t="s">
        <v>2478</v>
      </c>
      <c r="I297" s="1869" t="s">
        <v>2478</v>
      </c>
      <c r="J297" s="1869" t="s">
        <v>2478</v>
      </c>
      <c r="K297" s="1906">
        <v>594245.39222500008</v>
      </c>
      <c r="L297" s="1907" t="s">
        <v>2721</v>
      </c>
      <c r="M297" s="397"/>
    </row>
    <row r="298" spans="1:13" s="143" customFormat="1" ht="14.1" customHeight="1">
      <c r="A298" s="396"/>
      <c r="B298" s="828" t="s">
        <v>513</v>
      </c>
      <c r="C298" s="1906">
        <v>19000</v>
      </c>
      <c r="D298" s="1906">
        <v>118458.442446</v>
      </c>
      <c r="E298" s="1868">
        <f t="shared" si="87"/>
        <v>13522.653247260274</v>
      </c>
      <c r="F298" s="1869" t="s">
        <v>2478</v>
      </c>
      <c r="G298" s="1869" t="s">
        <v>2478</v>
      </c>
      <c r="H298" s="1869">
        <f t="shared" si="88"/>
        <v>71.171859196106695</v>
      </c>
      <c r="I298" s="1869" t="s">
        <v>2478</v>
      </c>
      <c r="J298" s="1869" t="s">
        <v>2478</v>
      </c>
      <c r="K298" s="1906">
        <v>118458.442446</v>
      </c>
      <c r="L298" s="1907" t="s">
        <v>2722</v>
      </c>
      <c r="M298" s="397"/>
    </row>
    <row r="299" spans="1:13" s="143" customFormat="1" ht="14.1" customHeight="1">
      <c r="A299" s="396"/>
      <c r="B299" s="828" t="s">
        <v>2723</v>
      </c>
      <c r="C299" s="1906">
        <v>169900</v>
      </c>
      <c r="D299" s="1906">
        <v>26988.92</v>
      </c>
      <c r="E299" s="1868">
        <f t="shared" si="87"/>
        <v>3080.9269406392696</v>
      </c>
      <c r="F299" s="1869" t="s">
        <v>2478</v>
      </c>
      <c r="G299" s="1869" t="s">
        <v>2478</v>
      </c>
      <c r="H299" s="1869">
        <f t="shared" si="88"/>
        <v>1.8133766572332368</v>
      </c>
      <c r="I299" s="1869" t="s">
        <v>2478</v>
      </c>
      <c r="J299" s="1869" t="s">
        <v>2478</v>
      </c>
      <c r="K299" s="1906">
        <v>26988.92</v>
      </c>
      <c r="L299" s="1907"/>
      <c r="M299" s="397"/>
    </row>
    <row r="300" spans="1:13" s="143" customFormat="1" ht="14.1" customHeight="1">
      <c r="A300" s="396"/>
      <c r="B300" s="1989" t="s">
        <v>2724</v>
      </c>
      <c r="C300" s="1935">
        <f>SUM(C288:C299)</f>
        <v>1562724</v>
      </c>
      <c r="D300" s="1935">
        <f t="shared" ref="D300" si="95">SUM(D288:D299)</f>
        <v>10163710.836126002</v>
      </c>
      <c r="E300" s="1935">
        <f t="shared" si="87"/>
        <v>1160240.9630280824</v>
      </c>
      <c r="F300" s="1935" t="s">
        <v>2478</v>
      </c>
      <c r="G300" s="1935" t="s">
        <v>2478</v>
      </c>
      <c r="H300" s="1949">
        <f t="shared" si="88"/>
        <v>74.244777902437178</v>
      </c>
      <c r="I300" s="1935" t="s">
        <v>2478</v>
      </c>
      <c r="J300" s="1935" t="s">
        <v>2478</v>
      </c>
      <c r="K300" s="1935">
        <f t="shared" ref="K300" si="96">SUM(K288:K299)</f>
        <v>10163710.836126002</v>
      </c>
      <c r="L300" s="1879" t="s">
        <v>2725</v>
      </c>
      <c r="M300" s="399"/>
    </row>
    <row r="301" spans="1:13" s="143" customFormat="1" ht="14.1" customHeight="1">
      <c r="A301" s="396"/>
      <c r="B301" s="828" t="s">
        <v>515</v>
      </c>
      <c r="C301" s="1906">
        <v>43500</v>
      </c>
      <c r="D301" s="1906">
        <v>78143.507511999996</v>
      </c>
      <c r="E301" s="1985">
        <f t="shared" si="87"/>
        <v>8920.491725114156</v>
      </c>
      <c r="F301" s="1869" t="s">
        <v>2478</v>
      </c>
      <c r="G301" s="1869" t="s">
        <v>2478</v>
      </c>
      <c r="H301" s="1869">
        <f t="shared" si="88"/>
        <v>20.506877528998061</v>
      </c>
      <c r="I301" s="1869" t="s">
        <v>2478</v>
      </c>
      <c r="J301" s="1869" t="s">
        <v>2478</v>
      </c>
      <c r="K301" s="1906">
        <v>78143.507511999996</v>
      </c>
      <c r="L301" s="1907" t="s">
        <v>2726</v>
      </c>
      <c r="M301" s="397"/>
    </row>
    <row r="302" spans="1:13" s="143" customFormat="1" ht="14.1" customHeight="1">
      <c r="A302" s="396"/>
      <c r="B302" s="828" t="s">
        <v>516</v>
      </c>
      <c r="C302" s="1906">
        <v>88000</v>
      </c>
      <c r="D302" s="1906">
        <v>65623.157372000001</v>
      </c>
      <c r="E302" s="1868">
        <f t="shared" si="87"/>
        <v>7491.2280105022828</v>
      </c>
      <c r="F302" s="1869" t="s">
        <v>2478</v>
      </c>
      <c r="G302" s="1869" t="s">
        <v>2478</v>
      </c>
      <c r="H302" s="1869">
        <f t="shared" si="88"/>
        <v>8.5127591028435035</v>
      </c>
      <c r="I302" s="1869" t="s">
        <v>2478</v>
      </c>
      <c r="J302" s="1869" t="s">
        <v>2478</v>
      </c>
      <c r="K302" s="1906">
        <v>65623.157372000001</v>
      </c>
      <c r="L302" s="1907" t="s">
        <v>2727</v>
      </c>
      <c r="M302" s="397"/>
    </row>
    <row r="303" spans="1:13" s="143" customFormat="1" ht="14.1" customHeight="1">
      <c r="A303" s="396"/>
      <c r="B303" s="828" t="s">
        <v>517</v>
      </c>
      <c r="C303" s="1906">
        <v>26300</v>
      </c>
      <c r="D303" s="1906">
        <v>67431.769415999996</v>
      </c>
      <c r="E303" s="1868">
        <f t="shared" si="87"/>
        <v>7697.6905726027389</v>
      </c>
      <c r="F303" s="1869" t="s">
        <v>2478</v>
      </c>
      <c r="G303" s="1869" t="s">
        <v>2478</v>
      </c>
      <c r="H303" s="1869">
        <f t="shared" si="88"/>
        <v>29.268785447158702</v>
      </c>
      <c r="I303" s="1869" t="s">
        <v>2478</v>
      </c>
      <c r="J303" s="1869" t="s">
        <v>2478</v>
      </c>
      <c r="K303" s="1906">
        <v>67431.769415999996</v>
      </c>
      <c r="L303" s="1907" t="s">
        <v>2728</v>
      </c>
      <c r="M303" s="397"/>
    </row>
    <row r="304" spans="1:13" s="143" customFormat="1" ht="14.1" customHeight="1">
      <c r="A304" s="396"/>
      <c r="B304" s="828" t="s">
        <v>518</v>
      </c>
      <c r="C304" s="1906">
        <v>43200</v>
      </c>
      <c r="D304" s="1906">
        <v>49236.002140000004</v>
      </c>
      <c r="E304" s="1868">
        <f t="shared" si="87"/>
        <v>5620.5481894977174</v>
      </c>
      <c r="F304" s="1869" t="s">
        <v>2478</v>
      </c>
      <c r="G304" s="1869" t="s">
        <v>2478</v>
      </c>
      <c r="H304" s="1869">
        <f t="shared" si="88"/>
        <v>13.010528216429901</v>
      </c>
      <c r="I304" s="1869" t="s">
        <v>2478</v>
      </c>
      <c r="J304" s="1869" t="s">
        <v>2478</v>
      </c>
      <c r="K304" s="1906">
        <v>49236.002140000004</v>
      </c>
      <c r="L304" s="1907" t="s">
        <v>519</v>
      </c>
      <c r="M304" s="397"/>
    </row>
    <row r="305" spans="1:13" s="143" customFormat="1" ht="14.1" customHeight="1">
      <c r="A305" s="396"/>
      <c r="B305" s="828" t="s">
        <v>520</v>
      </c>
      <c r="C305" s="1906">
        <v>58300</v>
      </c>
      <c r="D305" s="1906">
        <v>161278.099342</v>
      </c>
      <c r="E305" s="1868">
        <f t="shared" si="87"/>
        <v>18410.741934018264</v>
      </c>
      <c r="F305" s="1869" t="s">
        <v>2478</v>
      </c>
      <c r="G305" s="1869" t="s">
        <v>2478</v>
      </c>
      <c r="H305" s="1869">
        <f t="shared" si="88"/>
        <v>31.579317211009027</v>
      </c>
      <c r="I305" s="1869" t="s">
        <v>2478</v>
      </c>
      <c r="J305" s="1869" t="s">
        <v>2478</v>
      </c>
      <c r="K305" s="1906">
        <v>161278.099342</v>
      </c>
      <c r="L305" s="1907" t="s">
        <v>521</v>
      </c>
      <c r="M305" s="397"/>
    </row>
    <row r="306" spans="1:13" s="143" customFormat="1" ht="14.1" customHeight="1">
      <c r="A306" s="396"/>
      <c r="B306" s="1989" t="s">
        <v>2729</v>
      </c>
      <c r="C306" s="1975">
        <f>SUM(C301:C305)</f>
        <v>259300</v>
      </c>
      <c r="D306" s="1975">
        <f t="shared" ref="D306" si="97">SUM(D301:D305)</f>
        <v>421712.53578199999</v>
      </c>
      <c r="E306" s="1975">
        <f t="shared" si="87"/>
        <v>48140.70043173516</v>
      </c>
      <c r="F306" s="1991" t="s">
        <v>2478</v>
      </c>
      <c r="G306" s="1991" t="s">
        <v>2478</v>
      </c>
      <c r="H306" s="1992">
        <f t="shared" si="88"/>
        <v>18.565638423345607</v>
      </c>
      <c r="I306" s="1991" t="s">
        <v>2478</v>
      </c>
      <c r="J306" s="1991" t="s">
        <v>2478</v>
      </c>
      <c r="K306" s="1975">
        <f>SUM(K301:K305)</f>
        <v>421712.53578199999</v>
      </c>
      <c r="L306" s="1879" t="s">
        <v>2730</v>
      </c>
      <c r="M306" s="399"/>
    </row>
    <row r="307" spans="1:13" s="143" customFormat="1" ht="9.9499999999999993" customHeight="1">
      <c r="A307" s="404"/>
      <c r="B307" s="434" t="s">
        <v>2731</v>
      </c>
      <c r="C307" s="1993"/>
      <c r="D307" s="1993"/>
      <c r="E307" s="1958"/>
      <c r="F307" s="1926"/>
      <c r="G307" s="1926"/>
      <c r="H307" s="1959"/>
      <c r="I307" s="1926"/>
      <c r="J307" s="1926"/>
      <c r="K307" s="1993"/>
      <c r="L307" s="443"/>
      <c r="M307" s="444"/>
    </row>
    <row r="308" spans="1:13" s="143" customFormat="1" ht="12" customHeight="1">
      <c r="A308" s="2166">
        <v>42</v>
      </c>
      <c r="B308" s="2166"/>
      <c r="C308" s="389"/>
      <c r="D308" s="389"/>
      <c r="E308" s="426"/>
      <c r="F308" s="387"/>
      <c r="G308" s="838"/>
      <c r="H308" s="838"/>
      <c r="I308" s="389"/>
      <c r="J308" s="838"/>
      <c r="K308" s="389"/>
      <c r="L308" s="405">
        <v>43</v>
      </c>
      <c r="M308" s="146"/>
    </row>
    <row r="309" spans="1:13" s="371" customFormat="1" ht="31.5" customHeight="1">
      <c r="A309" s="150" t="s">
        <v>2732</v>
      </c>
      <c r="B309" s="150"/>
      <c r="C309" s="368"/>
      <c r="D309" s="368"/>
      <c r="E309" s="367"/>
      <c r="F309" s="368"/>
      <c r="G309" s="1844"/>
      <c r="H309" s="1844"/>
      <c r="I309" s="369"/>
      <c r="J309" s="1844"/>
      <c r="K309" s="369"/>
      <c r="L309" s="370"/>
    </row>
    <row r="310" spans="1:13" ht="21" customHeight="1">
      <c r="A310" s="1845"/>
      <c r="B310" s="1845" t="s">
        <v>2556</v>
      </c>
      <c r="C310" s="1846"/>
      <c r="D310" s="1846"/>
      <c r="E310" s="1847"/>
      <c r="F310" s="1846"/>
      <c r="G310" s="1848"/>
      <c r="H310" s="1848"/>
      <c r="I310" s="372"/>
      <c r="J310" s="1849"/>
      <c r="K310" s="372"/>
      <c r="L310" s="2141" t="s">
        <v>2557</v>
      </c>
      <c r="M310" s="2141"/>
    </row>
    <row r="311" spans="1:13" ht="19.5" customHeight="1">
      <c r="A311" s="2152" t="s">
        <v>2623</v>
      </c>
      <c r="B311" s="2153"/>
      <c r="C311" s="1850" t="s">
        <v>2485</v>
      </c>
      <c r="D311" s="1850" t="s">
        <v>143</v>
      </c>
      <c r="E311" s="1851" t="s">
        <v>2486</v>
      </c>
      <c r="F311" s="1850" t="s">
        <v>2487</v>
      </c>
      <c r="G311" s="1852" t="s">
        <v>2488</v>
      </c>
      <c r="H311" s="1852" t="s">
        <v>2489</v>
      </c>
      <c r="I311" s="1850" t="s">
        <v>2490</v>
      </c>
      <c r="J311" s="1852" t="s">
        <v>2491</v>
      </c>
      <c r="K311" s="2158" t="s">
        <v>2624</v>
      </c>
      <c r="L311" s="2160" t="s">
        <v>2733</v>
      </c>
      <c r="M311" s="2161"/>
    </row>
    <row r="312" spans="1:13" ht="18" customHeight="1">
      <c r="A312" s="2154"/>
      <c r="B312" s="2155"/>
      <c r="C312" s="1853" t="s">
        <v>2494</v>
      </c>
      <c r="D312" s="1853" t="s">
        <v>2495</v>
      </c>
      <c r="E312" s="1854" t="s">
        <v>2494</v>
      </c>
      <c r="F312" s="1853" t="s">
        <v>2494</v>
      </c>
      <c r="G312" s="1855" t="s">
        <v>2496</v>
      </c>
      <c r="H312" s="1855" t="s">
        <v>2496</v>
      </c>
      <c r="I312" s="1853" t="s">
        <v>2495</v>
      </c>
      <c r="J312" s="1855" t="s">
        <v>2496</v>
      </c>
      <c r="K312" s="2178"/>
      <c r="L312" s="2162"/>
      <c r="M312" s="2163"/>
    </row>
    <row r="313" spans="1:13" ht="24" customHeight="1">
      <c r="A313" s="2156"/>
      <c r="B313" s="2157"/>
      <c r="C313" s="1856" t="s">
        <v>2497</v>
      </c>
      <c r="D313" s="1856" t="s">
        <v>2498</v>
      </c>
      <c r="E313" s="1857" t="s">
        <v>2499</v>
      </c>
      <c r="F313" s="1856" t="s">
        <v>2500</v>
      </c>
      <c r="G313" s="1858" t="s">
        <v>2501</v>
      </c>
      <c r="H313" s="1858" t="s">
        <v>2502</v>
      </c>
      <c r="I313" s="1856" t="s">
        <v>2503</v>
      </c>
      <c r="J313" s="1858" t="s">
        <v>2504</v>
      </c>
      <c r="K313" s="2179"/>
      <c r="L313" s="2164"/>
      <c r="M313" s="2165"/>
    </row>
    <row r="314" spans="1:13" s="143" customFormat="1" ht="14.1" customHeight="1">
      <c r="A314" s="445"/>
      <c r="B314" s="1994" t="s">
        <v>522</v>
      </c>
      <c r="C314" s="1995">
        <v>144788</v>
      </c>
      <c r="D314" s="1996">
        <v>483157.97039999999</v>
      </c>
      <c r="E314" s="1868">
        <f t="shared" ref="E314:E352" si="98">D314/8760*1000</f>
        <v>55155.019452054796</v>
      </c>
      <c r="F314" s="1869" t="s">
        <v>2478</v>
      </c>
      <c r="G314" s="1869" t="s">
        <v>2478</v>
      </c>
      <c r="H314" s="1997">
        <f t="shared" ref="H314:H352" si="99">E314/C314*100</f>
        <v>38.093639978489094</v>
      </c>
      <c r="I314" s="1869" t="s">
        <v>2478</v>
      </c>
      <c r="J314" s="1869" t="s">
        <v>2478</v>
      </c>
      <c r="K314" s="1996">
        <v>483157.97039999999</v>
      </c>
      <c r="L314" s="1998" t="s">
        <v>2734</v>
      </c>
      <c r="M314" s="446"/>
    </row>
    <row r="315" spans="1:13" s="143" customFormat="1" ht="14.1" customHeight="1">
      <c r="A315" s="445"/>
      <c r="B315" s="1994" t="s">
        <v>523</v>
      </c>
      <c r="C315" s="1995">
        <v>37000</v>
      </c>
      <c r="D315" s="1996">
        <v>109204.141617</v>
      </c>
      <c r="E315" s="1868">
        <f t="shared" si="98"/>
        <v>12466.226211986301</v>
      </c>
      <c r="F315" s="1869" t="s">
        <v>2478</v>
      </c>
      <c r="G315" s="1869" t="s">
        <v>2478</v>
      </c>
      <c r="H315" s="1997">
        <f t="shared" si="99"/>
        <v>33.69250327563865</v>
      </c>
      <c r="I315" s="1869" t="s">
        <v>2478</v>
      </c>
      <c r="J315" s="1869" t="s">
        <v>2478</v>
      </c>
      <c r="K315" s="1996">
        <v>109204.141617</v>
      </c>
      <c r="L315" s="1998" t="s">
        <v>2735</v>
      </c>
      <c r="M315" s="446"/>
    </row>
    <row r="316" spans="1:13" s="143" customFormat="1" ht="14.1" customHeight="1">
      <c r="A316" s="445"/>
      <c r="B316" s="1994" t="s">
        <v>524</v>
      </c>
      <c r="C316" s="1995">
        <v>24000</v>
      </c>
      <c r="D316" s="1996">
        <v>20180.821458000002</v>
      </c>
      <c r="E316" s="1868">
        <f t="shared" si="98"/>
        <v>2303.746741780822</v>
      </c>
      <c r="F316" s="1869" t="s">
        <v>2478</v>
      </c>
      <c r="G316" s="1869" t="s">
        <v>2478</v>
      </c>
      <c r="H316" s="1997">
        <f t="shared" si="99"/>
        <v>9.5989447574200923</v>
      </c>
      <c r="I316" s="1869" t="s">
        <v>2478</v>
      </c>
      <c r="J316" s="1869" t="s">
        <v>2478</v>
      </c>
      <c r="K316" s="1996">
        <v>20180.821458000002</v>
      </c>
      <c r="L316" s="1998" t="s">
        <v>2736</v>
      </c>
      <c r="M316" s="446"/>
    </row>
    <row r="317" spans="1:13" s="143" customFormat="1" ht="14.1" customHeight="1">
      <c r="A317" s="445"/>
      <c r="B317" s="1994" t="s">
        <v>525</v>
      </c>
      <c r="C317" s="1995">
        <v>370700</v>
      </c>
      <c r="D317" s="1996">
        <v>2446700.49792</v>
      </c>
      <c r="E317" s="1868">
        <f t="shared" si="98"/>
        <v>279303.70980821922</v>
      </c>
      <c r="F317" s="1869" t="s">
        <v>2478</v>
      </c>
      <c r="G317" s="1869" t="s">
        <v>2478</v>
      </c>
      <c r="H317" s="1997">
        <f t="shared" si="99"/>
        <v>75.344944647482919</v>
      </c>
      <c r="I317" s="1869" t="s">
        <v>2478</v>
      </c>
      <c r="J317" s="1869" t="s">
        <v>2478</v>
      </c>
      <c r="K317" s="1996">
        <v>2446700.49792</v>
      </c>
      <c r="L317" s="1998" t="s">
        <v>2737</v>
      </c>
      <c r="M317" s="446"/>
    </row>
    <row r="318" spans="1:13" s="143" customFormat="1" ht="14.1" customHeight="1">
      <c r="A318" s="445"/>
      <c r="B318" s="1994" t="s">
        <v>526</v>
      </c>
      <c r="C318" s="1995">
        <v>48300</v>
      </c>
      <c r="D318" s="1996">
        <v>89773.151076000009</v>
      </c>
      <c r="E318" s="1868">
        <f t="shared" si="98"/>
        <v>10248.076606849318</v>
      </c>
      <c r="F318" s="1869" t="s">
        <v>2478</v>
      </c>
      <c r="G318" s="1869" t="s">
        <v>2478</v>
      </c>
      <c r="H318" s="1997">
        <f t="shared" si="99"/>
        <v>21.217549910661113</v>
      </c>
      <c r="I318" s="1869" t="s">
        <v>2478</v>
      </c>
      <c r="J318" s="1869" t="s">
        <v>2478</v>
      </c>
      <c r="K318" s="1996">
        <v>89773.151076000009</v>
      </c>
      <c r="L318" s="1998" t="s">
        <v>2738</v>
      </c>
      <c r="M318" s="446"/>
    </row>
    <row r="319" spans="1:13" s="143" customFormat="1" ht="14.1" customHeight="1">
      <c r="A319" s="445"/>
      <c r="B319" s="1994" t="s">
        <v>527</v>
      </c>
      <c r="C319" s="1995">
        <v>756760</v>
      </c>
      <c r="D319" s="1996">
        <v>5364135.3859000001</v>
      </c>
      <c r="E319" s="1868">
        <f t="shared" si="98"/>
        <v>612344.22213470319</v>
      </c>
      <c r="F319" s="1869" t="s">
        <v>2478</v>
      </c>
      <c r="G319" s="1869" t="s">
        <v>2478</v>
      </c>
      <c r="H319" s="1997">
        <f t="shared" si="99"/>
        <v>80.916568282507427</v>
      </c>
      <c r="I319" s="1869" t="s">
        <v>2478</v>
      </c>
      <c r="J319" s="1869" t="s">
        <v>2478</v>
      </c>
      <c r="K319" s="1996">
        <v>5364135.3859000001</v>
      </c>
      <c r="L319" s="1998" t="s">
        <v>2739</v>
      </c>
      <c r="M319" s="446"/>
    </row>
    <row r="320" spans="1:13" s="143" customFormat="1" ht="14.1" customHeight="1">
      <c r="A320" s="445"/>
      <c r="B320" s="1994" t="s">
        <v>528</v>
      </c>
      <c r="C320" s="1995">
        <v>436100</v>
      </c>
      <c r="D320" s="1996">
        <v>3067600.00661</v>
      </c>
      <c r="E320" s="1868">
        <f t="shared" si="98"/>
        <v>350182.64915639273</v>
      </c>
      <c r="F320" s="1869" t="s">
        <v>2478</v>
      </c>
      <c r="G320" s="1869" t="s">
        <v>2478</v>
      </c>
      <c r="H320" s="1997">
        <f t="shared" si="99"/>
        <v>80.298704232146918</v>
      </c>
      <c r="I320" s="1869" t="s">
        <v>2478</v>
      </c>
      <c r="J320" s="1869" t="s">
        <v>2478</v>
      </c>
      <c r="K320" s="1996">
        <v>3067600.00661</v>
      </c>
      <c r="L320" s="1998" t="s">
        <v>2740</v>
      </c>
      <c r="M320" s="446"/>
    </row>
    <row r="321" spans="1:13" s="143" customFormat="1" ht="14.1" customHeight="1">
      <c r="A321" s="445"/>
      <c r="B321" s="1994" t="s">
        <v>529</v>
      </c>
      <c r="C321" s="1995">
        <v>21000</v>
      </c>
      <c r="D321" s="1996">
        <v>33107.021595999999</v>
      </c>
      <c r="E321" s="1868">
        <f t="shared" si="98"/>
        <v>3779.3403648401822</v>
      </c>
      <c r="F321" s="1869" t="s">
        <v>2478</v>
      </c>
      <c r="G321" s="1869" t="s">
        <v>2478</v>
      </c>
      <c r="H321" s="1997">
        <f t="shared" si="99"/>
        <v>17.996858880191343</v>
      </c>
      <c r="I321" s="1869" t="s">
        <v>2478</v>
      </c>
      <c r="J321" s="1869" t="s">
        <v>2478</v>
      </c>
      <c r="K321" s="1996">
        <v>33107.021595999999</v>
      </c>
      <c r="L321" s="1998" t="s">
        <v>2741</v>
      </c>
      <c r="M321" s="446"/>
    </row>
    <row r="322" spans="1:13" s="143" customFormat="1" ht="14.1" customHeight="1">
      <c r="A322" s="445"/>
      <c r="B322" s="1994" t="s">
        <v>530</v>
      </c>
      <c r="C322" s="1995">
        <v>115410</v>
      </c>
      <c r="D322" s="1996">
        <v>298655.79291799996</v>
      </c>
      <c r="E322" s="1868">
        <f t="shared" si="98"/>
        <v>34093.127045433786</v>
      </c>
      <c r="F322" s="1869" t="s">
        <v>2478</v>
      </c>
      <c r="G322" s="1869" t="s">
        <v>2478</v>
      </c>
      <c r="H322" s="1997">
        <f t="shared" si="99"/>
        <v>29.540877779597768</v>
      </c>
      <c r="I322" s="1869" t="s">
        <v>2478</v>
      </c>
      <c r="J322" s="1869" t="s">
        <v>2478</v>
      </c>
      <c r="K322" s="1996">
        <v>298655.79291799996</v>
      </c>
      <c r="L322" s="1998" t="s">
        <v>2742</v>
      </c>
      <c r="M322" s="446"/>
    </row>
    <row r="323" spans="1:13" s="143" customFormat="1" ht="14.1" customHeight="1">
      <c r="A323" s="445"/>
      <c r="B323" s="1994" t="s">
        <v>2743</v>
      </c>
      <c r="C323" s="1995">
        <v>450000</v>
      </c>
      <c r="D323" s="1996">
        <v>1050024.3731200001</v>
      </c>
      <c r="E323" s="1868">
        <f t="shared" si="98"/>
        <v>119865.79601826485</v>
      </c>
      <c r="F323" s="1869" t="s">
        <v>2478</v>
      </c>
      <c r="G323" s="1869" t="s">
        <v>2478</v>
      </c>
      <c r="H323" s="1997">
        <f t="shared" si="99"/>
        <v>26.636843559614409</v>
      </c>
      <c r="I323" s="829">
        <v>11439.628000000001</v>
      </c>
      <c r="J323" s="1869">
        <f t="shared" ref="J323:J347" si="100">I323/D323*100</f>
        <v>1.0894630917955506</v>
      </c>
      <c r="K323" s="1996">
        <v>1038584.74512</v>
      </c>
      <c r="L323" s="1998" t="s">
        <v>2744</v>
      </c>
      <c r="M323" s="446"/>
    </row>
    <row r="324" spans="1:13" s="143" customFormat="1" ht="14.1" customHeight="1">
      <c r="A324" s="445"/>
      <c r="B324" s="1994" t="s">
        <v>531</v>
      </c>
      <c r="C324" s="1995">
        <v>187300</v>
      </c>
      <c r="D324" s="1996">
        <v>728256.89785000007</v>
      </c>
      <c r="E324" s="1868">
        <f t="shared" si="98"/>
        <v>83134.349069634714</v>
      </c>
      <c r="F324" s="1869" t="s">
        <v>2478</v>
      </c>
      <c r="G324" s="1869" t="s">
        <v>2478</v>
      </c>
      <c r="H324" s="1997">
        <f t="shared" si="99"/>
        <v>44.385664212298295</v>
      </c>
      <c r="I324" s="829" t="s">
        <v>2478</v>
      </c>
      <c r="J324" s="1869" t="s">
        <v>2478</v>
      </c>
      <c r="K324" s="1996">
        <v>728256.89785000007</v>
      </c>
      <c r="L324" s="140" t="s">
        <v>2745</v>
      </c>
      <c r="M324" s="446"/>
    </row>
    <row r="325" spans="1:13" s="143" customFormat="1" ht="14.1" customHeight="1">
      <c r="A325" s="445"/>
      <c r="B325" s="1994" t="s">
        <v>532</v>
      </c>
      <c r="C325" s="1995">
        <v>115246</v>
      </c>
      <c r="D325" s="1996">
        <v>355970.971892</v>
      </c>
      <c r="E325" s="1868">
        <f t="shared" si="98"/>
        <v>40635.955695433797</v>
      </c>
      <c r="F325" s="1869" t="s">
        <v>2478</v>
      </c>
      <c r="G325" s="1869" t="s">
        <v>2478</v>
      </c>
      <c r="H325" s="1997">
        <f t="shared" si="99"/>
        <v>35.260187507968865</v>
      </c>
      <c r="I325" s="829" t="s">
        <v>2478</v>
      </c>
      <c r="J325" s="1869" t="s">
        <v>2478</v>
      </c>
      <c r="K325" s="1996">
        <v>355970.971892</v>
      </c>
      <c r="L325" s="140" t="s">
        <v>2746</v>
      </c>
      <c r="M325" s="446"/>
    </row>
    <row r="326" spans="1:13" s="143" customFormat="1" ht="14.1" customHeight="1">
      <c r="A326" s="445"/>
      <c r="B326" s="1994" t="s">
        <v>533</v>
      </c>
      <c r="C326" s="1995">
        <v>6000</v>
      </c>
      <c r="D326" s="1999">
        <v>0</v>
      </c>
      <c r="E326" s="1868">
        <f t="shared" si="98"/>
        <v>0</v>
      </c>
      <c r="F326" s="1869" t="s">
        <v>2478</v>
      </c>
      <c r="G326" s="1869" t="s">
        <v>2478</v>
      </c>
      <c r="H326" s="2000">
        <f t="shared" si="99"/>
        <v>0</v>
      </c>
      <c r="I326" s="829" t="s">
        <v>2478</v>
      </c>
      <c r="J326" s="1869" t="s">
        <v>2478</v>
      </c>
      <c r="K326" s="1999">
        <v>0</v>
      </c>
      <c r="L326" s="140" t="s">
        <v>2747</v>
      </c>
      <c r="M326" s="446"/>
    </row>
    <row r="327" spans="1:13" s="143" customFormat="1" ht="14.1" customHeight="1">
      <c r="A327" s="445"/>
      <c r="B327" s="1994" t="s">
        <v>534</v>
      </c>
      <c r="C327" s="1995">
        <v>101700</v>
      </c>
      <c r="D327" s="1996">
        <v>214281.69796599998</v>
      </c>
      <c r="E327" s="1868">
        <f t="shared" si="98"/>
        <v>24461.381046347029</v>
      </c>
      <c r="F327" s="1869" t="s">
        <v>2478</v>
      </c>
      <c r="G327" s="1869" t="s">
        <v>2478</v>
      </c>
      <c r="H327" s="1997">
        <f t="shared" si="99"/>
        <v>24.052488737804357</v>
      </c>
      <c r="I327" s="829" t="s">
        <v>2478</v>
      </c>
      <c r="J327" s="1869" t="s">
        <v>2478</v>
      </c>
      <c r="K327" s="1996">
        <v>214281.69796599998</v>
      </c>
      <c r="L327" s="140" t="s">
        <v>2748</v>
      </c>
      <c r="M327" s="446"/>
    </row>
    <row r="328" spans="1:13" s="143" customFormat="1" ht="14.1" customHeight="1">
      <c r="A328" s="445"/>
      <c r="B328" s="1994" t="s">
        <v>535</v>
      </c>
      <c r="C328" s="1995">
        <v>60000</v>
      </c>
      <c r="D328" s="1996">
        <v>8912.2913879999996</v>
      </c>
      <c r="E328" s="1868">
        <f t="shared" si="98"/>
        <v>1017.3848616438357</v>
      </c>
      <c r="F328" s="1869" t="s">
        <v>2478</v>
      </c>
      <c r="G328" s="1869" t="s">
        <v>2478</v>
      </c>
      <c r="H328" s="1997">
        <f t="shared" si="99"/>
        <v>1.6956414360730594</v>
      </c>
      <c r="I328" s="829" t="s">
        <v>2478</v>
      </c>
      <c r="J328" s="1869" t="s">
        <v>2478</v>
      </c>
      <c r="K328" s="1996">
        <v>8912.2913879999996</v>
      </c>
      <c r="L328" s="140" t="s">
        <v>2749</v>
      </c>
      <c r="M328" s="446"/>
    </row>
    <row r="329" spans="1:13" s="143" customFormat="1" ht="14.1" customHeight="1">
      <c r="A329" s="445"/>
      <c r="B329" s="1994" t="s">
        <v>2750</v>
      </c>
      <c r="C329" s="1995">
        <v>931690</v>
      </c>
      <c r="D329" s="1996">
        <v>2430968.9447699999</v>
      </c>
      <c r="E329" s="1868">
        <f t="shared" si="98"/>
        <v>277507.87040753424</v>
      </c>
      <c r="F329" s="1869" t="s">
        <v>2478</v>
      </c>
      <c r="G329" s="1869" t="s">
        <v>2478</v>
      </c>
      <c r="H329" s="1997">
        <f t="shared" si="99"/>
        <v>29.785429746754204</v>
      </c>
      <c r="I329" s="829">
        <v>42818.760504000005</v>
      </c>
      <c r="J329" s="1869">
        <f t="shared" si="100"/>
        <v>1.7613865695866056</v>
      </c>
      <c r="K329" s="1996">
        <v>2388150.1843399997</v>
      </c>
      <c r="L329" s="140" t="s">
        <v>2751</v>
      </c>
      <c r="M329" s="446"/>
    </row>
    <row r="330" spans="1:13" s="143" customFormat="1" ht="14.1" customHeight="1">
      <c r="A330" s="445"/>
      <c r="B330" s="1994" t="s">
        <v>536</v>
      </c>
      <c r="C330" s="1995">
        <v>524300</v>
      </c>
      <c r="D330" s="1996">
        <v>1357010.9488900001</v>
      </c>
      <c r="E330" s="1868">
        <f t="shared" si="98"/>
        <v>154909.92567237443</v>
      </c>
      <c r="F330" s="1869" t="s">
        <v>2478</v>
      </c>
      <c r="G330" s="1869" t="s">
        <v>2478</v>
      </c>
      <c r="H330" s="1997">
        <f t="shared" si="99"/>
        <v>29.546047238675264</v>
      </c>
      <c r="I330" s="1869" t="s">
        <v>2478</v>
      </c>
      <c r="J330" s="1869" t="s">
        <v>2478</v>
      </c>
      <c r="K330" s="1996">
        <v>1357010.9488900001</v>
      </c>
      <c r="L330" s="140" t="s">
        <v>2752</v>
      </c>
      <c r="M330" s="446"/>
    </row>
    <row r="331" spans="1:13" s="143" customFormat="1" ht="14.1" customHeight="1">
      <c r="A331" s="445"/>
      <c r="B331" s="1994" t="s">
        <v>537</v>
      </c>
      <c r="C331" s="1995">
        <v>412600</v>
      </c>
      <c r="D331" s="1996">
        <v>3162303.8023999999</v>
      </c>
      <c r="E331" s="1868">
        <f t="shared" si="98"/>
        <v>360993.58474885841</v>
      </c>
      <c r="F331" s="1869" t="s">
        <v>2478</v>
      </c>
      <c r="G331" s="1869" t="s">
        <v>2478</v>
      </c>
      <c r="H331" s="1997">
        <f t="shared" si="99"/>
        <v>87.492386027352993</v>
      </c>
      <c r="I331" s="1869" t="s">
        <v>2478</v>
      </c>
      <c r="J331" s="1869" t="s">
        <v>2478</v>
      </c>
      <c r="K331" s="1996">
        <v>3162303.8023999999</v>
      </c>
      <c r="L331" s="140" t="s">
        <v>2753</v>
      </c>
      <c r="M331" s="446"/>
    </row>
    <row r="332" spans="1:13" s="143" customFormat="1" ht="14.1" customHeight="1">
      <c r="A332" s="445"/>
      <c r="B332" s="1994" t="s">
        <v>538</v>
      </c>
      <c r="C332" s="1995">
        <v>127000</v>
      </c>
      <c r="D332" s="1996">
        <v>448826.35260799999</v>
      </c>
      <c r="E332" s="1868">
        <f t="shared" si="98"/>
        <v>51235.885000913244</v>
      </c>
      <c r="F332" s="1869" t="s">
        <v>2478</v>
      </c>
      <c r="G332" s="1869" t="s">
        <v>2478</v>
      </c>
      <c r="H332" s="1997">
        <f t="shared" si="99"/>
        <v>40.343216536152163</v>
      </c>
      <c r="I332" s="1869" t="s">
        <v>2478</v>
      </c>
      <c r="J332" s="1869" t="s">
        <v>2478</v>
      </c>
      <c r="K332" s="1996">
        <v>448826.35260799999</v>
      </c>
      <c r="L332" s="140" t="s">
        <v>2754</v>
      </c>
      <c r="M332" s="446"/>
    </row>
    <row r="333" spans="1:13" s="143" customFormat="1" ht="14.1" customHeight="1">
      <c r="A333" s="445"/>
      <c r="B333" s="1994" t="s">
        <v>539</v>
      </c>
      <c r="C333" s="1995">
        <v>431200</v>
      </c>
      <c r="D333" s="1996">
        <v>2851064.5210600002</v>
      </c>
      <c r="E333" s="1868">
        <f t="shared" si="98"/>
        <v>325463.98642237444</v>
      </c>
      <c r="F333" s="1869" t="s">
        <v>2478</v>
      </c>
      <c r="G333" s="1869" t="s">
        <v>2478</v>
      </c>
      <c r="H333" s="1997">
        <f t="shared" si="99"/>
        <v>75.478661044149916</v>
      </c>
      <c r="I333" s="1869" t="s">
        <v>2478</v>
      </c>
      <c r="J333" s="1869" t="s">
        <v>2478</v>
      </c>
      <c r="K333" s="1996">
        <v>2851064.5210600002</v>
      </c>
      <c r="L333" s="140" t="s">
        <v>2755</v>
      </c>
      <c r="M333" s="446"/>
    </row>
    <row r="334" spans="1:13" s="143" customFormat="1" ht="14.1" customHeight="1">
      <c r="A334" s="445"/>
      <c r="B334" s="1994" t="s">
        <v>540</v>
      </c>
      <c r="C334" s="1995">
        <v>515500</v>
      </c>
      <c r="D334" s="1996">
        <v>2531998.1789099998</v>
      </c>
      <c r="E334" s="1868">
        <f t="shared" si="98"/>
        <v>289040.88800342462</v>
      </c>
      <c r="F334" s="1869" t="s">
        <v>2478</v>
      </c>
      <c r="G334" s="1869" t="s">
        <v>2478</v>
      </c>
      <c r="H334" s="1997">
        <f t="shared" si="99"/>
        <v>56.070007372148325</v>
      </c>
      <c r="I334" s="1869" t="s">
        <v>2478</v>
      </c>
      <c r="J334" s="1869" t="s">
        <v>2478</v>
      </c>
      <c r="K334" s="1996">
        <v>2531998.1789099998</v>
      </c>
      <c r="L334" s="140" t="s">
        <v>2756</v>
      </c>
      <c r="M334" s="446"/>
    </row>
    <row r="335" spans="1:13" s="143" customFormat="1" ht="14.1" customHeight="1">
      <c r="A335" s="445"/>
      <c r="B335" s="1994" t="s">
        <v>541</v>
      </c>
      <c r="C335" s="1995">
        <v>146314</v>
      </c>
      <c r="D335" s="1996">
        <v>895425.2234299999</v>
      </c>
      <c r="E335" s="1868">
        <f t="shared" si="98"/>
        <v>102217.4912591324</v>
      </c>
      <c r="F335" s="1869" t="s">
        <v>2478</v>
      </c>
      <c r="G335" s="1869" t="s">
        <v>2478</v>
      </c>
      <c r="H335" s="1997">
        <f t="shared" si="99"/>
        <v>69.861729745022615</v>
      </c>
      <c r="I335" s="1869" t="s">
        <v>2478</v>
      </c>
      <c r="J335" s="1869" t="s">
        <v>2478</v>
      </c>
      <c r="K335" s="1996">
        <v>895425.2234299999</v>
      </c>
      <c r="L335" s="140" t="s">
        <v>2757</v>
      </c>
      <c r="M335" s="446"/>
    </row>
    <row r="336" spans="1:13" s="143" customFormat="1" ht="14.1" customHeight="1">
      <c r="A336" s="445"/>
      <c r="B336" s="1994" t="s">
        <v>542</v>
      </c>
      <c r="C336" s="1995">
        <v>363811</v>
      </c>
      <c r="D336" s="1996">
        <v>1947758.7638599998</v>
      </c>
      <c r="E336" s="1868">
        <f t="shared" si="98"/>
        <v>222346.89085159815</v>
      </c>
      <c r="F336" s="1869" t="s">
        <v>2478</v>
      </c>
      <c r="G336" s="1869" t="s">
        <v>2478</v>
      </c>
      <c r="H336" s="1997">
        <f t="shared" si="99"/>
        <v>61.116044004056548</v>
      </c>
      <c r="I336" s="1869" t="s">
        <v>2478</v>
      </c>
      <c r="J336" s="1869" t="s">
        <v>2478</v>
      </c>
      <c r="K336" s="1996">
        <v>1947758.7638599998</v>
      </c>
      <c r="L336" s="140" t="s">
        <v>2758</v>
      </c>
      <c r="M336" s="446"/>
    </row>
    <row r="337" spans="1:13" s="143" customFormat="1" ht="14.1" customHeight="1">
      <c r="A337" s="445"/>
      <c r="B337" s="1994" t="s">
        <v>543</v>
      </c>
      <c r="C337" s="1995">
        <v>511800</v>
      </c>
      <c r="D337" s="1996">
        <v>2436205.1557300002</v>
      </c>
      <c r="E337" s="1868">
        <f t="shared" si="98"/>
        <v>278105.6113847032</v>
      </c>
      <c r="F337" s="1869" t="s">
        <v>2478</v>
      </c>
      <c r="G337" s="1869" t="s">
        <v>2478</v>
      </c>
      <c r="H337" s="1997">
        <f t="shared" si="99"/>
        <v>54.338728289312854</v>
      </c>
      <c r="I337" s="1869" t="s">
        <v>2478</v>
      </c>
      <c r="J337" s="1869" t="s">
        <v>2478</v>
      </c>
      <c r="K337" s="1996">
        <v>2436205.1557300002</v>
      </c>
      <c r="L337" s="140" t="s">
        <v>2759</v>
      </c>
      <c r="M337" s="446"/>
    </row>
    <row r="338" spans="1:13" s="143" customFormat="1" ht="14.1" customHeight="1">
      <c r="A338" s="445"/>
      <c r="B338" s="1994" t="s">
        <v>2760</v>
      </c>
      <c r="C338" s="1995">
        <v>16700</v>
      </c>
      <c r="D338" s="1996">
        <v>137932.339351</v>
      </c>
      <c r="E338" s="1868">
        <f t="shared" si="98"/>
        <v>15745.700839155252</v>
      </c>
      <c r="F338" s="1869" t="s">
        <v>2478</v>
      </c>
      <c r="G338" s="1869" t="s">
        <v>2478</v>
      </c>
      <c r="H338" s="1997" t="s">
        <v>2478</v>
      </c>
      <c r="I338" s="1869" t="s">
        <v>2478</v>
      </c>
      <c r="J338" s="1869" t="s">
        <v>2478</v>
      </c>
      <c r="K338" s="1996">
        <v>137932.339351</v>
      </c>
      <c r="L338" s="140" t="s">
        <v>2761</v>
      </c>
      <c r="M338" s="446"/>
    </row>
    <row r="339" spans="1:13" s="143" customFormat="1" ht="14.1" customHeight="1">
      <c r="A339" s="445"/>
      <c r="B339" s="2001" t="s">
        <v>2762</v>
      </c>
      <c r="C339" s="2002">
        <f>SUM(C314:C338)</f>
        <v>6855219</v>
      </c>
      <c r="D339" s="2002">
        <f t="shared" ref="D339" si="101">SUM(D314:D338)</f>
        <v>32469455.252719998</v>
      </c>
      <c r="E339" s="1937">
        <f t="shared" si="98"/>
        <v>3706558.8188036527</v>
      </c>
      <c r="F339" s="1884" t="s">
        <v>2478</v>
      </c>
      <c r="G339" s="1884" t="s">
        <v>2478</v>
      </c>
      <c r="H339" s="1884">
        <f t="shared" si="99"/>
        <v>54.069152550832477</v>
      </c>
      <c r="I339" s="1884" t="s">
        <v>2478</v>
      </c>
      <c r="J339" s="1884" t="s">
        <v>2478</v>
      </c>
      <c r="K339" s="2002">
        <f t="shared" ref="K339" si="102">SUM(K314:K338)</f>
        <v>32415196.864289995</v>
      </c>
      <c r="L339" s="2003" t="s">
        <v>2763</v>
      </c>
      <c r="M339" s="447"/>
    </row>
    <row r="340" spans="1:13" s="143" customFormat="1" ht="14.1" customHeight="1">
      <c r="A340" s="445"/>
      <c r="B340" s="2004" t="s">
        <v>2764</v>
      </c>
      <c r="C340" s="2002" t="s">
        <v>2478</v>
      </c>
      <c r="D340" s="2002">
        <v>332171.99623000005</v>
      </c>
      <c r="E340" s="1937">
        <f t="shared" si="98"/>
        <v>37919.177651826489</v>
      </c>
      <c r="F340" s="1884" t="s">
        <v>2478</v>
      </c>
      <c r="G340" s="1884" t="s">
        <v>2478</v>
      </c>
      <c r="H340" s="1884" t="s">
        <v>2478</v>
      </c>
      <c r="I340" s="1884" t="s">
        <v>2478</v>
      </c>
      <c r="J340" s="1884" t="s">
        <v>2478</v>
      </c>
      <c r="K340" s="2002">
        <v>332171.99623000005</v>
      </c>
      <c r="L340" s="2003" t="s">
        <v>2765</v>
      </c>
      <c r="M340" s="447"/>
    </row>
    <row r="341" spans="1:13" s="143" customFormat="1" ht="14.1" customHeight="1">
      <c r="A341" s="448"/>
      <c r="B341" s="2005" t="s">
        <v>2766</v>
      </c>
      <c r="C341" s="2006">
        <f>C339+C306+C300</f>
        <v>8677243</v>
      </c>
      <c r="D341" s="2006">
        <f>D339+D306+D300+D340</f>
        <v>43387050.620857999</v>
      </c>
      <c r="E341" s="1914">
        <f t="shared" si="98"/>
        <v>4952859.6599152973</v>
      </c>
      <c r="F341" s="1889" t="s">
        <v>2478</v>
      </c>
      <c r="G341" s="1889" t="s">
        <v>2478</v>
      </c>
      <c r="H341" s="1889">
        <f t="shared" si="99"/>
        <v>57.078724888945686</v>
      </c>
      <c r="I341" s="1889" t="s">
        <v>2478</v>
      </c>
      <c r="J341" s="1889" t="s">
        <v>2478</v>
      </c>
      <c r="K341" s="2006">
        <f>K339+K306+K300+K340</f>
        <v>43332792.232427992</v>
      </c>
      <c r="L341" s="2007" t="s">
        <v>2767</v>
      </c>
      <c r="M341" s="449"/>
    </row>
    <row r="342" spans="1:13" s="143" customFormat="1" ht="14.1" customHeight="1">
      <c r="A342" s="448"/>
      <c r="B342" s="2005" t="s">
        <v>2768</v>
      </c>
      <c r="C342" s="2006">
        <f>C341+C287</f>
        <v>9207684</v>
      </c>
      <c r="D342" s="2006">
        <f>D341+D287</f>
        <v>47032922.190857999</v>
      </c>
      <c r="E342" s="1914">
        <f t="shared" si="98"/>
        <v>5369055.0446184929</v>
      </c>
      <c r="F342" s="1889" t="s">
        <v>2478</v>
      </c>
      <c r="G342" s="1889" t="s">
        <v>2478</v>
      </c>
      <c r="H342" s="1889">
        <f t="shared" si="99"/>
        <v>58.310591942756652</v>
      </c>
      <c r="I342" s="1889" t="s">
        <v>2478</v>
      </c>
      <c r="J342" s="1889" t="s">
        <v>2478</v>
      </c>
      <c r="K342" s="2006">
        <f>K341+K287</f>
        <v>46877856.12492799</v>
      </c>
      <c r="L342" s="2007" t="s">
        <v>2769</v>
      </c>
      <c r="M342" s="449"/>
    </row>
    <row r="343" spans="1:13" ht="14.1" customHeight="1">
      <c r="A343" s="412"/>
      <c r="B343" s="845" t="s">
        <v>2770</v>
      </c>
      <c r="C343" s="1906">
        <v>165000</v>
      </c>
      <c r="D343" s="829">
        <v>4472.5209999999997</v>
      </c>
      <c r="E343" s="1868">
        <f t="shared" si="98"/>
        <v>510.56175799086753</v>
      </c>
      <c r="F343" s="1869" t="s">
        <v>2478</v>
      </c>
      <c r="G343" s="1869" t="s">
        <v>2478</v>
      </c>
      <c r="H343" s="1869">
        <f t="shared" si="99"/>
        <v>0.30943136847931368</v>
      </c>
      <c r="I343" s="1867">
        <v>75.865741</v>
      </c>
      <c r="J343" s="1869">
        <f t="shared" si="100"/>
        <v>1.6962634943469244</v>
      </c>
      <c r="K343" s="829">
        <v>4396.6552589999992</v>
      </c>
      <c r="L343" s="845" t="s">
        <v>2771</v>
      </c>
      <c r="M343" s="397"/>
    </row>
    <row r="344" spans="1:13" ht="14.1" customHeight="1">
      <c r="A344" s="412"/>
      <c r="B344" s="845" t="s">
        <v>544</v>
      </c>
      <c r="C344" s="1906">
        <v>80000</v>
      </c>
      <c r="D344" s="829">
        <v>249884.228</v>
      </c>
      <c r="E344" s="1868">
        <f t="shared" si="98"/>
        <v>28525.59680365297</v>
      </c>
      <c r="F344" s="829">
        <v>86400</v>
      </c>
      <c r="G344" s="1869">
        <f t="shared" ref="G344:G347" si="103">E344/F344*100</f>
        <v>33.015737041265012</v>
      </c>
      <c r="H344" s="1869">
        <f t="shared" si="99"/>
        <v>35.65699600456621</v>
      </c>
      <c r="I344" s="1867">
        <v>12892.816224000002</v>
      </c>
      <c r="J344" s="1869">
        <f t="shared" si="100"/>
        <v>5.1595157994525378</v>
      </c>
      <c r="K344" s="829">
        <v>236991.41177000001</v>
      </c>
      <c r="L344" s="845" t="s">
        <v>2772</v>
      </c>
      <c r="M344" s="397"/>
    </row>
    <row r="345" spans="1:13" ht="14.1" customHeight="1">
      <c r="A345" s="412"/>
      <c r="B345" s="845" t="s">
        <v>2773</v>
      </c>
      <c r="C345" s="1906">
        <v>94470</v>
      </c>
      <c r="D345" s="829">
        <v>274096.73399999994</v>
      </c>
      <c r="E345" s="1868">
        <f t="shared" si="98"/>
        <v>31289.58150684931</v>
      </c>
      <c r="F345" s="829">
        <v>55758</v>
      </c>
      <c r="G345" s="1869">
        <f t="shared" si="103"/>
        <v>56.116757248913714</v>
      </c>
      <c r="H345" s="1869">
        <f t="shared" si="99"/>
        <v>33.121182922461429</v>
      </c>
      <c r="I345" s="1867">
        <v>16832.835999999999</v>
      </c>
      <c r="J345" s="1869">
        <f t="shared" si="100"/>
        <v>6.1412026894125642</v>
      </c>
      <c r="K345" s="829">
        <v>257263.89800000002</v>
      </c>
      <c r="L345" s="845" t="s">
        <v>2774</v>
      </c>
      <c r="M345" s="397"/>
    </row>
    <row r="346" spans="1:13" ht="14.1" customHeight="1">
      <c r="A346" s="451"/>
      <c r="B346" s="2008" t="s">
        <v>2775</v>
      </c>
      <c r="C346" s="2009">
        <f>SUM(C343:C345)</f>
        <v>339470</v>
      </c>
      <c r="D346" s="2009">
        <f t="shared" ref="D346:F346" si="104">SUM(D343:D345)</f>
        <v>528453.48300000001</v>
      </c>
      <c r="E346" s="2009">
        <f t="shared" si="98"/>
        <v>60325.740068493156</v>
      </c>
      <c r="F346" s="2009">
        <f t="shared" si="104"/>
        <v>142158</v>
      </c>
      <c r="G346" s="2010">
        <f t="shared" si="103"/>
        <v>42.435698355697994</v>
      </c>
      <c r="H346" s="2010">
        <f t="shared" si="99"/>
        <v>17.770565902286847</v>
      </c>
      <c r="I346" s="2011">
        <v>68854.242991999956</v>
      </c>
      <c r="J346" s="2010">
        <f t="shared" si="100"/>
        <v>13.029385784557304</v>
      </c>
      <c r="K346" s="2009">
        <f t="shared" ref="K346" si="105">SUM(K343:K345)</f>
        <v>498651.96502900001</v>
      </c>
      <c r="L346" s="2008" t="s">
        <v>2776</v>
      </c>
      <c r="M346" s="452"/>
    </row>
    <row r="347" spans="1:13" s="5" customFormat="1" ht="14.1" customHeight="1">
      <c r="A347" s="2012"/>
      <c r="B347" s="859" t="s">
        <v>2777</v>
      </c>
      <c r="C347" s="1914">
        <f>C13+C31+C59+C147+C67+C169+C195+C251+C259+C287+C346</f>
        <v>81362425.444999993</v>
      </c>
      <c r="D347" s="1914">
        <f>D13+D31+D59+D147+D67+D169+D195+D251+D259+D287+D346</f>
        <v>418327450.66775</v>
      </c>
      <c r="E347" s="1914">
        <f t="shared" si="98"/>
        <v>47754275.190382421</v>
      </c>
      <c r="F347" s="1914">
        <f>F13+F31+F59+F147+F67+F169+F195+F251+F287+F346</f>
        <v>81946987.046000004</v>
      </c>
      <c r="G347" s="1889">
        <f t="shared" si="103"/>
        <v>58.274595457153424</v>
      </c>
      <c r="H347" s="2010">
        <f t="shared" si="99"/>
        <v>58.693278782186411</v>
      </c>
      <c r="I347" s="1914">
        <v>21183318.601810995</v>
      </c>
      <c r="J347" s="1889">
        <f t="shared" si="100"/>
        <v>5.0638127065286742</v>
      </c>
      <c r="K347" s="1914">
        <f>K13+K31+K59+K147+K67+K169+K195+K251+K259+K287+K346</f>
        <v>397902146.05039001</v>
      </c>
      <c r="L347" s="859" t="s">
        <v>2778</v>
      </c>
      <c r="M347" s="411"/>
    </row>
    <row r="348" spans="1:13" s="5" customFormat="1" ht="13.5" customHeight="1">
      <c r="A348" s="2012"/>
      <c r="B348" s="859" t="s">
        <v>2779</v>
      </c>
      <c r="C348" s="1914">
        <f>C22+C60+C151+C213+C275+C341</f>
        <v>37729234.063000001</v>
      </c>
      <c r="D348" s="1914">
        <f>D22+D60+D151+D213+D275+D341</f>
        <v>151520205.79765701</v>
      </c>
      <c r="E348" s="1914">
        <f t="shared" si="98"/>
        <v>17296827.145851258</v>
      </c>
      <c r="F348" s="1889" t="s">
        <v>2478</v>
      </c>
      <c r="G348" s="1889" t="s">
        <v>2478</v>
      </c>
      <c r="H348" s="1889">
        <f t="shared" si="99"/>
        <v>45.844628377478166</v>
      </c>
      <c r="I348" s="1889" t="s">
        <v>2478</v>
      </c>
      <c r="J348" s="1889" t="s">
        <v>2478</v>
      </c>
      <c r="K348" s="1914">
        <f>K22+K60+K151+K213+K275+K341</f>
        <v>150573982.75794899</v>
      </c>
      <c r="L348" s="859" t="s">
        <v>2780</v>
      </c>
      <c r="M348" s="411"/>
    </row>
    <row r="349" spans="1:13" s="143" customFormat="1" ht="14.1" customHeight="1">
      <c r="A349" s="453"/>
      <c r="B349" s="856" t="s">
        <v>2781</v>
      </c>
      <c r="C349" s="1906"/>
      <c r="D349" s="1906">
        <v>237783.94374900003</v>
      </c>
      <c r="E349" s="1868">
        <f t="shared" si="98"/>
        <v>27144.285816095893</v>
      </c>
      <c r="F349" s="1869" t="s">
        <v>2478</v>
      </c>
      <c r="G349" s="1869" t="s">
        <v>2478</v>
      </c>
      <c r="H349" s="1869" t="s">
        <v>2478</v>
      </c>
      <c r="I349" s="1869" t="s">
        <v>2478</v>
      </c>
      <c r="J349" s="1869" t="s">
        <v>2478</v>
      </c>
      <c r="K349" s="829">
        <v>237783.94374900003</v>
      </c>
      <c r="L349" s="845" t="s">
        <v>2782</v>
      </c>
      <c r="M349" s="454"/>
    </row>
    <row r="350" spans="1:13" s="143" customFormat="1" ht="14.1" customHeight="1">
      <c r="A350" s="453"/>
      <c r="B350" s="856" t="s">
        <v>2783</v>
      </c>
      <c r="C350" s="854"/>
      <c r="D350" s="829">
        <v>561066.19458399992</v>
      </c>
      <c r="E350" s="1868">
        <f t="shared" si="98"/>
        <v>64048.652349771684</v>
      </c>
      <c r="F350" s="1869" t="s">
        <v>2478</v>
      </c>
      <c r="G350" s="1869" t="s">
        <v>2478</v>
      </c>
      <c r="H350" s="1869" t="s">
        <v>2478</v>
      </c>
      <c r="I350" s="1869" t="s">
        <v>2478</v>
      </c>
      <c r="J350" s="1869" t="s">
        <v>2478</v>
      </c>
      <c r="K350" s="829">
        <v>561066.19458399992</v>
      </c>
      <c r="L350" s="2013" t="s">
        <v>2784</v>
      </c>
      <c r="M350" s="454"/>
    </row>
    <row r="351" spans="1:13" s="143" customFormat="1" ht="14.1" customHeight="1">
      <c r="A351" s="453"/>
      <c r="B351" s="2014" t="s">
        <v>2785</v>
      </c>
      <c r="C351" s="2015"/>
      <c r="D351" s="1881">
        <f>SUM(D349:D350)</f>
        <v>798850.13833300001</v>
      </c>
      <c r="E351" s="1881">
        <f t="shared" si="98"/>
        <v>91192.938165867585</v>
      </c>
      <c r="F351" s="1884" t="s">
        <v>2478</v>
      </c>
      <c r="G351" s="1884" t="s">
        <v>2478</v>
      </c>
      <c r="H351" s="1884" t="s">
        <v>2478</v>
      </c>
      <c r="I351" s="1884" t="s">
        <v>2478</v>
      </c>
      <c r="J351" s="1884" t="s">
        <v>2478</v>
      </c>
      <c r="K351" s="1881">
        <f>SUM(K349:K350)</f>
        <v>798850.13833300001</v>
      </c>
      <c r="L351" s="2016" t="s">
        <v>2786</v>
      </c>
      <c r="M351" s="456"/>
    </row>
    <row r="352" spans="1:13" s="143" customFormat="1" ht="14.1" customHeight="1">
      <c r="A352" s="457"/>
      <c r="B352" s="2017" t="s">
        <v>2787</v>
      </c>
      <c r="C352" s="2018">
        <f>C347+C348+C351</f>
        <v>119091659.50799999</v>
      </c>
      <c r="D352" s="2018">
        <f t="shared" ref="D352" si="106">D347+D348+D351</f>
        <v>570646506.60373998</v>
      </c>
      <c r="E352" s="2018">
        <f t="shared" si="98"/>
        <v>65142295.274399541</v>
      </c>
      <c r="F352" s="2019" t="s">
        <v>101</v>
      </c>
      <c r="G352" s="2019" t="s">
        <v>101</v>
      </c>
      <c r="H352" s="2020">
        <f t="shared" si="99"/>
        <v>54.699292581462103</v>
      </c>
      <c r="I352" s="2021" t="s">
        <v>2478</v>
      </c>
      <c r="J352" s="2022" t="s">
        <v>2478</v>
      </c>
      <c r="K352" s="2018">
        <f t="shared" ref="K352" si="107">K347+K348+K351</f>
        <v>549274978.94667196</v>
      </c>
      <c r="L352" s="2023" t="s">
        <v>2788</v>
      </c>
      <c r="M352" s="458"/>
    </row>
    <row r="353" spans="1:13" s="143" customFormat="1" ht="12" customHeight="1">
      <c r="A353" s="5" t="s">
        <v>2789</v>
      </c>
      <c r="B353" s="459"/>
      <c r="C353" s="389"/>
      <c r="D353" s="389"/>
      <c r="E353" s="426"/>
      <c r="F353" s="387"/>
      <c r="G353" s="838"/>
      <c r="H353" s="5" t="s">
        <v>2790</v>
      </c>
      <c r="I353" s="389"/>
      <c r="J353" s="838"/>
      <c r="K353" s="389"/>
    </row>
    <row r="354" spans="1:13" s="371" customFormat="1" ht="15.75" customHeight="1">
      <c r="A354" s="2166">
        <v>44</v>
      </c>
      <c r="B354" s="2166"/>
      <c r="C354" s="389"/>
      <c r="D354" s="389"/>
      <c r="E354" s="426"/>
      <c r="F354" s="387"/>
      <c r="G354" s="838"/>
      <c r="H354" s="838"/>
      <c r="I354" s="389"/>
      <c r="J354" s="838"/>
      <c r="K354" s="389"/>
      <c r="L354" s="405">
        <v>45</v>
      </c>
      <c r="M354" s="146"/>
    </row>
  </sheetData>
  <mergeCells count="46">
    <mergeCell ref="A354:B354"/>
    <mergeCell ref="A276:A285"/>
    <mergeCell ref="A308:B308"/>
    <mergeCell ref="L310:M310"/>
    <mergeCell ref="A311:B313"/>
    <mergeCell ref="K311:K313"/>
    <mergeCell ref="L311:M313"/>
    <mergeCell ref="A267:A275"/>
    <mergeCell ref="A220:B222"/>
    <mergeCell ref="K220:K222"/>
    <mergeCell ref="L220:M222"/>
    <mergeCell ref="L236:M236"/>
    <mergeCell ref="A252:A259"/>
    <mergeCell ref="L259:M259"/>
    <mergeCell ref="A261:B261"/>
    <mergeCell ref="L263:M263"/>
    <mergeCell ref="A264:B266"/>
    <mergeCell ref="K264:K266"/>
    <mergeCell ref="L264:M266"/>
    <mergeCell ref="A173:B173"/>
    <mergeCell ref="L175:M175"/>
    <mergeCell ref="A176:B178"/>
    <mergeCell ref="K176:K178"/>
    <mergeCell ref="L176:M178"/>
    <mergeCell ref="H128:M128"/>
    <mergeCell ref="A129:B129"/>
    <mergeCell ref="L131:M131"/>
    <mergeCell ref="A132:B134"/>
    <mergeCell ref="K132:K134"/>
    <mergeCell ref="L132:M134"/>
    <mergeCell ref="L219:M219"/>
    <mergeCell ref="L2:M2"/>
    <mergeCell ref="A90:B91"/>
    <mergeCell ref="K90:K91"/>
    <mergeCell ref="L90:M91"/>
    <mergeCell ref="A3:B5"/>
    <mergeCell ref="K3:K4"/>
    <mergeCell ref="L3:M5"/>
    <mergeCell ref="A44:B44"/>
    <mergeCell ref="L46:M46"/>
    <mergeCell ref="A47:B48"/>
    <mergeCell ref="K47:K48"/>
    <mergeCell ref="L47:M48"/>
    <mergeCell ref="A87:B87"/>
    <mergeCell ref="L89:M89"/>
    <mergeCell ref="A217:B217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rowBreaks count="4" manualBreakCount="4">
    <brk id="87" max="11" man="1"/>
    <brk id="129" max="11" man="1"/>
    <brk id="173" max="11" man="1"/>
    <brk id="217" max="11" man="1"/>
  </rowBreaks>
  <colBreaks count="1" manualBreakCount="1">
    <brk id="7" max="3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T68"/>
  <sheetViews>
    <sheetView showGridLines="0" view="pageBreakPreview" zoomScale="130" zoomScaleNormal="120" zoomScaleSheetLayoutView="130" workbookViewId="0">
      <pane xSplit="1" ySplit="4" topLeftCell="B5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9.75"/>
  <cols>
    <col min="1" max="1" width="8" style="466" customWidth="1"/>
    <col min="2" max="2" width="8.25" style="462" customWidth="1"/>
    <col min="3" max="4" width="7.875" style="463" customWidth="1"/>
    <col min="5" max="5" width="10.25" style="462" customWidth="1"/>
    <col min="6" max="7" width="8.75" style="464" customWidth="1"/>
    <col min="8" max="8" width="7.625" style="462" customWidth="1"/>
    <col min="9" max="10" width="7.625" style="463" customWidth="1"/>
    <col min="11" max="11" width="12.125" style="462" customWidth="1"/>
    <col min="12" max="13" width="10.5" style="464" customWidth="1"/>
    <col min="14" max="14" width="12.125" style="462" customWidth="1"/>
    <col min="15" max="16" width="9.875" style="463" customWidth="1"/>
    <col min="17" max="17" width="11" style="463" customWidth="1"/>
    <col min="18" max="18" width="5.5" style="463" customWidth="1"/>
    <col min="19" max="16384" width="9" style="466"/>
  </cols>
  <sheetData>
    <row r="1" spans="1:18" ht="27.75" customHeight="1">
      <c r="A1" s="147" t="s">
        <v>2791</v>
      </c>
      <c r="K1" s="465"/>
    </row>
    <row r="2" spans="1:18" ht="21.75" customHeight="1">
      <c r="A2" s="2190" t="s">
        <v>2792</v>
      </c>
      <c r="B2" s="2190"/>
      <c r="C2" s="2190"/>
      <c r="D2" s="2190"/>
      <c r="E2" s="2190"/>
      <c r="F2" s="2190"/>
      <c r="G2" s="2190"/>
      <c r="H2" s="2190"/>
      <c r="I2" s="2190"/>
      <c r="L2" s="466"/>
      <c r="M2" s="466"/>
      <c r="N2" s="2191"/>
      <c r="O2" s="2191"/>
      <c r="P2" s="2191"/>
      <c r="Q2" s="2191"/>
      <c r="R2" s="2191"/>
    </row>
    <row r="3" spans="1:18" ht="21.75" customHeight="1">
      <c r="A3" s="2192" t="s">
        <v>2793</v>
      </c>
      <c r="B3" s="2194" t="s">
        <v>545</v>
      </c>
      <c r="C3" s="2194"/>
      <c r="D3" s="2194"/>
      <c r="E3" s="2194" t="s">
        <v>2794</v>
      </c>
      <c r="F3" s="2195"/>
      <c r="G3" s="2196"/>
      <c r="H3" s="2197" t="s">
        <v>2795</v>
      </c>
      <c r="I3" s="2195"/>
      <c r="J3" s="2196"/>
      <c r="K3" s="2197" t="s">
        <v>2796</v>
      </c>
      <c r="L3" s="2195"/>
      <c r="M3" s="2196"/>
      <c r="N3" s="2197" t="s">
        <v>2797</v>
      </c>
      <c r="O3" s="2195"/>
      <c r="P3" s="2196"/>
      <c r="Q3" s="2198" t="s">
        <v>2798</v>
      </c>
      <c r="R3" s="2199"/>
    </row>
    <row r="4" spans="1:18" ht="29.25">
      <c r="A4" s="2193"/>
      <c r="B4" s="467" t="s">
        <v>2799</v>
      </c>
      <c r="C4" s="468" t="s">
        <v>2800</v>
      </c>
      <c r="D4" s="468" t="s">
        <v>546</v>
      </c>
      <c r="E4" s="467" t="s">
        <v>2799</v>
      </c>
      <c r="F4" s="468" t="s">
        <v>2800</v>
      </c>
      <c r="G4" s="468" t="s">
        <v>2801</v>
      </c>
      <c r="H4" s="467" t="s">
        <v>2799</v>
      </c>
      <c r="I4" s="468" t="s">
        <v>2800</v>
      </c>
      <c r="J4" s="468" t="s">
        <v>546</v>
      </c>
      <c r="K4" s="467" t="s">
        <v>2799</v>
      </c>
      <c r="L4" s="468" t="s">
        <v>2800</v>
      </c>
      <c r="M4" s="468" t="s">
        <v>2801</v>
      </c>
      <c r="N4" s="467" t="s">
        <v>2799</v>
      </c>
      <c r="O4" s="468" t="s">
        <v>2800</v>
      </c>
      <c r="P4" s="468" t="s">
        <v>2801</v>
      </c>
      <c r="Q4" s="469" t="s">
        <v>2802</v>
      </c>
      <c r="R4" s="470" t="s">
        <v>2803</v>
      </c>
    </row>
    <row r="5" spans="1:18" s="479" customFormat="1" ht="9.6" customHeight="1">
      <c r="A5" s="471" t="s">
        <v>2804</v>
      </c>
      <c r="B5" s="472" t="s">
        <v>2805</v>
      </c>
      <c r="C5" s="473">
        <v>6000</v>
      </c>
      <c r="D5" s="473">
        <v>28378.88552</v>
      </c>
      <c r="E5" s="472" t="s">
        <v>2806</v>
      </c>
      <c r="F5" s="473">
        <v>200000</v>
      </c>
      <c r="G5" s="473">
        <v>484019.51899999997</v>
      </c>
      <c r="H5" s="472"/>
      <c r="I5" s="474"/>
      <c r="J5" s="474"/>
      <c r="K5" s="475" t="s">
        <v>547</v>
      </c>
      <c r="L5" s="476"/>
      <c r="M5" s="476"/>
      <c r="N5" s="472" t="s">
        <v>548</v>
      </c>
      <c r="O5" s="473">
        <v>32995.58</v>
      </c>
      <c r="P5" s="473">
        <v>40243.444765</v>
      </c>
      <c r="Q5" s="477">
        <f>SUM(D5:D9)+SUM(G5:G9)+SUM(J5:J9)+SUM(M5:M9)+SUM(P5:P9)</f>
        <v>67963922.204052001</v>
      </c>
      <c r="R5" s="478">
        <f>Q5/$Q$63*100</f>
        <v>11.909986554512789</v>
      </c>
    </row>
    <row r="6" spans="1:18" s="479" customFormat="1" ht="9.6" customHeight="1">
      <c r="A6" s="471" t="s">
        <v>2807</v>
      </c>
      <c r="B6" s="472" t="s">
        <v>2808</v>
      </c>
      <c r="C6" s="473">
        <v>12599</v>
      </c>
      <c r="D6" s="473">
        <v>34599.351585999997</v>
      </c>
      <c r="E6" s="472" t="s">
        <v>2809</v>
      </c>
      <c r="F6" s="473">
        <v>3240000</v>
      </c>
      <c r="G6" s="473">
        <v>21448614.004345998</v>
      </c>
      <c r="H6" s="480"/>
      <c r="I6" s="481"/>
      <c r="J6" s="481"/>
      <c r="K6" s="472" t="s">
        <v>2810</v>
      </c>
      <c r="L6" s="473">
        <v>922064</v>
      </c>
      <c r="M6" s="473">
        <v>2082890</v>
      </c>
      <c r="N6" s="472" t="s">
        <v>127</v>
      </c>
      <c r="O6" s="474">
        <v>46750</v>
      </c>
      <c r="P6" s="473">
        <v>41118.759835000004</v>
      </c>
      <c r="Q6" s="477"/>
      <c r="R6" s="482"/>
    </row>
    <row r="7" spans="1:18" s="479" customFormat="1" ht="9.6" customHeight="1">
      <c r="A7" s="483"/>
      <c r="B7" s="518"/>
      <c r="C7" s="484"/>
      <c r="D7" s="485"/>
      <c r="E7" s="472" t="s">
        <v>2811</v>
      </c>
      <c r="F7" s="473">
        <v>5080000</v>
      </c>
      <c r="G7" s="473">
        <v>38212898.458000004</v>
      </c>
      <c r="H7" s="480"/>
      <c r="I7" s="481"/>
      <c r="J7" s="481"/>
      <c r="K7" s="472"/>
      <c r="L7" s="473"/>
      <c r="M7" s="519"/>
      <c r="N7" s="472" t="s">
        <v>2812</v>
      </c>
      <c r="O7" s="473">
        <v>125000</v>
      </c>
      <c r="P7" s="473">
        <v>806740.55599999998</v>
      </c>
      <c r="Q7" s="486">
        <f>SUM(C5:C9)+SUM(F5:F9)+SUM(I5:I9)+SUM(L5:L9)+SUM(O5:O9)</f>
        <v>10376538.58</v>
      </c>
      <c r="R7" s="487">
        <v>-8.8483776086321111</v>
      </c>
    </row>
    <row r="8" spans="1:18" s="479" customFormat="1" ht="9.6" customHeight="1">
      <c r="A8" s="483"/>
      <c r="B8" s="518"/>
      <c r="C8" s="484"/>
      <c r="D8" s="485"/>
      <c r="E8" s="472" t="s">
        <v>2813</v>
      </c>
      <c r="F8" s="473">
        <v>668600</v>
      </c>
      <c r="G8" s="473">
        <v>4601442</v>
      </c>
      <c r="H8" s="480"/>
      <c r="I8" s="481"/>
      <c r="J8" s="481"/>
      <c r="K8" s="472"/>
      <c r="L8" s="473"/>
      <c r="M8" s="519"/>
      <c r="N8" s="1836" t="s">
        <v>2814</v>
      </c>
      <c r="O8" s="474"/>
      <c r="P8" s="473"/>
      <c r="Q8" s="486"/>
      <c r="R8" s="487"/>
    </row>
    <row r="9" spans="1:18" s="479" customFormat="1" ht="9.6" customHeight="1">
      <c r="A9" s="483"/>
      <c r="B9" s="518"/>
      <c r="C9" s="484"/>
      <c r="D9" s="485"/>
      <c r="E9" s="472"/>
      <c r="F9" s="473"/>
      <c r="G9" s="473"/>
      <c r="H9" s="480"/>
      <c r="I9" s="481"/>
      <c r="J9" s="481"/>
      <c r="K9" s="472"/>
      <c r="L9" s="473"/>
      <c r="M9" s="519"/>
      <c r="N9" s="472" t="s">
        <v>133</v>
      </c>
      <c r="O9" s="473">
        <v>42530</v>
      </c>
      <c r="P9" s="473">
        <v>182977.22500000001</v>
      </c>
      <c r="Q9" s="486"/>
      <c r="R9" s="487"/>
    </row>
    <row r="10" spans="1:18" s="479" customFormat="1" ht="9.6" customHeight="1">
      <c r="A10" s="488" t="s">
        <v>2815</v>
      </c>
      <c r="B10" s="489" t="s">
        <v>2816</v>
      </c>
      <c r="C10" s="490">
        <v>7500</v>
      </c>
      <c r="D10" s="490">
        <v>16311.046899000001</v>
      </c>
      <c r="E10" s="1835" t="s">
        <v>2817</v>
      </c>
      <c r="F10" s="490">
        <v>4000000</v>
      </c>
      <c r="G10" s="490">
        <v>25603359.302999999</v>
      </c>
      <c r="H10" s="1835" t="s">
        <v>2818</v>
      </c>
      <c r="I10" s="490">
        <v>150000</v>
      </c>
      <c r="J10" s="490">
        <v>820596</v>
      </c>
      <c r="K10" s="1835" t="s">
        <v>2819</v>
      </c>
      <c r="L10" s="490">
        <v>55000</v>
      </c>
      <c r="M10" s="2025">
        <v>4472.5209999999997</v>
      </c>
      <c r="N10" s="491" t="s">
        <v>548</v>
      </c>
      <c r="O10" s="492">
        <v>12372</v>
      </c>
      <c r="P10" s="493">
        <v>15677.652516</v>
      </c>
      <c r="Q10" s="494">
        <f>SUM(D10:D14)+SUM(G10:G14)+SUM(J10:J14)+SUM(M10:M16)+SUM(P10:P14)</f>
        <v>47941858.502212994</v>
      </c>
      <c r="R10" s="495">
        <f>Q10/$Q$63*100</f>
        <v>8.4013234028107515</v>
      </c>
    </row>
    <row r="11" spans="1:18" s="479" customFormat="1" ht="9.6" customHeight="1">
      <c r="A11" s="471" t="s">
        <v>549</v>
      </c>
      <c r="B11" s="518" t="s">
        <v>2820</v>
      </c>
      <c r="C11" s="484">
        <v>5000</v>
      </c>
      <c r="D11" s="484">
        <v>13931.253187999999</v>
      </c>
      <c r="E11" s="472" t="s">
        <v>550</v>
      </c>
      <c r="F11" s="474">
        <v>1945013</v>
      </c>
      <c r="G11" s="474">
        <v>11273851.220399998</v>
      </c>
      <c r="H11" s="472"/>
      <c r="I11" s="474"/>
      <c r="J11" s="474"/>
      <c r="K11" s="472" t="s">
        <v>2821</v>
      </c>
      <c r="L11" s="474">
        <v>80000</v>
      </c>
      <c r="M11" s="2026">
        <v>249884.228</v>
      </c>
      <c r="N11" s="472" t="s">
        <v>127</v>
      </c>
      <c r="O11" s="474">
        <v>32800</v>
      </c>
      <c r="P11" s="474">
        <v>43488.109713999998</v>
      </c>
      <c r="Q11" s="477"/>
      <c r="R11" s="482"/>
    </row>
    <row r="12" spans="1:18" s="479" customFormat="1" ht="9.6" customHeight="1">
      <c r="A12" s="483"/>
      <c r="B12" s="518"/>
      <c r="C12" s="484"/>
      <c r="D12" s="484"/>
      <c r="E12" s="472"/>
      <c r="F12" s="473"/>
      <c r="G12" s="473"/>
      <c r="H12" s="496"/>
      <c r="I12" s="474"/>
      <c r="J12" s="474"/>
      <c r="K12" s="472" t="s">
        <v>2822</v>
      </c>
      <c r="L12" s="526"/>
      <c r="N12" s="472" t="s">
        <v>2812</v>
      </c>
      <c r="O12" s="474"/>
      <c r="P12" s="474"/>
      <c r="Q12" s="486">
        <f>SUM(C10:C14)+SUM(F10:F14)+SUM(I10:I14)+SUM(L10:L16)+SUM(O10:O14)</f>
        <v>9835799</v>
      </c>
      <c r="R12" s="487">
        <v>-8.1714000349801861</v>
      </c>
    </row>
    <row r="13" spans="1:18" s="479" customFormat="1" ht="9.6" customHeight="1">
      <c r="A13" s="483"/>
      <c r="B13" s="518"/>
      <c r="C13" s="484"/>
      <c r="D13" s="484"/>
      <c r="E13" s="472"/>
      <c r="F13" s="473"/>
      <c r="G13" s="473"/>
      <c r="H13" s="472"/>
      <c r="I13" s="474"/>
      <c r="J13" s="474"/>
      <c r="K13" s="472" t="s">
        <v>2823</v>
      </c>
      <c r="L13" s="473">
        <v>1350000</v>
      </c>
      <c r="M13" s="519">
        <v>1213992.798</v>
      </c>
      <c r="N13" s="472" t="s">
        <v>2814</v>
      </c>
      <c r="O13" s="474">
        <v>10000</v>
      </c>
      <c r="P13" s="474">
        <v>65734.846000000005</v>
      </c>
      <c r="Q13" s="486"/>
      <c r="R13" s="487"/>
    </row>
    <row r="14" spans="1:18" s="479" customFormat="1" ht="9.6" customHeight="1">
      <c r="A14" s="483"/>
      <c r="B14" s="518"/>
      <c r="C14" s="484"/>
      <c r="D14" s="484"/>
      <c r="E14" s="497"/>
      <c r="F14" s="473"/>
      <c r="G14" s="473"/>
      <c r="H14" s="472"/>
      <c r="I14" s="474"/>
      <c r="J14" s="474"/>
      <c r="K14" s="472" t="s">
        <v>2824</v>
      </c>
      <c r="L14" s="474">
        <v>1462447</v>
      </c>
      <c r="M14" s="2026">
        <v>4819780.8049999997</v>
      </c>
      <c r="N14" s="498" t="s">
        <v>133</v>
      </c>
      <c r="O14" s="499">
        <v>7780</v>
      </c>
      <c r="P14" s="473">
        <v>53840.242495999999</v>
      </c>
      <c r="Q14" s="486"/>
      <c r="R14" s="487"/>
    </row>
    <row r="15" spans="1:18" s="479" customFormat="1" ht="9.6" customHeight="1">
      <c r="A15" s="483"/>
      <c r="B15" s="518"/>
      <c r="C15" s="484"/>
      <c r="D15" s="484"/>
      <c r="E15" s="497"/>
      <c r="F15" s="473"/>
      <c r="G15" s="473"/>
      <c r="H15" s="472"/>
      <c r="I15" s="474"/>
      <c r="J15" s="474"/>
      <c r="K15" s="472" t="s">
        <v>2825</v>
      </c>
      <c r="L15" s="474">
        <v>187446</v>
      </c>
      <c r="M15" s="2026">
        <v>101066.906</v>
      </c>
      <c r="N15" s="498"/>
      <c r="O15" s="499"/>
      <c r="P15" s="474"/>
      <c r="Q15" s="486"/>
      <c r="R15" s="487"/>
    </row>
    <row r="16" spans="1:18" s="479" customFormat="1" ht="9.6" customHeight="1">
      <c r="A16" s="500"/>
      <c r="B16" s="501"/>
      <c r="C16" s="502"/>
      <c r="D16" s="502"/>
      <c r="E16" s="503"/>
      <c r="F16" s="504"/>
      <c r="G16" s="504"/>
      <c r="H16" s="521"/>
      <c r="I16" s="505"/>
      <c r="J16" s="505"/>
      <c r="K16" s="521" t="s">
        <v>2826</v>
      </c>
      <c r="L16" s="504">
        <v>530441</v>
      </c>
      <c r="M16" s="522">
        <v>3645871.57</v>
      </c>
      <c r="N16" s="506"/>
      <c r="O16" s="507"/>
      <c r="P16" s="504"/>
      <c r="Q16" s="508"/>
      <c r="R16" s="509"/>
    </row>
    <row r="17" spans="1:18" s="479" customFormat="1" ht="9.6" customHeight="1">
      <c r="A17" s="471" t="s">
        <v>2827</v>
      </c>
      <c r="B17" s="510" t="s">
        <v>2828</v>
      </c>
      <c r="C17" s="473">
        <v>2200</v>
      </c>
      <c r="D17" s="473">
        <v>3377.595264</v>
      </c>
      <c r="E17" s="472" t="s">
        <v>2829</v>
      </c>
      <c r="F17" s="473">
        <v>6100000</v>
      </c>
      <c r="G17" s="473">
        <v>38847636.745278999</v>
      </c>
      <c r="H17" s="472" t="s">
        <v>2830</v>
      </c>
      <c r="I17" s="473">
        <v>1400000</v>
      </c>
      <c r="J17" s="473">
        <v>1268903</v>
      </c>
      <c r="K17" s="472" t="s">
        <v>2822</v>
      </c>
      <c r="L17" s="473"/>
      <c r="M17" s="519"/>
      <c r="N17" s="472" t="s">
        <v>548</v>
      </c>
      <c r="O17" s="474">
        <v>46059.92</v>
      </c>
      <c r="P17" s="474">
        <v>57528.195420999997</v>
      </c>
      <c r="Q17" s="477">
        <f>SUM(D17:D21)+SUM(G17:G21)+SUM(J17:J21)+SUM(M17:M22)+SUM(P17:P22)</f>
        <v>51903044.341621004</v>
      </c>
      <c r="R17" s="495">
        <f>Q17/$Q$63*100</f>
        <v>9.0954809581329936</v>
      </c>
    </row>
    <row r="18" spans="1:18" s="479" customFormat="1" ht="9.6" customHeight="1">
      <c r="A18" s="471" t="s">
        <v>2831</v>
      </c>
      <c r="B18" s="518"/>
      <c r="C18" s="484"/>
      <c r="D18" s="484"/>
      <c r="E18" s="472"/>
      <c r="F18" s="473"/>
      <c r="G18" s="473"/>
      <c r="H18" s="472"/>
      <c r="I18" s="474"/>
      <c r="J18" s="474"/>
      <c r="K18" s="472" t="s">
        <v>2832</v>
      </c>
      <c r="L18" s="474">
        <v>718400</v>
      </c>
      <c r="M18" s="2026">
        <v>2420388.0019999999</v>
      </c>
      <c r="N18" s="472" t="s">
        <v>127</v>
      </c>
      <c r="O18" s="474">
        <v>16000</v>
      </c>
      <c r="P18" s="474">
        <v>25519.442363999999</v>
      </c>
      <c r="Q18" s="477"/>
      <c r="R18" s="482"/>
    </row>
    <row r="19" spans="1:18" s="479" customFormat="1" ht="9.6" customHeight="1">
      <c r="A19" s="471"/>
      <c r="B19" s="518"/>
      <c r="C19" s="484"/>
      <c r="D19" s="484"/>
      <c r="E19" s="472"/>
      <c r="F19" s="473"/>
      <c r="G19" s="473"/>
      <c r="H19" s="472"/>
      <c r="I19" s="474"/>
      <c r="J19" s="474"/>
      <c r="K19" s="472" t="s">
        <v>2833</v>
      </c>
      <c r="L19" s="474">
        <v>868500</v>
      </c>
      <c r="M19" s="2026">
        <v>4346034.5178760001</v>
      </c>
      <c r="N19" s="472" t="s">
        <v>2812</v>
      </c>
      <c r="O19" s="474"/>
      <c r="P19" s="474"/>
      <c r="Q19" s="486">
        <f>SUM(C17:C21)+SUM(F17:F21)+SUM(I17:I21)+SUM(L17:L22)+SUM(O17:O22)</f>
        <v>11331729.92</v>
      </c>
      <c r="R19" s="487">
        <v>-10.077093482423233</v>
      </c>
    </row>
    <row r="20" spans="1:18" s="479" customFormat="1" ht="9.6" customHeight="1">
      <c r="A20" s="471"/>
      <c r="B20" s="518"/>
      <c r="C20" s="484"/>
      <c r="D20" s="484"/>
      <c r="E20" s="472"/>
      <c r="F20" s="473"/>
      <c r="G20" s="473"/>
      <c r="H20" s="472"/>
      <c r="I20" s="474"/>
      <c r="J20" s="474"/>
      <c r="K20" s="472" t="s">
        <v>2834</v>
      </c>
      <c r="L20" s="474">
        <v>1800000</v>
      </c>
      <c r="M20" s="474">
        <v>3157009.6181760002</v>
      </c>
      <c r="N20" s="472" t="s">
        <v>2814</v>
      </c>
      <c r="O20" s="474"/>
      <c r="P20" s="474"/>
      <c r="Q20" s="477"/>
      <c r="R20" s="482"/>
    </row>
    <row r="21" spans="1:18" s="479" customFormat="1" ht="9.6" customHeight="1">
      <c r="A21" s="471"/>
      <c r="B21" s="518"/>
      <c r="C21" s="484"/>
      <c r="D21" s="484"/>
      <c r="E21" s="472"/>
      <c r="F21" s="473"/>
      <c r="G21" s="473"/>
      <c r="H21" s="472"/>
      <c r="I21" s="474"/>
      <c r="J21" s="474"/>
      <c r="K21" s="472"/>
      <c r="L21" s="473"/>
      <c r="M21" s="473"/>
      <c r="N21" s="472" t="s">
        <v>133</v>
      </c>
      <c r="O21" s="474">
        <v>34240</v>
      </c>
      <c r="P21" s="474">
        <v>74641.725240999993</v>
      </c>
      <c r="Q21" s="477"/>
      <c r="R21" s="482"/>
    </row>
    <row r="22" spans="1:18" s="479" customFormat="1" ht="9.6" customHeight="1">
      <c r="A22" s="511"/>
      <c r="B22" s="512"/>
      <c r="C22" s="502"/>
      <c r="D22" s="502"/>
      <c r="E22" s="521"/>
      <c r="F22" s="504"/>
      <c r="G22" s="504"/>
      <c r="H22" s="521"/>
      <c r="I22" s="505"/>
      <c r="J22" s="505"/>
      <c r="K22" s="521"/>
      <c r="L22" s="504"/>
      <c r="M22" s="504"/>
      <c r="N22" s="521" t="s">
        <v>551</v>
      </c>
      <c r="O22" s="505">
        <v>346330</v>
      </c>
      <c r="P22" s="505">
        <v>1702005.5</v>
      </c>
      <c r="Q22" s="508"/>
      <c r="R22" s="509"/>
    </row>
    <row r="23" spans="1:18" s="479" customFormat="1" ht="9.6" customHeight="1">
      <c r="A23" s="471" t="s">
        <v>2835</v>
      </c>
      <c r="B23" s="518" t="s">
        <v>2836</v>
      </c>
      <c r="C23" s="473">
        <v>60</v>
      </c>
      <c r="D23" s="473">
        <v>39.991647999999998</v>
      </c>
      <c r="E23" s="472" t="s">
        <v>2837</v>
      </c>
      <c r="F23" s="473">
        <v>4000000</v>
      </c>
      <c r="G23" s="473">
        <v>29812077.070999999</v>
      </c>
      <c r="H23" s="472" t="s">
        <v>2838</v>
      </c>
      <c r="I23" s="474">
        <v>200000</v>
      </c>
      <c r="J23" s="474">
        <v>1275493.8999999999</v>
      </c>
      <c r="K23" s="472" t="s">
        <v>2822</v>
      </c>
      <c r="L23" s="473"/>
      <c r="M23" s="473"/>
      <c r="N23" s="498" t="s">
        <v>548</v>
      </c>
      <c r="O23" s="474">
        <v>17079.785</v>
      </c>
      <c r="P23" s="474">
        <v>17363.285760000002</v>
      </c>
      <c r="Q23" s="477">
        <f>SUM(D23:D27)+SUM(G23:G27)+SUM(J23:J27)+SUM(M23:M28)+SUM(P23:P28)</f>
        <v>58174679.549768001</v>
      </c>
      <c r="R23" s="495">
        <f>Q23/$Q$63*100</f>
        <v>10.194521281020458</v>
      </c>
    </row>
    <row r="24" spans="1:18" s="479" customFormat="1" ht="9.6" customHeight="1">
      <c r="A24" s="471" t="s">
        <v>552</v>
      </c>
      <c r="B24" s="518" t="s">
        <v>2839</v>
      </c>
      <c r="C24" s="484">
        <v>2750</v>
      </c>
      <c r="D24" s="484">
        <v>10987.053800000002</v>
      </c>
      <c r="E24" s="510" t="s">
        <v>2840</v>
      </c>
      <c r="F24" s="473">
        <v>2044000</v>
      </c>
      <c r="G24" s="473">
        <v>11306896.988</v>
      </c>
      <c r="H24" s="472"/>
      <c r="I24" s="474"/>
      <c r="J24" s="474"/>
      <c r="K24" s="472" t="s">
        <v>2841</v>
      </c>
      <c r="L24" s="474">
        <v>848000</v>
      </c>
      <c r="M24" s="474">
        <v>1236310</v>
      </c>
      <c r="N24" s="472" t="s">
        <v>127</v>
      </c>
      <c r="O24" s="474">
        <v>41000</v>
      </c>
      <c r="P24" s="474">
        <v>82967.135999999999</v>
      </c>
      <c r="Q24" s="477"/>
      <c r="R24" s="482"/>
    </row>
    <row r="25" spans="1:18" ht="9.6" customHeight="1">
      <c r="A25" s="483"/>
      <c r="B25" s="518" t="s">
        <v>553</v>
      </c>
      <c r="C25" s="484"/>
      <c r="D25" s="484"/>
      <c r="E25" s="472"/>
      <c r="F25" s="473"/>
      <c r="G25" s="473"/>
      <c r="H25" s="472"/>
      <c r="I25" s="474"/>
      <c r="J25" s="474"/>
      <c r="K25" s="472" t="s">
        <v>2842</v>
      </c>
      <c r="L25" s="474">
        <v>1800000</v>
      </c>
      <c r="M25" s="474">
        <v>3614573</v>
      </c>
      <c r="N25" s="472" t="s">
        <v>554</v>
      </c>
      <c r="O25" s="474"/>
      <c r="P25" s="474"/>
      <c r="Q25" s="513">
        <f>SUM(C23:C27)+SUM(F23:F27)+SUM(I23:I27)+SUM(L23:L28)+SUM(O23:O28)</f>
        <v>11239489.785</v>
      </c>
      <c r="R25" s="487">
        <v>-9.5876282548660789</v>
      </c>
    </row>
    <row r="26" spans="1:18" ht="9.6" customHeight="1">
      <c r="A26" s="483"/>
      <c r="B26" s="518"/>
      <c r="C26" s="484"/>
      <c r="D26" s="484"/>
      <c r="E26" s="472"/>
      <c r="F26" s="473"/>
      <c r="G26" s="473"/>
      <c r="H26" s="472"/>
      <c r="I26" s="474"/>
      <c r="J26" s="474"/>
      <c r="K26" s="472" t="s">
        <v>2843</v>
      </c>
      <c r="L26" s="474">
        <v>105000</v>
      </c>
      <c r="M26" s="474">
        <v>219927.4</v>
      </c>
      <c r="N26" s="472" t="s">
        <v>555</v>
      </c>
      <c r="O26" s="474"/>
      <c r="P26" s="474"/>
      <c r="Q26" s="513"/>
      <c r="R26" s="487"/>
    </row>
    <row r="27" spans="1:18" ht="9.6" customHeight="1">
      <c r="A27" s="483"/>
      <c r="B27" s="518"/>
      <c r="C27" s="484"/>
      <c r="D27" s="484"/>
      <c r="E27" s="472"/>
      <c r="F27" s="473"/>
      <c r="G27" s="473"/>
      <c r="H27" s="472"/>
      <c r="I27" s="474"/>
      <c r="J27" s="474"/>
      <c r="K27" s="472" t="s">
        <v>2844</v>
      </c>
      <c r="L27" s="474">
        <v>1800000</v>
      </c>
      <c r="M27" s="474">
        <v>8132951</v>
      </c>
      <c r="N27" s="498" t="s">
        <v>133</v>
      </c>
      <c r="O27" s="474">
        <v>20000</v>
      </c>
      <c r="P27" s="474">
        <v>122116.18056000001</v>
      </c>
      <c r="Q27" s="513"/>
      <c r="R27" s="487"/>
    </row>
    <row r="28" spans="1:18" ht="9.6" customHeight="1">
      <c r="A28" s="483"/>
      <c r="B28" s="518"/>
      <c r="C28" s="484"/>
      <c r="D28" s="484"/>
      <c r="E28" s="472"/>
      <c r="F28" s="473"/>
      <c r="G28" s="473"/>
      <c r="H28" s="472"/>
      <c r="I28" s="474"/>
      <c r="J28" s="474"/>
      <c r="K28" s="472" t="s">
        <v>2845</v>
      </c>
      <c r="L28" s="474">
        <v>361600</v>
      </c>
      <c r="M28" s="474">
        <v>2342976.5430000001</v>
      </c>
      <c r="N28" s="498"/>
      <c r="O28" s="474"/>
      <c r="P28" s="474"/>
      <c r="Q28" s="513"/>
      <c r="R28" s="487"/>
    </row>
    <row r="29" spans="1:18" s="479" customFormat="1" ht="9.6" customHeight="1">
      <c r="A29" s="488" t="s">
        <v>2846</v>
      </c>
      <c r="B29" s="514" t="s">
        <v>2847</v>
      </c>
      <c r="C29" s="490">
        <v>8198</v>
      </c>
      <c r="D29" s="490">
        <v>24617.08584</v>
      </c>
      <c r="E29" s="1835" t="s">
        <v>2848</v>
      </c>
      <c r="F29" s="490">
        <v>400000</v>
      </c>
      <c r="G29" s="490">
        <v>2193020.409</v>
      </c>
      <c r="H29" s="1835" t="s">
        <v>2849</v>
      </c>
      <c r="I29" s="493">
        <v>1200000</v>
      </c>
      <c r="J29" s="493">
        <v>2480254.0249999999</v>
      </c>
      <c r="K29" s="1835" t="s">
        <v>547</v>
      </c>
      <c r="L29" s="490"/>
      <c r="M29" s="490"/>
      <c r="N29" s="1835" t="s">
        <v>548</v>
      </c>
      <c r="O29" s="493">
        <v>20206.560000000001</v>
      </c>
      <c r="P29" s="493">
        <v>21504.458125999998</v>
      </c>
      <c r="Q29" s="494">
        <f>SUM(D29:D33)+SUM(G29:G33)+SUM(J29:J33)+SUM(M29:M33)+SUM(P29:P33)</f>
        <v>53478713.727382995</v>
      </c>
      <c r="R29" s="495">
        <f>Q29/$Q$63*100</f>
        <v>9.3716010022711167</v>
      </c>
    </row>
    <row r="30" spans="1:18" ht="9.6" customHeight="1">
      <c r="A30" s="471" t="s">
        <v>2850</v>
      </c>
      <c r="B30" s="472"/>
      <c r="C30" s="484"/>
      <c r="D30" s="484"/>
      <c r="E30" s="472" t="s">
        <v>2851</v>
      </c>
      <c r="F30" s="474">
        <v>500000</v>
      </c>
      <c r="G30" s="474">
        <v>2810523.9029999999</v>
      </c>
      <c r="H30" s="472"/>
      <c r="I30" s="474"/>
      <c r="J30" s="474"/>
      <c r="K30" s="472" t="s">
        <v>2852</v>
      </c>
      <c r="L30" s="474">
        <v>900000</v>
      </c>
      <c r="M30" s="474">
        <v>1232652.8149999999</v>
      </c>
      <c r="N30" s="472" t="s">
        <v>127</v>
      </c>
      <c r="O30" s="474">
        <v>3000</v>
      </c>
      <c r="P30" s="474">
        <v>2002.5136</v>
      </c>
      <c r="Q30" s="515"/>
      <c r="R30" s="516"/>
    </row>
    <row r="31" spans="1:18" ht="9.6" customHeight="1">
      <c r="A31" s="471"/>
      <c r="B31" s="472"/>
      <c r="C31" s="484"/>
      <c r="D31" s="517"/>
      <c r="E31" s="472" t="s">
        <v>2853</v>
      </c>
      <c r="F31" s="473">
        <v>6040000</v>
      </c>
      <c r="G31" s="473">
        <v>36223270.699417002</v>
      </c>
      <c r="H31" s="472"/>
      <c r="I31" s="474"/>
      <c r="J31" s="474"/>
      <c r="K31" s="472" t="s">
        <v>2854</v>
      </c>
      <c r="L31" s="474">
        <v>2071900</v>
      </c>
      <c r="M31" s="474">
        <v>8213418.1060000006</v>
      </c>
      <c r="N31" s="472" t="s">
        <v>554</v>
      </c>
      <c r="O31" s="474">
        <v>35000</v>
      </c>
      <c r="P31" s="474">
        <v>183708.27900000001</v>
      </c>
      <c r="Q31" s="486">
        <f>SUM(C29:C33)+SUM(F29:F33)+SUM(I29:I33)+SUM(L29:L33)+SUM(O29:O33)</f>
        <v>11194384.560000001</v>
      </c>
      <c r="R31" s="487">
        <v>-9.5654851341716771</v>
      </c>
    </row>
    <row r="32" spans="1:18" ht="9.6" customHeight="1">
      <c r="A32" s="471"/>
      <c r="B32" s="518"/>
      <c r="C32" s="484"/>
      <c r="D32" s="517"/>
      <c r="E32" s="518"/>
      <c r="F32" s="473"/>
      <c r="G32" s="473"/>
      <c r="H32" s="472"/>
      <c r="I32" s="474"/>
      <c r="J32" s="474"/>
      <c r="K32" s="472"/>
      <c r="L32" s="473"/>
      <c r="M32" s="519"/>
      <c r="N32" s="472" t="s">
        <v>555</v>
      </c>
      <c r="O32" s="474"/>
      <c r="P32" s="474"/>
      <c r="Q32" s="486"/>
      <c r="R32" s="487"/>
    </row>
    <row r="33" spans="1:20" ht="9.6" customHeight="1">
      <c r="A33" s="511"/>
      <c r="B33" s="501"/>
      <c r="C33" s="502"/>
      <c r="D33" s="520"/>
      <c r="E33" s="501"/>
      <c r="F33" s="504"/>
      <c r="G33" s="504"/>
      <c r="H33" s="521"/>
      <c r="I33" s="505"/>
      <c r="J33" s="505"/>
      <c r="K33" s="521"/>
      <c r="L33" s="504"/>
      <c r="M33" s="522"/>
      <c r="N33" s="506" t="s">
        <v>133</v>
      </c>
      <c r="O33" s="505">
        <v>16080</v>
      </c>
      <c r="P33" s="505">
        <v>93741.433400000009</v>
      </c>
      <c r="Q33" s="508"/>
      <c r="R33" s="509"/>
    </row>
    <row r="34" spans="1:20" s="479" customFormat="1" ht="9.6" customHeight="1">
      <c r="A34" s="471" t="s">
        <v>2855</v>
      </c>
      <c r="B34" s="518" t="s">
        <v>2856</v>
      </c>
      <c r="C34" s="484">
        <v>108000</v>
      </c>
      <c r="D34" s="523">
        <v>157418</v>
      </c>
      <c r="E34" s="518" t="s">
        <v>2857</v>
      </c>
      <c r="F34" s="484">
        <v>600000</v>
      </c>
      <c r="G34" s="484">
        <v>537765.72289999994</v>
      </c>
      <c r="H34" s="472"/>
      <c r="I34" s="474"/>
      <c r="J34" s="524"/>
      <c r="K34" s="472"/>
      <c r="L34" s="473"/>
      <c r="M34" s="519"/>
      <c r="N34" s="525" t="s">
        <v>2858</v>
      </c>
      <c r="O34" s="481"/>
      <c r="P34" s="526"/>
      <c r="Q34" s="486"/>
      <c r="R34" s="527"/>
    </row>
    <row r="35" spans="1:20" s="479" customFormat="1" ht="9.6" customHeight="1">
      <c r="A35" s="471" t="s">
        <v>556</v>
      </c>
      <c r="B35" s="518" t="s">
        <v>2859</v>
      </c>
      <c r="C35" s="484">
        <v>62280</v>
      </c>
      <c r="D35" s="523">
        <v>102505</v>
      </c>
      <c r="E35" s="518" t="s">
        <v>2860</v>
      </c>
      <c r="F35" s="484">
        <v>700000</v>
      </c>
      <c r="G35" s="484">
        <v>695565.46655999997</v>
      </c>
      <c r="H35" s="472"/>
      <c r="I35" s="474"/>
      <c r="J35" s="474"/>
      <c r="K35" s="472"/>
      <c r="L35" s="473"/>
      <c r="M35" s="519"/>
      <c r="N35" s="1836" t="s">
        <v>2861</v>
      </c>
      <c r="O35" s="474">
        <v>2550000</v>
      </c>
      <c r="P35" s="528">
        <v>15204513</v>
      </c>
      <c r="Q35" s="486"/>
      <c r="R35" s="527"/>
    </row>
    <row r="36" spans="1:20" s="479" customFormat="1" ht="9.6" customHeight="1">
      <c r="A36" s="483"/>
      <c r="B36" s="518" t="s">
        <v>2862</v>
      </c>
      <c r="C36" s="484">
        <v>48000</v>
      </c>
      <c r="D36" s="523">
        <v>131171</v>
      </c>
      <c r="E36" s="518" t="s">
        <v>2863</v>
      </c>
      <c r="F36" s="484">
        <v>600000</v>
      </c>
      <c r="G36" s="484">
        <v>299549.15580000001</v>
      </c>
      <c r="H36" s="472"/>
      <c r="I36" s="474"/>
      <c r="J36" s="474"/>
      <c r="K36" s="472"/>
      <c r="L36" s="473"/>
      <c r="M36" s="529"/>
      <c r="N36" s="530" t="s">
        <v>2864</v>
      </c>
      <c r="O36" s="474">
        <v>3400000</v>
      </c>
      <c r="P36" s="528">
        <v>20948103.059</v>
      </c>
      <c r="Q36" s="477">
        <f>SUM(D34:D43)+SUM(G34:G40)+SUM(J36:J40)+SUM(M36:M41)+SUM(P34:P43)</f>
        <v>138588238.099713</v>
      </c>
      <c r="R36" s="478">
        <f>Q36/$Q$63*100</f>
        <v>24.28618006220352</v>
      </c>
    </row>
    <row r="37" spans="1:20" ht="9.6" customHeight="1">
      <c r="A37" s="531"/>
      <c r="B37" s="518" t="s">
        <v>2865</v>
      </c>
      <c r="C37" s="484">
        <v>140100</v>
      </c>
      <c r="D37" s="523">
        <v>280293</v>
      </c>
      <c r="E37" s="518" t="s">
        <v>2866</v>
      </c>
      <c r="F37" s="484">
        <v>1000000</v>
      </c>
      <c r="G37" s="484">
        <v>755229.80411000003</v>
      </c>
      <c r="H37" s="472"/>
      <c r="I37" s="474"/>
      <c r="J37" s="474"/>
      <c r="K37" s="472"/>
      <c r="L37" s="473"/>
      <c r="M37" s="519"/>
      <c r="N37" s="1836" t="s">
        <v>2867</v>
      </c>
      <c r="O37" s="474">
        <v>2100000</v>
      </c>
      <c r="P37" s="528">
        <v>13598023.611000001</v>
      </c>
      <c r="Q37" s="515"/>
      <c r="R37" s="532"/>
    </row>
    <row r="38" spans="1:20" s="479" customFormat="1" ht="9.6" customHeight="1">
      <c r="A38" s="533" t="s">
        <v>2868</v>
      </c>
      <c r="B38" s="518" t="s">
        <v>2869</v>
      </c>
      <c r="C38" s="484">
        <v>120000</v>
      </c>
      <c r="D38" s="523">
        <v>341429</v>
      </c>
      <c r="E38" s="518" t="s">
        <v>2870</v>
      </c>
      <c r="F38" s="484">
        <v>800000</v>
      </c>
      <c r="G38" s="484">
        <v>775978.01899999997</v>
      </c>
      <c r="H38" s="472"/>
      <c r="I38" s="474"/>
      <c r="J38" s="474"/>
      <c r="K38" s="472"/>
      <c r="L38" s="473"/>
      <c r="M38" s="519"/>
      <c r="N38" s="472" t="s">
        <v>2871</v>
      </c>
      <c r="O38" s="474">
        <v>5900000</v>
      </c>
      <c r="P38" s="528">
        <v>29824175.057999998</v>
      </c>
      <c r="Q38" s="486">
        <f>SUM(C34:C43)+SUM(F34:F40)+SUM(I36:I40)+SUM(L36:L41)+SUM(O34:O43)</f>
        <v>27178740.600000001</v>
      </c>
      <c r="R38" s="534">
        <v>-23.828219792092696</v>
      </c>
    </row>
    <row r="39" spans="1:20" ht="9.6" customHeight="1">
      <c r="A39" s="533" t="s">
        <v>557</v>
      </c>
      <c r="B39" s="518" t="s">
        <v>2872</v>
      </c>
      <c r="C39" s="484">
        <v>82000</v>
      </c>
      <c r="D39" s="523">
        <v>0</v>
      </c>
      <c r="E39" s="518" t="s">
        <v>2873</v>
      </c>
      <c r="F39" s="484">
        <v>600000</v>
      </c>
      <c r="G39" s="484">
        <v>572582.90985000005</v>
      </c>
      <c r="H39" s="472"/>
      <c r="I39" s="474"/>
      <c r="J39" s="474"/>
      <c r="K39" s="472"/>
      <c r="L39" s="473"/>
      <c r="M39" s="519"/>
      <c r="N39" s="472" t="s">
        <v>2874</v>
      </c>
      <c r="O39" s="474">
        <v>5900000</v>
      </c>
      <c r="P39" s="528">
        <v>39459415.928000003</v>
      </c>
      <c r="Q39" s="515"/>
      <c r="R39" s="532"/>
    </row>
    <row r="40" spans="1:20" s="479" customFormat="1" ht="9.6" customHeight="1">
      <c r="A40" s="483" t="s">
        <v>2875</v>
      </c>
      <c r="B40" s="518" t="s">
        <v>2876</v>
      </c>
      <c r="C40" s="484">
        <v>35000</v>
      </c>
      <c r="D40" s="523">
        <v>89011.309546000004</v>
      </c>
      <c r="E40" s="518" t="s">
        <v>2877</v>
      </c>
      <c r="F40" s="484">
        <v>400000</v>
      </c>
      <c r="G40" s="484">
        <v>274363.70172000001</v>
      </c>
      <c r="H40" s="472"/>
      <c r="I40" s="474"/>
      <c r="J40" s="474"/>
      <c r="K40" s="472"/>
      <c r="L40" s="473"/>
      <c r="M40" s="519"/>
      <c r="N40" s="535" t="s">
        <v>2878</v>
      </c>
      <c r="O40" s="536">
        <v>2000000</v>
      </c>
      <c r="P40" s="537">
        <v>14471030.727</v>
      </c>
      <c r="Q40" s="477"/>
      <c r="R40" s="532"/>
    </row>
    <row r="41" spans="1:20" ht="9.6" customHeight="1">
      <c r="A41" s="531"/>
      <c r="B41" s="518" t="s">
        <v>2879</v>
      </c>
      <c r="C41" s="484">
        <v>2600</v>
      </c>
      <c r="D41" s="523">
        <v>9431.7999999999993</v>
      </c>
      <c r="F41" s="484"/>
      <c r="G41" s="484"/>
      <c r="H41" s="472"/>
      <c r="I41" s="474"/>
      <c r="J41" s="474"/>
      <c r="K41" s="472"/>
      <c r="L41" s="473"/>
      <c r="M41" s="519"/>
      <c r="N41" s="472" t="s">
        <v>2880</v>
      </c>
      <c r="O41" s="474"/>
      <c r="P41" s="528"/>
      <c r="Q41" s="538"/>
      <c r="R41" s="539"/>
    </row>
    <row r="42" spans="1:20" s="479" customFormat="1" ht="9.6" customHeight="1">
      <c r="A42" s="471"/>
      <c r="B42" s="518" t="s">
        <v>2881</v>
      </c>
      <c r="C42" s="484">
        <v>4500</v>
      </c>
      <c r="D42" s="523">
        <v>18799.189999999999</v>
      </c>
      <c r="E42" s="518"/>
      <c r="F42" s="484"/>
      <c r="G42" s="484"/>
      <c r="H42" s="472"/>
      <c r="I42" s="474"/>
      <c r="J42" s="474"/>
      <c r="K42" s="472"/>
      <c r="L42" s="473"/>
      <c r="M42" s="519"/>
      <c r="N42" s="540" t="s">
        <v>548</v>
      </c>
      <c r="O42" s="474">
        <v>21365.599999999999</v>
      </c>
      <c r="P42" s="541">
        <v>29597.798824999998</v>
      </c>
      <c r="Q42" s="542">
        <f>D44+M44+P44</f>
        <v>276994.24299999996</v>
      </c>
      <c r="R42" s="543">
        <f>Q42/$Q$63*100</f>
        <v>4.8540425608496765E-2</v>
      </c>
    </row>
    <row r="43" spans="1:20" ht="9.6" customHeight="1">
      <c r="A43" s="471"/>
      <c r="B43" s="518" t="s">
        <v>2882</v>
      </c>
      <c r="C43" s="484">
        <v>4145</v>
      </c>
      <c r="D43" s="523">
        <v>11884.614793999999</v>
      </c>
      <c r="E43" s="518"/>
      <c r="F43" s="484"/>
      <c r="G43" s="484"/>
      <c r="H43" s="472"/>
      <c r="I43" s="474"/>
      <c r="J43" s="474"/>
      <c r="K43" s="472"/>
      <c r="L43" s="473"/>
      <c r="M43" s="519"/>
      <c r="N43" s="472" t="s">
        <v>127</v>
      </c>
      <c r="O43" s="474">
        <v>750</v>
      </c>
      <c r="P43" s="474">
        <v>401.22360800000001</v>
      </c>
      <c r="Q43" s="544"/>
      <c r="R43" s="516"/>
    </row>
    <row r="44" spans="1:20" s="479" customFormat="1" ht="9.6" customHeight="1">
      <c r="A44" s="471"/>
      <c r="B44" s="545" t="s">
        <v>2883</v>
      </c>
      <c r="C44" s="546">
        <v>700</v>
      </c>
      <c r="D44" s="546">
        <v>2013.9359999999999</v>
      </c>
      <c r="E44" s="518"/>
      <c r="F44" s="484"/>
      <c r="G44" s="484"/>
      <c r="H44" s="472"/>
      <c r="I44" s="474"/>
      <c r="J44" s="474"/>
      <c r="K44" s="547" t="s">
        <v>2884</v>
      </c>
      <c r="L44" s="548">
        <v>204470</v>
      </c>
      <c r="M44" s="548">
        <v>274096.734</v>
      </c>
      <c r="N44" s="547" t="s">
        <v>2885</v>
      </c>
      <c r="O44" s="548">
        <v>573</v>
      </c>
      <c r="P44" s="548">
        <v>883.57299999999998</v>
      </c>
      <c r="Q44" s="542">
        <f>C44+L44+O44</f>
        <v>205743</v>
      </c>
      <c r="R44" s="549">
        <v>-0.17596369118278757</v>
      </c>
    </row>
    <row r="45" spans="1:20" ht="9.6" customHeight="1">
      <c r="A45" s="488" t="s">
        <v>558</v>
      </c>
      <c r="B45" s="489" t="s">
        <v>2886</v>
      </c>
      <c r="C45" s="550">
        <f>SUM(C5:C44)</f>
        <v>651632</v>
      </c>
      <c r="D45" s="550">
        <f>SUM(D5:D44)</f>
        <v>1276199.1140850002</v>
      </c>
      <c r="E45" s="551" t="s">
        <v>559</v>
      </c>
      <c r="F45" s="490">
        <f>F5+F29</f>
        <v>600000</v>
      </c>
      <c r="G45" s="490">
        <f>G5+G29</f>
        <v>2677039.9279999998</v>
      </c>
      <c r="H45" s="1835" t="s">
        <v>2887</v>
      </c>
      <c r="I45" s="493">
        <f>SUM(I10:I29)</f>
        <v>2950000</v>
      </c>
      <c r="J45" s="493">
        <f>SUM(J10:J29)</f>
        <v>5845246.9249999998</v>
      </c>
      <c r="K45" s="1835" t="s">
        <v>2888</v>
      </c>
      <c r="L45" s="490">
        <f>L10+L11+L44</f>
        <v>339470</v>
      </c>
      <c r="M45" s="490">
        <f>M10+M11+M44</f>
        <v>528453.48300000001</v>
      </c>
      <c r="N45" s="1835" t="s">
        <v>2889</v>
      </c>
      <c r="O45" s="493">
        <f>SUM(O34:O40)</f>
        <v>21850000</v>
      </c>
      <c r="P45" s="493">
        <f>SUM(P34:P40)</f>
        <v>133505261.383</v>
      </c>
      <c r="Q45" s="552">
        <f>D47+G47+J47+M47+P47</f>
        <v>418327450.66775</v>
      </c>
      <c r="R45" s="495">
        <f>Q45/$Q$63*100</f>
        <v>73.307633686560123</v>
      </c>
      <c r="S45" s="553"/>
      <c r="T45" s="553">
        <f>Q45-S45</f>
        <v>418327450.66775</v>
      </c>
    </row>
    <row r="46" spans="1:20" ht="9.6" customHeight="1">
      <c r="A46" s="471" t="s">
        <v>2890</v>
      </c>
      <c r="B46" s="518" t="s">
        <v>2891</v>
      </c>
      <c r="C46" s="484">
        <f>SUM(F34:F40)</f>
        <v>4700000</v>
      </c>
      <c r="D46" s="484">
        <f>SUM(G34:G40)</f>
        <v>3911034.7799399998</v>
      </c>
      <c r="E46" s="554" t="s">
        <v>560</v>
      </c>
      <c r="F46" s="473">
        <f>SUM(F6:F9)+SUM(F10:F24)+SUM(F30:F31)</f>
        <v>33617613</v>
      </c>
      <c r="G46" s="473">
        <f>SUM(G6:G9)+SUM(G10:G24)+SUM(G30:G31)</f>
        <v>220140570.39244199</v>
      </c>
      <c r="H46" s="472" t="s">
        <v>561</v>
      </c>
      <c r="I46" s="474">
        <v>0</v>
      </c>
      <c r="J46" s="474">
        <v>0</v>
      </c>
      <c r="K46" s="472" t="s">
        <v>2892</v>
      </c>
      <c r="L46" s="473">
        <f>SUM(L13:L31)+L6</f>
        <v>15725798</v>
      </c>
      <c r="M46" s="473">
        <f>SUM(M13:M31)+M6</f>
        <v>46779843.08105199</v>
      </c>
      <c r="N46" s="472" t="s">
        <v>562</v>
      </c>
      <c r="O46" s="474">
        <f>SUM(O5:O33)+SUM(O42:O44)</f>
        <v>927912.44500000007</v>
      </c>
      <c r="P46" s="474">
        <f>SUM(P5:P33)+SUM(P42:P44)</f>
        <v>3663801.5812309999</v>
      </c>
      <c r="Q46" s="513"/>
      <c r="R46" s="487"/>
    </row>
    <row r="47" spans="1:20" ht="9.6" customHeight="1">
      <c r="A47" s="511" t="s">
        <v>2893</v>
      </c>
      <c r="B47" s="555" t="s">
        <v>86</v>
      </c>
      <c r="C47" s="556">
        <f>C46+C45</f>
        <v>5351632</v>
      </c>
      <c r="D47" s="556">
        <f>D46+D45</f>
        <v>5187233.8940249998</v>
      </c>
      <c r="E47" s="557" t="s">
        <v>86</v>
      </c>
      <c r="F47" s="558">
        <f>F45+F46</f>
        <v>34217613</v>
      </c>
      <c r="G47" s="558">
        <f>G45+G46</f>
        <v>222817610.32044199</v>
      </c>
      <c r="H47" s="559" t="s">
        <v>86</v>
      </c>
      <c r="I47" s="560">
        <f>I45</f>
        <v>2950000</v>
      </c>
      <c r="J47" s="560">
        <f>J45</f>
        <v>5845246.9249999998</v>
      </c>
      <c r="K47" s="559" t="s">
        <v>86</v>
      </c>
      <c r="L47" s="558">
        <f>L46+L45</f>
        <v>16065268</v>
      </c>
      <c r="M47" s="558">
        <f>M46+M45</f>
        <v>47308296.564051993</v>
      </c>
      <c r="N47" s="559" t="s">
        <v>86</v>
      </c>
      <c r="O47" s="560">
        <f>O45+O46</f>
        <v>22777912.445</v>
      </c>
      <c r="P47" s="560">
        <f>P45+P46</f>
        <v>137169062.96423101</v>
      </c>
      <c r="Q47" s="561">
        <f>C47+F47+I47+L47+O47</f>
        <v>81362425.444999993</v>
      </c>
      <c r="R47" s="509">
        <v>-70.254167998348777</v>
      </c>
      <c r="S47" s="553"/>
      <c r="T47" s="553">
        <f>Q47-S47</f>
        <v>81362425.444999993</v>
      </c>
    </row>
    <row r="48" spans="1:20" ht="9.6" customHeight="1">
      <c r="A48" s="471" t="s">
        <v>564</v>
      </c>
      <c r="B48" s="518" t="s">
        <v>2894</v>
      </c>
      <c r="C48" s="484">
        <v>986600</v>
      </c>
      <c r="D48" s="484">
        <v>1646574.098</v>
      </c>
      <c r="E48" s="554" t="s">
        <v>2895</v>
      </c>
      <c r="F48" s="490">
        <v>1190000</v>
      </c>
      <c r="G48" s="490">
        <v>8835428.4888000004</v>
      </c>
      <c r="H48" s="518" t="s">
        <v>2896</v>
      </c>
      <c r="I48" s="493">
        <v>6855219</v>
      </c>
      <c r="J48" s="562">
        <v>32469455.25296</v>
      </c>
      <c r="K48" s="472" t="s">
        <v>565</v>
      </c>
      <c r="L48" s="473">
        <v>989200</v>
      </c>
      <c r="M48" s="473">
        <v>7874590.6448999997</v>
      </c>
      <c r="N48" s="472" t="s">
        <v>548</v>
      </c>
      <c r="O48" s="474">
        <v>6979207.2630000003</v>
      </c>
      <c r="P48" s="474">
        <v>8056232.1766980002</v>
      </c>
      <c r="Q48" s="515"/>
      <c r="R48" s="516"/>
    </row>
    <row r="49" spans="1:20" ht="9.6" customHeight="1">
      <c r="A49" s="471" t="s">
        <v>566</v>
      </c>
      <c r="B49" s="563" t="s">
        <v>2897</v>
      </c>
      <c r="C49" s="484">
        <v>94278</v>
      </c>
      <c r="D49" s="484">
        <v>291213.77086500003</v>
      </c>
      <c r="E49" s="554"/>
      <c r="F49" s="473"/>
      <c r="G49" s="473"/>
      <c r="H49" s="462" t="s">
        <v>2898</v>
      </c>
      <c r="I49" s="474">
        <v>1562724</v>
      </c>
      <c r="J49" s="562">
        <v>10163710.836126</v>
      </c>
      <c r="K49" s="472" t="s">
        <v>567</v>
      </c>
      <c r="L49" s="473">
        <v>2261750</v>
      </c>
      <c r="M49" s="473">
        <v>7491841.5719810016</v>
      </c>
      <c r="N49" s="472" t="s">
        <v>127</v>
      </c>
      <c r="O49" s="474">
        <v>1280030.3999999999</v>
      </c>
      <c r="P49" s="474">
        <v>2258839.9000749998</v>
      </c>
      <c r="Q49" s="515"/>
      <c r="R49" s="516"/>
    </row>
    <row r="50" spans="1:20" ht="9.6" customHeight="1">
      <c r="A50" s="483"/>
      <c r="B50" s="518" t="s">
        <v>2899</v>
      </c>
      <c r="C50" s="484">
        <v>1030</v>
      </c>
      <c r="D50" s="484">
        <v>7931</v>
      </c>
      <c r="E50" s="564"/>
      <c r="F50" s="565"/>
      <c r="G50" s="473"/>
      <c r="H50" s="462" t="s">
        <v>2900</v>
      </c>
      <c r="I50" s="474">
        <v>259300</v>
      </c>
      <c r="J50" s="562">
        <v>421712.53578199999</v>
      </c>
      <c r="K50" s="472" t="s">
        <v>568</v>
      </c>
      <c r="L50" s="473">
        <v>1716800</v>
      </c>
      <c r="M50" s="473">
        <v>6758937.9689099994</v>
      </c>
      <c r="N50" s="472" t="s">
        <v>2901</v>
      </c>
      <c r="O50" s="474">
        <v>255000</v>
      </c>
      <c r="P50" s="474">
        <v>485353.19566000003</v>
      </c>
      <c r="Q50" s="515"/>
      <c r="R50" s="516"/>
    </row>
    <row r="51" spans="1:20" ht="9.6" customHeight="1">
      <c r="A51" s="471"/>
      <c r="B51" s="518" t="s">
        <v>2902</v>
      </c>
      <c r="C51" s="484">
        <v>56870.400000000001</v>
      </c>
      <c r="D51" s="524">
        <v>137500.04947699999</v>
      </c>
      <c r="E51" s="554"/>
      <c r="F51" s="566"/>
      <c r="G51" s="473"/>
      <c r="H51" s="518" t="s">
        <v>2903</v>
      </c>
      <c r="I51" s="474">
        <v>0</v>
      </c>
      <c r="J51" s="562">
        <v>332171.99623000005</v>
      </c>
      <c r="K51" s="472" t="s">
        <v>569</v>
      </c>
      <c r="L51" s="473">
        <v>0</v>
      </c>
      <c r="M51" s="473">
        <v>799963</v>
      </c>
      <c r="N51" s="472" t="s">
        <v>570</v>
      </c>
      <c r="O51" s="474">
        <v>310253</v>
      </c>
      <c r="P51" s="474">
        <v>1723069.66022</v>
      </c>
      <c r="Q51" s="515"/>
      <c r="R51" s="516"/>
    </row>
    <row r="52" spans="1:20" ht="9.6" customHeight="1">
      <c r="A52" s="471"/>
      <c r="B52" s="518"/>
      <c r="C52" s="484"/>
      <c r="D52" s="524"/>
      <c r="E52" s="554"/>
      <c r="F52" s="566"/>
      <c r="G52" s="473"/>
      <c r="H52" s="567" t="s">
        <v>2904</v>
      </c>
      <c r="I52" s="474">
        <v>0</v>
      </c>
      <c r="J52" s="562">
        <v>798850.13833299989</v>
      </c>
      <c r="K52" s="472" t="s">
        <v>571</v>
      </c>
      <c r="L52" s="473">
        <v>751200</v>
      </c>
      <c r="M52" s="473">
        <v>4495545.7177600004</v>
      </c>
      <c r="N52" s="472" t="s">
        <v>131</v>
      </c>
      <c r="O52" s="474">
        <v>67406</v>
      </c>
      <c r="P52" s="474">
        <v>238510.786731</v>
      </c>
      <c r="Q52" s="515"/>
      <c r="R52" s="516"/>
    </row>
    <row r="53" spans="1:20" ht="9.6" customHeight="1">
      <c r="A53" s="471"/>
      <c r="B53" s="518"/>
      <c r="C53" s="484"/>
      <c r="D53" s="524"/>
      <c r="E53" s="554"/>
      <c r="F53" s="566"/>
      <c r="G53" s="473"/>
      <c r="H53" s="2202" t="s">
        <v>2905</v>
      </c>
      <c r="I53" s="2203"/>
      <c r="J53" s="2204"/>
      <c r="K53" s="472" t="s">
        <v>572</v>
      </c>
      <c r="L53" s="473">
        <v>0</v>
      </c>
      <c r="M53" s="473">
        <v>1086876.4759200001</v>
      </c>
      <c r="N53" s="472" t="s">
        <v>573</v>
      </c>
      <c r="O53" s="474">
        <v>224439</v>
      </c>
      <c r="P53" s="474">
        <v>655075.98720600002</v>
      </c>
      <c r="Q53" s="515"/>
      <c r="R53" s="516"/>
    </row>
    <row r="54" spans="1:20" ht="9.6" customHeight="1">
      <c r="A54" s="471"/>
      <c r="B54" s="518"/>
      <c r="C54" s="484"/>
      <c r="D54" s="524"/>
      <c r="E54" s="554"/>
      <c r="F54" s="566"/>
      <c r="G54" s="473"/>
      <c r="H54" s="568"/>
      <c r="I54" s="569"/>
      <c r="J54" s="570"/>
      <c r="K54" s="472" t="s">
        <v>574</v>
      </c>
      <c r="L54" s="473">
        <v>769830</v>
      </c>
      <c r="M54" s="473">
        <v>3105146.7104000002</v>
      </c>
      <c r="N54" s="472" t="s">
        <v>132</v>
      </c>
      <c r="O54" s="474">
        <v>1355500</v>
      </c>
      <c r="P54" s="474">
        <v>8881306.1167079993</v>
      </c>
      <c r="Q54" s="515"/>
      <c r="R54" s="516"/>
    </row>
    <row r="55" spans="1:20" ht="9.6" customHeight="1">
      <c r="A55" s="471"/>
      <c r="B55" s="518"/>
      <c r="C55" s="484"/>
      <c r="D55" s="524"/>
      <c r="E55" s="554"/>
      <c r="F55" s="566"/>
      <c r="G55" s="473"/>
      <c r="H55" s="472"/>
      <c r="I55" s="474"/>
      <c r="J55" s="474"/>
      <c r="K55" s="472" t="s">
        <v>575</v>
      </c>
      <c r="L55" s="473">
        <v>1389700</v>
      </c>
      <c r="M55" s="473">
        <v>7314530.9356999993</v>
      </c>
      <c r="N55" s="472" t="s">
        <v>133</v>
      </c>
      <c r="O55" s="474">
        <v>223061</v>
      </c>
      <c r="P55" s="474">
        <v>1214484.6522620001</v>
      </c>
      <c r="Q55" s="515"/>
      <c r="R55" s="516"/>
    </row>
    <row r="56" spans="1:20" ht="9.6" customHeight="1">
      <c r="A56" s="471"/>
      <c r="B56" s="518"/>
      <c r="C56" s="484"/>
      <c r="D56" s="524"/>
      <c r="E56" s="554"/>
      <c r="F56" s="566"/>
      <c r="G56" s="473"/>
      <c r="H56" s="472"/>
      <c r="I56" s="474"/>
      <c r="J56" s="474"/>
      <c r="K56" s="472" t="s">
        <v>576</v>
      </c>
      <c r="L56" s="473">
        <v>1695200</v>
      </c>
      <c r="M56" s="473">
        <v>12022120.051600002</v>
      </c>
      <c r="N56" s="472"/>
      <c r="O56" s="474"/>
      <c r="P56" s="474"/>
      <c r="Q56" s="515"/>
      <c r="R56" s="516"/>
    </row>
    <row r="57" spans="1:20" ht="9.6" customHeight="1">
      <c r="A57" s="471"/>
      <c r="B57" s="518"/>
      <c r="C57" s="484"/>
      <c r="D57" s="524"/>
      <c r="E57" s="554"/>
      <c r="F57" s="566"/>
      <c r="G57" s="473"/>
      <c r="H57" s="472"/>
      <c r="I57" s="474"/>
      <c r="J57" s="474"/>
      <c r="K57" s="472" t="s">
        <v>577</v>
      </c>
      <c r="L57" s="473">
        <v>3176000</v>
      </c>
      <c r="M57" s="473">
        <v>11182810.6481</v>
      </c>
      <c r="N57" s="472"/>
      <c r="O57" s="474"/>
      <c r="P57" s="474"/>
      <c r="Q57" s="515"/>
      <c r="R57" s="516"/>
    </row>
    <row r="58" spans="1:20" ht="9.6" customHeight="1">
      <c r="A58" s="471"/>
      <c r="B58" s="518"/>
      <c r="C58" s="484"/>
      <c r="D58" s="524"/>
      <c r="E58" s="554"/>
      <c r="F58" s="566"/>
      <c r="G58" s="473"/>
      <c r="H58" s="472"/>
      <c r="I58" s="474"/>
      <c r="J58" s="474"/>
      <c r="K58" s="472" t="s">
        <v>578</v>
      </c>
      <c r="L58" s="473">
        <v>1450000</v>
      </c>
      <c r="M58" s="473">
        <v>3690621.2111999998</v>
      </c>
      <c r="N58" s="472"/>
      <c r="O58" s="474"/>
      <c r="P58" s="474"/>
      <c r="Q58" s="515"/>
      <c r="R58" s="516"/>
      <c r="T58" s="553"/>
    </row>
    <row r="59" spans="1:20" ht="9.6" customHeight="1">
      <c r="A59" s="471"/>
      <c r="B59" s="518"/>
      <c r="C59" s="484"/>
      <c r="D59" s="524"/>
      <c r="E59" s="554"/>
      <c r="F59" s="566"/>
      <c r="G59" s="473"/>
      <c r="H59" s="472"/>
      <c r="I59" s="474"/>
      <c r="J59" s="474"/>
      <c r="K59" s="472" t="s">
        <v>579</v>
      </c>
      <c r="L59" s="473">
        <v>874200</v>
      </c>
      <c r="M59" s="473">
        <v>4655850.0218000002</v>
      </c>
      <c r="N59" s="472"/>
      <c r="O59" s="474"/>
      <c r="P59" s="474"/>
      <c r="Q59" s="515"/>
      <c r="R59" s="516"/>
    </row>
    <row r="60" spans="1:20" ht="9.6" customHeight="1">
      <c r="A60" s="471"/>
      <c r="B60" s="518"/>
      <c r="C60" s="484"/>
      <c r="D60" s="524"/>
      <c r="E60" s="554"/>
      <c r="F60" s="566"/>
      <c r="G60" s="473"/>
      <c r="H60" s="472"/>
      <c r="I60" s="474"/>
      <c r="J60" s="474"/>
      <c r="K60" s="472" t="s">
        <v>2906</v>
      </c>
      <c r="L60" s="473">
        <v>954436</v>
      </c>
      <c r="M60" s="473">
        <v>3222800.2831059997</v>
      </c>
      <c r="N60" s="472"/>
      <c r="O60" s="474"/>
      <c r="P60" s="474"/>
      <c r="Q60" s="515"/>
      <c r="R60" s="516"/>
    </row>
    <row r="61" spans="1:20" ht="9.9499999999999993" customHeight="1">
      <c r="A61" s="471"/>
      <c r="B61" s="2205" t="s">
        <v>86</v>
      </c>
      <c r="C61" s="2200">
        <f>SUM(C48:C59)</f>
        <v>1138778.3999999999</v>
      </c>
      <c r="D61" s="2207">
        <f>SUM(D48:D59)</f>
        <v>2083218.9183420001</v>
      </c>
      <c r="E61" s="2200"/>
      <c r="F61" s="2209">
        <f>SUM(F48:F59)</f>
        <v>1190000</v>
      </c>
      <c r="G61" s="2209">
        <f>SUM(G48:G59)</f>
        <v>8835428.4888000004</v>
      </c>
      <c r="H61" s="2205" t="s">
        <v>86</v>
      </c>
      <c r="I61" s="2211"/>
      <c r="J61" s="2211"/>
      <c r="K61" s="2205" t="s">
        <v>86</v>
      </c>
      <c r="L61" s="2215">
        <f>SUM(L48:L60)+SUM(I48:I52)</f>
        <v>24705559</v>
      </c>
      <c r="M61" s="2215">
        <f>SUM(M48:M60)+SUM(J48:J52)</f>
        <v>117887536.000808</v>
      </c>
      <c r="N61" s="2205" t="s">
        <v>86</v>
      </c>
      <c r="O61" s="2200">
        <f>SUM(O48:O60)</f>
        <v>10694896.663000001</v>
      </c>
      <c r="P61" s="2200">
        <f>SUM(P48:P60)</f>
        <v>23512872.475559998</v>
      </c>
      <c r="Q61" s="552">
        <f>D61+G61+M61+P61</f>
        <v>152319055.88350999</v>
      </c>
      <c r="R61" s="495">
        <f>Q61/$Q$63*100</f>
        <v>26.692366313439877</v>
      </c>
      <c r="T61" s="553"/>
    </row>
    <row r="62" spans="1:20" ht="9.9499999999999993" customHeight="1">
      <c r="A62" s="511"/>
      <c r="B62" s="2206"/>
      <c r="C62" s="2201"/>
      <c r="D62" s="2208"/>
      <c r="E62" s="2201"/>
      <c r="F62" s="2210"/>
      <c r="G62" s="2210"/>
      <c r="H62" s="2206"/>
      <c r="I62" s="2212"/>
      <c r="J62" s="2212"/>
      <c r="K62" s="2206"/>
      <c r="L62" s="2216"/>
      <c r="M62" s="2216"/>
      <c r="N62" s="2206"/>
      <c r="O62" s="2201"/>
      <c r="P62" s="2201"/>
      <c r="Q62" s="571">
        <f>C61+F61+L61+O61</f>
        <v>37729234.063000001</v>
      </c>
      <c r="R62" s="509">
        <v>-29.745832001651234</v>
      </c>
    </row>
    <row r="63" spans="1:20" ht="9.9499999999999993" customHeight="1">
      <c r="A63" s="572" t="s">
        <v>2907</v>
      </c>
      <c r="B63" s="573"/>
      <c r="C63" s="2217">
        <f>C61+C47</f>
        <v>6490410.4000000004</v>
      </c>
      <c r="D63" s="2217">
        <f>D61+D47</f>
        <v>7270452.8123669997</v>
      </c>
      <c r="E63" s="2219"/>
      <c r="F63" s="2217">
        <f>F61+F47</f>
        <v>35407613</v>
      </c>
      <c r="G63" s="2217">
        <f>G61+G47</f>
        <v>231653038.80924198</v>
      </c>
      <c r="H63" s="2213"/>
      <c r="I63" s="2217">
        <f>I47</f>
        <v>2950000</v>
      </c>
      <c r="J63" s="2217">
        <f>J47</f>
        <v>5845246.9249999998</v>
      </c>
      <c r="K63" s="2213"/>
      <c r="L63" s="2217">
        <f>L61+L47</f>
        <v>40770827</v>
      </c>
      <c r="M63" s="2217">
        <f>M61+M47</f>
        <v>165195832.56485999</v>
      </c>
      <c r="N63" s="2213"/>
      <c r="O63" s="2217">
        <f>O61+O47</f>
        <v>33472809.108000003</v>
      </c>
      <c r="P63" s="2217">
        <f>P61+P47</f>
        <v>160681935.43979102</v>
      </c>
      <c r="Q63" s="515">
        <f>Q61+Q45</f>
        <v>570646506.55125999</v>
      </c>
      <c r="R63" s="574">
        <v>100</v>
      </c>
      <c r="S63" s="553"/>
      <c r="T63" s="2027"/>
    </row>
    <row r="64" spans="1:20" ht="9.9499999999999993" customHeight="1">
      <c r="A64" s="575" t="s">
        <v>2466</v>
      </c>
      <c r="B64" s="576"/>
      <c r="C64" s="2218"/>
      <c r="D64" s="2218"/>
      <c r="E64" s="2220"/>
      <c r="F64" s="2218"/>
      <c r="G64" s="2218"/>
      <c r="H64" s="2214"/>
      <c r="I64" s="2218"/>
      <c r="J64" s="2218"/>
      <c r="K64" s="2214"/>
      <c r="L64" s="2218"/>
      <c r="M64" s="2218"/>
      <c r="N64" s="2214"/>
      <c r="O64" s="2218"/>
      <c r="P64" s="2218"/>
      <c r="Q64" s="577">
        <f>Q47+Q62</f>
        <v>119091659.50799999</v>
      </c>
      <c r="R64" s="578">
        <v>-100</v>
      </c>
    </row>
    <row r="65" spans="1:18" ht="11.1" customHeight="1">
      <c r="A65" s="579" t="s">
        <v>2908</v>
      </c>
      <c r="B65" s="580"/>
      <c r="C65" s="357"/>
      <c r="D65" s="357"/>
      <c r="E65" s="580"/>
      <c r="F65" s="581"/>
      <c r="G65" s="582"/>
      <c r="H65" s="583"/>
      <c r="I65" s="582"/>
      <c r="J65" s="579"/>
      <c r="K65" s="579"/>
      <c r="L65" s="584"/>
      <c r="M65" s="466"/>
      <c r="O65" s="466"/>
      <c r="P65" s="466"/>
      <c r="Q65" s="466"/>
      <c r="R65" s="466"/>
    </row>
    <row r="66" spans="1:18" s="586" customFormat="1" ht="14.1" customHeight="1">
      <c r="A66" s="254">
        <v>46</v>
      </c>
      <c r="B66" s="585"/>
      <c r="E66" s="587"/>
      <c r="F66" s="588"/>
      <c r="G66" s="589"/>
      <c r="H66" s="590"/>
      <c r="I66" s="589"/>
      <c r="J66" s="591"/>
      <c r="K66" s="587"/>
      <c r="L66" s="592"/>
      <c r="N66" s="587"/>
      <c r="R66" s="593">
        <v>47</v>
      </c>
    </row>
    <row r="68" spans="1:18" ht="19.5" customHeight="1"/>
  </sheetData>
  <mergeCells count="39">
    <mergeCell ref="O63:O64"/>
    <mergeCell ref="P63:P64"/>
    <mergeCell ref="I63:I64"/>
    <mergeCell ref="J63:J64"/>
    <mergeCell ref="K63:K64"/>
    <mergeCell ref="L63:L64"/>
    <mergeCell ref="M63:M64"/>
    <mergeCell ref="N63:N64"/>
    <mergeCell ref="C63:C64"/>
    <mergeCell ref="D63:D64"/>
    <mergeCell ref="E63:E64"/>
    <mergeCell ref="F63:F64"/>
    <mergeCell ref="G63:G64"/>
    <mergeCell ref="H63:H64"/>
    <mergeCell ref="K61:K62"/>
    <mergeCell ref="L61:L62"/>
    <mergeCell ref="M61:M62"/>
    <mergeCell ref="N61:N62"/>
    <mergeCell ref="O61:O62"/>
    <mergeCell ref="P61:P62"/>
    <mergeCell ref="H53:J53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A2:I2"/>
    <mergeCell ref="N2:R2"/>
    <mergeCell ref="A3:A4"/>
    <mergeCell ref="B3:D3"/>
    <mergeCell ref="E3:G3"/>
    <mergeCell ref="H3:J3"/>
    <mergeCell ref="K3:M3"/>
    <mergeCell ref="N3:P3"/>
    <mergeCell ref="Q3:R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colBreaks count="1" manualBreakCount="1">
    <brk id="10" max="8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V38"/>
  <sheetViews>
    <sheetView view="pageBreakPreview" zoomScale="85" zoomScaleNormal="100" zoomScaleSheetLayoutView="85" workbookViewId="0">
      <pane xSplit="1" ySplit="4" topLeftCell="B5" activePane="bottomRight" state="frozen"/>
      <selection activeCell="AC34" sqref="AC34"/>
      <selection pane="topRight" activeCell="AC34" sqref="AC34"/>
      <selection pane="bottomLeft" activeCell="AC34" sqref="AC34"/>
      <selection pane="bottomRight" activeCell="H30" sqref="H30"/>
    </sheetView>
  </sheetViews>
  <sheetFormatPr defaultRowHeight="11.25"/>
  <cols>
    <col min="1" max="1" width="7" style="6" customWidth="1"/>
    <col min="2" max="2" width="12.625" style="633" customWidth="1"/>
    <col min="3" max="6" width="12.625" style="595" customWidth="1"/>
    <col min="7" max="7" width="12.625" style="6" customWidth="1"/>
    <col min="8" max="13" width="10.375" style="6" customWidth="1"/>
    <col min="14" max="14" width="10.5" style="6" customWidth="1"/>
    <col min="15" max="19" width="7.875" style="6" hidden="1" customWidth="1"/>
    <col min="20" max="20" width="9" style="6"/>
    <col min="21" max="21" width="12.875" style="6" bestFit="1" customWidth="1"/>
    <col min="22" max="22" width="11.75" style="6" bestFit="1" customWidth="1"/>
    <col min="23" max="16384" width="9" style="6"/>
  </cols>
  <sheetData>
    <row r="1" spans="1:22" ht="31.5" customHeight="1">
      <c r="A1" s="147" t="s">
        <v>581</v>
      </c>
      <c r="B1" s="594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</row>
    <row r="2" spans="1:22" ht="25.5" customHeight="1">
      <c r="A2" s="308"/>
      <c r="B2" s="596" t="s">
        <v>582</v>
      </c>
      <c r="G2" s="138"/>
      <c r="H2" s="597"/>
      <c r="I2" s="138"/>
      <c r="J2" s="597"/>
      <c r="K2" s="138"/>
      <c r="L2" s="138"/>
      <c r="M2" s="138"/>
      <c r="N2" s="138"/>
      <c r="O2" s="138"/>
      <c r="P2" s="138"/>
      <c r="Q2" s="138"/>
      <c r="R2" s="138"/>
      <c r="S2" s="138"/>
      <c r="T2" s="308"/>
    </row>
    <row r="3" spans="1:22" ht="25.5" customHeight="1">
      <c r="A3" s="2223" t="s">
        <v>583</v>
      </c>
      <c r="B3" s="2225" t="s">
        <v>584</v>
      </c>
      <c r="C3" s="2225"/>
      <c r="D3" s="2225"/>
      <c r="E3" s="2225"/>
      <c r="F3" s="2225" t="s">
        <v>585</v>
      </c>
      <c r="G3" s="2226"/>
      <c r="H3" s="2118" t="s">
        <v>586</v>
      </c>
      <c r="I3" s="2118"/>
      <c r="J3" s="2118" t="s">
        <v>587</v>
      </c>
      <c r="K3" s="2118"/>
      <c r="L3" s="2227" t="s">
        <v>588</v>
      </c>
      <c r="M3" s="2124"/>
      <c r="N3" s="598" t="s">
        <v>589</v>
      </c>
      <c r="O3" s="599" t="s">
        <v>590</v>
      </c>
      <c r="P3" s="599" t="s">
        <v>591</v>
      </c>
      <c r="Q3" s="599" t="s">
        <v>592</v>
      </c>
      <c r="R3" s="599" t="s">
        <v>593</v>
      </c>
      <c r="S3" s="599" t="s">
        <v>594</v>
      </c>
      <c r="T3" s="2221" t="s">
        <v>595</v>
      </c>
    </row>
    <row r="4" spans="1:22" ht="49.5" customHeight="1">
      <c r="A4" s="2224"/>
      <c r="B4" s="600" t="s">
        <v>596</v>
      </c>
      <c r="C4" s="600" t="s">
        <v>597</v>
      </c>
      <c r="D4" s="600" t="s">
        <v>598</v>
      </c>
      <c r="E4" s="600" t="s">
        <v>599</v>
      </c>
      <c r="F4" s="601" t="s">
        <v>600</v>
      </c>
      <c r="G4" s="600" t="s">
        <v>601</v>
      </c>
      <c r="H4" s="161" t="s">
        <v>602</v>
      </c>
      <c r="I4" s="600" t="s">
        <v>603</v>
      </c>
      <c r="J4" s="161" t="s">
        <v>602</v>
      </c>
      <c r="K4" s="600" t="s">
        <v>603</v>
      </c>
      <c r="L4" s="602" t="s">
        <v>604</v>
      </c>
      <c r="M4" s="600" t="s">
        <v>603</v>
      </c>
      <c r="N4" s="165" t="s">
        <v>605</v>
      </c>
      <c r="O4" s="603"/>
      <c r="P4" s="603"/>
      <c r="Q4" s="603"/>
      <c r="R4" s="603"/>
      <c r="S4" s="603"/>
      <c r="T4" s="2222"/>
    </row>
    <row r="5" spans="1:22" ht="17.25" customHeight="1">
      <c r="A5" s="167">
        <v>1961</v>
      </c>
      <c r="B5" s="604">
        <v>37382</v>
      </c>
      <c r="C5" s="604">
        <v>0</v>
      </c>
      <c r="D5" s="604">
        <v>37382</v>
      </c>
      <c r="E5" s="604">
        <v>9493</v>
      </c>
      <c r="F5" s="604">
        <v>746</v>
      </c>
      <c r="G5" s="605">
        <v>9059</v>
      </c>
      <c r="H5" s="604">
        <v>803124</v>
      </c>
      <c r="I5" s="604">
        <v>4641</v>
      </c>
      <c r="J5" s="604">
        <v>24680</v>
      </c>
      <c r="K5" s="604">
        <v>6700</v>
      </c>
      <c r="L5" s="606"/>
      <c r="M5" s="604"/>
      <c r="N5" s="607"/>
      <c r="O5" s="608"/>
      <c r="P5" s="608"/>
      <c r="Q5" s="608"/>
      <c r="R5" s="608"/>
      <c r="S5" s="608"/>
      <c r="T5" s="176">
        <v>1961</v>
      </c>
    </row>
    <row r="6" spans="1:22" ht="17.25" customHeight="1">
      <c r="A6" s="186">
        <v>2001</v>
      </c>
      <c r="B6" s="604">
        <v>4926550.6969999997</v>
      </c>
      <c r="C6" s="604">
        <v>570700.64800000004</v>
      </c>
      <c r="D6" s="604">
        <v>5497251.3450000007</v>
      </c>
      <c r="E6" s="604">
        <v>9899</v>
      </c>
      <c r="F6" s="604">
        <v>107130.18</v>
      </c>
      <c r="G6" s="605">
        <v>9033</v>
      </c>
      <c r="H6" s="604">
        <v>2875286</v>
      </c>
      <c r="I6" s="604">
        <v>4562</v>
      </c>
      <c r="J6" s="604">
        <v>37919366</v>
      </c>
      <c r="K6" s="604">
        <v>6065</v>
      </c>
      <c r="L6" s="604">
        <v>4790808</v>
      </c>
      <c r="M6" s="604">
        <v>13027</v>
      </c>
      <c r="N6" s="605">
        <v>360894</v>
      </c>
      <c r="O6" s="604"/>
      <c r="P6" s="604"/>
      <c r="Q6" s="604"/>
      <c r="R6" s="604"/>
      <c r="S6" s="604"/>
      <c r="T6" s="192">
        <v>2001</v>
      </c>
    </row>
    <row r="7" spans="1:22" ht="17.25" customHeight="1">
      <c r="A7" s="186">
        <v>2002</v>
      </c>
      <c r="B7" s="604">
        <v>4455276</v>
      </c>
      <c r="C7" s="604">
        <v>72649</v>
      </c>
      <c r="D7" s="604">
        <v>4527925</v>
      </c>
      <c r="E7" s="604">
        <v>9940</v>
      </c>
      <c r="F7" s="604">
        <v>277032</v>
      </c>
      <c r="G7" s="605">
        <v>9029</v>
      </c>
      <c r="H7" s="604">
        <v>2750542</v>
      </c>
      <c r="I7" s="604">
        <v>4583</v>
      </c>
      <c r="J7" s="604">
        <v>40311221</v>
      </c>
      <c r="K7" s="604">
        <v>6127</v>
      </c>
      <c r="L7" s="604">
        <v>5983120</v>
      </c>
      <c r="M7" s="604">
        <v>13023</v>
      </c>
      <c r="N7" s="605">
        <v>385027</v>
      </c>
      <c r="O7" s="604"/>
      <c r="P7" s="604"/>
      <c r="Q7" s="604"/>
      <c r="R7" s="604"/>
      <c r="S7" s="604"/>
      <c r="T7" s="192">
        <v>2002</v>
      </c>
    </row>
    <row r="8" spans="1:22" ht="17.25" customHeight="1">
      <c r="A8" s="186">
        <v>2003</v>
      </c>
      <c r="B8" s="604">
        <v>4267869.9910000004</v>
      </c>
      <c r="C8" s="604">
        <v>148614.00899999993</v>
      </c>
      <c r="D8" s="604">
        <v>4416484</v>
      </c>
      <c r="E8" s="604">
        <v>9816</v>
      </c>
      <c r="F8" s="604">
        <v>638305.21500000008</v>
      </c>
      <c r="G8" s="605">
        <v>9042</v>
      </c>
      <c r="H8" s="604">
        <v>2879676</v>
      </c>
      <c r="I8" s="604">
        <v>4621</v>
      </c>
      <c r="J8" s="604">
        <v>41577715</v>
      </c>
      <c r="K8" s="604">
        <v>6068</v>
      </c>
      <c r="L8" s="604">
        <v>5995742.0700000012</v>
      </c>
      <c r="M8" s="604">
        <v>13012</v>
      </c>
      <c r="N8" s="605">
        <v>392783.50213903101</v>
      </c>
      <c r="O8" s="604"/>
      <c r="P8" s="604"/>
      <c r="Q8" s="604"/>
      <c r="R8" s="604"/>
      <c r="S8" s="604"/>
      <c r="T8" s="192">
        <v>2003</v>
      </c>
    </row>
    <row r="9" spans="1:22" ht="17.25" customHeight="1">
      <c r="A9" s="186">
        <v>2004</v>
      </c>
      <c r="B9" s="604">
        <v>3681634.6260000002</v>
      </c>
      <c r="C9" s="604">
        <v>518814.64599999995</v>
      </c>
      <c r="D9" s="604">
        <v>4200449.2719999999</v>
      </c>
      <c r="E9" s="604">
        <v>9609.8452378036509</v>
      </c>
      <c r="F9" s="604">
        <v>139385.96100000001</v>
      </c>
      <c r="G9" s="605">
        <v>8982.3246228320095</v>
      </c>
      <c r="H9" s="604">
        <v>2411721</v>
      </c>
      <c r="I9" s="604">
        <v>4688.2677698237067</v>
      </c>
      <c r="J9" s="604">
        <v>45514971</v>
      </c>
      <c r="K9" s="604">
        <v>5897.3587119326958</v>
      </c>
      <c r="L9" s="604">
        <v>8220852.2419999996</v>
      </c>
      <c r="M9" s="605">
        <v>13012.428167350849</v>
      </c>
      <c r="N9" s="605">
        <v>428315.81822805543</v>
      </c>
      <c r="O9" s="604"/>
      <c r="P9" s="604"/>
      <c r="Q9" s="604"/>
      <c r="R9" s="604"/>
      <c r="S9" s="604"/>
      <c r="T9" s="192">
        <v>2004</v>
      </c>
    </row>
    <row r="10" spans="1:22" ht="17.25" customHeight="1">
      <c r="A10" s="186">
        <v>2005</v>
      </c>
      <c r="B10" s="604">
        <v>3578026.2139999997</v>
      </c>
      <c r="C10" s="604">
        <v>472998.72200000001</v>
      </c>
      <c r="D10" s="604">
        <v>4051022.9359999998</v>
      </c>
      <c r="E10" s="604">
        <v>9628.7526127361452</v>
      </c>
      <c r="F10" s="604">
        <v>116558.32699999999</v>
      </c>
      <c r="G10" s="605">
        <v>8994.2379900867945</v>
      </c>
      <c r="H10" s="604">
        <v>2359492</v>
      </c>
      <c r="I10" s="604">
        <v>4629.3396107467188</v>
      </c>
      <c r="J10" s="604">
        <v>47937342</v>
      </c>
      <c r="K10" s="604">
        <v>5904.1628451178694</v>
      </c>
      <c r="L10" s="604">
        <v>8537926.3010000009</v>
      </c>
      <c r="M10" s="609">
        <v>13026.198594427618</v>
      </c>
      <c r="N10" s="609">
        <v>445223.747401845</v>
      </c>
      <c r="O10" s="610"/>
      <c r="P10" s="610"/>
      <c r="Q10" s="610"/>
      <c r="R10" s="610"/>
      <c r="S10" s="610"/>
      <c r="T10" s="192">
        <v>2005</v>
      </c>
    </row>
    <row r="11" spans="1:22" ht="17.25" customHeight="1">
      <c r="A11" s="186">
        <v>2006</v>
      </c>
      <c r="B11" s="604">
        <v>3547137.6640000003</v>
      </c>
      <c r="C11" s="604">
        <v>86265.15399999998</v>
      </c>
      <c r="D11" s="604">
        <v>3633401.8180000009</v>
      </c>
      <c r="E11" s="604">
        <v>9897.4781010415991</v>
      </c>
      <c r="F11" s="604">
        <v>156075</v>
      </c>
      <c r="G11" s="605">
        <v>8906.9779297840159</v>
      </c>
      <c r="H11" s="604">
        <v>2345136</v>
      </c>
      <c r="I11" s="604">
        <v>4559.874631611</v>
      </c>
      <c r="J11" s="604">
        <v>50258470</v>
      </c>
      <c r="K11" s="604">
        <v>5867.9853875580002</v>
      </c>
      <c r="L11" s="604">
        <v>9466085.8419999983</v>
      </c>
      <c r="M11" s="609">
        <v>13011.188313578999</v>
      </c>
      <c r="N11" s="609">
        <v>466474.2232831986</v>
      </c>
      <c r="O11" s="610"/>
      <c r="P11" s="610"/>
      <c r="Q11" s="610"/>
      <c r="R11" s="610"/>
      <c r="S11" s="610"/>
      <c r="T11" s="192">
        <v>2006</v>
      </c>
    </row>
    <row r="12" spans="1:22" ht="17.25" customHeight="1">
      <c r="A12" s="186">
        <v>2007</v>
      </c>
      <c r="B12" s="604">
        <v>3899078.7289999998</v>
      </c>
      <c r="C12" s="604">
        <v>0</v>
      </c>
      <c r="D12" s="604">
        <v>3899078.7289999998</v>
      </c>
      <c r="E12" s="604">
        <v>9972.2750235620006</v>
      </c>
      <c r="F12" s="604">
        <v>119848.4645</v>
      </c>
      <c r="G12" s="605">
        <v>8908.1660537949992</v>
      </c>
      <c r="H12" s="604">
        <v>2392411</v>
      </c>
      <c r="I12" s="604">
        <v>4545.3651138450005</v>
      </c>
      <c r="J12" s="604">
        <v>55949781</v>
      </c>
      <c r="K12" s="604">
        <v>5871.0244848749999</v>
      </c>
      <c r="L12" s="604">
        <v>10828750.644000001</v>
      </c>
      <c r="M12" s="609">
        <v>13033.882762121</v>
      </c>
      <c r="N12" s="609">
        <v>520451.97789534793</v>
      </c>
      <c r="O12" s="610"/>
      <c r="P12" s="610"/>
      <c r="Q12" s="610"/>
      <c r="R12" s="610"/>
      <c r="S12" s="610"/>
      <c r="T12" s="192">
        <v>2007</v>
      </c>
    </row>
    <row r="13" spans="1:22" ht="17.25" customHeight="1">
      <c r="A13" s="186">
        <v>2008</v>
      </c>
      <c r="B13" s="604">
        <v>2034571.7989999999</v>
      </c>
      <c r="C13" s="604">
        <v>27.818000000000001</v>
      </c>
      <c r="D13" s="604">
        <v>2034599.6170000003</v>
      </c>
      <c r="E13" s="604">
        <v>9964.8091104147716</v>
      </c>
      <c r="F13" s="604">
        <v>106927.70199999999</v>
      </c>
      <c r="G13" s="605">
        <v>8827.7808050901531</v>
      </c>
      <c r="H13" s="604">
        <v>2534021</v>
      </c>
      <c r="I13" s="604">
        <v>4754.5426393830003</v>
      </c>
      <c r="J13" s="604">
        <v>63238082.888889998</v>
      </c>
      <c r="K13" s="604">
        <v>5816.6561525440002</v>
      </c>
      <c r="L13" s="604">
        <v>10515372.466299998</v>
      </c>
      <c r="M13" s="609">
        <v>13042.841842418</v>
      </c>
      <c r="N13" s="609">
        <v>538040.61670494906</v>
      </c>
      <c r="O13" s="610"/>
      <c r="P13" s="610"/>
      <c r="Q13" s="610"/>
      <c r="R13" s="610"/>
      <c r="S13" s="610"/>
      <c r="T13" s="192">
        <v>2008</v>
      </c>
      <c r="U13" s="611"/>
      <c r="V13" s="612"/>
    </row>
    <row r="14" spans="1:22" ht="17.25" customHeight="1">
      <c r="A14" s="186">
        <v>2009</v>
      </c>
      <c r="B14" s="604">
        <v>2943671.5960000008</v>
      </c>
      <c r="C14" s="604">
        <v>0</v>
      </c>
      <c r="D14" s="604">
        <v>2943671.5960000008</v>
      </c>
      <c r="E14" s="604">
        <v>9940.156683434263</v>
      </c>
      <c r="F14" s="604">
        <v>112178</v>
      </c>
      <c r="G14" s="605">
        <v>8742.5889412782017</v>
      </c>
      <c r="H14" s="604">
        <v>2690328</v>
      </c>
      <c r="I14" s="604">
        <v>4590.6547110299998</v>
      </c>
      <c r="J14" s="604">
        <v>71092318</v>
      </c>
      <c r="K14" s="604">
        <v>5761.3847830280001</v>
      </c>
      <c r="L14" s="604">
        <v>8596731.82656</v>
      </c>
      <c r="M14" s="609">
        <v>13219.967341898568</v>
      </c>
      <c r="N14" s="610">
        <v>565830.36158999999</v>
      </c>
      <c r="O14" s="610"/>
      <c r="P14" s="610"/>
      <c r="Q14" s="610"/>
      <c r="R14" s="610"/>
      <c r="S14" s="610"/>
      <c r="T14" s="192">
        <v>2009</v>
      </c>
      <c r="U14" s="611"/>
      <c r="V14" s="612"/>
    </row>
    <row r="15" spans="1:22" ht="17.25" customHeight="1">
      <c r="A15" s="186">
        <v>2010</v>
      </c>
      <c r="B15" s="604">
        <v>2693701.1849999996</v>
      </c>
      <c r="C15" s="604">
        <v>16957.633000000002</v>
      </c>
      <c r="D15" s="604">
        <v>2710658.8179999995</v>
      </c>
      <c r="E15" s="604">
        <v>9974.8880580963614</v>
      </c>
      <c r="F15" s="604">
        <v>113686.868</v>
      </c>
      <c r="G15" s="605">
        <v>8781.5503019134976</v>
      </c>
      <c r="H15" s="604">
        <v>2404050</v>
      </c>
      <c r="I15" s="604">
        <v>4456.1164430232311</v>
      </c>
      <c r="J15" s="604">
        <v>76402994</v>
      </c>
      <c r="K15" s="604">
        <v>5554.5440615502584</v>
      </c>
      <c r="L15" s="604">
        <v>12914479.134153003</v>
      </c>
      <c r="M15" s="609">
        <v>13052.47510470544</v>
      </c>
      <c r="N15" s="610">
        <v>631699.32022325078</v>
      </c>
      <c r="O15" s="610"/>
      <c r="P15" s="610"/>
      <c r="Q15" s="610"/>
      <c r="R15" s="610"/>
      <c r="S15" s="610"/>
      <c r="T15" s="192">
        <v>2010</v>
      </c>
      <c r="U15" s="611"/>
      <c r="V15" s="612"/>
    </row>
    <row r="16" spans="1:22" ht="17.25" customHeight="1">
      <c r="A16" s="186">
        <v>2011</v>
      </c>
      <c r="B16" s="604">
        <v>2050365.409</v>
      </c>
      <c r="C16" s="604">
        <v>0</v>
      </c>
      <c r="D16" s="604">
        <v>2050365.409</v>
      </c>
      <c r="E16" s="604">
        <v>9996.1401009926012</v>
      </c>
      <c r="F16" s="604">
        <v>123831.88600000001</v>
      </c>
      <c r="G16" s="605">
        <v>8770.338825536317</v>
      </c>
      <c r="H16" s="604">
        <v>1658801</v>
      </c>
      <c r="I16" s="604">
        <v>4722.9118098252902</v>
      </c>
      <c r="J16" s="604">
        <v>79854167</v>
      </c>
      <c r="K16" s="604">
        <v>5432.5945591488035</v>
      </c>
      <c r="L16" s="604">
        <v>13609052.26503</v>
      </c>
      <c r="M16" s="609">
        <v>13221.222640789285</v>
      </c>
      <c r="N16" s="610">
        <v>645743.04212709353</v>
      </c>
      <c r="O16" s="610">
        <v>7834.3708330500012</v>
      </c>
      <c r="P16" s="610">
        <v>436281.91179455997</v>
      </c>
      <c r="Q16" s="610">
        <v>20495.739886592997</v>
      </c>
      <c r="R16" s="610">
        <v>1087.7980191280001</v>
      </c>
      <c r="S16" s="610">
        <v>180043.22159376249</v>
      </c>
      <c r="T16" s="192">
        <v>2011</v>
      </c>
      <c r="U16" s="611"/>
      <c r="V16" s="612"/>
    </row>
    <row r="17" spans="1:22" ht="17.25" customHeight="1">
      <c r="A17" s="186">
        <v>2012</v>
      </c>
      <c r="B17" s="604">
        <v>3272118.7409999999</v>
      </c>
      <c r="C17" s="604">
        <v>0</v>
      </c>
      <c r="D17" s="604">
        <v>3272118.7409999999</v>
      </c>
      <c r="E17" s="604">
        <v>9766.3368224716887</v>
      </c>
      <c r="F17" s="604">
        <v>140699.567992039</v>
      </c>
      <c r="G17" s="605">
        <v>8903.377011298855</v>
      </c>
      <c r="H17" s="604">
        <v>1796721</v>
      </c>
      <c r="I17" s="604">
        <v>4750.3113022500429</v>
      </c>
      <c r="J17" s="604">
        <v>78804624</v>
      </c>
      <c r="K17" s="604">
        <v>5057.4701134491816</v>
      </c>
      <c r="L17" s="604">
        <v>15320733.955967603</v>
      </c>
      <c r="M17" s="609">
        <v>13273.218672886729</v>
      </c>
      <c r="N17" s="610">
        <v>643651.78182845702</v>
      </c>
      <c r="O17" s="610">
        <v>8534.9840732899993</v>
      </c>
      <c r="P17" s="610">
        <v>398552.03068160004</v>
      </c>
      <c r="Q17" s="610">
        <v>31956.613747728003</v>
      </c>
      <c r="R17" s="610">
        <v>1252.7012991600002</v>
      </c>
      <c r="S17" s="610">
        <v>203355.45202667895</v>
      </c>
      <c r="T17" s="192">
        <v>2012</v>
      </c>
      <c r="U17" s="611"/>
      <c r="V17" s="612"/>
    </row>
    <row r="18" spans="1:22" ht="17.25" customHeight="1">
      <c r="A18" s="186">
        <v>2013</v>
      </c>
      <c r="B18" s="604">
        <v>3401690.0459999996</v>
      </c>
      <c r="C18" s="604">
        <v>0</v>
      </c>
      <c r="D18" s="604">
        <v>3401690.0459999996</v>
      </c>
      <c r="E18" s="604">
        <v>9962.9327176800653</v>
      </c>
      <c r="F18" s="604">
        <v>149123.34799999997</v>
      </c>
      <c r="G18" s="605">
        <v>8873.5466521312301</v>
      </c>
      <c r="H18" s="604">
        <v>1728664</v>
      </c>
      <c r="I18" s="604">
        <v>5439.605007682233</v>
      </c>
      <c r="J18" s="604">
        <v>78759805</v>
      </c>
      <c r="K18" s="604">
        <v>5551.8528052424708</v>
      </c>
      <c r="L18" s="604">
        <v>17004865.547010001</v>
      </c>
      <c r="M18" s="613">
        <v>13131.706106283433</v>
      </c>
      <c r="N18" s="614">
        <v>705183.05246090004</v>
      </c>
      <c r="O18" s="614">
        <v>9403.2493510000004</v>
      </c>
      <c r="P18" s="614">
        <v>437262.84432959999</v>
      </c>
      <c r="Q18" s="614">
        <v>33890.809054700003</v>
      </c>
      <c r="R18" s="614">
        <v>1323.2529854000002</v>
      </c>
      <c r="S18" s="614">
        <v>223302.8967402</v>
      </c>
      <c r="T18" s="192">
        <v>2013</v>
      </c>
      <c r="U18" s="611"/>
      <c r="V18" s="612"/>
    </row>
    <row r="19" spans="1:22" ht="17.25" customHeight="1">
      <c r="A19" s="186">
        <v>2014</v>
      </c>
      <c r="B19" s="604">
        <v>1581186</v>
      </c>
      <c r="C19" s="604">
        <v>0</v>
      </c>
      <c r="D19" s="604">
        <v>1581186</v>
      </c>
      <c r="E19" s="604">
        <v>9928.0109993384722</v>
      </c>
      <c r="F19" s="604">
        <v>110897</v>
      </c>
      <c r="G19" s="605">
        <v>8780.8777514270005</v>
      </c>
      <c r="H19" s="604">
        <v>2043992</v>
      </c>
      <c r="I19" s="604">
        <v>5548.9846158889086</v>
      </c>
      <c r="J19" s="604">
        <v>77687851.665999994</v>
      </c>
      <c r="K19" s="604">
        <v>5616.7359888646406</v>
      </c>
      <c r="L19" s="604">
        <v>12497193.273967</v>
      </c>
      <c r="M19" s="613">
        <v>12659.459250707412</v>
      </c>
      <c r="N19" s="613">
        <v>622573.74651299999</v>
      </c>
      <c r="O19" s="614">
        <v>11342.080163000002</v>
      </c>
      <c r="P19" s="614">
        <v>436352.15234999999</v>
      </c>
      <c r="Q19" s="614">
        <v>15698.032000000001</v>
      </c>
      <c r="R19" s="614">
        <v>973.77300000000002</v>
      </c>
      <c r="S19" s="614">
        <v>158207.709</v>
      </c>
      <c r="T19" s="192">
        <v>2014</v>
      </c>
      <c r="U19" s="612"/>
    </row>
    <row r="20" spans="1:22" ht="17.25" customHeight="1">
      <c r="A20" s="186">
        <v>2015</v>
      </c>
      <c r="B20" s="604">
        <v>1850639.7540000002</v>
      </c>
      <c r="C20" s="604">
        <v>0</v>
      </c>
      <c r="D20" s="604">
        <v>1850639.7540000002</v>
      </c>
      <c r="E20" s="604">
        <v>10027.851440502447</v>
      </c>
      <c r="F20" s="604">
        <v>111410.643</v>
      </c>
      <c r="G20" s="605">
        <v>8894.4988643768975</v>
      </c>
      <c r="H20" s="604">
        <v>2125486</v>
      </c>
      <c r="I20" s="604">
        <v>5706.0622568203235</v>
      </c>
      <c r="J20" s="604">
        <v>79432655.956</v>
      </c>
      <c r="K20" s="604">
        <v>5607.452963636616</v>
      </c>
      <c r="L20" s="604">
        <v>8763723.6862789989</v>
      </c>
      <c r="M20" s="614">
        <v>12734.943255654691</v>
      </c>
      <c r="N20" s="614">
        <v>588697.33229499985</v>
      </c>
      <c r="O20" s="614">
        <v>12128.155442000001</v>
      </c>
      <c r="P20" s="614">
        <v>445414.8820499999</v>
      </c>
      <c r="Q20" s="614">
        <v>18557.940522999997</v>
      </c>
      <c r="R20" s="614">
        <v>990.83042699999987</v>
      </c>
      <c r="S20" s="614">
        <v>111605.52385300001</v>
      </c>
      <c r="T20" s="192">
        <v>2015</v>
      </c>
      <c r="U20" s="612"/>
    </row>
    <row r="21" spans="1:22" ht="17.25" customHeight="1">
      <c r="A21" s="186">
        <v>2016</v>
      </c>
      <c r="B21" s="604">
        <v>2783520.784</v>
      </c>
      <c r="C21" s="604">
        <v>0</v>
      </c>
      <c r="D21" s="604">
        <v>2783520.784</v>
      </c>
      <c r="E21" s="604">
        <v>9768.371968082276</v>
      </c>
      <c r="F21" s="604">
        <v>155202.77772799999</v>
      </c>
      <c r="G21" s="605">
        <v>9452.083965589165</v>
      </c>
      <c r="H21" s="604">
        <v>2528364</v>
      </c>
      <c r="I21" s="604">
        <v>5563.0960814977598</v>
      </c>
      <c r="J21" s="604">
        <v>78044995.590000004</v>
      </c>
      <c r="K21" s="604">
        <v>5574.7613305490086</v>
      </c>
      <c r="L21" s="604">
        <v>8283596.2095030006</v>
      </c>
      <c r="M21" s="614">
        <v>13467.640541195988</v>
      </c>
      <c r="N21" s="614">
        <v>589365.55233999994</v>
      </c>
      <c r="O21" s="614">
        <v>14065.531861000001</v>
      </c>
      <c r="P21" s="614">
        <v>435082.22345799993</v>
      </c>
      <c r="Q21" s="614">
        <v>27190.466398999997</v>
      </c>
      <c r="R21" s="614">
        <v>1466.8344839999997</v>
      </c>
      <c r="S21" s="614">
        <v>111560.49613800002</v>
      </c>
      <c r="T21" s="192">
        <v>2016</v>
      </c>
      <c r="U21" s="612"/>
    </row>
    <row r="22" spans="1:22" ht="17.25" customHeight="1">
      <c r="A22" s="186">
        <v>2017</v>
      </c>
      <c r="B22" s="604">
        <v>927885.49100000004</v>
      </c>
      <c r="C22" s="604">
        <v>0</v>
      </c>
      <c r="D22" s="604">
        <v>927885.49100000004</v>
      </c>
      <c r="E22" s="604">
        <v>10003.037006211793</v>
      </c>
      <c r="F22" s="604">
        <v>173560.72844000001</v>
      </c>
      <c r="G22" s="605">
        <v>8993.2805654223612</v>
      </c>
      <c r="H22" s="604">
        <v>1078762</v>
      </c>
      <c r="I22" s="604">
        <v>5387.1302808219052</v>
      </c>
      <c r="J22" s="604">
        <v>89217392.670000002</v>
      </c>
      <c r="K22" s="604">
        <v>5479.1323681035346</v>
      </c>
      <c r="L22" s="604">
        <v>8161279.4074900001</v>
      </c>
      <c r="M22" s="614">
        <v>13157.506070610729</v>
      </c>
      <c r="N22" s="614">
        <v>612869.97198999999</v>
      </c>
      <c r="O22" s="614">
        <v>5811.4314359999998</v>
      </c>
      <c r="P22" s="614">
        <v>488833.90397600003</v>
      </c>
      <c r="Q22" s="614">
        <v>9281.6729039999991</v>
      </c>
      <c r="R22" s="614">
        <v>1560.8803260000002</v>
      </c>
      <c r="S22" s="614">
        <v>107382.083348</v>
      </c>
      <c r="T22" s="192">
        <v>2017</v>
      </c>
      <c r="U22" s="612"/>
    </row>
    <row r="23" spans="1:22" ht="17.25" customHeight="1">
      <c r="A23" s="329">
        <v>2018</v>
      </c>
      <c r="B23" s="615">
        <v>1013228.579</v>
      </c>
      <c r="C23" s="615">
        <v>0</v>
      </c>
      <c r="D23" s="615">
        <v>1013228.579</v>
      </c>
      <c r="E23" s="615">
        <v>10069.004859761264</v>
      </c>
      <c r="F23" s="615">
        <v>215127.606</v>
      </c>
      <c r="G23" s="616">
        <v>8932.2886621998659</v>
      </c>
      <c r="H23" s="615">
        <v>991627</v>
      </c>
      <c r="I23" s="615">
        <v>5265.3464720101401</v>
      </c>
      <c r="J23" s="615">
        <v>89549253</v>
      </c>
      <c r="K23" s="615">
        <v>5373.3454804921712</v>
      </c>
      <c r="L23" s="615">
        <v>9889857.8251939993</v>
      </c>
      <c r="M23" s="615">
        <v>13096.102660956036</v>
      </c>
      <c r="N23" s="617">
        <v>628042.71235799999</v>
      </c>
      <c r="O23" s="618">
        <v>5221.2597260000002</v>
      </c>
      <c r="P23" s="618">
        <v>481179.07388899999</v>
      </c>
      <c r="Q23" s="618">
        <v>10202.203486000002</v>
      </c>
      <c r="R23" s="619">
        <v>1921.581876</v>
      </c>
      <c r="S23" s="619">
        <v>129518.593381</v>
      </c>
      <c r="T23" s="337">
        <v>2018</v>
      </c>
      <c r="U23" s="612"/>
    </row>
    <row r="24" spans="1:22" ht="17.25" customHeight="1">
      <c r="A24" s="338">
        <v>1</v>
      </c>
      <c r="B24" s="620">
        <v>229286.522</v>
      </c>
      <c r="C24" s="620">
        <v>0</v>
      </c>
      <c r="D24" s="620">
        <v>229286.522</v>
      </c>
      <c r="E24" s="621">
        <v>10045.59434156361</v>
      </c>
      <c r="F24" s="620">
        <v>18912.905999999999</v>
      </c>
      <c r="G24" s="620">
        <v>8939.6313289983027</v>
      </c>
      <c r="H24" s="620">
        <v>36227</v>
      </c>
      <c r="I24" s="620">
        <v>5405.168244679383</v>
      </c>
      <c r="J24" s="620">
        <v>8941716</v>
      </c>
      <c r="K24" s="620">
        <v>5379.8496129825644</v>
      </c>
      <c r="L24" s="620">
        <v>1089968.8682339999</v>
      </c>
      <c r="M24" s="620">
        <v>13110.491481424722</v>
      </c>
      <c r="N24" s="613">
        <v>65063.32174900001</v>
      </c>
      <c r="O24" s="622">
        <v>195.81303</v>
      </c>
      <c r="P24" s="622">
        <v>48105.087362000006</v>
      </c>
      <c r="Q24" s="623">
        <v>2303.3193880000003</v>
      </c>
      <c r="R24" s="620">
        <v>169.07440699999998</v>
      </c>
      <c r="S24" s="622">
        <v>14290.027562000001</v>
      </c>
      <c r="T24" s="340">
        <v>1</v>
      </c>
      <c r="U24" s="11"/>
    </row>
    <row r="25" spans="1:22" ht="17.25" customHeight="1">
      <c r="A25" s="338">
        <v>2</v>
      </c>
      <c r="B25" s="620">
        <v>129929.83900000001</v>
      </c>
      <c r="C25" s="620">
        <v>0</v>
      </c>
      <c r="D25" s="620">
        <v>129929.83900000001</v>
      </c>
      <c r="E25" s="624">
        <v>9990.9551107809802</v>
      </c>
      <c r="F25" s="620">
        <v>16426.637999999999</v>
      </c>
      <c r="G25" s="620">
        <v>9010.882263309144</v>
      </c>
      <c r="H25" s="620">
        <v>31553</v>
      </c>
      <c r="I25" s="620">
        <v>5336.4982727474408</v>
      </c>
      <c r="J25" s="620">
        <v>8063136</v>
      </c>
      <c r="K25" s="620">
        <v>5409.9218270657966</v>
      </c>
      <c r="L25" s="620">
        <v>894476.53061500005</v>
      </c>
      <c r="M25" s="620">
        <v>13092.775780207383</v>
      </c>
      <c r="N25" s="613">
        <v>56946.640316999998</v>
      </c>
      <c r="O25" s="622">
        <v>168.38253</v>
      </c>
      <c r="P25" s="622">
        <v>43620.935441000001</v>
      </c>
      <c r="Q25" s="623">
        <v>1298.1231889999999</v>
      </c>
      <c r="R25" s="620">
        <v>148.01850099999999</v>
      </c>
      <c r="S25" s="622">
        <v>11711.180655999999</v>
      </c>
      <c r="T25" s="340">
        <v>2</v>
      </c>
      <c r="U25" s="11"/>
    </row>
    <row r="26" spans="1:22" ht="17.25" customHeight="1">
      <c r="A26" s="338">
        <v>3</v>
      </c>
      <c r="B26" s="620">
        <v>145961.677</v>
      </c>
      <c r="C26" s="620">
        <v>0</v>
      </c>
      <c r="D26" s="620">
        <v>145961.677</v>
      </c>
      <c r="E26" s="624">
        <v>9988.3016005632762</v>
      </c>
      <c r="F26" s="620">
        <v>13460.602000000001</v>
      </c>
      <c r="G26" s="620">
        <v>8953.6303056876641</v>
      </c>
      <c r="H26" s="620">
        <v>30622</v>
      </c>
      <c r="I26" s="620">
        <v>5273.7080203775058</v>
      </c>
      <c r="J26" s="620">
        <v>7570410</v>
      </c>
      <c r="K26" s="620">
        <v>5399.2154749874835</v>
      </c>
      <c r="L26" s="620">
        <v>918251.34403199994</v>
      </c>
      <c r="M26" s="620">
        <v>13102.640823992866</v>
      </c>
      <c r="N26" s="613">
        <v>54645.714363999999</v>
      </c>
      <c r="O26" s="622">
        <v>161.49148700000001</v>
      </c>
      <c r="P26" s="622">
        <v>40874.274824</v>
      </c>
      <c r="Q26" s="623">
        <v>1457.9092519999999</v>
      </c>
      <c r="R26" s="620">
        <v>120.521254</v>
      </c>
      <c r="S26" s="622">
        <v>12031.517546999999</v>
      </c>
      <c r="T26" s="340">
        <v>3</v>
      </c>
      <c r="U26" s="11"/>
    </row>
    <row r="27" spans="1:22" ht="17.25" customHeight="1">
      <c r="A27" s="338">
        <v>4</v>
      </c>
      <c r="B27" s="620">
        <v>26697.726999999999</v>
      </c>
      <c r="C27" s="620">
        <v>0</v>
      </c>
      <c r="D27" s="620">
        <v>26697.726999999999</v>
      </c>
      <c r="E27" s="624">
        <v>9957.9917795998135</v>
      </c>
      <c r="F27" s="620">
        <v>15687.665999999999</v>
      </c>
      <c r="G27" s="620">
        <v>8928.6489781207747</v>
      </c>
      <c r="H27" s="620">
        <v>42501</v>
      </c>
      <c r="I27" s="620">
        <v>5002.9646361262094</v>
      </c>
      <c r="J27" s="620">
        <v>6297285</v>
      </c>
      <c r="K27" s="620">
        <v>5409.9200885778555</v>
      </c>
      <c r="L27" s="620">
        <v>850703.92929999996</v>
      </c>
      <c r="M27" s="620">
        <v>13178.117664537747</v>
      </c>
      <c r="N27" s="613">
        <v>45897.041512000003</v>
      </c>
      <c r="O27" s="622">
        <v>212.631</v>
      </c>
      <c r="P27" s="622">
        <v>34067.808624999998</v>
      </c>
      <c r="Q27" s="623">
        <v>265.85574600000001</v>
      </c>
      <c r="R27" s="620">
        <v>140.06966299999999</v>
      </c>
      <c r="S27" s="622">
        <v>11210.676477999999</v>
      </c>
      <c r="T27" s="340">
        <v>4</v>
      </c>
      <c r="U27" s="11"/>
    </row>
    <row r="28" spans="1:22" ht="17.25" customHeight="1">
      <c r="A28" s="338">
        <v>5</v>
      </c>
      <c r="B28" s="620">
        <v>35909.31</v>
      </c>
      <c r="C28" s="620">
        <v>0</v>
      </c>
      <c r="D28" s="620">
        <v>35909.31</v>
      </c>
      <c r="E28" s="624">
        <v>10036.126954263393</v>
      </c>
      <c r="F28" s="620">
        <v>18147.810000000001</v>
      </c>
      <c r="G28" s="620">
        <v>8928.7041246299123</v>
      </c>
      <c r="H28" s="620">
        <v>54772</v>
      </c>
      <c r="I28" s="620">
        <v>5003.6332432629815</v>
      </c>
      <c r="J28" s="620">
        <v>6399076</v>
      </c>
      <c r="K28" s="620">
        <v>5388.2907050955482</v>
      </c>
      <c r="L28" s="620">
        <v>777837.99642999994</v>
      </c>
      <c r="M28" s="620">
        <v>13087.807937801283</v>
      </c>
      <c r="N28" s="613">
        <v>45456.761855999997</v>
      </c>
      <c r="O28" s="622">
        <v>274.05900000000003</v>
      </c>
      <c r="P28" s="622">
        <v>34480.081731999999</v>
      </c>
      <c r="Q28" s="623">
        <v>360.39039399999996</v>
      </c>
      <c r="R28" s="620">
        <v>162.03642599999998</v>
      </c>
      <c r="S28" s="622">
        <v>10180.194303999999</v>
      </c>
      <c r="T28" s="340">
        <v>5</v>
      </c>
      <c r="U28" s="11"/>
    </row>
    <row r="29" spans="1:22" ht="17.25" customHeight="1">
      <c r="A29" s="338">
        <v>6</v>
      </c>
      <c r="B29" s="620">
        <v>39114.309000000001</v>
      </c>
      <c r="C29" s="620">
        <v>0</v>
      </c>
      <c r="D29" s="620">
        <v>39114.309000000001</v>
      </c>
      <c r="E29" s="624">
        <v>10025.482030118441</v>
      </c>
      <c r="F29" s="620">
        <v>18304.541000000001</v>
      </c>
      <c r="G29" s="620">
        <v>8902.086263730951</v>
      </c>
      <c r="H29" s="620">
        <v>96701</v>
      </c>
      <c r="I29" s="620">
        <v>5087.1449106007176</v>
      </c>
      <c r="J29" s="620">
        <v>6407357</v>
      </c>
      <c r="K29" s="620">
        <v>5446.0493105035348</v>
      </c>
      <c r="L29" s="620">
        <v>725304.96683200006</v>
      </c>
      <c r="M29" s="620">
        <v>13083.125254811559</v>
      </c>
      <c r="N29" s="613">
        <v>45431.058305999992</v>
      </c>
      <c r="O29" s="622">
        <v>491.93200000000002</v>
      </c>
      <c r="P29" s="622">
        <v>34894.782171999999</v>
      </c>
      <c r="Q29" s="623">
        <v>392.13980200000003</v>
      </c>
      <c r="R29" s="620">
        <v>162.94860299999999</v>
      </c>
      <c r="S29" s="622">
        <v>9489.2557290000004</v>
      </c>
      <c r="T29" s="340">
        <v>6</v>
      </c>
      <c r="U29" s="11"/>
    </row>
    <row r="30" spans="1:22" ht="17.25" customHeight="1">
      <c r="A30" s="338">
        <v>7</v>
      </c>
      <c r="B30" s="620">
        <v>103595.948</v>
      </c>
      <c r="C30" s="620">
        <v>0</v>
      </c>
      <c r="D30" s="620">
        <v>103595.948</v>
      </c>
      <c r="E30" s="624">
        <v>10074.028918582799</v>
      </c>
      <c r="F30" s="620">
        <v>24151.888999999999</v>
      </c>
      <c r="G30" s="620">
        <v>8947.9474255616187</v>
      </c>
      <c r="H30" s="620">
        <v>146914</v>
      </c>
      <c r="I30" s="620">
        <v>5230.426194916754</v>
      </c>
      <c r="J30" s="620">
        <v>8307879</v>
      </c>
      <c r="K30" s="620">
        <v>5447.7910094742592</v>
      </c>
      <c r="L30" s="620">
        <v>821307.75126000005</v>
      </c>
      <c r="M30" s="620">
        <v>12920.712088397928</v>
      </c>
      <c r="N30" s="613">
        <v>57899.630756999999</v>
      </c>
      <c r="O30" s="622">
        <v>768.42283400000008</v>
      </c>
      <c r="P30" s="622">
        <v>45259.588523999999</v>
      </c>
      <c r="Q30" s="623">
        <v>1043.6285760000001</v>
      </c>
      <c r="R30" s="620">
        <v>216.10983299999998</v>
      </c>
      <c r="S30" s="622">
        <v>10611.88099</v>
      </c>
      <c r="T30" s="340">
        <v>7</v>
      </c>
      <c r="U30" s="11"/>
    </row>
    <row r="31" spans="1:22" ht="17.25" customHeight="1">
      <c r="A31" s="338">
        <v>8</v>
      </c>
      <c r="B31" s="620">
        <v>114782.724</v>
      </c>
      <c r="C31" s="620">
        <v>0</v>
      </c>
      <c r="D31" s="620">
        <v>114782.724</v>
      </c>
      <c r="E31" s="624">
        <v>10100.79186655302</v>
      </c>
      <c r="F31" s="620">
        <v>23527.623</v>
      </c>
      <c r="G31" s="620">
        <v>8926.3045824901219</v>
      </c>
      <c r="H31" s="620">
        <v>142959</v>
      </c>
      <c r="I31" s="620">
        <v>5429.6123014290806</v>
      </c>
      <c r="J31" s="620">
        <v>8878535</v>
      </c>
      <c r="K31" s="620">
        <v>5069.2584827339188</v>
      </c>
      <c r="L31" s="620">
        <v>856344.45062999998</v>
      </c>
      <c r="M31" s="620">
        <v>13054.572777082421</v>
      </c>
      <c r="N31" s="613">
        <v>58332.422895000003</v>
      </c>
      <c r="O31" s="622">
        <v>776.2119449999999</v>
      </c>
      <c r="P31" s="622">
        <v>45007.588862999997</v>
      </c>
      <c r="Q31" s="623">
        <v>1159.396405</v>
      </c>
      <c r="R31" s="620">
        <v>210.01472899999999</v>
      </c>
      <c r="S31" s="622">
        <v>11179.210953</v>
      </c>
      <c r="T31" s="340">
        <v>8</v>
      </c>
      <c r="U31" s="11"/>
    </row>
    <row r="32" spans="1:22" ht="17.25" customHeight="1">
      <c r="A32" s="338">
        <v>9</v>
      </c>
      <c r="B32" s="620">
        <v>25752.309000000001</v>
      </c>
      <c r="C32" s="620">
        <v>0</v>
      </c>
      <c r="D32" s="620">
        <v>25752.309000000001</v>
      </c>
      <c r="E32" s="624">
        <v>11379.334062821319</v>
      </c>
      <c r="F32" s="620">
        <v>14871.019</v>
      </c>
      <c r="G32" s="620">
        <v>8952.2605680215984</v>
      </c>
      <c r="H32" s="620">
        <v>128909</v>
      </c>
      <c r="I32" s="620">
        <v>5390.0162129874561</v>
      </c>
      <c r="J32" s="620">
        <v>7462142</v>
      </c>
      <c r="K32" s="620">
        <v>5388.2367814764175</v>
      </c>
      <c r="L32" s="620">
        <v>577628.75361999997</v>
      </c>
      <c r="M32" s="620">
        <v>13107.761590034956</v>
      </c>
      <c r="N32" s="613">
        <v>48900.202947000005</v>
      </c>
      <c r="O32" s="622">
        <v>694.82159999999999</v>
      </c>
      <c r="P32" s="622">
        <v>40207.787992999998</v>
      </c>
      <c r="Q32" s="623">
        <v>293.04412700000006</v>
      </c>
      <c r="R32" s="620">
        <v>133.12923699999999</v>
      </c>
      <c r="S32" s="622">
        <v>7571.4199900000003</v>
      </c>
      <c r="T32" s="340">
        <v>9</v>
      </c>
      <c r="U32" s="11"/>
    </row>
    <row r="33" spans="1:20" ht="17.25" customHeight="1">
      <c r="A33" s="338">
        <v>10</v>
      </c>
      <c r="B33" s="620">
        <v>76687.231</v>
      </c>
      <c r="C33" s="620">
        <v>0</v>
      </c>
      <c r="D33" s="620">
        <v>76687.231</v>
      </c>
      <c r="E33" s="624">
        <v>10059.663218248157</v>
      </c>
      <c r="F33" s="620">
        <v>22240.580999999998</v>
      </c>
      <c r="G33" s="620">
        <v>8858.4254161345889</v>
      </c>
      <c r="H33" s="620">
        <v>94166</v>
      </c>
      <c r="I33" s="620">
        <v>5399.8502644266509</v>
      </c>
      <c r="J33" s="620">
        <v>6435044</v>
      </c>
      <c r="K33" s="620">
        <v>5436.9684998268858</v>
      </c>
      <c r="L33" s="620">
        <v>734228.52441099996</v>
      </c>
      <c r="M33" s="620">
        <v>13197.719066789808</v>
      </c>
      <c r="N33" s="613">
        <v>46154.219864000013</v>
      </c>
      <c r="O33" s="622">
        <v>508.48230000000001</v>
      </c>
      <c r="P33" s="622">
        <v>34987.131523000004</v>
      </c>
      <c r="Q33" s="623">
        <v>771.4477169999999</v>
      </c>
      <c r="R33" s="620">
        <v>197.01652799999999</v>
      </c>
      <c r="S33" s="622">
        <v>9690.1417959999999</v>
      </c>
      <c r="T33" s="340">
        <v>10</v>
      </c>
    </row>
    <row r="34" spans="1:20" ht="17.25" customHeight="1">
      <c r="A34" s="338">
        <v>11</v>
      </c>
      <c r="B34" s="620">
        <v>26798.474999999999</v>
      </c>
      <c r="C34" s="620">
        <v>0</v>
      </c>
      <c r="D34" s="620">
        <v>26798.474999999999</v>
      </c>
      <c r="E34" s="624">
        <v>10047.213507485034</v>
      </c>
      <c r="F34" s="620">
        <v>16316.145</v>
      </c>
      <c r="G34" s="620">
        <v>8994.8039809648653</v>
      </c>
      <c r="H34" s="620">
        <v>102004</v>
      </c>
      <c r="I34" s="620">
        <v>5222.0305086075059</v>
      </c>
      <c r="J34" s="620">
        <v>6822638</v>
      </c>
      <c r="K34" s="620">
        <v>5362.1881942146128</v>
      </c>
      <c r="L34" s="620">
        <v>726693.15658000007</v>
      </c>
      <c r="M34" s="620">
        <v>13115.24662878916</v>
      </c>
      <c r="N34" s="613">
        <v>47063.707434999997</v>
      </c>
      <c r="O34" s="622">
        <v>532.66800000000001</v>
      </c>
      <c r="P34" s="622">
        <v>36584.268937000001</v>
      </c>
      <c r="Q34" s="623">
        <v>269.25</v>
      </c>
      <c r="R34" s="620">
        <v>146.76052599999997</v>
      </c>
      <c r="S34" s="622">
        <v>9530.7599719999998</v>
      </c>
      <c r="T34" s="340">
        <v>11</v>
      </c>
    </row>
    <row r="35" spans="1:20" ht="17.25" customHeight="1">
      <c r="A35" s="342">
        <v>12</v>
      </c>
      <c r="B35" s="625">
        <v>58712.508000000002</v>
      </c>
      <c r="C35" s="625">
        <v>0</v>
      </c>
      <c r="D35" s="625">
        <v>58712.508000000002</v>
      </c>
      <c r="E35" s="626">
        <v>10009.773215615316</v>
      </c>
      <c r="F35" s="625">
        <v>13080.186</v>
      </c>
      <c r="G35" s="625">
        <v>8859.3670609882774</v>
      </c>
      <c r="H35" s="625">
        <v>84299</v>
      </c>
      <c r="I35" s="625">
        <v>5176.146810756949</v>
      </c>
      <c r="J35" s="625">
        <v>7964035</v>
      </c>
      <c r="K35" s="625">
        <v>5410.541000008162</v>
      </c>
      <c r="L35" s="625">
        <v>917111.55325</v>
      </c>
      <c r="M35" s="625">
        <v>13108.904103754949</v>
      </c>
      <c r="N35" s="627">
        <v>56251.990355999995</v>
      </c>
      <c r="O35" s="628">
        <v>436.34399999999999</v>
      </c>
      <c r="P35" s="628">
        <v>43089.737892999998</v>
      </c>
      <c r="Q35" s="629">
        <v>587.69889000000001</v>
      </c>
      <c r="R35" s="625">
        <v>115.882169</v>
      </c>
      <c r="S35" s="628">
        <v>12022.327404</v>
      </c>
      <c r="T35" s="349">
        <v>12</v>
      </c>
    </row>
    <row r="36" spans="1:20" s="5" customFormat="1" ht="15.75" customHeight="1">
      <c r="A36" s="5" t="s">
        <v>606</v>
      </c>
      <c r="B36" s="595"/>
      <c r="C36" s="595"/>
      <c r="D36" s="595"/>
      <c r="E36" s="595"/>
      <c r="F36" s="595"/>
      <c r="H36" s="630" t="s">
        <v>607</v>
      </c>
      <c r="J36" s="631"/>
      <c r="L36" s="632"/>
    </row>
    <row r="37" spans="1:20" s="143" customFormat="1" ht="7.5" customHeight="1"/>
    <row r="38" spans="1:20" ht="12.95" customHeight="1">
      <c r="A38" s="142">
        <v>48</v>
      </c>
      <c r="T38" s="146">
        <v>49</v>
      </c>
    </row>
  </sheetData>
  <mergeCells count="7">
    <mergeCell ref="T3:T4"/>
    <mergeCell ref="A3:A4"/>
    <mergeCell ref="B3:E3"/>
    <mergeCell ref="F3:G3"/>
    <mergeCell ref="H3:I3"/>
    <mergeCell ref="J3:K3"/>
    <mergeCell ref="L3:M3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4" pageOrder="overThenDown" orientation="portrait" r:id="rId1"/>
  <headerFooter alignWithMargins="0">
    <oddFooter xml:space="preserve">&amp;C&amp;10
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T145"/>
  <sheetViews>
    <sheetView view="pageBreakPreview" zoomScaleNormal="100" zoomScaleSheetLayoutView="100" workbookViewId="0">
      <pane xSplit="2" ySplit="4" topLeftCell="C83" activePane="bottomRight" state="frozen"/>
      <selection activeCell="AV24" sqref="AV24"/>
      <selection pane="topRight" activeCell="AV24" sqref="AV24"/>
      <selection pane="bottomLeft" activeCell="AV24" sqref="AV24"/>
      <selection pane="bottomRight" activeCell="AV24" sqref="AV24"/>
    </sheetView>
  </sheetViews>
  <sheetFormatPr defaultRowHeight="13.5"/>
  <cols>
    <col min="1" max="1" width="1.5" style="4" customWidth="1"/>
    <col min="2" max="2" width="13.25" style="4" customWidth="1"/>
    <col min="3" max="6" width="9.125" style="4" customWidth="1"/>
    <col min="7" max="9" width="7.625" style="4" customWidth="1"/>
    <col min="10" max="10" width="8.5" style="4" customWidth="1"/>
    <col min="11" max="15" width="12.25" style="4" customWidth="1"/>
    <col min="16" max="16" width="13.25" style="653" customWidth="1"/>
    <col min="17" max="17" width="8.25" style="6" customWidth="1"/>
    <col min="18" max="18" width="15.5" style="4" bestFit="1" customWidth="1"/>
    <col min="19" max="20" width="9" style="4"/>
    <col min="21" max="21" width="10.75" style="4" bestFit="1" customWidth="1"/>
    <col min="22" max="22" width="11.875" style="4" bestFit="1" customWidth="1"/>
    <col min="23" max="16384" width="9" style="4"/>
  </cols>
  <sheetData>
    <row r="1" spans="1:20" s="6" customFormat="1" ht="31.5" customHeight="1">
      <c r="A1" s="147" t="s">
        <v>2909</v>
      </c>
      <c r="B1" s="634"/>
      <c r="C1" s="594"/>
      <c r="D1" s="138"/>
      <c r="E1" s="595"/>
      <c r="F1" s="138"/>
      <c r="G1" s="595"/>
      <c r="H1" s="138"/>
      <c r="I1" s="595"/>
      <c r="J1" s="635"/>
      <c r="K1" s="636"/>
      <c r="L1" s="636"/>
      <c r="M1" s="636"/>
      <c r="N1" s="138"/>
      <c r="O1" s="138"/>
      <c r="P1" s="138"/>
    </row>
    <row r="2" spans="1:20" s="6" customFormat="1" ht="25.5" customHeight="1">
      <c r="A2" s="2228" t="s">
        <v>2910</v>
      </c>
      <c r="B2" s="2229"/>
      <c r="C2" s="2229"/>
      <c r="D2" s="2229"/>
      <c r="E2" s="2229"/>
      <c r="F2" s="2229"/>
      <c r="G2" s="2229"/>
      <c r="H2" s="2229"/>
      <c r="I2" s="595"/>
      <c r="J2" s="595"/>
      <c r="K2" s="637"/>
      <c r="L2" s="138"/>
      <c r="M2" s="138"/>
      <c r="N2" s="138"/>
      <c r="O2" s="2230" t="s">
        <v>2911</v>
      </c>
      <c r="P2" s="2230"/>
      <c r="Q2" s="2230"/>
    </row>
    <row r="3" spans="1:20" s="6" customFormat="1" ht="27.95" customHeight="1">
      <c r="A3" s="2231" t="s">
        <v>2912</v>
      </c>
      <c r="B3" s="2232"/>
      <c r="C3" s="2235" t="s">
        <v>2913</v>
      </c>
      <c r="D3" s="2236"/>
      <c r="E3" s="2236"/>
      <c r="F3" s="2237"/>
      <c r="G3" s="2238" t="s">
        <v>2914</v>
      </c>
      <c r="H3" s="2239"/>
      <c r="I3" s="2240"/>
      <c r="J3" s="638"/>
      <c r="K3" s="2238" t="s">
        <v>2915</v>
      </c>
      <c r="L3" s="2238"/>
      <c r="M3" s="2238"/>
      <c r="N3" s="2238"/>
      <c r="O3" s="2238"/>
      <c r="P3" s="2241" t="s">
        <v>2916</v>
      </c>
      <c r="Q3" s="2242"/>
    </row>
    <row r="4" spans="1:20" s="6" customFormat="1" ht="38.1" customHeight="1">
      <c r="A4" s="2233"/>
      <c r="B4" s="2234"/>
      <c r="C4" s="639" t="s">
        <v>2917</v>
      </c>
      <c r="D4" s="639" t="s">
        <v>608</v>
      </c>
      <c r="E4" s="639" t="s">
        <v>2918</v>
      </c>
      <c r="F4" s="639" t="s">
        <v>2919</v>
      </c>
      <c r="G4" s="639" t="s">
        <v>2920</v>
      </c>
      <c r="H4" s="640" t="s">
        <v>2921</v>
      </c>
      <c r="I4" s="639" t="s">
        <v>2922</v>
      </c>
      <c r="J4" s="639" t="s">
        <v>2923</v>
      </c>
      <c r="K4" s="639" t="s">
        <v>2924</v>
      </c>
      <c r="L4" s="639" t="s">
        <v>609</v>
      </c>
      <c r="M4" s="639" t="s">
        <v>2925</v>
      </c>
      <c r="N4" s="639" t="s">
        <v>2926</v>
      </c>
      <c r="O4" s="641" t="s">
        <v>610</v>
      </c>
      <c r="P4" s="2243"/>
      <c r="Q4" s="2244"/>
      <c r="R4" s="253"/>
      <c r="S4" s="253"/>
    </row>
    <row r="5" spans="1:20" ht="18.95" customHeight="1">
      <c r="A5" s="642"/>
      <c r="B5" s="828" t="s">
        <v>611</v>
      </c>
      <c r="C5" s="2028">
        <v>212365</v>
      </c>
      <c r="D5" s="2028">
        <v>0</v>
      </c>
      <c r="E5" s="2029">
        <v>2501.5659999999998</v>
      </c>
      <c r="F5" s="2028">
        <v>0</v>
      </c>
      <c r="G5" s="2030">
        <f>K5/C5*1000</f>
        <v>5856.5827702304996</v>
      </c>
      <c r="H5" s="2030">
        <v>0</v>
      </c>
      <c r="I5" s="2030">
        <f t="shared" ref="H5:I18" si="0">M5/E5*1000</f>
        <v>8699.9903260597566</v>
      </c>
      <c r="J5" s="2030">
        <v>0</v>
      </c>
      <c r="K5" s="2030">
        <v>1243733.2</v>
      </c>
      <c r="L5" s="2030">
        <v>0</v>
      </c>
      <c r="M5" s="2031">
        <v>21763.599999999999</v>
      </c>
      <c r="N5" s="2030">
        <v>0</v>
      </c>
      <c r="O5" s="2031">
        <f>SUM(K5:N5)</f>
        <v>1265496.8</v>
      </c>
      <c r="P5" s="643" t="s">
        <v>2590</v>
      </c>
      <c r="Q5" s="644"/>
      <c r="R5" s="129"/>
      <c r="T5" s="129"/>
    </row>
    <row r="6" spans="1:20" ht="18.95" customHeight="1">
      <c r="A6" s="642"/>
      <c r="B6" s="828" t="s">
        <v>222</v>
      </c>
      <c r="C6" s="2032">
        <v>437760</v>
      </c>
      <c r="D6" s="2032">
        <v>0</v>
      </c>
      <c r="E6" s="2033">
        <v>5</v>
      </c>
      <c r="F6" s="2032">
        <v>0</v>
      </c>
      <c r="G6" s="2034">
        <f t="shared" ref="G6:G32" si="1">K6/C6*1000</f>
        <v>5197.3943644919582</v>
      </c>
      <c r="H6" s="2034">
        <v>0</v>
      </c>
      <c r="I6" s="2034">
        <f t="shared" si="0"/>
        <v>8940.0000000000018</v>
      </c>
      <c r="J6" s="2034">
        <v>0</v>
      </c>
      <c r="K6" s="2034">
        <v>2275211.3569999998</v>
      </c>
      <c r="L6" s="2034">
        <v>0</v>
      </c>
      <c r="M6" s="2035">
        <v>44.7</v>
      </c>
      <c r="N6" s="2034">
        <v>0</v>
      </c>
      <c r="O6" s="2035">
        <f t="shared" ref="O6:O32" si="2">SUM(K6:N6)</f>
        <v>2275256.057</v>
      </c>
      <c r="P6" s="643" t="s">
        <v>223</v>
      </c>
      <c r="Q6" s="644"/>
    </row>
    <row r="7" spans="1:20" ht="18.95" customHeight="1">
      <c r="A7" s="642"/>
      <c r="B7" s="828" t="s">
        <v>612</v>
      </c>
      <c r="C7" s="2032">
        <v>516675</v>
      </c>
      <c r="D7" s="2032">
        <v>0</v>
      </c>
      <c r="E7" s="2033">
        <v>457.738</v>
      </c>
      <c r="F7" s="2032">
        <v>0</v>
      </c>
      <c r="G7" s="2034">
        <f t="shared" si="1"/>
        <v>5146.8277466492482</v>
      </c>
      <c r="H7" s="2034">
        <v>0</v>
      </c>
      <c r="I7" s="2034">
        <f t="shared" si="0"/>
        <v>8940.0006117036392</v>
      </c>
      <c r="J7" s="2034">
        <v>0</v>
      </c>
      <c r="K7" s="2034">
        <v>2659237.2260000003</v>
      </c>
      <c r="L7" s="2034">
        <v>0</v>
      </c>
      <c r="M7" s="2035">
        <v>4092.1779999999999</v>
      </c>
      <c r="N7" s="2034">
        <v>0</v>
      </c>
      <c r="O7" s="2035">
        <f t="shared" si="2"/>
        <v>2663329.4040000001</v>
      </c>
      <c r="P7" s="643" t="s">
        <v>224</v>
      </c>
      <c r="Q7" s="644"/>
    </row>
    <row r="8" spans="1:20" ht="18.95" customHeight="1">
      <c r="A8" s="642"/>
      <c r="B8" s="1989" t="s">
        <v>2927</v>
      </c>
      <c r="C8" s="2036">
        <f>SUM(C5:C7)</f>
        <v>1166800</v>
      </c>
      <c r="D8" s="2036">
        <v>0</v>
      </c>
      <c r="E8" s="2036">
        <f>SUM(E5:E7)</f>
        <v>2964.3039999999996</v>
      </c>
      <c r="F8" s="2037">
        <v>0</v>
      </c>
      <c r="G8" s="2037">
        <f t="shared" si="1"/>
        <v>5294.9792449434353</v>
      </c>
      <c r="H8" s="2037">
        <v>0</v>
      </c>
      <c r="I8" s="2037">
        <f t="shared" si="0"/>
        <v>8737.4567520740111</v>
      </c>
      <c r="J8" s="2037">
        <v>0</v>
      </c>
      <c r="K8" s="2037">
        <v>6178181.7829999998</v>
      </c>
      <c r="L8" s="2037">
        <v>0</v>
      </c>
      <c r="M8" s="2036">
        <v>25900.477999999999</v>
      </c>
      <c r="N8" s="2036">
        <v>0</v>
      </c>
      <c r="O8" s="2036">
        <f>SUM(K8:N8)</f>
        <v>6204082.2609999999</v>
      </c>
      <c r="P8" s="645" t="s">
        <v>2928</v>
      </c>
      <c r="Q8" s="646"/>
    </row>
    <row r="9" spans="1:20" ht="18.95" customHeight="1">
      <c r="A9" s="642"/>
      <c r="B9" s="1994" t="s">
        <v>227</v>
      </c>
      <c r="C9" s="2038">
        <v>1363644</v>
      </c>
      <c r="D9" s="2038">
        <v>207.14099999999999</v>
      </c>
      <c r="E9" s="2038">
        <v>207.14099999999999</v>
      </c>
      <c r="F9" s="2038">
        <v>0</v>
      </c>
      <c r="G9" s="2034">
        <f t="shared" si="1"/>
        <v>5474.7182673777024</v>
      </c>
      <c r="H9" s="2034">
        <f t="shared" si="0"/>
        <v>8945.98365364655</v>
      </c>
      <c r="I9" s="2034">
        <f t="shared" si="0"/>
        <v>8945.98365364655</v>
      </c>
      <c r="J9" s="2034">
        <v>0</v>
      </c>
      <c r="K9" s="2038">
        <v>7465566.7170000002</v>
      </c>
      <c r="L9" s="2038">
        <v>1853.08</v>
      </c>
      <c r="M9" s="2038">
        <v>1853.08</v>
      </c>
      <c r="N9" s="2038">
        <v>0</v>
      </c>
      <c r="O9" s="2035">
        <f t="shared" si="2"/>
        <v>7469272.8770000003</v>
      </c>
      <c r="P9" s="647" t="s">
        <v>615</v>
      </c>
      <c r="Q9" s="648"/>
    </row>
    <row r="10" spans="1:20" ht="18.95" customHeight="1">
      <c r="A10" s="642"/>
      <c r="B10" s="1994" t="s">
        <v>228</v>
      </c>
      <c r="C10" s="2038">
        <v>1595364</v>
      </c>
      <c r="D10" s="2038">
        <v>0</v>
      </c>
      <c r="E10" s="2038">
        <v>0</v>
      </c>
      <c r="F10" s="2038">
        <v>0</v>
      </c>
      <c r="G10" s="2034">
        <f t="shared" si="1"/>
        <v>5457.6359319879357</v>
      </c>
      <c r="H10" s="2034">
        <v>0</v>
      </c>
      <c r="I10" s="2034">
        <v>0</v>
      </c>
      <c r="J10" s="2034">
        <v>0</v>
      </c>
      <c r="K10" s="2038">
        <v>8706915.8910000008</v>
      </c>
      <c r="L10" s="2038">
        <v>0</v>
      </c>
      <c r="M10" s="2038">
        <v>0</v>
      </c>
      <c r="N10" s="2038">
        <v>0</v>
      </c>
      <c r="O10" s="2035">
        <f t="shared" si="2"/>
        <v>8706915.8910000008</v>
      </c>
      <c r="P10" s="647" t="s">
        <v>616</v>
      </c>
      <c r="Q10" s="648"/>
    </row>
    <row r="11" spans="1:20" ht="18.95" customHeight="1">
      <c r="A11" s="642"/>
      <c r="B11" s="1994" t="s">
        <v>229</v>
      </c>
      <c r="C11" s="2038">
        <v>1050695</v>
      </c>
      <c r="D11" s="2038">
        <v>0</v>
      </c>
      <c r="E11" s="2038">
        <v>0</v>
      </c>
      <c r="F11" s="2038">
        <v>0</v>
      </c>
      <c r="G11" s="2034">
        <f t="shared" si="1"/>
        <v>5431.0703077486805</v>
      </c>
      <c r="H11" s="2034">
        <v>0</v>
      </c>
      <c r="I11" s="2034">
        <v>0</v>
      </c>
      <c r="J11" s="2034">
        <v>0</v>
      </c>
      <c r="K11" s="2038">
        <v>5706398.4170000004</v>
      </c>
      <c r="L11" s="2038">
        <v>0</v>
      </c>
      <c r="M11" s="2038">
        <v>0</v>
      </c>
      <c r="N11" s="2038">
        <v>0</v>
      </c>
      <c r="O11" s="2035">
        <f t="shared" si="2"/>
        <v>5706398.4170000004</v>
      </c>
      <c r="P11" s="647" t="s">
        <v>230</v>
      </c>
      <c r="Q11" s="648"/>
    </row>
    <row r="12" spans="1:20" ht="18.95" customHeight="1">
      <c r="A12" s="642"/>
      <c r="B12" s="1994" t="s">
        <v>231</v>
      </c>
      <c r="C12" s="2038">
        <v>1215388</v>
      </c>
      <c r="D12" s="2038">
        <v>141.88999999999999</v>
      </c>
      <c r="E12" s="2038">
        <v>141.88999999999999</v>
      </c>
      <c r="F12" s="2038">
        <v>0</v>
      </c>
      <c r="G12" s="2034">
        <f t="shared" si="1"/>
        <v>5410.0749768798114</v>
      </c>
      <c r="H12" s="2034">
        <f t="shared" si="0"/>
        <v>8946.0145182888155</v>
      </c>
      <c r="I12" s="2034">
        <f t="shared" si="0"/>
        <v>8946.0145182888155</v>
      </c>
      <c r="J12" s="2034">
        <v>0</v>
      </c>
      <c r="K12" s="2038">
        <v>6575340.2060000002</v>
      </c>
      <c r="L12" s="2038">
        <v>1269.3499999999999</v>
      </c>
      <c r="M12" s="2038">
        <v>1269.3499999999999</v>
      </c>
      <c r="N12" s="2038">
        <v>0</v>
      </c>
      <c r="O12" s="2035">
        <f t="shared" si="2"/>
        <v>6577878.9059999995</v>
      </c>
      <c r="P12" s="647" t="s">
        <v>232</v>
      </c>
      <c r="Q12" s="648"/>
    </row>
    <row r="13" spans="1:20" ht="18.95" customHeight="1">
      <c r="A13" s="642"/>
      <c r="B13" s="1994" t="s">
        <v>233</v>
      </c>
      <c r="C13" s="2038">
        <v>1357697</v>
      </c>
      <c r="D13" s="2038">
        <v>0</v>
      </c>
      <c r="E13" s="2038">
        <v>0</v>
      </c>
      <c r="F13" s="2038">
        <v>0</v>
      </c>
      <c r="G13" s="2034">
        <f t="shared" si="1"/>
        <v>5530.9976165521475</v>
      </c>
      <c r="H13" s="2034">
        <v>0</v>
      </c>
      <c r="I13" s="2034">
        <v>0</v>
      </c>
      <c r="J13" s="2034">
        <v>0</v>
      </c>
      <c r="K13" s="2038">
        <v>7509418.8710000003</v>
      </c>
      <c r="L13" s="2038">
        <v>0</v>
      </c>
      <c r="M13" s="2038">
        <v>0</v>
      </c>
      <c r="N13" s="2038">
        <v>0</v>
      </c>
      <c r="O13" s="2035">
        <f t="shared" si="2"/>
        <v>7509418.8710000003</v>
      </c>
      <c r="P13" s="647" t="s">
        <v>234</v>
      </c>
      <c r="Q13" s="648"/>
    </row>
    <row r="14" spans="1:20" ht="18.95" customHeight="1">
      <c r="A14" s="642"/>
      <c r="B14" s="1994" t="s">
        <v>235</v>
      </c>
      <c r="C14" s="2038">
        <v>1331982</v>
      </c>
      <c r="D14" s="2038">
        <v>90.159000000000006</v>
      </c>
      <c r="E14" s="2038">
        <v>90.159000000000006</v>
      </c>
      <c r="F14" s="2038">
        <v>0</v>
      </c>
      <c r="G14" s="2034">
        <f t="shared" si="1"/>
        <v>5533.576498030754</v>
      </c>
      <c r="H14" s="2034">
        <f t="shared" si="0"/>
        <v>8945.9732250801353</v>
      </c>
      <c r="I14" s="2034">
        <f t="shared" si="0"/>
        <v>8945.9732250801353</v>
      </c>
      <c r="J14" s="2034">
        <v>0</v>
      </c>
      <c r="K14" s="2038">
        <v>7370624.2910000002</v>
      </c>
      <c r="L14" s="2038">
        <v>806.56</v>
      </c>
      <c r="M14" s="2038">
        <v>806.56</v>
      </c>
      <c r="N14" s="2038">
        <v>0</v>
      </c>
      <c r="O14" s="2035">
        <f t="shared" si="2"/>
        <v>7372237.4109999994</v>
      </c>
      <c r="P14" s="647" t="s">
        <v>236</v>
      </c>
      <c r="Q14" s="648"/>
    </row>
    <row r="15" spans="1:20" ht="18.95" customHeight="1">
      <c r="A15" s="642"/>
      <c r="B15" s="1994" t="s">
        <v>237</v>
      </c>
      <c r="C15" s="2038">
        <v>1199919</v>
      </c>
      <c r="D15" s="2038">
        <v>0.76</v>
      </c>
      <c r="E15" s="2038">
        <v>0.76</v>
      </c>
      <c r="F15" s="2038">
        <v>0</v>
      </c>
      <c r="G15" s="2034">
        <f t="shared" si="1"/>
        <v>5540.1260735099613</v>
      </c>
      <c r="H15" s="2034">
        <f t="shared" si="0"/>
        <v>8947.3684210526317</v>
      </c>
      <c r="I15" s="2034">
        <f t="shared" si="0"/>
        <v>8947.3684210526317</v>
      </c>
      <c r="J15" s="2034">
        <v>0</v>
      </c>
      <c r="K15" s="2038">
        <v>6647702.5379999997</v>
      </c>
      <c r="L15" s="2038">
        <v>6.8</v>
      </c>
      <c r="M15" s="2038">
        <v>6.8</v>
      </c>
      <c r="N15" s="2038">
        <v>0</v>
      </c>
      <c r="O15" s="2035">
        <f t="shared" si="2"/>
        <v>6647716.1379999993</v>
      </c>
      <c r="P15" s="647" t="s">
        <v>238</v>
      </c>
      <c r="Q15" s="648"/>
    </row>
    <row r="16" spans="1:20" ht="18.95" customHeight="1">
      <c r="A16" s="642"/>
      <c r="B16" s="1994" t="s">
        <v>239</v>
      </c>
      <c r="C16" s="2038">
        <v>1169412</v>
      </c>
      <c r="D16" s="2038">
        <v>0</v>
      </c>
      <c r="E16" s="2038">
        <v>0</v>
      </c>
      <c r="F16" s="2038">
        <v>0</v>
      </c>
      <c r="G16" s="2034">
        <f t="shared" si="1"/>
        <v>5535.8608557121015</v>
      </c>
      <c r="H16" s="2034">
        <v>0</v>
      </c>
      <c r="I16" s="2034">
        <v>0</v>
      </c>
      <c r="J16" s="2034">
        <v>0</v>
      </c>
      <c r="K16" s="2038">
        <v>6473702.1150000002</v>
      </c>
      <c r="L16" s="2038">
        <v>0</v>
      </c>
      <c r="M16" s="2038">
        <v>0</v>
      </c>
      <c r="N16" s="2038">
        <v>0</v>
      </c>
      <c r="O16" s="2035">
        <f t="shared" si="2"/>
        <v>6473702.1150000002</v>
      </c>
      <c r="P16" s="647" t="s">
        <v>240</v>
      </c>
      <c r="Q16" s="648"/>
    </row>
    <row r="17" spans="1:17" ht="18.95" customHeight="1">
      <c r="A17" s="642"/>
      <c r="B17" s="1994" t="s">
        <v>241</v>
      </c>
      <c r="C17" s="2038">
        <v>1935484</v>
      </c>
      <c r="D17" s="2038">
        <v>6.9219999999999997</v>
      </c>
      <c r="E17" s="2038">
        <v>6.9219999999999997</v>
      </c>
      <c r="F17" s="2038">
        <v>0</v>
      </c>
      <c r="G17" s="2034">
        <f t="shared" si="1"/>
        <v>5473.0768582948758</v>
      </c>
      <c r="H17" s="2034">
        <f t="shared" si="0"/>
        <v>8939.612828662237</v>
      </c>
      <c r="I17" s="2034">
        <f t="shared" si="0"/>
        <v>8939.612828662237</v>
      </c>
      <c r="J17" s="2034">
        <v>0</v>
      </c>
      <c r="K17" s="2038">
        <v>10593052.689999999</v>
      </c>
      <c r="L17" s="2038">
        <v>61.88</v>
      </c>
      <c r="M17" s="2038">
        <v>61.88</v>
      </c>
      <c r="N17" s="2038">
        <v>0</v>
      </c>
      <c r="O17" s="2035">
        <f t="shared" si="2"/>
        <v>10593176.450000001</v>
      </c>
      <c r="P17" s="647" t="s">
        <v>242</v>
      </c>
      <c r="Q17" s="648"/>
    </row>
    <row r="18" spans="1:17" ht="18.95" customHeight="1">
      <c r="A18" s="642"/>
      <c r="B18" s="1994" t="s">
        <v>243</v>
      </c>
      <c r="C18" s="2038">
        <v>2078439</v>
      </c>
      <c r="D18" s="2038">
        <v>11.856</v>
      </c>
      <c r="E18" s="2038">
        <v>11.856</v>
      </c>
      <c r="F18" s="2038">
        <v>0</v>
      </c>
      <c r="G18" s="2034">
        <f t="shared" si="1"/>
        <v>5456.3743881826695</v>
      </c>
      <c r="H18" s="2034">
        <f t="shared" si="0"/>
        <v>8939.7773279352223</v>
      </c>
      <c r="I18" s="2034">
        <f t="shared" si="0"/>
        <v>8939.7773279352223</v>
      </c>
      <c r="J18" s="2034">
        <v>0</v>
      </c>
      <c r="K18" s="2038">
        <v>11340741.327</v>
      </c>
      <c r="L18" s="2038">
        <v>105.99</v>
      </c>
      <c r="M18" s="2038">
        <v>105.99</v>
      </c>
      <c r="N18" s="2038">
        <v>0</v>
      </c>
      <c r="O18" s="2035">
        <f t="shared" si="2"/>
        <v>11340953.307</v>
      </c>
      <c r="P18" s="647" t="s">
        <v>244</v>
      </c>
      <c r="Q18" s="648"/>
    </row>
    <row r="19" spans="1:17" ht="18.95" customHeight="1">
      <c r="A19" s="642"/>
      <c r="B19" s="1994" t="s">
        <v>246</v>
      </c>
      <c r="C19" s="2038">
        <v>1056000</v>
      </c>
      <c r="D19" s="2038">
        <v>0</v>
      </c>
      <c r="E19" s="2038">
        <v>0</v>
      </c>
      <c r="F19" s="2038">
        <v>0</v>
      </c>
      <c r="G19" s="2034">
        <f t="shared" si="1"/>
        <v>5705.792613636364</v>
      </c>
      <c r="H19" s="2034">
        <v>0</v>
      </c>
      <c r="I19" s="2034">
        <v>0</v>
      </c>
      <c r="J19" s="2034">
        <v>0</v>
      </c>
      <c r="K19" s="2038">
        <v>6025317</v>
      </c>
      <c r="L19" s="2038">
        <v>0</v>
      </c>
      <c r="M19" s="2038">
        <v>0</v>
      </c>
      <c r="N19" s="2038">
        <v>0</v>
      </c>
      <c r="O19" s="2035">
        <f t="shared" si="2"/>
        <v>6025317</v>
      </c>
      <c r="P19" s="647" t="s">
        <v>617</v>
      </c>
      <c r="Q19" s="648"/>
    </row>
    <row r="20" spans="1:17" ht="18.95" customHeight="1">
      <c r="A20" s="642"/>
      <c r="B20" s="1994" t="s">
        <v>247</v>
      </c>
      <c r="C20" s="2038">
        <v>1058010</v>
      </c>
      <c r="D20" s="2038">
        <v>0</v>
      </c>
      <c r="E20" s="2038">
        <v>0</v>
      </c>
      <c r="F20" s="2038">
        <v>0</v>
      </c>
      <c r="G20" s="2034">
        <f t="shared" si="1"/>
        <v>5708.7239251046776</v>
      </c>
      <c r="H20" s="2034">
        <v>0</v>
      </c>
      <c r="I20" s="2034">
        <v>0</v>
      </c>
      <c r="J20" s="2034">
        <v>0</v>
      </c>
      <c r="K20" s="2038">
        <v>6039887</v>
      </c>
      <c r="L20" s="2038">
        <v>0</v>
      </c>
      <c r="M20" s="2038">
        <v>0</v>
      </c>
      <c r="N20" s="2038">
        <v>0</v>
      </c>
      <c r="O20" s="2035">
        <f t="shared" si="2"/>
        <v>6039887</v>
      </c>
      <c r="P20" s="647" t="s">
        <v>248</v>
      </c>
      <c r="Q20" s="648"/>
    </row>
    <row r="21" spans="1:17" ht="18.95" customHeight="1">
      <c r="A21" s="642"/>
      <c r="B21" s="1994" t="s">
        <v>249</v>
      </c>
      <c r="C21" s="2038">
        <v>1059353</v>
      </c>
      <c r="D21" s="2038">
        <v>0</v>
      </c>
      <c r="E21" s="2038">
        <v>0</v>
      </c>
      <c r="F21" s="2038">
        <v>0</v>
      </c>
      <c r="G21" s="2034">
        <f t="shared" si="1"/>
        <v>5667.9180594192867</v>
      </c>
      <c r="H21" s="2034">
        <v>0</v>
      </c>
      <c r="I21" s="2034">
        <v>0</v>
      </c>
      <c r="J21" s="2034">
        <v>0</v>
      </c>
      <c r="K21" s="2038">
        <v>6004326</v>
      </c>
      <c r="L21" s="2038">
        <v>0</v>
      </c>
      <c r="M21" s="2038">
        <v>0</v>
      </c>
      <c r="N21" s="2038">
        <v>0</v>
      </c>
      <c r="O21" s="2035">
        <f t="shared" si="2"/>
        <v>6004326</v>
      </c>
      <c r="P21" s="647" t="s">
        <v>250</v>
      </c>
      <c r="Q21" s="648"/>
    </row>
    <row r="22" spans="1:17" ht="18.95" customHeight="1">
      <c r="A22" s="642"/>
      <c r="B22" s="1994" t="s">
        <v>251</v>
      </c>
      <c r="C22" s="2038">
        <v>1260997</v>
      </c>
      <c r="D22" s="2038">
        <v>0</v>
      </c>
      <c r="E22" s="2038">
        <v>0</v>
      </c>
      <c r="F22" s="2038">
        <v>0</v>
      </c>
      <c r="G22" s="2034">
        <f t="shared" si="1"/>
        <v>5653.8849814868709</v>
      </c>
      <c r="H22" s="2034">
        <v>0</v>
      </c>
      <c r="I22" s="2034">
        <v>0</v>
      </c>
      <c r="J22" s="2034">
        <v>0</v>
      </c>
      <c r="K22" s="2038">
        <v>7129532</v>
      </c>
      <c r="L22" s="2038">
        <v>0</v>
      </c>
      <c r="M22" s="2038">
        <v>0</v>
      </c>
      <c r="N22" s="2038">
        <v>0</v>
      </c>
      <c r="O22" s="2035">
        <f t="shared" si="2"/>
        <v>7129532</v>
      </c>
      <c r="P22" s="647" t="s">
        <v>618</v>
      </c>
      <c r="Q22" s="648"/>
    </row>
    <row r="23" spans="1:17" ht="18.95" customHeight="1">
      <c r="A23" s="642"/>
      <c r="B23" s="1994" t="s">
        <v>252</v>
      </c>
      <c r="C23" s="2038">
        <v>1332954</v>
      </c>
      <c r="D23" s="2038">
        <v>0</v>
      </c>
      <c r="E23" s="2038">
        <v>0</v>
      </c>
      <c r="F23" s="2038">
        <v>0</v>
      </c>
      <c r="G23" s="2034">
        <f t="shared" si="1"/>
        <v>5533.2164500800473</v>
      </c>
      <c r="H23" s="2034">
        <v>0</v>
      </c>
      <c r="I23" s="2034">
        <v>0</v>
      </c>
      <c r="J23" s="2034">
        <v>0</v>
      </c>
      <c r="K23" s="2038">
        <v>7375523</v>
      </c>
      <c r="L23" s="2038">
        <v>0</v>
      </c>
      <c r="M23" s="2038">
        <v>0</v>
      </c>
      <c r="N23" s="2038">
        <v>0</v>
      </c>
      <c r="O23" s="2035">
        <f t="shared" si="2"/>
        <v>7375523</v>
      </c>
      <c r="P23" s="647" t="s">
        <v>619</v>
      </c>
      <c r="Q23" s="648"/>
    </row>
    <row r="24" spans="1:17" ht="18.95" customHeight="1">
      <c r="A24" s="642"/>
      <c r="B24" s="1994" t="s">
        <v>253</v>
      </c>
      <c r="C24" s="2038">
        <v>1501100</v>
      </c>
      <c r="D24" s="2038">
        <v>0</v>
      </c>
      <c r="E24" s="2038">
        <v>0</v>
      </c>
      <c r="F24" s="2038">
        <v>0</v>
      </c>
      <c r="G24" s="2034">
        <f t="shared" si="1"/>
        <v>5659.1313037106129</v>
      </c>
      <c r="H24" s="2034">
        <v>0</v>
      </c>
      <c r="I24" s="2034">
        <v>0</v>
      </c>
      <c r="J24" s="2034">
        <v>0</v>
      </c>
      <c r="K24" s="2038">
        <v>8494922</v>
      </c>
      <c r="L24" s="2038">
        <v>0</v>
      </c>
      <c r="M24" s="2038">
        <v>0</v>
      </c>
      <c r="N24" s="2038">
        <v>0</v>
      </c>
      <c r="O24" s="2035">
        <f t="shared" si="2"/>
        <v>8494922</v>
      </c>
      <c r="P24" s="647" t="s">
        <v>620</v>
      </c>
      <c r="Q24" s="648"/>
    </row>
    <row r="25" spans="1:17" ht="18.95" customHeight="1">
      <c r="A25" s="642"/>
      <c r="B25" s="1994" t="s">
        <v>254</v>
      </c>
      <c r="C25" s="2038">
        <v>1405616</v>
      </c>
      <c r="D25" s="2038">
        <v>0</v>
      </c>
      <c r="E25" s="2038">
        <v>0</v>
      </c>
      <c r="F25" s="2038">
        <v>0</v>
      </c>
      <c r="G25" s="2034">
        <f t="shared" si="1"/>
        <v>5664.2383125974666</v>
      </c>
      <c r="H25" s="2034">
        <v>0</v>
      </c>
      <c r="I25" s="2034">
        <v>0</v>
      </c>
      <c r="J25" s="2034">
        <v>0</v>
      </c>
      <c r="K25" s="2038">
        <v>7961744</v>
      </c>
      <c r="L25" s="2038">
        <v>0</v>
      </c>
      <c r="M25" s="2038">
        <v>0</v>
      </c>
      <c r="N25" s="2038">
        <v>0</v>
      </c>
      <c r="O25" s="2035">
        <f t="shared" si="2"/>
        <v>7961744</v>
      </c>
      <c r="P25" s="647" t="s">
        <v>621</v>
      </c>
      <c r="Q25" s="648"/>
    </row>
    <row r="26" spans="1:17" ht="18.95" customHeight="1">
      <c r="A26" s="642"/>
      <c r="B26" s="1994" t="s">
        <v>255</v>
      </c>
      <c r="C26" s="2038">
        <v>1199326</v>
      </c>
      <c r="D26" s="2038">
        <v>0</v>
      </c>
      <c r="E26" s="2038">
        <v>0</v>
      </c>
      <c r="F26" s="2038">
        <v>0</v>
      </c>
      <c r="G26" s="2034">
        <f t="shared" si="1"/>
        <v>5661.1380058466166</v>
      </c>
      <c r="H26" s="2034">
        <v>0</v>
      </c>
      <c r="I26" s="2034">
        <v>0</v>
      </c>
      <c r="J26" s="2034">
        <v>0</v>
      </c>
      <c r="K26" s="2038">
        <v>6789550</v>
      </c>
      <c r="L26" s="2038">
        <v>0</v>
      </c>
      <c r="M26" s="2038">
        <v>0</v>
      </c>
      <c r="N26" s="2038">
        <v>0</v>
      </c>
      <c r="O26" s="2035">
        <f t="shared" si="2"/>
        <v>6789550</v>
      </c>
      <c r="P26" s="647" t="s">
        <v>622</v>
      </c>
      <c r="Q26" s="648"/>
    </row>
    <row r="27" spans="1:17" ht="18.95" customHeight="1">
      <c r="A27" s="642"/>
      <c r="B27" s="1994" t="s">
        <v>257</v>
      </c>
      <c r="C27" s="2038">
        <v>3360891</v>
      </c>
      <c r="D27" s="2038">
        <v>0</v>
      </c>
      <c r="E27" s="2038">
        <v>1338.952</v>
      </c>
      <c r="F27" s="2038">
        <v>0</v>
      </c>
      <c r="G27" s="2034">
        <f t="shared" si="1"/>
        <v>4167.140796889872</v>
      </c>
      <c r="H27" s="2034">
        <v>0</v>
      </c>
      <c r="I27" s="2034">
        <f t="shared" ref="I27:I32" si="3">M27/E27*1000</f>
        <v>9149.6931928851827</v>
      </c>
      <c r="J27" s="2034">
        <v>0</v>
      </c>
      <c r="K27" s="2038">
        <v>14005306</v>
      </c>
      <c r="L27" s="2038">
        <v>0</v>
      </c>
      <c r="M27" s="2038">
        <v>12251</v>
      </c>
      <c r="N27" s="2038">
        <v>0</v>
      </c>
      <c r="O27" s="2035">
        <f t="shared" si="2"/>
        <v>14017557</v>
      </c>
      <c r="P27" s="647" t="s">
        <v>2929</v>
      </c>
      <c r="Q27" s="648"/>
    </row>
    <row r="28" spans="1:17" ht="18.95" customHeight="1">
      <c r="A28" s="642"/>
      <c r="B28" s="1994" t="s">
        <v>258</v>
      </c>
      <c r="C28" s="2038">
        <v>2612700</v>
      </c>
      <c r="D28" s="2038">
        <v>0</v>
      </c>
      <c r="E28" s="2038">
        <v>181.92500000000001</v>
      </c>
      <c r="F28" s="2038">
        <v>0</v>
      </c>
      <c r="G28" s="2034">
        <f t="shared" si="1"/>
        <v>4157.3247598269991</v>
      </c>
      <c r="H28" s="2034">
        <v>0</v>
      </c>
      <c r="I28" s="2034">
        <f t="shared" si="3"/>
        <v>9152.1231276624967</v>
      </c>
      <c r="J28" s="2034">
        <v>0</v>
      </c>
      <c r="K28" s="2038">
        <v>10861842.4</v>
      </c>
      <c r="L28" s="2038">
        <v>0</v>
      </c>
      <c r="M28" s="2038">
        <v>1665</v>
      </c>
      <c r="N28" s="2038">
        <v>0</v>
      </c>
      <c r="O28" s="2035">
        <f t="shared" si="2"/>
        <v>10863507.4</v>
      </c>
      <c r="P28" s="647" t="s">
        <v>2930</v>
      </c>
      <c r="Q28" s="648"/>
    </row>
    <row r="29" spans="1:17" ht="18.95" customHeight="1">
      <c r="A29" s="642"/>
      <c r="B29" s="1994" t="s">
        <v>260</v>
      </c>
      <c r="C29" s="2038">
        <v>1220985</v>
      </c>
      <c r="D29" s="2038">
        <v>0</v>
      </c>
      <c r="E29" s="2038">
        <v>2329.1709999999998</v>
      </c>
      <c r="F29" s="2038">
        <v>0</v>
      </c>
      <c r="G29" s="2034">
        <f t="shared" si="1"/>
        <v>5580.2685536677363</v>
      </c>
      <c r="H29" s="2034">
        <v>0</v>
      </c>
      <c r="I29" s="2034">
        <f t="shared" si="3"/>
        <v>8720.6134714883538</v>
      </c>
      <c r="J29" s="2034">
        <v>0</v>
      </c>
      <c r="K29" s="2038">
        <v>6813424.2000000002</v>
      </c>
      <c r="L29" s="2038">
        <v>0</v>
      </c>
      <c r="M29" s="2038">
        <v>20311.8</v>
      </c>
      <c r="N29" s="2038">
        <v>0</v>
      </c>
      <c r="O29" s="2035">
        <f t="shared" si="2"/>
        <v>6833736</v>
      </c>
      <c r="P29" s="649" t="s">
        <v>623</v>
      </c>
      <c r="Q29" s="648"/>
    </row>
    <row r="30" spans="1:17" ht="18.95" customHeight="1">
      <c r="A30" s="642"/>
      <c r="B30" s="1994" t="s">
        <v>261</v>
      </c>
      <c r="C30" s="2038">
        <v>1239354</v>
      </c>
      <c r="D30" s="2038">
        <v>0</v>
      </c>
      <c r="E30" s="2038">
        <v>1272.885</v>
      </c>
      <c r="F30" s="2038">
        <v>0</v>
      </c>
      <c r="G30" s="2034">
        <f t="shared" si="1"/>
        <v>5567.2397071377509</v>
      </c>
      <c r="H30" s="2034">
        <v>0</v>
      </c>
      <c r="I30" s="2034">
        <f t="shared" si="3"/>
        <v>8713.3558805390912</v>
      </c>
      <c r="J30" s="2034">
        <v>0</v>
      </c>
      <c r="K30" s="2038">
        <v>6899780.7999999998</v>
      </c>
      <c r="L30" s="2038">
        <v>0</v>
      </c>
      <c r="M30" s="2038">
        <v>11091.1</v>
      </c>
      <c r="N30" s="2038">
        <v>0</v>
      </c>
      <c r="O30" s="2035">
        <f t="shared" si="2"/>
        <v>6910871.8999999994</v>
      </c>
      <c r="P30" s="649" t="s">
        <v>262</v>
      </c>
      <c r="Q30" s="648"/>
    </row>
    <row r="31" spans="1:17" ht="18.95" customHeight="1">
      <c r="A31" s="642"/>
      <c r="B31" s="1994" t="s">
        <v>2931</v>
      </c>
      <c r="C31" s="2038">
        <v>1846412</v>
      </c>
      <c r="D31" s="2038">
        <v>0</v>
      </c>
      <c r="E31" s="2038">
        <v>610.54</v>
      </c>
      <c r="F31" s="2038">
        <v>0</v>
      </c>
      <c r="G31" s="2034">
        <f t="shared" si="1"/>
        <v>5602.8873295884123</v>
      </c>
      <c r="H31" s="2034">
        <v>0</v>
      </c>
      <c r="I31" s="2034">
        <f t="shared" si="3"/>
        <v>8725.7182166606617</v>
      </c>
      <c r="J31" s="2034">
        <v>0</v>
      </c>
      <c r="K31" s="2038">
        <v>10345238.4</v>
      </c>
      <c r="L31" s="2038">
        <v>0</v>
      </c>
      <c r="M31" s="2038">
        <v>5327.4</v>
      </c>
      <c r="N31" s="2038">
        <v>0</v>
      </c>
      <c r="O31" s="2035">
        <f t="shared" si="2"/>
        <v>10350565.800000001</v>
      </c>
      <c r="P31" s="649" t="s">
        <v>2611</v>
      </c>
      <c r="Q31" s="648"/>
    </row>
    <row r="32" spans="1:17" ht="20.100000000000001" customHeight="1">
      <c r="A32" s="650"/>
      <c r="B32" s="2039" t="s">
        <v>2932</v>
      </c>
      <c r="C32" s="2040">
        <v>1443900</v>
      </c>
      <c r="D32" s="2041">
        <v>0</v>
      </c>
      <c r="E32" s="2041">
        <v>1106.2539999999999</v>
      </c>
      <c r="F32" s="2041">
        <v>0</v>
      </c>
      <c r="G32" s="2042">
        <f t="shared" si="1"/>
        <v>5617.0389223630445</v>
      </c>
      <c r="H32" s="2042">
        <v>0</v>
      </c>
      <c r="I32" s="2042">
        <f t="shared" si="3"/>
        <v>8714.0927852012301</v>
      </c>
      <c r="J32" s="2042">
        <v>0</v>
      </c>
      <c r="K32" s="2041">
        <v>8110442.5</v>
      </c>
      <c r="L32" s="2041">
        <v>0</v>
      </c>
      <c r="M32" s="2040">
        <v>9640</v>
      </c>
      <c r="N32" s="2040">
        <v>0</v>
      </c>
      <c r="O32" s="2043">
        <f t="shared" si="2"/>
        <v>8120082.5</v>
      </c>
      <c r="P32" s="651" t="s">
        <v>262</v>
      </c>
      <c r="Q32" s="652"/>
    </row>
    <row r="33" spans="1:19" ht="12" customHeight="1"/>
    <row r="34" spans="1:19" ht="17.100000000000001" customHeight="1">
      <c r="A34" s="2166">
        <v>50</v>
      </c>
      <c r="B34" s="2166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5"/>
      <c r="P34" s="2245">
        <v>51</v>
      </c>
      <c r="Q34" s="2245"/>
    </row>
    <row r="35" spans="1:19" s="6" customFormat="1" ht="24" customHeight="1">
      <c r="A35" s="150" t="s">
        <v>2933</v>
      </c>
    </row>
    <row r="36" spans="1:19" s="6" customFormat="1" ht="25.5" customHeight="1">
      <c r="A36" s="2228" t="s">
        <v>2934</v>
      </c>
      <c r="B36" s="2229"/>
      <c r="C36" s="2229"/>
      <c r="D36" s="2229"/>
      <c r="E36" s="2229"/>
      <c r="F36" s="2229"/>
      <c r="G36" s="2229"/>
      <c r="H36" s="2229"/>
      <c r="I36" s="595"/>
      <c r="J36" s="595"/>
      <c r="K36" s="637"/>
      <c r="L36" s="138"/>
      <c r="M36" s="138"/>
      <c r="N36" s="138"/>
      <c r="O36" s="2230" t="s">
        <v>2935</v>
      </c>
      <c r="P36" s="2230"/>
      <c r="Q36" s="2230"/>
    </row>
    <row r="37" spans="1:19" s="6" customFormat="1" ht="27.95" customHeight="1">
      <c r="A37" s="2231" t="s">
        <v>2936</v>
      </c>
      <c r="B37" s="2232"/>
      <c r="C37" s="2235" t="s">
        <v>2937</v>
      </c>
      <c r="D37" s="2236"/>
      <c r="E37" s="2236"/>
      <c r="F37" s="2237"/>
      <c r="G37" s="2238" t="s">
        <v>2938</v>
      </c>
      <c r="H37" s="2239"/>
      <c r="I37" s="2240"/>
      <c r="J37" s="638"/>
      <c r="K37" s="2238" t="s">
        <v>2939</v>
      </c>
      <c r="L37" s="2238"/>
      <c r="M37" s="2238"/>
      <c r="N37" s="2238"/>
      <c r="O37" s="2238"/>
      <c r="P37" s="2241" t="s">
        <v>2940</v>
      </c>
      <c r="Q37" s="2242"/>
    </row>
    <row r="38" spans="1:19" s="6" customFormat="1" ht="38.1" customHeight="1">
      <c r="A38" s="2233"/>
      <c r="B38" s="2234"/>
      <c r="C38" s="639" t="s">
        <v>2941</v>
      </c>
      <c r="D38" s="639" t="s">
        <v>608</v>
      </c>
      <c r="E38" s="639" t="s">
        <v>2942</v>
      </c>
      <c r="F38" s="639" t="s">
        <v>2943</v>
      </c>
      <c r="G38" s="639" t="s">
        <v>2944</v>
      </c>
      <c r="H38" s="640" t="s">
        <v>2945</v>
      </c>
      <c r="I38" s="639" t="s">
        <v>2946</v>
      </c>
      <c r="J38" s="639" t="s">
        <v>2947</v>
      </c>
      <c r="K38" s="639" t="s">
        <v>2948</v>
      </c>
      <c r="L38" s="639" t="s">
        <v>609</v>
      </c>
      <c r="M38" s="639" t="s">
        <v>2949</v>
      </c>
      <c r="N38" s="639" t="s">
        <v>2950</v>
      </c>
      <c r="O38" s="641" t="s">
        <v>610</v>
      </c>
      <c r="P38" s="2243"/>
      <c r="Q38" s="2244"/>
      <c r="R38" s="253"/>
      <c r="S38" s="253"/>
    </row>
    <row r="39" spans="1:19" ht="20.100000000000001" customHeight="1">
      <c r="A39" s="642"/>
      <c r="B39" s="1994" t="s">
        <v>267</v>
      </c>
      <c r="C39" s="170">
        <v>1564412</v>
      </c>
      <c r="D39" s="170">
        <v>0</v>
      </c>
      <c r="E39" s="170">
        <v>1633.1690000000001</v>
      </c>
      <c r="F39" s="170">
        <v>0</v>
      </c>
      <c r="G39" s="1061">
        <f>K39/C39*1000</f>
        <v>4900.9510282457559</v>
      </c>
      <c r="H39" s="1061">
        <v>0</v>
      </c>
      <c r="I39" s="1061">
        <f t="shared" ref="I39:I65" si="4">M39/E39*1000</f>
        <v>8718.3873806078846</v>
      </c>
      <c r="J39" s="1061">
        <v>0</v>
      </c>
      <c r="K39" s="170">
        <v>7667106.5999999996</v>
      </c>
      <c r="L39" s="170">
        <v>0</v>
      </c>
      <c r="M39" s="170">
        <v>14238.6</v>
      </c>
      <c r="N39" s="170">
        <v>0</v>
      </c>
      <c r="O39" s="2044">
        <f>SUM(K39:N39)</f>
        <v>7681345.1999999993</v>
      </c>
      <c r="P39" s="649" t="s">
        <v>268</v>
      </c>
      <c r="Q39" s="648"/>
    </row>
    <row r="40" spans="1:19" ht="20.100000000000001" customHeight="1">
      <c r="A40" s="642"/>
      <c r="B40" s="1994" t="s">
        <v>269</v>
      </c>
      <c r="C40" s="36">
        <v>1753626</v>
      </c>
      <c r="D40" s="36">
        <v>0</v>
      </c>
      <c r="E40" s="36">
        <v>1479.9269999999999</v>
      </c>
      <c r="F40" s="36">
        <v>0</v>
      </c>
      <c r="G40" s="204">
        <f t="shared" ref="G40:G65" si="5">K40/C40*1000</f>
        <v>4917.6651121732912</v>
      </c>
      <c r="H40" s="204">
        <v>0</v>
      </c>
      <c r="I40" s="204">
        <f t="shared" si="4"/>
        <v>8720.9031256271428</v>
      </c>
      <c r="J40" s="204">
        <v>0</v>
      </c>
      <c r="K40" s="36">
        <v>8623745.4000000004</v>
      </c>
      <c r="L40" s="36">
        <v>0</v>
      </c>
      <c r="M40" s="36">
        <v>12906.3</v>
      </c>
      <c r="N40" s="36">
        <v>0</v>
      </c>
      <c r="O40" s="1840">
        <f t="shared" ref="O40:O65" si="6">SUM(K40:N40)</f>
        <v>8636651.7000000011</v>
      </c>
      <c r="P40" s="649" t="s">
        <v>270</v>
      </c>
      <c r="Q40" s="648"/>
    </row>
    <row r="41" spans="1:19" ht="20.100000000000001" customHeight="1">
      <c r="A41" s="642"/>
      <c r="B41" s="828" t="s">
        <v>272</v>
      </c>
      <c r="C41" s="204">
        <v>2389481</v>
      </c>
      <c r="D41" s="204">
        <v>0</v>
      </c>
      <c r="E41" s="204">
        <v>758.43799999999999</v>
      </c>
      <c r="F41" s="204">
        <v>0</v>
      </c>
      <c r="G41" s="204">
        <f t="shared" si="5"/>
        <v>4926.4878021628965</v>
      </c>
      <c r="H41" s="204">
        <v>0</v>
      </c>
      <c r="I41" s="204">
        <f t="shared" si="4"/>
        <v>8779.8870837167979</v>
      </c>
      <c r="J41" s="204">
        <v>0</v>
      </c>
      <c r="K41" s="204">
        <v>11771749</v>
      </c>
      <c r="L41" s="204">
        <v>0</v>
      </c>
      <c r="M41" s="204">
        <v>6659</v>
      </c>
      <c r="N41" s="204">
        <v>0</v>
      </c>
      <c r="O41" s="1840">
        <f t="shared" si="6"/>
        <v>11778408</v>
      </c>
      <c r="P41" s="649" t="s">
        <v>2613</v>
      </c>
      <c r="Q41" s="648"/>
    </row>
    <row r="42" spans="1:19" ht="20.100000000000001" customHeight="1">
      <c r="A42" s="642"/>
      <c r="B42" s="828" t="s">
        <v>273</v>
      </c>
      <c r="C42" s="204">
        <v>2258712</v>
      </c>
      <c r="D42" s="204">
        <v>0</v>
      </c>
      <c r="E42" s="204">
        <v>431.36200000000002</v>
      </c>
      <c r="F42" s="204">
        <v>0</v>
      </c>
      <c r="G42" s="204">
        <f t="shared" si="5"/>
        <v>4786.874997786349</v>
      </c>
      <c r="H42" s="204">
        <v>0</v>
      </c>
      <c r="I42" s="204">
        <f t="shared" si="4"/>
        <v>8781.4874745573325</v>
      </c>
      <c r="J42" s="204">
        <v>0</v>
      </c>
      <c r="K42" s="204">
        <v>10812172</v>
      </c>
      <c r="L42" s="204">
        <v>0</v>
      </c>
      <c r="M42" s="204">
        <v>3788</v>
      </c>
      <c r="N42" s="204">
        <v>0</v>
      </c>
      <c r="O42" s="1840">
        <f t="shared" si="6"/>
        <v>10815960</v>
      </c>
      <c r="P42" s="649" t="s">
        <v>274</v>
      </c>
      <c r="Q42" s="648"/>
    </row>
    <row r="43" spans="1:19" ht="20.100000000000001" customHeight="1">
      <c r="A43" s="642"/>
      <c r="B43" s="828" t="s">
        <v>2951</v>
      </c>
      <c r="C43" s="204">
        <v>1195147</v>
      </c>
      <c r="D43" s="204">
        <v>0</v>
      </c>
      <c r="E43" s="204">
        <v>1786.1410000000001</v>
      </c>
      <c r="F43" s="204">
        <v>0</v>
      </c>
      <c r="G43" s="204">
        <f t="shared" si="5"/>
        <v>4217.6661950370953</v>
      </c>
      <c r="H43" s="204">
        <v>0</v>
      </c>
      <c r="I43" s="204">
        <f t="shared" si="4"/>
        <v>8878.1344809844231</v>
      </c>
      <c r="J43" s="204">
        <v>0</v>
      </c>
      <c r="K43" s="204">
        <v>5040731.0999999996</v>
      </c>
      <c r="L43" s="204">
        <v>0</v>
      </c>
      <c r="M43" s="204">
        <v>15857.6</v>
      </c>
      <c r="N43" s="204">
        <v>0</v>
      </c>
      <c r="O43" s="1840">
        <f t="shared" si="6"/>
        <v>5056588.6999999993</v>
      </c>
      <c r="P43" s="649" t="s">
        <v>2615</v>
      </c>
      <c r="Q43" s="648"/>
    </row>
    <row r="44" spans="1:19" ht="20.100000000000001" customHeight="1">
      <c r="A44" s="642"/>
      <c r="B44" s="828" t="s">
        <v>277</v>
      </c>
      <c r="C44" s="204">
        <v>1180744</v>
      </c>
      <c r="D44" s="204">
        <v>0</v>
      </c>
      <c r="E44" s="204">
        <v>528.54999999999995</v>
      </c>
      <c r="F44" s="204">
        <v>0</v>
      </c>
      <c r="G44" s="204">
        <f t="shared" si="5"/>
        <v>4584.9031627516215</v>
      </c>
      <c r="H44" s="204">
        <v>0</v>
      </c>
      <c r="I44" s="204">
        <f t="shared" si="4"/>
        <v>8774.9503358244274</v>
      </c>
      <c r="J44" s="204">
        <v>0</v>
      </c>
      <c r="K44" s="204">
        <v>5413596.9000000004</v>
      </c>
      <c r="L44" s="204">
        <v>0</v>
      </c>
      <c r="M44" s="204">
        <v>4638</v>
      </c>
      <c r="N44" s="204">
        <v>0</v>
      </c>
      <c r="O44" s="1840">
        <f t="shared" si="6"/>
        <v>5418234.9000000004</v>
      </c>
      <c r="P44" s="649" t="s">
        <v>278</v>
      </c>
      <c r="Q44" s="648"/>
    </row>
    <row r="45" spans="1:19" ht="20.100000000000001" customHeight="1">
      <c r="A45" s="642"/>
      <c r="B45" s="828" t="s">
        <v>280</v>
      </c>
      <c r="C45" s="204">
        <v>2231596</v>
      </c>
      <c r="D45" s="204">
        <v>0</v>
      </c>
      <c r="E45" s="204">
        <v>6443.8440000000001</v>
      </c>
      <c r="F45" s="204">
        <v>0</v>
      </c>
      <c r="G45" s="204">
        <f t="shared" si="5"/>
        <v>5643.695140159778</v>
      </c>
      <c r="H45" s="204">
        <v>0</v>
      </c>
      <c r="I45" s="204">
        <f t="shared" si="4"/>
        <v>9213.0101225293474</v>
      </c>
      <c r="J45" s="204">
        <v>0</v>
      </c>
      <c r="K45" s="204">
        <v>12594447.5</v>
      </c>
      <c r="L45" s="204">
        <v>0</v>
      </c>
      <c r="M45" s="204">
        <v>59367.199999999997</v>
      </c>
      <c r="N45" s="204">
        <v>0</v>
      </c>
      <c r="O45" s="1840">
        <f t="shared" si="6"/>
        <v>12653814.699999999</v>
      </c>
      <c r="P45" s="649" t="s">
        <v>2617</v>
      </c>
      <c r="Q45" s="648"/>
    </row>
    <row r="46" spans="1:19" ht="20.100000000000001" customHeight="1">
      <c r="A46" s="642"/>
      <c r="B46" s="828" t="s">
        <v>281</v>
      </c>
      <c r="C46" s="204">
        <v>2455515</v>
      </c>
      <c r="D46" s="204">
        <v>0</v>
      </c>
      <c r="E46" s="204">
        <v>4427.607</v>
      </c>
      <c r="F46" s="204">
        <v>0</v>
      </c>
      <c r="G46" s="204">
        <f t="shared" si="5"/>
        <v>5641.9040404965963</v>
      </c>
      <c r="H46" s="204">
        <v>0</v>
      </c>
      <c r="I46" s="204">
        <f t="shared" si="4"/>
        <v>9212.9902224836133</v>
      </c>
      <c r="J46" s="204">
        <v>0</v>
      </c>
      <c r="K46" s="204">
        <v>13853780</v>
      </c>
      <c r="L46" s="204">
        <v>0</v>
      </c>
      <c r="M46" s="204">
        <v>40791.5</v>
      </c>
      <c r="N46" s="204">
        <v>0</v>
      </c>
      <c r="O46" s="1840">
        <f t="shared" si="6"/>
        <v>13894571.5</v>
      </c>
      <c r="P46" s="649" t="s">
        <v>282</v>
      </c>
      <c r="Q46" s="648"/>
    </row>
    <row r="47" spans="1:19" ht="20.100000000000001" customHeight="1">
      <c r="A47" s="642"/>
      <c r="B47" s="828" t="s">
        <v>283</v>
      </c>
      <c r="C47" s="204">
        <v>2550170</v>
      </c>
      <c r="D47" s="204">
        <v>0</v>
      </c>
      <c r="E47" s="204">
        <v>5457.6909999999998</v>
      </c>
      <c r="F47" s="204">
        <v>0</v>
      </c>
      <c r="G47" s="204">
        <f t="shared" si="5"/>
        <v>5664.3622582023945</v>
      </c>
      <c r="H47" s="204">
        <v>0</v>
      </c>
      <c r="I47" s="204">
        <f t="shared" si="4"/>
        <v>9212.998683875654</v>
      </c>
      <c r="J47" s="204">
        <v>0</v>
      </c>
      <c r="K47" s="204">
        <v>14445086.699999999</v>
      </c>
      <c r="L47" s="204">
        <v>0</v>
      </c>
      <c r="M47" s="204">
        <v>50281.7</v>
      </c>
      <c r="N47" s="204">
        <v>0</v>
      </c>
      <c r="O47" s="1840">
        <f t="shared" si="6"/>
        <v>14495368.399999999</v>
      </c>
      <c r="P47" s="649" t="s">
        <v>284</v>
      </c>
      <c r="Q47" s="648"/>
    </row>
    <row r="48" spans="1:19" ht="20.100000000000001" customHeight="1">
      <c r="A48" s="642"/>
      <c r="B48" s="828" t="s">
        <v>285</v>
      </c>
      <c r="C48" s="204">
        <v>2371633</v>
      </c>
      <c r="D48" s="204">
        <v>0</v>
      </c>
      <c r="E48" s="204">
        <v>6829.0029999999997</v>
      </c>
      <c r="F48" s="204">
        <v>0</v>
      </c>
      <c r="G48" s="204">
        <f t="shared" si="5"/>
        <v>5649.9466823070852</v>
      </c>
      <c r="H48" s="204">
        <v>0</v>
      </c>
      <c r="I48" s="204">
        <f t="shared" si="4"/>
        <v>9212.9993206914678</v>
      </c>
      <c r="J48" s="204">
        <v>0</v>
      </c>
      <c r="K48" s="204">
        <v>13399600</v>
      </c>
      <c r="L48" s="204">
        <v>0</v>
      </c>
      <c r="M48" s="204">
        <v>62915.6</v>
      </c>
      <c r="N48" s="204">
        <v>0</v>
      </c>
      <c r="O48" s="1840">
        <f t="shared" si="6"/>
        <v>13462515.6</v>
      </c>
      <c r="P48" s="649" t="s">
        <v>286</v>
      </c>
      <c r="Q48" s="648"/>
    </row>
    <row r="49" spans="1:17" ht="20.100000000000001" customHeight="1">
      <c r="A49" s="642"/>
      <c r="B49" s="828" t="s">
        <v>287</v>
      </c>
      <c r="C49" s="204">
        <v>2679792</v>
      </c>
      <c r="D49" s="204">
        <v>0</v>
      </c>
      <c r="E49" s="204">
        <v>2529.2170000000001</v>
      </c>
      <c r="F49" s="204">
        <v>0</v>
      </c>
      <c r="G49" s="204">
        <f t="shared" si="5"/>
        <v>5426.2155421017751</v>
      </c>
      <c r="H49" s="204">
        <v>0</v>
      </c>
      <c r="I49" s="204">
        <f t="shared" si="4"/>
        <v>9480.4834856004836</v>
      </c>
      <c r="J49" s="204">
        <v>0</v>
      </c>
      <c r="K49" s="204">
        <v>14541129</v>
      </c>
      <c r="L49" s="204">
        <v>0</v>
      </c>
      <c r="M49" s="204">
        <v>23978.2</v>
      </c>
      <c r="N49" s="204">
        <v>0</v>
      </c>
      <c r="O49" s="1840">
        <f t="shared" si="6"/>
        <v>14565107.199999999</v>
      </c>
      <c r="P49" s="649" t="s">
        <v>288</v>
      </c>
      <c r="Q49" s="648"/>
    </row>
    <row r="50" spans="1:17" ht="20.100000000000001" customHeight="1">
      <c r="A50" s="642"/>
      <c r="B50" s="828" t="s">
        <v>289</v>
      </c>
      <c r="C50" s="204">
        <v>2670529</v>
      </c>
      <c r="D50" s="204">
        <v>0</v>
      </c>
      <c r="E50" s="204">
        <v>4845.3289999999997</v>
      </c>
      <c r="F50" s="204">
        <v>0</v>
      </c>
      <c r="G50" s="204">
        <f t="shared" si="5"/>
        <v>5421.495928334798</v>
      </c>
      <c r="H50" s="204">
        <v>0</v>
      </c>
      <c r="I50" s="204">
        <f t="shared" si="4"/>
        <v>9416.4297202522266</v>
      </c>
      <c r="J50" s="204">
        <v>0</v>
      </c>
      <c r="K50" s="204">
        <v>14478262.1</v>
      </c>
      <c r="L50" s="204">
        <v>0</v>
      </c>
      <c r="M50" s="204">
        <v>45625.7</v>
      </c>
      <c r="N50" s="204">
        <v>0</v>
      </c>
      <c r="O50" s="1840">
        <f t="shared" si="6"/>
        <v>14523887.799999999</v>
      </c>
      <c r="P50" s="649" t="s">
        <v>290</v>
      </c>
      <c r="Q50" s="648"/>
    </row>
    <row r="51" spans="1:17" ht="20.100000000000001" customHeight="1">
      <c r="A51" s="642"/>
      <c r="B51" s="828" t="s">
        <v>292</v>
      </c>
      <c r="C51" s="204">
        <v>1482003</v>
      </c>
      <c r="D51" s="204">
        <v>0</v>
      </c>
      <c r="E51" s="204">
        <v>302.61399999999998</v>
      </c>
      <c r="F51" s="204">
        <v>0</v>
      </c>
      <c r="G51" s="204">
        <f t="shared" si="5"/>
        <v>5617.3590856428764</v>
      </c>
      <c r="H51" s="204">
        <v>0</v>
      </c>
      <c r="I51" s="204">
        <f t="shared" si="4"/>
        <v>8856.4243557799709</v>
      </c>
      <c r="J51" s="204">
        <v>0</v>
      </c>
      <c r="K51" s="204">
        <v>8324943.017</v>
      </c>
      <c r="L51" s="204">
        <v>0</v>
      </c>
      <c r="M51" s="204">
        <v>2680.078</v>
      </c>
      <c r="N51" s="204">
        <v>0</v>
      </c>
      <c r="O51" s="1840">
        <f t="shared" si="6"/>
        <v>8327623.0949999997</v>
      </c>
      <c r="P51" s="649" t="s">
        <v>2619</v>
      </c>
      <c r="Q51" s="648"/>
    </row>
    <row r="52" spans="1:17" ht="20.100000000000001" customHeight="1">
      <c r="A52" s="642"/>
      <c r="B52" s="828" t="s">
        <v>293</v>
      </c>
      <c r="C52" s="204">
        <v>820690</v>
      </c>
      <c r="D52" s="204">
        <v>0</v>
      </c>
      <c r="E52" s="204">
        <v>146.899</v>
      </c>
      <c r="F52" s="204">
        <v>0</v>
      </c>
      <c r="G52" s="204">
        <f t="shared" si="5"/>
        <v>5616.874264338544</v>
      </c>
      <c r="H52" s="204">
        <v>0</v>
      </c>
      <c r="I52" s="204">
        <f t="shared" si="4"/>
        <v>8860.9725049183453</v>
      </c>
      <c r="J52" s="204">
        <v>0</v>
      </c>
      <c r="K52" s="204">
        <v>4609712.54</v>
      </c>
      <c r="L52" s="204">
        <v>0</v>
      </c>
      <c r="M52" s="204">
        <v>1301.6680000000001</v>
      </c>
      <c r="N52" s="204">
        <v>0</v>
      </c>
      <c r="O52" s="1840">
        <f t="shared" si="6"/>
        <v>4611014.2079999996</v>
      </c>
      <c r="P52" s="649" t="s">
        <v>294</v>
      </c>
      <c r="Q52" s="648"/>
    </row>
    <row r="53" spans="1:17" ht="20.100000000000001" customHeight="1">
      <c r="A53" s="642"/>
      <c r="B53" s="828" t="s">
        <v>295</v>
      </c>
      <c r="C53" s="204">
        <v>1273886</v>
      </c>
      <c r="D53" s="204">
        <v>0</v>
      </c>
      <c r="E53" s="204">
        <v>232.78100000000001</v>
      </c>
      <c r="F53" s="204">
        <v>0</v>
      </c>
      <c r="G53" s="204">
        <f t="shared" si="5"/>
        <v>5638.9362125025309</v>
      </c>
      <c r="H53" s="204">
        <v>0</v>
      </c>
      <c r="I53" s="204">
        <f t="shared" si="4"/>
        <v>8886.189164923253</v>
      </c>
      <c r="J53" s="204">
        <v>0</v>
      </c>
      <c r="K53" s="204">
        <v>7183361.8959999997</v>
      </c>
      <c r="L53" s="204">
        <v>0</v>
      </c>
      <c r="M53" s="204">
        <v>2068.5360000000001</v>
      </c>
      <c r="N53" s="204">
        <v>0</v>
      </c>
      <c r="O53" s="1840">
        <f t="shared" si="6"/>
        <v>7185430.432</v>
      </c>
      <c r="P53" s="649" t="s">
        <v>296</v>
      </c>
      <c r="Q53" s="648"/>
    </row>
    <row r="54" spans="1:17" ht="20.100000000000001" customHeight="1">
      <c r="A54" s="642"/>
      <c r="B54" s="828" t="s">
        <v>297</v>
      </c>
      <c r="C54" s="204">
        <v>1128377</v>
      </c>
      <c r="D54" s="204">
        <v>0</v>
      </c>
      <c r="E54" s="204">
        <v>918.65700000000004</v>
      </c>
      <c r="F54" s="204">
        <v>0</v>
      </c>
      <c r="G54" s="204">
        <f t="shared" si="5"/>
        <v>5623.0126420513716</v>
      </c>
      <c r="H54" s="204">
        <v>0</v>
      </c>
      <c r="I54" s="204">
        <f t="shared" si="4"/>
        <v>8784.3689211533801</v>
      </c>
      <c r="J54" s="204">
        <v>0</v>
      </c>
      <c r="K54" s="204">
        <v>6344878.1359999999</v>
      </c>
      <c r="L54" s="204">
        <v>0</v>
      </c>
      <c r="M54" s="204">
        <v>8069.8220000000001</v>
      </c>
      <c r="N54" s="204">
        <v>0</v>
      </c>
      <c r="O54" s="1840">
        <f t="shared" si="6"/>
        <v>6352947.9579999996</v>
      </c>
      <c r="P54" s="649" t="s">
        <v>298</v>
      </c>
      <c r="Q54" s="648"/>
    </row>
    <row r="55" spans="1:17" ht="20.100000000000001" customHeight="1">
      <c r="A55" s="642"/>
      <c r="B55" s="828" t="s">
        <v>299</v>
      </c>
      <c r="C55" s="204">
        <v>1274953</v>
      </c>
      <c r="D55" s="204">
        <v>0</v>
      </c>
      <c r="E55" s="204">
        <v>167.79400000000001</v>
      </c>
      <c r="F55" s="204">
        <v>0</v>
      </c>
      <c r="G55" s="204">
        <f t="shared" si="5"/>
        <v>5690.4342105159958</v>
      </c>
      <c r="H55" s="204">
        <v>0</v>
      </c>
      <c r="I55" s="204">
        <f t="shared" si="4"/>
        <v>8856.3655434640095</v>
      </c>
      <c r="J55" s="204">
        <v>0</v>
      </c>
      <c r="K55" s="204">
        <v>7255036.1679999996</v>
      </c>
      <c r="L55" s="204">
        <v>0</v>
      </c>
      <c r="M55" s="204">
        <v>1486.0450000000001</v>
      </c>
      <c r="N55" s="204">
        <v>0</v>
      </c>
      <c r="O55" s="1840">
        <f t="shared" si="6"/>
        <v>7256522.2129999995</v>
      </c>
      <c r="P55" s="649" t="s">
        <v>300</v>
      </c>
      <c r="Q55" s="648"/>
    </row>
    <row r="56" spans="1:17" ht="20.100000000000001" customHeight="1">
      <c r="A56" s="642"/>
      <c r="B56" s="828" t="s">
        <v>301</v>
      </c>
      <c r="C56" s="1215">
        <v>1496284</v>
      </c>
      <c r="D56" s="1215">
        <v>0</v>
      </c>
      <c r="E56" s="2045">
        <v>180.066</v>
      </c>
      <c r="F56" s="1215">
        <v>0</v>
      </c>
      <c r="G56" s="204">
        <f t="shared" si="5"/>
        <v>5700.5340135963488</v>
      </c>
      <c r="H56" s="204">
        <v>0</v>
      </c>
      <c r="I56" s="204">
        <f t="shared" si="4"/>
        <v>8855.9972454544441</v>
      </c>
      <c r="J56" s="204">
        <v>0</v>
      </c>
      <c r="K56" s="204">
        <v>8529617.8359999992</v>
      </c>
      <c r="L56" s="204">
        <v>0</v>
      </c>
      <c r="M56" s="1091">
        <v>1594.664</v>
      </c>
      <c r="N56" s="204">
        <v>0</v>
      </c>
      <c r="O56" s="1840">
        <f t="shared" si="6"/>
        <v>8531212.5</v>
      </c>
      <c r="P56" s="649" t="s">
        <v>302</v>
      </c>
      <c r="Q56" s="648"/>
    </row>
    <row r="57" spans="1:17" ht="20.100000000000001" customHeight="1">
      <c r="A57" s="642"/>
      <c r="B57" s="828" t="s">
        <v>303</v>
      </c>
      <c r="C57" s="1215">
        <v>1296472</v>
      </c>
      <c r="D57" s="1215">
        <v>0</v>
      </c>
      <c r="E57" s="2045">
        <v>323.52300000000002</v>
      </c>
      <c r="F57" s="1215">
        <v>0</v>
      </c>
      <c r="G57" s="204">
        <f t="shared" si="5"/>
        <v>5603.6683530380915</v>
      </c>
      <c r="H57" s="204">
        <v>0</v>
      </c>
      <c r="I57" s="204">
        <f t="shared" si="4"/>
        <v>8860.0346806873076</v>
      </c>
      <c r="J57" s="204">
        <v>0</v>
      </c>
      <c r="K57" s="204">
        <v>7264999.1169999996</v>
      </c>
      <c r="L57" s="204">
        <v>0</v>
      </c>
      <c r="M57" s="1091">
        <v>2866.4250000000002</v>
      </c>
      <c r="N57" s="204">
        <v>0</v>
      </c>
      <c r="O57" s="1840">
        <f t="shared" si="6"/>
        <v>7267865.5419999994</v>
      </c>
      <c r="P57" s="649" t="s">
        <v>304</v>
      </c>
      <c r="Q57" s="648"/>
    </row>
    <row r="58" spans="1:17" ht="20.100000000000001" customHeight="1">
      <c r="A58" s="642"/>
      <c r="B58" s="828" t="s">
        <v>305</v>
      </c>
      <c r="C58" s="1215">
        <v>1470385</v>
      </c>
      <c r="D58" s="1215">
        <v>0</v>
      </c>
      <c r="E58" s="2045">
        <v>105.962</v>
      </c>
      <c r="F58" s="1215">
        <v>0</v>
      </c>
      <c r="G58" s="204">
        <f t="shared" si="5"/>
        <v>5599.3477510992025</v>
      </c>
      <c r="H58" s="204">
        <v>0</v>
      </c>
      <c r="I58" s="204">
        <f t="shared" si="4"/>
        <v>8860.3178497952085</v>
      </c>
      <c r="J58" s="204">
        <v>0</v>
      </c>
      <c r="K58" s="204">
        <v>8233196.943</v>
      </c>
      <c r="L58" s="204">
        <v>0</v>
      </c>
      <c r="M58" s="1091">
        <v>938.85699999999997</v>
      </c>
      <c r="N58" s="204">
        <v>0</v>
      </c>
      <c r="O58" s="1840">
        <f t="shared" si="6"/>
        <v>8234135.7999999998</v>
      </c>
      <c r="P58" s="649" t="s">
        <v>306</v>
      </c>
      <c r="Q58" s="648"/>
    </row>
    <row r="59" spans="1:17" ht="20.100000000000001" customHeight="1">
      <c r="A59" s="642"/>
      <c r="B59" s="828" t="s">
        <v>307</v>
      </c>
      <c r="C59" s="1215">
        <v>2748353</v>
      </c>
      <c r="D59" s="1215">
        <v>0</v>
      </c>
      <c r="E59" s="2045">
        <v>773.61599999999999</v>
      </c>
      <c r="F59" s="1215">
        <v>0</v>
      </c>
      <c r="G59" s="204">
        <f t="shared" si="5"/>
        <v>5302.4450148870983</v>
      </c>
      <c r="H59" s="204">
        <v>0</v>
      </c>
      <c r="I59" s="204">
        <f t="shared" si="4"/>
        <v>8856.0009100122024</v>
      </c>
      <c r="J59" s="204">
        <v>0</v>
      </c>
      <c r="K59" s="204">
        <v>14572990.664000001</v>
      </c>
      <c r="L59" s="204">
        <v>0</v>
      </c>
      <c r="M59" s="1091">
        <v>6851.1440000000002</v>
      </c>
      <c r="N59" s="204">
        <v>0</v>
      </c>
      <c r="O59" s="1840">
        <f t="shared" si="6"/>
        <v>14579841.808</v>
      </c>
      <c r="P59" s="649" t="s">
        <v>308</v>
      </c>
      <c r="Q59" s="648"/>
    </row>
    <row r="60" spans="1:17" ht="20.100000000000001" customHeight="1">
      <c r="A60" s="642"/>
      <c r="B60" s="828" t="s">
        <v>309</v>
      </c>
      <c r="C60" s="204">
        <v>2234727</v>
      </c>
      <c r="D60" s="204">
        <v>0</v>
      </c>
      <c r="E60" s="204">
        <v>1373.049</v>
      </c>
      <c r="F60" s="204">
        <v>0</v>
      </c>
      <c r="G60" s="204">
        <f t="shared" si="5"/>
        <v>5271.0693780493102</v>
      </c>
      <c r="H60" s="204">
        <v>0</v>
      </c>
      <c r="I60" s="204">
        <f t="shared" si="4"/>
        <v>8856.0000407851421</v>
      </c>
      <c r="J60" s="204">
        <v>0</v>
      </c>
      <c r="K60" s="204">
        <v>11779401.058</v>
      </c>
      <c r="L60" s="204">
        <v>0</v>
      </c>
      <c r="M60" s="204">
        <v>12159.722</v>
      </c>
      <c r="N60" s="204">
        <v>0</v>
      </c>
      <c r="O60" s="1840">
        <f t="shared" si="6"/>
        <v>11791560.779999999</v>
      </c>
      <c r="P60" s="649" t="s">
        <v>310</v>
      </c>
      <c r="Q60" s="648"/>
    </row>
    <row r="61" spans="1:17" ht="20.100000000000001" customHeight="1">
      <c r="A61" s="642"/>
      <c r="B61" s="828" t="s">
        <v>313</v>
      </c>
      <c r="C61" s="1215">
        <v>1327051</v>
      </c>
      <c r="D61" s="1215">
        <v>0</v>
      </c>
      <c r="E61" s="2045">
        <v>3.8809999999999998</v>
      </c>
      <c r="F61" s="1215">
        <v>0</v>
      </c>
      <c r="G61" s="204">
        <f t="shared" si="5"/>
        <v>5569.293870393828</v>
      </c>
      <c r="H61" s="204">
        <v>0</v>
      </c>
      <c r="I61" s="204">
        <f t="shared" si="4"/>
        <v>9404.7925792321585</v>
      </c>
      <c r="J61" s="204">
        <v>0</v>
      </c>
      <c r="K61" s="204">
        <v>7390737</v>
      </c>
      <c r="L61" s="204">
        <v>0</v>
      </c>
      <c r="M61" s="1091">
        <v>36.5</v>
      </c>
      <c r="N61" s="204">
        <v>0</v>
      </c>
      <c r="O61" s="1840">
        <f t="shared" si="6"/>
        <v>7390773.5</v>
      </c>
      <c r="P61" s="649" t="s">
        <v>2625</v>
      </c>
      <c r="Q61" s="648"/>
    </row>
    <row r="62" spans="1:17" ht="20.100000000000001" customHeight="1">
      <c r="A62" s="642"/>
      <c r="B62" s="828" t="s">
        <v>314</v>
      </c>
      <c r="C62" s="1215">
        <v>1631984</v>
      </c>
      <c r="D62" s="1215">
        <v>0</v>
      </c>
      <c r="E62" s="2045">
        <v>184.31899999999999</v>
      </c>
      <c r="F62" s="1215">
        <v>0</v>
      </c>
      <c r="G62" s="204">
        <f t="shared" si="5"/>
        <v>5561.3886533201312</v>
      </c>
      <c r="H62" s="204">
        <v>0</v>
      </c>
      <c r="I62" s="204">
        <f t="shared" si="4"/>
        <v>9108.6648690585371</v>
      </c>
      <c r="J62" s="204">
        <v>0</v>
      </c>
      <c r="K62" s="204">
        <v>9076097.3000000007</v>
      </c>
      <c r="L62" s="204">
        <v>0</v>
      </c>
      <c r="M62" s="1091">
        <v>1678.9</v>
      </c>
      <c r="N62" s="204">
        <v>0</v>
      </c>
      <c r="O62" s="1840">
        <f t="shared" si="6"/>
        <v>9077776.2000000011</v>
      </c>
      <c r="P62" s="649" t="s">
        <v>315</v>
      </c>
      <c r="Q62" s="648"/>
    </row>
    <row r="63" spans="1:17" ht="20.100000000000001" customHeight="1">
      <c r="A63" s="642"/>
      <c r="B63" s="828" t="s">
        <v>316</v>
      </c>
      <c r="C63" s="1215">
        <v>1651151</v>
      </c>
      <c r="D63" s="1215">
        <v>0</v>
      </c>
      <c r="E63" s="2045">
        <v>254.922</v>
      </c>
      <c r="F63" s="1215">
        <v>0</v>
      </c>
      <c r="G63" s="204">
        <f t="shared" si="5"/>
        <v>5561.8897363112164</v>
      </c>
      <c r="H63" s="204">
        <v>0</v>
      </c>
      <c r="I63" s="204">
        <f t="shared" si="4"/>
        <v>9211.837346325543</v>
      </c>
      <c r="J63" s="204">
        <v>0</v>
      </c>
      <c r="K63" s="204">
        <v>9183519.8000000007</v>
      </c>
      <c r="L63" s="204">
        <v>0</v>
      </c>
      <c r="M63" s="1091">
        <v>2348.3000000000002</v>
      </c>
      <c r="N63" s="204">
        <v>0</v>
      </c>
      <c r="O63" s="1840">
        <f t="shared" si="6"/>
        <v>9185868.1000000015</v>
      </c>
      <c r="P63" s="649" t="s">
        <v>317</v>
      </c>
      <c r="Q63" s="648"/>
    </row>
    <row r="64" spans="1:17" ht="20.100000000000001" customHeight="1">
      <c r="A64" s="642"/>
      <c r="B64" s="828" t="s">
        <v>318</v>
      </c>
      <c r="C64" s="1215">
        <v>1348530</v>
      </c>
      <c r="D64" s="1215">
        <v>0</v>
      </c>
      <c r="E64" s="2045">
        <v>29.597999999999999</v>
      </c>
      <c r="F64" s="1215">
        <v>0</v>
      </c>
      <c r="G64" s="204">
        <f t="shared" si="5"/>
        <v>5547.0745181790544</v>
      </c>
      <c r="H64" s="204">
        <v>0</v>
      </c>
      <c r="I64" s="204">
        <f t="shared" si="4"/>
        <v>9250.6250422325847</v>
      </c>
      <c r="J64" s="204">
        <v>0</v>
      </c>
      <c r="K64" s="204">
        <v>7480396.4000000004</v>
      </c>
      <c r="L64" s="204">
        <v>0</v>
      </c>
      <c r="M64" s="1091">
        <v>273.8</v>
      </c>
      <c r="N64" s="204">
        <v>0</v>
      </c>
      <c r="O64" s="1840">
        <f t="shared" si="6"/>
        <v>7480670.2000000002</v>
      </c>
      <c r="P64" s="649" t="s">
        <v>319</v>
      </c>
      <c r="Q64" s="648"/>
    </row>
    <row r="65" spans="1:19" s="6" customFormat="1" ht="20.100000000000001" customHeight="1">
      <c r="A65" s="650"/>
      <c r="B65" s="2046" t="s">
        <v>320</v>
      </c>
      <c r="C65" s="1221">
        <v>1568256</v>
      </c>
      <c r="D65" s="1221">
        <v>0</v>
      </c>
      <c r="E65" s="2047">
        <v>412.32299999999998</v>
      </c>
      <c r="F65" s="1221">
        <v>0</v>
      </c>
      <c r="G65" s="1074">
        <f t="shared" si="5"/>
        <v>5568.3177363899767</v>
      </c>
      <c r="H65" s="1074">
        <v>0</v>
      </c>
      <c r="I65" s="1074">
        <f t="shared" si="4"/>
        <v>9108.6357055027238</v>
      </c>
      <c r="J65" s="1074">
        <v>0</v>
      </c>
      <c r="K65" s="1074">
        <v>8732547.6999999993</v>
      </c>
      <c r="L65" s="1074">
        <v>0</v>
      </c>
      <c r="M65" s="2048">
        <v>3755.7</v>
      </c>
      <c r="N65" s="1074">
        <v>0</v>
      </c>
      <c r="O65" s="1841">
        <f t="shared" si="6"/>
        <v>8736303.3999999985</v>
      </c>
      <c r="P65" s="651" t="s">
        <v>321</v>
      </c>
      <c r="Q65" s="652"/>
      <c r="R65" s="253"/>
      <c r="S65" s="253"/>
    </row>
    <row r="66" spans="1:19" ht="10.5" customHeight="1"/>
    <row r="67" spans="1:19" ht="17.100000000000001" customHeight="1">
      <c r="A67" s="2166">
        <v>52</v>
      </c>
      <c r="B67" s="2166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5"/>
      <c r="P67" s="2245">
        <v>53</v>
      </c>
      <c r="Q67" s="2245"/>
    </row>
    <row r="68" spans="1:19" s="6" customFormat="1" ht="24" customHeight="1">
      <c r="A68" s="150" t="s">
        <v>2952</v>
      </c>
    </row>
    <row r="69" spans="1:19" s="6" customFormat="1" ht="25.5" customHeight="1">
      <c r="A69" s="2228" t="s">
        <v>2934</v>
      </c>
      <c r="B69" s="2229"/>
      <c r="C69" s="2229"/>
      <c r="D69" s="2229"/>
      <c r="E69" s="2229"/>
      <c r="F69" s="2229"/>
      <c r="G69" s="2229"/>
      <c r="H69" s="2229"/>
      <c r="I69" s="595"/>
      <c r="J69" s="595"/>
      <c r="K69" s="637"/>
      <c r="L69" s="138"/>
      <c r="M69" s="138"/>
      <c r="N69" s="138"/>
      <c r="O69" s="2230" t="s">
        <v>2935</v>
      </c>
      <c r="P69" s="2230"/>
      <c r="Q69" s="2230"/>
    </row>
    <row r="70" spans="1:19" s="6" customFormat="1" ht="27.95" customHeight="1">
      <c r="A70" s="2231" t="s">
        <v>2936</v>
      </c>
      <c r="B70" s="2232"/>
      <c r="C70" s="2235" t="s">
        <v>2937</v>
      </c>
      <c r="D70" s="2236"/>
      <c r="E70" s="2236"/>
      <c r="F70" s="2237"/>
      <c r="G70" s="2238" t="s">
        <v>2938</v>
      </c>
      <c r="H70" s="2239"/>
      <c r="I70" s="2240"/>
      <c r="J70" s="638"/>
      <c r="K70" s="2238" t="s">
        <v>2939</v>
      </c>
      <c r="L70" s="2238"/>
      <c r="M70" s="2238"/>
      <c r="N70" s="2238"/>
      <c r="O70" s="2238"/>
      <c r="P70" s="2241" t="s">
        <v>2940</v>
      </c>
      <c r="Q70" s="2242"/>
    </row>
    <row r="71" spans="1:19" s="6" customFormat="1" ht="38.1" customHeight="1">
      <c r="A71" s="2233"/>
      <c r="B71" s="2234"/>
      <c r="C71" s="639" t="s">
        <v>2941</v>
      </c>
      <c r="D71" s="639" t="s">
        <v>608</v>
      </c>
      <c r="E71" s="639" t="s">
        <v>2942</v>
      </c>
      <c r="F71" s="639" t="s">
        <v>2943</v>
      </c>
      <c r="G71" s="639" t="s">
        <v>2944</v>
      </c>
      <c r="H71" s="640" t="s">
        <v>2945</v>
      </c>
      <c r="I71" s="639" t="s">
        <v>2946</v>
      </c>
      <c r="J71" s="639" t="s">
        <v>2947</v>
      </c>
      <c r="K71" s="639" t="s">
        <v>2948</v>
      </c>
      <c r="L71" s="639" t="s">
        <v>609</v>
      </c>
      <c r="M71" s="639" t="s">
        <v>2949</v>
      </c>
      <c r="N71" s="639" t="s">
        <v>2950</v>
      </c>
      <c r="O71" s="641" t="s">
        <v>610</v>
      </c>
      <c r="P71" s="2243"/>
      <c r="Q71" s="2244"/>
      <c r="R71" s="253"/>
      <c r="S71" s="253"/>
    </row>
    <row r="72" spans="1:19" s="6" customFormat="1" ht="20.45" customHeight="1">
      <c r="A72" s="642"/>
      <c r="B72" s="828" t="s">
        <v>322</v>
      </c>
      <c r="C72" s="2049">
        <v>1279830</v>
      </c>
      <c r="D72" s="2049">
        <v>0</v>
      </c>
      <c r="E72" s="2050">
        <v>113.40600000000001</v>
      </c>
      <c r="F72" s="2049">
        <v>0</v>
      </c>
      <c r="G72" s="1061">
        <f t="shared" ref="G72:H87" si="7">K72/C72*1000</f>
        <v>5572.394458639038</v>
      </c>
      <c r="H72" s="1061">
        <v>0</v>
      </c>
      <c r="I72" s="1061">
        <f t="shared" ref="I72:J87" si="8">M72/E72*1000</f>
        <v>9113.2744299243423</v>
      </c>
      <c r="J72" s="1061">
        <v>0</v>
      </c>
      <c r="K72" s="1061">
        <v>7131717.5999999996</v>
      </c>
      <c r="L72" s="1061">
        <v>0</v>
      </c>
      <c r="M72" s="2051">
        <v>1033.5</v>
      </c>
      <c r="N72" s="1061">
        <v>0</v>
      </c>
      <c r="O72" s="2051">
        <f>SUM(K72:N72)</f>
        <v>7132751.0999999996</v>
      </c>
      <c r="P72" s="649" t="s">
        <v>323</v>
      </c>
      <c r="Q72" s="648"/>
      <c r="R72" s="253"/>
      <c r="S72" s="253"/>
    </row>
    <row r="73" spans="1:19" s="6" customFormat="1" ht="20.45" customHeight="1">
      <c r="A73" s="642"/>
      <c r="B73" s="828" t="s">
        <v>324</v>
      </c>
      <c r="C73" s="1215">
        <v>1296896</v>
      </c>
      <c r="D73" s="1215">
        <v>0</v>
      </c>
      <c r="E73" s="2045">
        <v>392.81</v>
      </c>
      <c r="F73" s="1215">
        <v>0</v>
      </c>
      <c r="G73" s="204">
        <f t="shared" si="7"/>
        <v>5680.4246446900906</v>
      </c>
      <c r="H73" s="204">
        <v>0</v>
      </c>
      <c r="I73" s="204">
        <f t="shared" si="8"/>
        <v>9343.4484865456579</v>
      </c>
      <c r="J73" s="204">
        <v>0</v>
      </c>
      <c r="K73" s="204">
        <v>7366920</v>
      </c>
      <c r="L73" s="204">
        <v>0</v>
      </c>
      <c r="M73" s="1091">
        <v>3670.2</v>
      </c>
      <c r="N73" s="204">
        <v>0</v>
      </c>
      <c r="O73" s="1091">
        <f t="shared" ref="O73:O76" si="9">SUM(K73:N73)</f>
        <v>7370590.2000000002</v>
      </c>
      <c r="P73" s="649" t="s">
        <v>2626</v>
      </c>
      <c r="Q73" s="648"/>
      <c r="R73" s="253"/>
      <c r="S73" s="253"/>
    </row>
    <row r="74" spans="1:19" s="6" customFormat="1" ht="20.45" customHeight="1">
      <c r="A74" s="642"/>
      <c r="B74" s="828" t="s">
        <v>325</v>
      </c>
      <c r="C74" s="1215">
        <v>1563750</v>
      </c>
      <c r="D74" s="1215">
        <v>0</v>
      </c>
      <c r="E74" s="2045">
        <v>205.84</v>
      </c>
      <c r="F74" s="1215">
        <v>0</v>
      </c>
      <c r="G74" s="204">
        <f t="shared" si="7"/>
        <v>5686.2168505195841</v>
      </c>
      <c r="H74" s="204">
        <v>0</v>
      </c>
      <c r="I74" s="204">
        <f t="shared" si="8"/>
        <v>9290.2254178002331</v>
      </c>
      <c r="J74" s="204">
        <v>0</v>
      </c>
      <c r="K74" s="204">
        <v>8891821.5999999996</v>
      </c>
      <c r="L74" s="204">
        <v>0</v>
      </c>
      <c r="M74" s="1091">
        <v>1912.3</v>
      </c>
      <c r="N74" s="204">
        <v>0</v>
      </c>
      <c r="O74" s="1091">
        <f t="shared" si="9"/>
        <v>8893733.9000000004</v>
      </c>
      <c r="P74" s="649" t="s">
        <v>2953</v>
      </c>
      <c r="Q74" s="648"/>
      <c r="R74" s="253"/>
      <c r="S74" s="253"/>
    </row>
    <row r="75" spans="1:19" s="6" customFormat="1" ht="20.45" customHeight="1">
      <c r="A75" s="642"/>
      <c r="B75" s="828" t="s">
        <v>327</v>
      </c>
      <c r="C75" s="1215">
        <v>483346</v>
      </c>
      <c r="D75" s="1215">
        <v>820.90099999999995</v>
      </c>
      <c r="E75" s="2045">
        <v>170.68700000000001</v>
      </c>
      <c r="F75" s="1215">
        <v>0</v>
      </c>
      <c r="G75" s="204">
        <f t="shared" si="7"/>
        <v>5436.2668088698356</v>
      </c>
      <c r="H75" s="204">
        <f t="shared" si="7"/>
        <v>10651.318490292982</v>
      </c>
      <c r="I75" s="204">
        <f t="shared" si="8"/>
        <v>8707.0778676759201</v>
      </c>
      <c r="J75" s="204">
        <v>0</v>
      </c>
      <c r="K75" s="204">
        <v>2627597.8169999998</v>
      </c>
      <c r="L75" s="204">
        <v>8743.6779999999999</v>
      </c>
      <c r="M75" s="1091">
        <v>1486.1849999999999</v>
      </c>
      <c r="N75" s="204">
        <v>0</v>
      </c>
      <c r="O75" s="1091">
        <f t="shared" si="9"/>
        <v>2637827.6799999997</v>
      </c>
      <c r="P75" s="649" t="s">
        <v>2628</v>
      </c>
      <c r="Q75" s="648"/>
      <c r="R75" s="253"/>
      <c r="S75" s="253"/>
    </row>
    <row r="76" spans="1:19" s="6" customFormat="1" ht="20.45" customHeight="1">
      <c r="A76" s="642"/>
      <c r="B76" s="828" t="s">
        <v>328</v>
      </c>
      <c r="C76" s="1215">
        <v>800177</v>
      </c>
      <c r="D76" s="1215">
        <v>631.08000000000004</v>
      </c>
      <c r="E76" s="2045">
        <v>159.148</v>
      </c>
      <c r="F76" s="1215">
        <v>0</v>
      </c>
      <c r="G76" s="204">
        <f t="shared" si="7"/>
        <v>5442.4890705431417</v>
      </c>
      <c r="H76" s="204">
        <f t="shared" si="7"/>
        <v>10651.581415985294</v>
      </c>
      <c r="I76" s="204">
        <f t="shared" si="8"/>
        <v>8702.9683062306776</v>
      </c>
      <c r="J76" s="204">
        <v>0</v>
      </c>
      <c r="K76" s="204">
        <v>4354954.5769999996</v>
      </c>
      <c r="L76" s="204">
        <v>6722</v>
      </c>
      <c r="M76" s="1091">
        <v>1385.06</v>
      </c>
      <c r="N76" s="204">
        <v>0</v>
      </c>
      <c r="O76" s="1091">
        <f t="shared" si="9"/>
        <v>4363061.6369999992</v>
      </c>
      <c r="P76" s="649" t="s">
        <v>329</v>
      </c>
      <c r="Q76" s="648"/>
      <c r="R76" s="253"/>
      <c r="S76" s="253"/>
    </row>
    <row r="77" spans="1:19" s="6" customFormat="1" ht="20.45" customHeight="1">
      <c r="A77" s="642"/>
      <c r="B77" s="1989" t="s">
        <v>2954</v>
      </c>
      <c r="C77" s="849">
        <f>SUM(C9:C32)+SUM(C39:C65)+SUM(C72:C76)</f>
        <v>89374080</v>
      </c>
      <c r="D77" s="849">
        <f t="shared" ref="D77:E77" si="10">SUM(D9:D32)+SUM(D39:D65)+SUM(D72:D76)</f>
        <v>1910.7089999999998</v>
      </c>
      <c r="E77" s="849">
        <f t="shared" si="10"/>
        <v>50900.628000000004</v>
      </c>
      <c r="F77" s="2052">
        <v>0</v>
      </c>
      <c r="G77" s="2053">
        <f t="shared" si="7"/>
        <v>5373.1702953697531</v>
      </c>
      <c r="H77" s="2053">
        <f t="shared" si="7"/>
        <v>10241.924856165959</v>
      </c>
      <c r="I77" s="2053">
        <f t="shared" si="8"/>
        <v>9096.8379800736438</v>
      </c>
      <c r="J77" s="2053">
        <v>0</v>
      </c>
      <c r="K77" s="2052">
        <f>SUM(K9:K32)+SUM(K39:K65)+SUM(K72:K76)</f>
        <v>480222151.83200002</v>
      </c>
      <c r="L77" s="849">
        <f t="shared" ref="L77" si="11">SUM(L9:L32)+SUM(L39:L65)+SUM(L72:L76)</f>
        <v>19569.338</v>
      </c>
      <c r="M77" s="849">
        <f t="shared" ref="M77" si="12">SUM(M9:M32)+SUM(M39:M65)+SUM(M72:M76)</f>
        <v>463034.766</v>
      </c>
      <c r="N77" s="849">
        <v>0</v>
      </c>
      <c r="O77" s="849">
        <f>SUM(K77:N77)</f>
        <v>480704755.93599999</v>
      </c>
      <c r="P77" s="2054" t="s">
        <v>2955</v>
      </c>
      <c r="Q77" s="656"/>
      <c r="R77" s="253"/>
      <c r="S77" s="253"/>
    </row>
    <row r="78" spans="1:19" s="6" customFormat="1" ht="20.45" customHeight="1">
      <c r="A78" s="657"/>
      <c r="B78" s="2055" t="s">
        <v>2956</v>
      </c>
      <c r="C78" s="826">
        <f>C77+C8</f>
        <v>90540880</v>
      </c>
      <c r="D78" s="826">
        <f t="shared" ref="D78:F78" si="13">D77+D8</f>
        <v>1910.7089999999998</v>
      </c>
      <c r="E78" s="826">
        <f t="shared" si="13"/>
        <v>53864.932000000001</v>
      </c>
      <c r="F78" s="826">
        <f t="shared" si="13"/>
        <v>0</v>
      </c>
      <c r="G78" s="826">
        <f t="shared" si="7"/>
        <v>5372.1626475797457</v>
      </c>
      <c r="H78" s="826">
        <f t="shared" si="7"/>
        <v>10241.924856165959</v>
      </c>
      <c r="I78" s="826">
        <f t="shared" si="8"/>
        <v>9077.060451872474</v>
      </c>
      <c r="J78" s="826">
        <v>0</v>
      </c>
      <c r="K78" s="826">
        <f>K77+K8</f>
        <v>486400333.61500001</v>
      </c>
      <c r="L78" s="826">
        <f t="shared" ref="L78:N78" si="14">L77+L8</f>
        <v>19569.338</v>
      </c>
      <c r="M78" s="826">
        <f t="shared" si="14"/>
        <v>488935.24400000001</v>
      </c>
      <c r="N78" s="826">
        <f t="shared" si="14"/>
        <v>0</v>
      </c>
      <c r="O78" s="826">
        <f>O77+O8</f>
        <v>486908838.19699997</v>
      </c>
      <c r="P78" s="831" t="s">
        <v>2957</v>
      </c>
      <c r="Q78" s="658"/>
      <c r="R78" s="253"/>
      <c r="S78" s="253"/>
    </row>
    <row r="79" spans="1:19" ht="20.45" customHeight="1">
      <c r="A79" s="659"/>
      <c r="B79" s="1994" t="s">
        <v>343</v>
      </c>
      <c r="C79" s="36">
        <v>0</v>
      </c>
      <c r="D79" s="36">
        <v>4895.6180000000004</v>
      </c>
      <c r="E79" s="1840">
        <v>189.87299999999999</v>
      </c>
      <c r="F79" s="36">
        <v>0</v>
      </c>
      <c r="G79" s="204">
        <v>0</v>
      </c>
      <c r="H79" s="204">
        <f t="shared" si="7"/>
        <v>9826.1343103158779</v>
      </c>
      <c r="I79" s="204">
        <f t="shared" si="8"/>
        <v>8693.1791249940743</v>
      </c>
      <c r="J79" s="204">
        <v>0</v>
      </c>
      <c r="K79" s="36">
        <v>0</v>
      </c>
      <c r="L79" s="36">
        <v>48105</v>
      </c>
      <c r="M79" s="1840">
        <v>1650.6</v>
      </c>
      <c r="N79" s="36">
        <v>0</v>
      </c>
      <c r="O79" s="1840">
        <v>49755.6</v>
      </c>
      <c r="P79" s="375" t="s">
        <v>2958</v>
      </c>
      <c r="Q79" s="648"/>
    </row>
    <row r="80" spans="1:19" ht="20.45" customHeight="1">
      <c r="A80" s="659"/>
      <c r="B80" s="1994" t="s">
        <v>345</v>
      </c>
      <c r="C80" s="36">
        <v>0</v>
      </c>
      <c r="D80" s="36">
        <v>140166.68</v>
      </c>
      <c r="E80" s="1840">
        <v>137.84899999999999</v>
      </c>
      <c r="F80" s="36">
        <v>0</v>
      </c>
      <c r="G80" s="204">
        <v>0</v>
      </c>
      <c r="H80" s="204">
        <f t="shared" si="7"/>
        <v>10112.154329402681</v>
      </c>
      <c r="I80" s="204">
        <f t="shared" si="8"/>
        <v>8689.9433438037286</v>
      </c>
      <c r="J80" s="204">
        <v>0</v>
      </c>
      <c r="K80" s="36">
        <v>0</v>
      </c>
      <c r="L80" s="36">
        <v>1417387.1</v>
      </c>
      <c r="M80" s="1840">
        <v>1197.9000000000001</v>
      </c>
      <c r="N80" s="36">
        <v>0</v>
      </c>
      <c r="O80" s="1840">
        <v>1418585</v>
      </c>
      <c r="P80" s="375" t="s">
        <v>2959</v>
      </c>
      <c r="Q80" s="648"/>
    </row>
    <row r="81" spans="1:17" ht="20.45" customHeight="1">
      <c r="A81" s="659"/>
      <c r="B81" s="828" t="s">
        <v>349</v>
      </c>
      <c r="C81" s="1215">
        <v>0</v>
      </c>
      <c r="D81" s="1215">
        <v>178879.36799999999</v>
      </c>
      <c r="E81" s="2045">
        <v>0</v>
      </c>
      <c r="F81" s="1215">
        <v>0</v>
      </c>
      <c r="G81" s="204">
        <v>0</v>
      </c>
      <c r="H81" s="204">
        <f t="shared" si="7"/>
        <v>10042.374322342195</v>
      </c>
      <c r="I81" s="204">
        <v>0</v>
      </c>
      <c r="J81" s="204">
        <v>0</v>
      </c>
      <c r="K81" s="204">
        <v>0</v>
      </c>
      <c r="L81" s="204">
        <v>1796373.5719999999</v>
      </c>
      <c r="M81" s="204">
        <v>0</v>
      </c>
      <c r="N81" s="204">
        <v>0</v>
      </c>
      <c r="O81" s="1091">
        <v>1796373.5719999999</v>
      </c>
      <c r="P81" s="649" t="s">
        <v>2960</v>
      </c>
      <c r="Q81" s="648"/>
    </row>
    <row r="82" spans="1:17" ht="20.45" customHeight="1">
      <c r="A82" s="659"/>
      <c r="B82" s="828" t="s">
        <v>351</v>
      </c>
      <c r="C82" s="1215">
        <v>0</v>
      </c>
      <c r="D82" s="1215">
        <v>175577.77799999999</v>
      </c>
      <c r="E82" s="2045">
        <v>0</v>
      </c>
      <c r="F82" s="1215">
        <v>0</v>
      </c>
      <c r="G82" s="204">
        <v>0</v>
      </c>
      <c r="H82" s="204">
        <f t="shared" si="7"/>
        <v>10036.036764288019</v>
      </c>
      <c r="I82" s="204">
        <v>0</v>
      </c>
      <c r="J82" s="204">
        <v>0</v>
      </c>
      <c r="K82" s="204">
        <v>0</v>
      </c>
      <c r="L82" s="204">
        <v>1762105.0349999999</v>
      </c>
      <c r="M82" s="204">
        <v>0</v>
      </c>
      <c r="N82" s="204">
        <v>0</v>
      </c>
      <c r="O82" s="1091">
        <v>1762105.0349999999</v>
      </c>
      <c r="P82" s="649" t="s">
        <v>2961</v>
      </c>
      <c r="Q82" s="648"/>
    </row>
    <row r="83" spans="1:17" ht="20.45" customHeight="1">
      <c r="A83" s="659"/>
      <c r="B83" s="828" t="s">
        <v>353</v>
      </c>
      <c r="C83" s="1215">
        <v>0</v>
      </c>
      <c r="D83" s="1215">
        <v>88535.921000000002</v>
      </c>
      <c r="E83" s="2045">
        <v>0</v>
      </c>
      <c r="F83" s="1215">
        <v>0</v>
      </c>
      <c r="G83" s="204">
        <v>0</v>
      </c>
      <c r="H83" s="204">
        <f t="shared" si="7"/>
        <v>10069.020347119898</v>
      </c>
      <c r="I83" s="204">
        <v>0</v>
      </c>
      <c r="J83" s="204">
        <v>0</v>
      </c>
      <c r="K83" s="204">
        <v>0</v>
      </c>
      <c r="L83" s="204">
        <v>891469.99</v>
      </c>
      <c r="M83" s="204">
        <v>0</v>
      </c>
      <c r="N83" s="204">
        <v>0</v>
      </c>
      <c r="O83" s="1091">
        <v>891469.99</v>
      </c>
      <c r="P83" s="649" t="s">
        <v>2962</v>
      </c>
      <c r="Q83" s="648"/>
    </row>
    <row r="84" spans="1:17" ht="20.45" customHeight="1">
      <c r="A84" s="659"/>
      <c r="B84" s="828" t="s">
        <v>2963</v>
      </c>
      <c r="C84" s="1215">
        <v>0</v>
      </c>
      <c r="D84" s="1215">
        <v>67873.664999999994</v>
      </c>
      <c r="E84" s="2045">
        <v>85.656999999999996</v>
      </c>
      <c r="F84" s="1215">
        <v>0</v>
      </c>
      <c r="G84" s="204">
        <v>0</v>
      </c>
      <c r="H84" s="204">
        <f t="shared" si="7"/>
        <v>9910.7363658644335</v>
      </c>
      <c r="I84" s="204">
        <f t="shared" si="8"/>
        <v>8942.643333294418</v>
      </c>
      <c r="J84" s="204">
        <v>0</v>
      </c>
      <c r="K84" s="204">
        <v>0</v>
      </c>
      <c r="L84" s="204">
        <v>672678</v>
      </c>
      <c r="M84" s="204">
        <v>766</v>
      </c>
      <c r="N84" s="204">
        <v>0</v>
      </c>
      <c r="O84" s="1091">
        <v>673444</v>
      </c>
      <c r="P84" s="649" t="s">
        <v>2964</v>
      </c>
      <c r="Q84" s="648"/>
    </row>
    <row r="85" spans="1:17" ht="20.45" customHeight="1">
      <c r="A85" s="659"/>
      <c r="B85" s="828" t="s">
        <v>2965</v>
      </c>
      <c r="C85" s="204">
        <v>0</v>
      </c>
      <c r="D85" s="204">
        <v>27355.809000000001</v>
      </c>
      <c r="E85" s="1091">
        <v>66.263000000000005</v>
      </c>
      <c r="F85" s="204">
        <v>0</v>
      </c>
      <c r="G85" s="204">
        <v>0</v>
      </c>
      <c r="H85" s="204">
        <f t="shared" si="7"/>
        <v>9950.2814923148489</v>
      </c>
      <c r="I85" s="204">
        <f t="shared" si="8"/>
        <v>7847.5167137014623</v>
      </c>
      <c r="J85" s="204">
        <v>0</v>
      </c>
      <c r="K85" s="204">
        <v>0</v>
      </c>
      <c r="L85" s="204">
        <v>272198</v>
      </c>
      <c r="M85" s="1091">
        <v>520</v>
      </c>
      <c r="N85" s="204">
        <v>0</v>
      </c>
      <c r="O85" s="1091">
        <v>272718</v>
      </c>
      <c r="P85" s="649" t="s">
        <v>2966</v>
      </c>
      <c r="Q85" s="648"/>
    </row>
    <row r="86" spans="1:17" ht="20.45" customHeight="1">
      <c r="A86" s="659"/>
      <c r="B86" s="828" t="s">
        <v>363</v>
      </c>
      <c r="C86" s="204">
        <v>0</v>
      </c>
      <c r="D86" s="204">
        <v>42519.807999999997</v>
      </c>
      <c r="E86" s="1091">
        <v>14.635</v>
      </c>
      <c r="F86" s="204">
        <v>2334.7190000000001</v>
      </c>
      <c r="G86" s="204">
        <v>0</v>
      </c>
      <c r="H86" s="204">
        <f t="shared" si="7"/>
        <v>10043.263765443156</v>
      </c>
      <c r="I86" s="204">
        <f t="shared" si="8"/>
        <v>9474.7523061154789</v>
      </c>
      <c r="J86" s="204">
        <f t="shared" si="8"/>
        <v>12951.066059769932</v>
      </c>
      <c r="K86" s="204">
        <v>0</v>
      </c>
      <c r="L86" s="204">
        <v>427037.647</v>
      </c>
      <c r="M86" s="204">
        <v>138.66300000000001</v>
      </c>
      <c r="N86" s="204">
        <v>30237.1</v>
      </c>
      <c r="O86" s="1091">
        <v>457413.41</v>
      </c>
      <c r="P86" s="649" t="s">
        <v>624</v>
      </c>
      <c r="Q86" s="648"/>
    </row>
    <row r="87" spans="1:17" ht="20.45" customHeight="1">
      <c r="A87" s="659"/>
      <c r="B87" s="828" t="s">
        <v>364</v>
      </c>
      <c r="C87" s="204">
        <v>0</v>
      </c>
      <c r="D87" s="204">
        <v>79950.248000000007</v>
      </c>
      <c r="E87" s="1091">
        <v>28.292000000000002</v>
      </c>
      <c r="F87" s="204">
        <v>4034.0680000000002</v>
      </c>
      <c r="G87" s="204">
        <v>0</v>
      </c>
      <c r="H87" s="204">
        <f t="shared" si="7"/>
        <v>10053.950726957093</v>
      </c>
      <c r="I87" s="204">
        <f t="shared" si="8"/>
        <v>9460.0947264244296</v>
      </c>
      <c r="J87" s="204">
        <f t="shared" si="8"/>
        <v>13021.840236703993</v>
      </c>
      <c r="K87" s="204">
        <v>0</v>
      </c>
      <c r="L87" s="204">
        <v>803815.85400000005</v>
      </c>
      <c r="M87" s="204">
        <v>267.64499999999998</v>
      </c>
      <c r="N87" s="204">
        <v>52530.989000000001</v>
      </c>
      <c r="O87" s="1091">
        <v>856614.48800000013</v>
      </c>
      <c r="P87" s="649" t="s">
        <v>365</v>
      </c>
      <c r="Q87" s="648"/>
    </row>
    <row r="88" spans="1:17" ht="20.45" customHeight="1">
      <c r="A88" s="659"/>
      <c r="B88" s="828" t="s">
        <v>366</v>
      </c>
      <c r="C88" s="204">
        <v>0</v>
      </c>
      <c r="D88" s="204">
        <v>85931.870999999999</v>
      </c>
      <c r="E88" s="1091">
        <v>24.44</v>
      </c>
      <c r="F88" s="204">
        <v>3631.87</v>
      </c>
      <c r="G88" s="204">
        <v>0</v>
      </c>
      <c r="H88" s="204">
        <f t="shared" ref="H88:J97" si="15">L88/D88*1000</f>
        <v>10038.153015427768</v>
      </c>
      <c r="I88" s="204">
        <f t="shared" si="15"/>
        <v>9710.2291325695587</v>
      </c>
      <c r="J88" s="204">
        <f t="shared" si="15"/>
        <v>13063.16415510467</v>
      </c>
      <c r="K88" s="204">
        <v>0</v>
      </c>
      <c r="L88" s="204">
        <v>862597.27</v>
      </c>
      <c r="M88" s="1091">
        <v>237.31800000000001</v>
      </c>
      <c r="N88" s="204">
        <v>47443.714</v>
      </c>
      <c r="O88" s="1091">
        <v>910278.30200000003</v>
      </c>
      <c r="P88" s="649" t="s">
        <v>367</v>
      </c>
      <c r="Q88" s="648"/>
    </row>
    <row r="89" spans="1:17" ht="20.45" customHeight="1">
      <c r="A89" s="659"/>
      <c r="B89" s="828" t="s">
        <v>368</v>
      </c>
      <c r="C89" s="204">
        <v>0</v>
      </c>
      <c r="D89" s="204">
        <v>69614.62</v>
      </c>
      <c r="E89" s="1091">
        <v>90.006</v>
      </c>
      <c r="F89" s="204">
        <v>1489.5329999999999</v>
      </c>
      <c r="G89" s="204">
        <v>0</v>
      </c>
      <c r="H89" s="204">
        <f t="shared" si="15"/>
        <v>10030.632645843647</v>
      </c>
      <c r="I89" s="204">
        <f t="shared" si="15"/>
        <v>9818.6898651201027</v>
      </c>
      <c r="J89" s="204">
        <f t="shared" si="15"/>
        <v>13048.965011181359</v>
      </c>
      <c r="K89" s="204">
        <v>0</v>
      </c>
      <c r="L89" s="204">
        <v>698278.68</v>
      </c>
      <c r="M89" s="204">
        <v>883.74099999999999</v>
      </c>
      <c r="N89" s="204">
        <v>19436.864000000001</v>
      </c>
      <c r="O89" s="1091">
        <v>718599.28500000015</v>
      </c>
      <c r="P89" s="649" t="s">
        <v>369</v>
      </c>
      <c r="Q89" s="648"/>
    </row>
    <row r="90" spans="1:17" ht="20.45" customHeight="1">
      <c r="A90" s="660"/>
      <c r="B90" s="2055" t="s">
        <v>2967</v>
      </c>
      <c r="C90" s="826">
        <f>SUM(C79:C89)</f>
        <v>0</v>
      </c>
      <c r="D90" s="826">
        <f t="shared" ref="D90:F90" si="16">SUM(D79:D89)</f>
        <v>961301.38600000006</v>
      </c>
      <c r="E90" s="826">
        <f t="shared" si="16"/>
        <v>637.01499999999999</v>
      </c>
      <c r="F90" s="826">
        <f t="shared" si="16"/>
        <v>11490.189999999999</v>
      </c>
      <c r="G90" s="826">
        <v>0</v>
      </c>
      <c r="H90" s="826">
        <f t="shared" si="15"/>
        <v>10040.603590682849</v>
      </c>
      <c r="I90" s="826">
        <f t="shared" si="15"/>
        <v>8888.1219437532891</v>
      </c>
      <c r="J90" s="826">
        <f t="shared" si="15"/>
        <v>13024.037635583052</v>
      </c>
      <c r="K90" s="826">
        <f t="shared" ref="K90:N90" si="17">SUM(K79:K89)</f>
        <v>0</v>
      </c>
      <c r="L90" s="826">
        <f t="shared" si="17"/>
        <v>9652046.148</v>
      </c>
      <c r="M90" s="826">
        <f t="shared" si="17"/>
        <v>5661.8670000000011</v>
      </c>
      <c r="N90" s="826">
        <f t="shared" si="17"/>
        <v>149648.66700000002</v>
      </c>
      <c r="O90" s="826">
        <f>SUM(K90:N90)</f>
        <v>9807356.682</v>
      </c>
      <c r="P90" s="2056" t="s">
        <v>2968</v>
      </c>
      <c r="Q90" s="661"/>
    </row>
    <row r="91" spans="1:17" ht="20.45" customHeight="1">
      <c r="A91" s="660"/>
      <c r="B91" s="1915" t="s">
        <v>2969</v>
      </c>
      <c r="C91" s="2057">
        <v>0</v>
      </c>
      <c r="D91" s="2057">
        <v>0</v>
      </c>
      <c r="E91" s="826">
        <v>0</v>
      </c>
      <c r="F91" s="826">
        <v>0</v>
      </c>
      <c r="G91" s="826">
        <v>0</v>
      </c>
      <c r="H91" s="826">
        <v>0</v>
      </c>
      <c r="I91" s="826">
        <v>0</v>
      </c>
      <c r="J91" s="826">
        <v>0</v>
      </c>
      <c r="K91" s="826">
        <v>0</v>
      </c>
      <c r="L91" s="826">
        <v>0</v>
      </c>
      <c r="M91" s="826">
        <v>0</v>
      </c>
      <c r="N91" s="826">
        <v>0</v>
      </c>
      <c r="O91" s="826">
        <v>0</v>
      </c>
      <c r="P91" s="2056" t="s">
        <v>2970</v>
      </c>
      <c r="Q91" s="662"/>
    </row>
    <row r="92" spans="1:17" s="663" customFormat="1" ht="20.45" customHeight="1">
      <c r="A92" s="660"/>
      <c r="B92" s="1915" t="s">
        <v>2971</v>
      </c>
      <c r="C92" s="2057">
        <f>C91+C90+C78</f>
        <v>90540880</v>
      </c>
      <c r="D92" s="2057">
        <f t="shared" ref="D92:F92" si="18">D91+D90+D78</f>
        <v>963212.09500000009</v>
      </c>
      <c r="E92" s="2057">
        <f t="shared" si="18"/>
        <v>54501.947</v>
      </c>
      <c r="F92" s="2057">
        <f t="shared" si="18"/>
        <v>11490.189999999999</v>
      </c>
      <c r="G92" s="826">
        <f t="shared" ref="G92" si="19">K92/C92*1000</f>
        <v>5372.1626475797457</v>
      </c>
      <c r="H92" s="826">
        <f t="shared" si="15"/>
        <v>10041.002948576968</v>
      </c>
      <c r="I92" s="826">
        <f t="shared" si="15"/>
        <v>9074.8521516121255</v>
      </c>
      <c r="J92" s="826">
        <f t="shared" si="15"/>
        <v>13024.037635583052</v>
      </c>
      <c r="K92" s="2057">
        <f t="shared" ref="K92:O92" si="20">K91+K90+K78</f>
        <v>486400333.61500001</v>
      </c>
      <c r="L92" s="2057">
        <f t="shared" si="20"/>
        <v>9671615.4859999996</v>
      </c>
      <c r="M92" s="2057">
        <f t="shared" si="20"/>
        <v>494597.11100000003</v>
      </c>
      <c r="N92" s="2057">
        <f t="shared" si="20"/>
        <v>149648.66700000002</v>
      </c>
      <c r="O92" s="2057">
        <f t="shared" si="20"/>
        <v>496716194.87899995</v>
      </c>
      <c r="P92" s="2056" t="s">
        <v>2972</v>
      </c>
      <c r="Q92" s="662"/>
    </row>
    <row r="93" spans="1:17" ht="20.45" customHeight="1">
      <c r="A93" s="659"/>
      <c r="B93" s="2058" t="s">
        <v>2973</v>
      </c>
      <c r="C93" s="2059">
        <v>0</v>
      </c>
      <c r="D93" s="2059">
        <v>0</v>
      </c>
      <c r="E93" s="2060">
        <v>0</v>
      </c>
      <c r="F93" s="2060">
        <v>350144.19199999998</v>
      </c>
      <c r="G93" s="204">
        <v>0</v>
      </c>
      <c r="H93" s="204">
        <v>0</v>
      </c>
      <c r="I93" s="204">
        <v>0</v>
      </c>
      <c r="J93" s="204">
        <f t="shared" si="15"/>
        <v>13114.905595806656</v>
      </c>
      <c r="K93" s="1121">
        <v>0</v>
      </c>
      <c r="L93" s="1121">
        <v>0</v>
      </c>
      <c r="M93" s="2060">
        <v>0</v>
      </c>
      <c r="N93" s="1121">
        <v>4592108.023</v>
      </c>
      <c r="O93" s="1094">
        <v>4592108.023</v>
      </c>
      <c r="P93" s="2061" t="s">
        <v>625</v>
      </c>
      <c r="Q93" s="664"/>
    </row>
    <row r="94" spans="1:17" ht="20.45" customHeight="1">
      <c r="A94" s="659"/>
      <c r="B94" s="375" t="s">
        <v>2974</v>
      </c>
      <c r="C94" s="2062">
        <v>0</v>
      </c>
      <c r="D94" s="2062">
        <v>0</v>
      </c>
      <c r="E94" s="816">
        <v>0</v>
      </c>
      <c r="F94" s="816">
        <v>184619.06900000002</v>
      </c>
      <c r="G94" s="204">
        <v>0</v>
      </c>
      <c r="H94" s="204">
        <v>0</v>
      </c>
      <c r="I94" s="204">
        <v>0</v>
      </c>
      <c r="J94" s="204">
        <f t="shared" si="15"/>
        <v>12477.286406422079</v>
      </c>
      <c r="K94" s="204">
        <v>0</v>
      </c>
      <c r="L94" s="204">
        <v>0</v>
      </c>
      <c r="M94" s="816">
        <v>0</v>
      </c>
      <c r="N94" s="204">
        <v>2303545</v>
      </c>
      <c r="O94" s="1091">
        <v>2303545</v>
      </c>
      <c r="P94" s="649" t="s">
        <v>2975</v>
      </c>
      <c r="Q94" s="665"/>
    </row>
    <row r="95" spans="1:17" ht="20.45" customHeight="1">
      <c r="A95" s="659"/>
      <c r="B95" s="375" t="s">
        <v>2976</v>
      </c>
      <c r="C95" s="2062">
        <v>0</v>
      </c>
      <c r="D95" s="2062">
        <v>0</v>
      </c>
      <c r="E95" s="816">
        <v>0</v>
      </c>
      <c r="F95" s="816">
        <v>1091060.0009999999</v>
      </c>
      <c r="G95" s="204">
        <v>0</v>
      </c>
      <c r="H95" s="204">
        <v>0</v>
      </c>
      <c r="I95" s="204">
        <v>0</v>
      </c>
      <c r="J95" s="204">
        <f t="shared" si="15"/>
        <v>13094.623015146168</v>
      </c>
      <c r="K95" s="204">
        <v>0</v>
      </c>
      <c r="L95" s="204">
        <v>0</v>
      </c>
      <c r="M95" s="816">
        <v>0</v>
      </c>
      <c r="N95" s="204">
        <v>14287019.4</v>
      </c>
      <c r="O95" s="1091">
        <v>14287019.4</v>
      </c>
      <c r="P95" s="649" t="s">
        <v>2977</v>
      </c>
      <c r="Q95" s="665"/>
    </row>
    <row r="96" spans="1:17" ht="20.45" customHeight="1">
      <c r="A96" s="659"/>
      <c r="B96" s="375" t="s">
        <v>2978</v>
      </c>
      <c r="C96" s="2062">
        <v>0</v>
      </c>
      <c r="D96" s="2062">
        <v>0</v>
      </c>
      <c r="E96" s="816">
        <v>0</v>
      </c>
      <c r="F96" s="816">
        <v>358926.08299999998</v>
      </c>
      <c r="G96" s="204">
        <v>0</v>
      </c>
      <c r="H96" s="204">
        <v>0</v>
      </c>
      <c r="I96" s="204">
        <v>0</v>
      </c>
      <c r="J96" s="204">
        <f t="shared" si="15"/>
        <v>13087.6091833092</v>
      </c>
      <c r="K96" s="204">
        <v>0</v>
      </c>
      <c r="L96" s="204">
        <v>0</v>
      </c>
      <c r="M96" s="816">
        <v>0</v>
      </c>
      <c r="N96" s="204">
        <v>4697484.3</v>
      </c>
      <c r="O96" s="1091">
        <v>4697484.3</v>
      </c>
      <c r="P96" s="649" t="s">
        <v>2979</v>
      </c>
      <c r="Q96" s="665"/>
    </row>
    <row r="97" spans="1:19" ht="20.45" customHeight="1">
      <c r="A97" s="666"/>
      <c r="B97" s="2063" t="s">
        <v>2980</v>
      </c>
      <c r="C97" s="2064">
        <v>0</v>
      </c>
      <c r="D97" s="2064">
        <v>0</v>
      </c>
      <c r="E97" s="834">
        <v>2.8439999999999999</v>
      </c>
      <c r="F97" s="2065">
        <v>452895.96600000001</v>
      </c>
      <c r="G97" s="2066">
        <v>0</v>
      </c>
      <c r="H97" s="2066">
        <v>0</v>
      </c>
      <c r="I97" s="2066">
        <f t="shared" si="15"/>
        <v>11000</v>
      </c>
      <c r="J97" s="2066">
        <f t="shared" si="15"/>
        <v>13217.447909438873</v>
      </c>
      <c r="K97" s="2066">
        <v>0</v>
      </c>
      <c r="L97" s="2066">
        <v>0</v>
      </c>
      <c r="M97" s="834">
        <v>31.283999999999999</v>
      </c>
      <c r="N97" s="1074">
        <v>5986128.8389999997</v>
      </c>
      <c r="O97" s="2048">
        <v>5986160.1229999997</v>
      </c>
      <c r="P97" s="651" t="s">
        <v>2981</v>
      </c>
      <c r="Q97" s="667"/>
    </row>
    <row r="98" spans="1:19" ht="15.95" customHeight="1">
      <c r="A98" s="668"/>
      <c r="B98" s="375"/>
      <c r="C98" s="669"/>
      <c r="D98" s="670"/>
      <c r="E98" s="671"/>
      <c r="F98" s="671"/>
      <c r="G98" s="672"/>
      <c r="H98" s="672"/>
      <c r="I98" s="673"/>
      <c r="J98" s="672"/>
      <c r="K98" s="672"/>
      <c r="L98" s="672"/>
      <c r="M98" s="671"/>
      <c r="N98" s="672"/>
      <c r="O98" s="673"/>
      <c r="P98" s="649"/>
      <c r="Q98" s="674"/>
    </row>
    <row r="99" spans="1:19" ht="18" customHeight="1">
      <c r="A99" s="2166">
        <v>54</v>
      </c>
      <c r="B99" s="2166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2245">
        <v>55</v>
      </c>
      <c r="Q99" s="2245"/>
    </row>
    <row r="100" spans="1:19" s="6" customFormat="1" ht="24" customHeight="1">
      <c r="A100" s="150" t="s">
        <v>2982</v>
      </c>
      <c r="C100" s="594"/>
      <c r="D100" s="138"/>
      <c r="E100" s="595"/>
      <c r="F100" s="138"/>
      <c r="G100" s="595"/>
      <c r="H100" s="138"/>
      <c r="I100" s="595"/>
      <c r="J100" s="635"/>
      <c r="K100" s="308" t="s">
        <v>2483</v>
      </c>
      <c r="L100" s="138"/>
      <c r="M100" s="138"/>
      <c r="N100" s="138"/>
      <c r="O100" s="138"/>
      <c r="P100" s="138"/>
    </row>
    <row r="101" spans="1:19" s="6" customFormat="1" ht="25.5" customHeight="1">
      <c r="A101" s="2228" t="s">
        <v>2934</v>
      </c>
      <c r="B101" s="2229"/>
      <c r="C101" s="2229"/>
      <c r="D101" s="2229"/>
      <c r="E101" s="2229"/>
      <c r="F101" s="2229"/>
      <c r="G101" s="2229"/>
      <c r="H101" s="2229"/>
      <c r="I101" s="595"/>
      <c r="J101" s="595"/>
      <c r="K101" s="637"/>
      <c r="L101" s="138"/>
      <c r="M101" s="138"/>
      <c r="N101" s="138"/>
      <c r="O101" s="2230" t="s">
        <v>2935</v>
      </c>
      <c r="P101" s="2230"/>
      <c r="Q101" s="2230"/>
    </row>
    <row r="102" spans="1:19" s="6" customFormat="1" ht="27.95" customHeight="1">
      <c r="A102" s="2231" t="s">
        <v>2936</v>
      </c>
      <c r="B102" s="2248"/>
      <c r="C102" s="2235" t="s">
        <v>2937</v>
      </c>
      <c r="D102" s="2236"/>
      <c r="E102" s="2236"/>
      <c r="F102" s="2237"/>
      <c r="G102" s="2250" t="s">
        <v>2938</v>
      </c>
      <c r="H102" s="2239"/>
      <c r="I102" s="2240"/>
      <c r="J102" s="638"/>
      <c r="K102" s="2250" t="s">
        <v>2939</v>
      </c>
      <c r="L102" s="2239"/>
      <c r="M102" s="2239"/>
      <c r="N102" s="2239"/>
      <c r="O102" s="2240"/>
      <c r="P102" s="2241" t="s">
        <v>2940</v>
      </c>
      <c r="Q102" s="2242"/>
    </row>
    <row r="103" spans="1:19" s="6" customFormat="1" ht="38.25" customHeight="1">
      <c r="A103" s="2233"/>
      <c r="B103" s="2249"/>
      <c r="C103" s="639" t="s">
        <v>2941</v>
      </c>
      <c r="D103" s="639" t="s">
        <v>608</v>
      </c>
      <c r="E103" s="639" t="s">
        <v>2942</v>
      </c>
      <c r="F103" s="639" t="s">
        <v>2943</v>
      </c>
      <c r="G103" s="639" t="s">
        <v>2944</v>
      </c>
      <c r="H103" s="640" t="s">
        <v>2945</v>
      </c>
      <c r="I103" s="639" t="s">
        <v>2946</v>
      </c>
      <c r="J103" s="639" t="s">
        <v>2947</v>
      </c>
      <c r="K103" s="639" t="s">
        <v>2948</v>
      </c>
      <c r="L103" s="639" t="s">
        <v>609</v>
      </c>
      <c r="M103" s="639" t="s">
        <v>2949</v>
      </c>
      <c r="N103" s="639" t="s">
        <v>2950</v>
      </c>
      <c r="O103" s="641" t="s">
        <v>610</v>
      </c>
      <c r="P103" s="2243"/>
      <c r="Q103" s="2244"/>
      <c r="R103" s="253"/>
      <c r="S103" s="253"/>
    </row>
    <row r="104" spans="1:19" ht="21" customHeight="1">
      <c r="A104" s="659"/>
      <c r="B104" s="2067" t="s">
        <v>2983</v>
      </c>
      <c r="C104" s="2068">
        <v>0</v>
      </c>
      <c r="D104" s="812">
        <v>0</v>
      </c>
      <c r="E104" s="812">
        <v>0</v>
      </c>
      <c r="F104" s="812">
        <v>510529</v>
      </c>
      <c r="G104" s="1061">
        <v>0</v>
      </c>
      <c r="H104" s="1061">
        <v>0</v>
      </c>
      <c r="I104" s="1061">
        <v>0</v>
      </c>
      <c r="J104" s="1061">
        <f t="shared" ref="J104:J129" si="21">N104/F104*1000</f>
        <v>13087.712549140206</v>
      </c>
      <c r="K104" s="1061">
        <v>0</v>
      </c>
      <c r="L104" s="1061">
        <v>0</v>
      </c>
      <c r="M104" s="812">
        <v>0</v>
      </c>
      <c r="N104" s="1061">
        <v>6681656.7999999998</v>
      </c>
      <c r="O104" s="2051">
        <v>6681656.7999999998</v>
      </c>
      <c r="P104" s="675" t="s">
        <v>2984</v>
      </c>
      <c r="Q104" s="676"/>
    </row>
    <row r="105" spans="1:19" ht="21" customHeight="1">
      <c r="A105" s="659"/>
      <c r="B105" s="375" t="s">
        <v>2985</v>
      </c>
      <c r="C105" s="2062">
        <v>0</v>
      </c>
      <c r="D105" s="816">
        <v>0</v>
      </c>
      <c r="E105" s="816">
        <v>0</v>
      </c>
      <c r="F105" s="816">
        <v>291686</v>
      </c>
      <c r="G105" s="204">
        <v>0</v>
      </c>
      <c r="H105" s="204">
        <v>0</v>
      </c>
      <c r="I105" s="204">
        <v>0</v>
      </c>
      <c r="J105" s="204">
        <f t="shared" si="21"/>
        <v>13108.897581646015</v>
      </c>
      <c r="K105" s="204">
        <v>0</v>
      </c>
      <c r="L105" s="204">
        <v>0</v>
      </c>
      <c r="M105" s="816">
        <v>0</v>
      </c>
      <c r="N105" s="204">
        <v>3823681.9</v>
      </c>
      <c r="O105" s="1091">
        <v>3823681.9</v>
      </c>
      <c r="P105" s="649" t="s">
        <v>2986</v>
      </c>
      <c r="Q105" s="665"/>
    </row>
    <row r="106" spans="1:19" ht="21" customHeight="1">
      <c r="A106" s="659"/>
      <c r="B106" s="375" t="s">
        <v>2987</v>
      </c>
      <c r="C106" s="2062">
        <v>0</v>
      </c>
      <c r="D106" s="816">
        <v>0</v>
      </c>
      <c r="E106" s="816">
        <v>0</v>
      </c>
      <c r="F106" s="816">
        <v>176464</v>
      </c>
      <c r="G106" s="204">
        <v>0</v>
      </c>
      <c r="H106" s="204">
        <v>0</v>
      </c>
      <c r="I106" s="204">
        <v>0</v>
      </c>
      <c r="J106" s="204">
        <f t="shared" si="21"/>
        <v>13100.792229576571</v>
      </c>
      <c r="K106" s="204">
        <v>0</v>
      </c>
      <c r="L106" s="204">
        <v>0</v>
      </c>
      <c r="M106" s="816">
        <v>0</v>
      </c>
      <c r="N106" s="204">
        <v>2311818.2000000002</v>
      </c>
      <c r="O106" s="1091">
        <v>2311818.2000000002</v>
      </c>
      <c r="P106" s="649" t="s">
        <v>2988</v>
      </c>
      <c r="Q106" s="665"/>
    </row>
    <row r="107" spans="1:19" ht="21" customHeight="1">
      <c r="A107" s="659"/>
      <c r="B107" s="375" t="s">
        <v>2989</v>
      </c>
      <c r="C107" s="2062">
        <v>0</v>
      </c>
      <c r="D107" s="816">
        <v>0</v>
      </c>
      <c r="E107" s="816">
        <v>0</v>
      </c>
      <c r="F107" s="816">
        <v>1101584.327</v>
      </c>
      <c r="G107" s="204">
        <v>0</v>
      </c>
      <c r="H107" s="204">
        <v>0</v>
      </c>
      <c r="I107" s="204">
        <v>0</v>
      </c>
      <c r="J107" s="204">
        <f t="shared" si="21"/>
        <v>13016.663967115428</v>
      </c>
      <c r="K107" s="204">
        <v>0</v>
      </c>
      <c r="L107" s="204">
        <v>0</v>
      </c>
      <c r="M107" s="816">
        <v>0</v>
      </c>
      <c r="N107" s="204">
        <v>14338953.015999999</v>
      </c>
      <c r="O107" s="1091">
        <v>14338953.015999999</v>
      </c>
      <c r="P107" s="649" t="s">
        <v>2990</v>
      </c>
      <c r="Q107" s="665"/>
    </row>
    <row r="108" spans="1:19" ht="21" customHeight="1">
      <c r="A108" s="659"/>
      <c r="B108" s="375" t="s">
        <v>2991</v>
      </c>
      <c r="C108" s="2062">
        <v>0</v>
      </c>
      <c r="D108" s="816">
        <v>0</v>
      </c>
      <c r="E108" s="816">
        <v>0</v>
      </c>
      <c r="F108" s="816">
        <v>692478.06300000008</v>
      </c>
      <c r="G108" s="204">
        <v>0</v>
      </c>
      <c r="H108" s="204">
        <v>0</v>
      </c>
      <c r="I108" s="204">
        <v>0</v>
      </c>
      <c r="J108" s="204">
        <f t="shared" si="21"/>
        <v>13085.591420388431</v>
      </c>
      <c r="K108" s="204">
        <v>0</v>
      </c>
      <c r="L108" s="204">
        <v>0</v>
      </c>
      <c r="M108" s="816">
        <v>0</v>
      </c>
      <c r="N108" s="204">
        <v>9061485</v>
      </c>
      <c r="O108" s="1091">
        <v>9061485</v>
      </c>
      <c r="P108" s="649" t="s">
        <v>2992</v>
      </c>
      <c r="Q108" s="665"/>
    </row>
    <row r="109" spans="1:19" ht="21" customHeight="1">
      <c r="A109" s="659"/>
      <c r="B109" s="375" t="s">
        <v>2993</v>
      </c>
      <c r="C109" s="2062">
        <v>0</v>
      </c>
      <c r="D109" s="816">
        <v>0</v>
      </c>
      <c r="E109" s="816">
        <v>0</v>
      </c>
      <c r="F109" s="816">
        <v>235665.00700000001</v>
      </c>
      <c r="G109" s="204">
        <v>0</v>
      </c>
      <c r="H109" s="204">
        <v>0</v>
      </c>
      <c r="I109" s="204">
        <v>0</v>
      </c>
      <c r="J109" s="204">
        <f t="shared" si="21"/>
        <v>13085.680344557899</v>
      </c>
      <c r="K109" s="204">
        <v>0</v>
      </c>
      <c r="L109" s="204">
        <v>0</v>
      </c>
      <c r="M109" s="816">
        <v>0</v>
      </c>
      <c r="N109" s="204">
        <v>3083836.9499999997</v>
      </c>
      <c r="O109" s="1091">
        <v>3083836.9499999997</v>
      </c>
      <c r="P109" s="649" t="s">
        <v>2994</v>
      </c>
      <c r="Q109" s="665"/>
    </row>
    <row r="110" spans="1:19" ht="21" customHeight="1">
      <c r="A110" s="659"/>
      <c r="B110" s="375" t="s">
        <v>2995</v>
      </c>
      <c r="C110" s="2062">
        <v>0</v>
      </c>
      <c r="D110" s="816">
        <v>0</v>
      </c>
      <c r="E110" s="816">
        <v>0</v>
      </c>
      <c r="F110" s="816">
        <v>557856.35900000005</v>
      </c>
      <c r="G110" s="204">
        <v>0</v>
      </c>
      <c r="H110" s="204">
        <v>0</v>
      </c>
      <c r="I110" s="204">
        <v>0</v>
      </c>
      <c r="J110" s="204">
        <f t="shared" si="21"/>
        <v>13070.867312637372</v>
      </c>
      <c r="K110" s="204">
        <v>0</v>
      </c>
      <c r="L110" s="204">
        <v>0</v>
      </c>
      <c r="M110" s="816">
        <v>0</v>
      </c>
      <c r="N110" s="204">
        <v>7291666.4479999999</v>
      </c>
      <c r="O110" s="1091">
        <v>7291666.4479999999</v>
      </c>
      <c r="P110" s="649" t="s">
        <v>2996</v>
      </c>
      <c r="Q110" s="665"/>
    </row>
    <row r="111" spans="1:19" ht="21" customHeight="1">
      <c r="A111" s="659"/>
      <c r="B111" s="375" t="s">
        <v>2997</v>
      </c>
      <c r="C111" s="2062">
        <v>0</v>
      </c>
      <c r="D111" s="816">
        <v>0</v>
      </c>
      <c r="E111" s="816">
        <v>26796.167999999998</v>
      </c>
      <c r="F111" s="816">
        <v>0</v>
      </c>
      <c r="G111" s="204">
        <v>0</v>
      </c>
      <c r="H111" s="204">
        <v>0</v>
      </c>
      <c r="I111" s="204">
        <f t="shared" ref="I111:I129" si="22">M111/E111*1000</f>
        <v>9030.022501724874</v>
      </c>
      <c r="J111" s="204">
        <v>0</v>
      </c>
      <c r="K111" s="204">
        <v>0</v>
      </c>
      <c r="L111" s="204">
        <v>0</v>
      </c>
      <c r="M111" s="816">
        <v>241970</v>
      </c>
      <c r="N111" s="204">
        <v>0</v>
      </c>
      <c r="O111" s="1091">
        <v>241970</v>
      </c>
      <c r="P111" s="649" t="s">
        <v>2998</v>
      </c>
      <c r="Q111" s="665"/>
    </row>
    <row r="112" spans="1:19" ht="21" customHeight="1">
      <c r="A112" s="659"/>
      <c r="B112" s="375" t="s">
        <v>2999</v>
      </c>
      <c r="C112" s="2062">
        <v>0</v>
      </c>
      <c r="D112" s="816">
        <v>0</v>
      </c>
      <c r="E112" s="816">
        <v>59216.923000000003</v>
      </c>
      <c r="F112" s="816">
        <v>0</v>
      </c>
      <c r="G112" s="204">
        <v>0</v>
      </c>
      <c r="H112" s="204">
        <v>0</v>
      </c>
      <c r="I112" s="204">
        <f t="shared" si="22"/>
        <v>8755.0040382881762</v>
      </c>
      <c r="J112" s="204">
        <v>0</v>
      </c>
      <c r="K112" s="204">
        <v>0</v>
      </c>
      <c r="L112" s="204">
        <v>0</v>
      </c>
      <c r="M112" s="816">
        <v>518444.4</v>
      </c>
      <c r="N112" s="204">
        <v>0</v>
      </c>
      <c r="O112" s="1091">
        <v>518444.4</v>
      </c>
      <c r="P112" s="649" t="s">
        <v>3000</v>
      </c>
      <c r="Q112" s="665"/>
    </row>
    <row r="113" spans="1:19" ht="21" customHeight="1">
      <c r="A113" s="659"/>
      <c r="B113" s="2069" t="s">
        <v>3001</v>
      </c>
      <c r="C113" s="2070">
        <v>0</v>
      </c>
      <c r="D113" s="2070">
        <v>0</v>
      </c>
      <c r="E113" s="2070">
        <f>SUM(E93:E97)+SUM(E104:E112)</f>
        <v>86015.934999999998</v>
      </c>
      <c r="F113" s="2071">
        <f>SUM(F93:F97)+SUM(F104:F112)</f>
        <v>6003908.0669999998</v>
      </c>
      <c r="G113" s="2072">
        <v>0</v>
      </c>
      <c r="H113" s="2072">
        <v>0</v>
      </c>
      <c r="I113" s="2072">
        <f t="shared" si="22"/>
        <v>8840.7535650225745</v>
      </c>
      <c r="J113" s="2072">
        <f t="shared" si="21"/>
        <v>13068.052175423156</v>
      </c>
      <c r="K113" s="2071">
        <v>0</v>
      </c>
      <c r="L113" s="2070">
        <v>0</v>
      </c>
      <c r="M113" s="2070">
        <f>SUM(M93:M97)+SUM(M104:M112)</f>
        <v>760445.68400000001</v>
      </c>
      <c r="N113" s="2070">
        <f>SUM(N93:N97)+SUM(N104:N112)</f>
        <v>78459383.875999987</v>
      </c>
      <c r="O113" s="2070">
        <f>SUM(K113:N113)</f>
        <v>79219829.559999987</v>
      </c>
      <c r="P113" s="2246" t="s">
        <v>3002</v>
      </c>
      <c r="Q113" s="2247"/>
    </row>
    <row r="114" spans="1:19" ht="21" customHeight="1">
      <c r="A114" s="659"/>
      <c r="B114" s="1994" t="s">
        <v>3003</v>
      </c>
      <c r="C114" s="2062">
        <v>0</v>
      </c>
      <c r="D114" s="816">
        <v>0</v>
      </c>
      <c r="E114" s="816">
        <v>0</v>
      </c>
      <c r="F114" s="816">
        <v>946084.08900000004</v>
      </c>
      <c r="G114" s="204">
        <v>0</v>
      </c>
      <c r="H114" s="204">
        <v>0</v>
      </c>
      <c r="I114" s="204">
        <v>0</v>
      </c>
      <c r="J114" s="204">
        <f t="shared" si="21"/>
        <v>13429.249347623265</v>
      </c>
      <c r="K114" s="204">
        <v>0</v>
      </c>
      <c r="L114" s="204">
        <v>0</v>
      </c>
      <c r="M114" s="816">
        <v>0</v>
      </c>
      <c r="N114" s="204">
        <v>12705199.135000002</v>
      </c>
      <c r="O114" s="1091">
        <v>12705199.135000002</v>
      </c>
      <c r="P114" s="649" t="s">
        <v>3004</v>
      </c>
      <c r="Q114" s="677"/>
    </row>
    <row r="115" spans="1:19" s="6" customFormat="1" ht="21" customHeight="1">
      <c r="A115" s="659"/>
      <c r="B115" s="1994" t="s">
        <v>3005</v>
      </c>
      <c r="C115" s="2062">
        <v>0</v>
      </c>
      <c r="D115" s="816">
        <v>0</v>
      </c>
      <c r="E115" s="816">
        <v>0</v>
      </c>
      <c r="F115" s="816">
        <v>334292.23379000003</v>
      </c>
      <c r="G115" s="204">
        <v>0</v>
      </c>
      <c r="H115" s="204">
        <v>0</v>
      </c>
      <c r="I115" s="204">
        <v>0</v>
      </c>
      <c r="J115" s="204">
        <f t="shared" si="21"/>
        <v>13105.014954526443</v>
      </c>
      <c r="K115" s="204">
        <v>0</v>
      </c>
      <c r="L115" s="204">
        <v>0</v>
      </c>
      <c r="M115" s="816">
        <v>0</v>
      </c>
      <c r="N115" s="204">
        <v>4380904.7230000002</v>
      </c>
      <c r="O115" s="1091">
        <v>4380904.7230000002</v>
      </c>
      <c r="P115" s="649" t="s">
        <v>3006</v>
      </c>
      <c r="Q115" s="377"/>
      <c r="R115" s="253"/>
      <c r="S115" s="253"/>
    </row>
    <row r="116" spans="1:19" s="6" customFormat="1" ht="21" customHeight="1">
      <c r="A116" s="659"/>
      <c r="B116" s="1994" t="s">
        <v>3007</v>
      </c>
      <c r="C116" s="2062">
        <v>0</v>
      </c>
      <c r="D116" s="816">
        <v>0</v>
      </c>
      <c r="E116" s="816">
        <v>0</v>
      </c>
      <c r="F116" s="816">
        <v>1428867.2264040001</v>
      </c>
      <c r="G116" s="204">
        <v>0</v>
      </c>
      <c r="H116" s="204">
        <v>0</v>
      </c>
      <c r="I116" s="204">
        <v>0</v>
      </c>
      <c r="J116" s="204">
        <f t="shared" si="21"/>
        <v>13085.730874418812</v>
      </c>
      <c r="K116" s="204">
        <v>0</v>
      </c>
      <c r="L116" s="204">
        <v>0</v>
      </c>
      <c r="M116" s="816">
        <v>0</v>
      </c>
      <c r="N116" s="204">
        <v>18697771.98</v>
      </c>
      <c r="O116" s="1091">
        <v>18697771.98</v>
      </c>
      <c r="P116" s="649" t="s">
        <v>3008</v>
      </c>
      <c r="Q116" s="377"/>
      <c r="R116" s="253"/>
      <c r="S116" s="253"/>
    </row>
    <row r="117" spans="1:19" ht="21" customHeight="1">
      <c r="A117" s="659"/>
      <c r="B117" s="2073" t="s">
        <v>3009</v>
      </c>
      <c r="C117" s="2074">
        <v>0</v>
      </c>
      <c r="D117" s="2074">
        <v>0</v>
      </c>
      <c r="E117" s="2074">
        <v>0</v>
      </c>
      <c r="F117" s="2070">
        <f>SUM(F114:F116)</f>
        <v>2709243.5491940002</v>
      </c>
      <c r="G117" s="818">
        <v>0</v>
      </c>
      <c r="H117" s="818">
        <v>0</v>
      </c>
      <c r="I117" s="818">
        <v>0</v>
      </c>
      <c r="J117" s="818">
        <f t="shared" si="21"/>
        <v>13208.069037811569</v>
      </c>
      <c r="K117" s="2070">
        <v>0</v>
      </c>
      <c r="L117" s="2074">
        <v>0</v>
      </c>
      <c r="M117" s="2074">
        <v>0</v>
      </c>
      <c r="N117" s="2074">
        <f>SUM(N114:N116)</f>
        <v>35783875.838</v>
      </c>
      <c r="O117" s="2074">
        <f>SUM(O114:O116)</f>
        <v>35783875.838</v>
      </c>
      <c r="P117" s="2075" t="s">
        <v>3010</v>
      </c>
      <c r="Q117" s="678"/>
    </row>
    <row r="118" spans="1:19" ht="21" customHeight="1">
      <c r="A118" s="660"/>
      <c r="B118" s="2005" t="s">
        <v>3011</v>
      </c>
      <c r="C118" s="2057">
        <v>0</v>
      </c>
      <c r="D118" s="2057">
        <v>0</v>
      </c>
      <c r="E118" s="2057">
        <f>E113+E117</f>
        <v>86015.934999999998</v>
      </c>
      <c r="F118" s="2076">
        <f>F113+F117</f>
        <v>8713151.6161940005</v>
      </c>
      <c r="G118" s="826">
        <v>0</v>
      </c>
      <c r="H118" s="826">
        <v>0</v>
      </c>
      <c r="I118" s="826">
        <f t="shared" si="22"/>
        <v>8840.7535650225745</v>
      </c>
      <c r="J118" s="826">
        <f t="shared" si="21"/>
        <v>13111.588635927203</v>
      </c>
      <c r="K118" s="2057">
        <v>0</v>
      </c>
      <c r="L118" s="2057">
        <v>0</v>
      </c>
      <c r="M118" s="2057">
        <f>M113+M117</f>
        <v>760445.68400000001</v>
      </c>
      <c r="N118" s="2057">
        <f>N113+N117</f>
        <v>114243259.71399999</v>
      </c>
      <c r="O118" s="2057">
        <f>O113+O117</f>
        <v>115003705.39799999</v>
      </c>
      <c r="P118" s="2056" t="s">
        <v>3012</v>
      </c>
      <c r="Q118" s="661"/>
    </row>
    <row r="119" spans="1:19" ht="21" customHeight="1">
      <c r="A119" s="659"/>
      <c r="B119" s="1994" t="s">
        <v>628</v>
      </c>
      <c r="C119" s="2062">
        <v>0</v>
      </c>
      <c r="D119" s="816">
        <v>0</v>
      </c>
      <c r="E119" s="816">
        <v>0</v>
      </c>
      <c r="F119" s="816">
        <v>506797.01899999997</v>
      </c>
      <c r="G119" s="204">
        <v>0</v>
      </c>
      <c r="H119" s="204">
        <v>0</v>
      </c>
      <c r="I119" s="204">
        <v>0</v>
      </c>
      <c r="J119" s="204">
        <f t="shared" si="21"/>
        <v>13059.269790219505</v>
      </c>
      <c r="K119" s="816">
        <v>0</v>
      </c>
      <c r="L119" s="816">
        <v>0</v>
      </c>
      <c r="M119" s="816">
        <v>0</v>
      </c>
      <c r="N119" s="816">
        <v>6618399</v>
      </c>
      <c r="O119" s="2062">
        <v>6618399</v>
      </c>
      <c r="P119" s="375" t="s">
        <v>3013</v>
      </c>
      <c r="Q119" s="665"/>
    </row>
    <row r="120" spans="1:19" ht="21" customHeight="1">
      <c r="A120" s="659"/>
      <c r="B120" s="1994" t="s">
        <v>3014</v>
      </c>
      <c r="C120" s="2062">
        <v>0</v>
      </c>
      <c r="D120" s="816">
        <v>0</v>
      </c>
      <c r="E120" s="816">
        <v>0</v>
      </c>
      <c r="F120" s="816">
        <v>236330</v>
      </c>
      <c r="G120" s="204">
        <v>0</v>
      </c>
      <c r="H120" s="204">
        <v>0</v>
      </c>
      <c r="I120" s="204">
        <v>0</v>
      </c>
      <c r="J120" s="204">
        <f t="shared" si="21"/>
        <v>13084.851690432868</v>
      </c>
      <c r="K120" s="204">
        <v>0</v>
      </c>
      <c r="L120" s="204">
        <v>0</v>
      </c>
      <c r="M120" s="816">
        <v>0</v>
      </c>
      <c r="N120" s="204">
        <v>3092343</v>
      </c>
      <c r="O120" s="1091">
        <v>3092343</v>
      </c>
      <c r="P120" s="649" t="s">
        <v>3015</v>
      </c>
      <c r="Q120" s="377"/>
    </row>
    <row r="121" spans="1:19" ht="21" customHeight="1">
      <c r="A121" s="659"/>
      <c r="B121" s="1994" t="s">
        <v>3016</v>
      </c>
      <c r="C121" s="2062">
        <v>0</v>
      </c>
      <c r="D121" s="816">
        <v>0</v>
      </c>
      <c r="E121" s="816">
        <v>0</v>
      </c>
      <c r="F121" s="816">
        <v>422089</v>
      </c>
      <c r="G121" s="204">
        <v>0</v>
      </c>
      <c r="H121" s="204">
        <v>0</v>
      </c>
      <c r="I121" s="204">
        <v>0</v>
      </c>
      <c r="J121" s="204">
        <f t="shared" si="21"/>
        <v>12828.912859610178</v>
      </c>
      <c r="K121" s="204">
        <v>0</v>
      </c>
      <c r="L121" s="204">
        <v>0</v>
      </c>
      <c r="M121" s="816">
        <v>0</v>
      </c>
      <c r="N121" s="204">
        <v>5414943</v>
      </c>
      <c r="O121" s="1091">
        <v>5414943</v>
      </c>
      <c r="P121" s="649" t="s">
        <v>3017</v>
      </c>
      <c r="Q121" s="377"/>
    </row>
    <row r="122" spans="1:19" ht="21" customHeight="1">
      <c r="A122" s="660"/>
      <c r="B122" s="2005" t="s">
        <v>2768</v>
      </c>
      <c r="C122" s="826">
        <v>0</v>
      </c>
      <c r="D122" s="826">
        <v>0</v>
      </c>
      <c r="E122" s="826">
        <v>0</v>
      </c>
      <c r="F122" s="826">
        <f>SUM(F119:F121)</f>
        <v>1165216.0189999999</v>
      </c>
      <c r="G122" s="826">
        <v>0</v>
      </c>
      <c r="H122" s="826">
        <v>0</v>
      </c>
      <c r="I122" s="826">
        <v>0</v>
      </c>
      <c r="J122" s="826">
        <f t="shared" si="21"/>
        <v>12981.013608945244</v>
      </c>
      <c r="K122" s="826">
        <v>0</v>
      </c>
      <c r="L122" s="826">
        <v>0</v>
      </c>
      <c r="M122" s="826">
        <v>0</v>
      </c>
      <c r="N122" s="826">
        <f>SUM(N119:N121)</f>
        <v>15125685</v>
      </c>
      <c r="O122" s="826">
        <f>SUM(O119:O121)</f>
        <v>15125685</v>
      </c>
      <c r="P122" s="2056" t="s">
        <v>3018</v>
      </c>
      <c r="Q122" s="661"/>
    </row>
    <row r="123" spans="1:19" ht="21" customHeight="1">
      <c r="A123" s="659"/>
      <c r="B123" s="1994" t="s">
        <v>3019</v>
      </c>
      <c r="C123" s="816">
        <v>0</v>
      </c>
      <c r="D123" s="816">
        <v>0</v>
      </c>
      <c r="E123" s="816">
        <v>2310.701</v>
      </c>
      <c r="F123" s="816">
        <v>0</v>
      </c>
      <c r="G123" s="204">
        <v>0</v>
      </c>
      <c r="H123" s="204">
        <v>0</v>
      </c>
      <c r="I123" s="204">
        <f t="shared" si="22"/>
        <v>8954.8582875932443</v>
      </c>
      <c r="J123" s="204">
        <v>0</v>
      </c>
      <c r="K123" s="816">
        <v>0</v>
      </c>
      <c r="L123" s="816">
        <v>0</v>
      </c>
      <c r="M123" s="816">
        <v>20692</v>
      </c>
      <c r="N123" s="816">
        <v>0</v>
      </c>
      <c r="O123" s="1091">
        <f>SUM(K123:N123)</f>
        <v>20692</v>
      </c>
      <c r="P123" s="649" t="s">
        <v>3020</v>
      </c>
      <c r="Q123" s="665"/>
    </row>
    <row r="124" spans="1:19" ht="21" customHeight="1">
      <c r="A124" s="659"/>
      <c r="B124" s="649" t="s">
        <v>3021</v>
      </c>
      <c r="C124" s="816">
        <v>0</v>
      </c>
      <c r="D124" s="816">
        <v>50016.484000000004</v>
      </c>
      <c r="E124" s="2062">
        <v>0</v>
      </c>
      <c r="F124" s="816">
        <v>0</v>
      </c>
      <c r="G124" s="204">
        <v>0</v>
      </c>
      <c r="H124" s="204">
        <f t="shared" ref="H124:H129" si="23">L124/D124*1000</f>
        <v>10608.262667963625</v>
      </c>
      <c r="I124" s="204">
        <v>0</v>
      </c>
      <c r="J124" s="204">
        <v>0</v>
      </c>
      <c r="K124" s="816">
        <v>0</v>
      </c>
      <c r="L124" s="816">
        <v>530588</v>
      </c>
      <c r="M124" s="2062">
        <v>0</v>
      </c>
      <c r="N124" s="816">
        <v>0</v>
      </c>
      <c r="O124" s="1091">
        <f t="shared" ref="O124:O125" si="24">SUM(K124:N124)</f>
        <v>530588</v>
      </c>
      <c r="P124" s="649" t="s">
        <v>3022</v>
      </c>
      <c r="Q124" s="679"/>
    </row>
    <row r="125" spans="1:19" ht="21" customHeight="1">
      <c r="A125" s="659"/>
      <c r="B125" s="375" t="s">
        <v>3023</v>
      </c>
      <c r="C125" s="816">
        <v>0</v>
      </c>
      <c r="D125" s="816">
        <v>0</v>
      </c>
      <c r="E125" s="816">
        <v>72299.023000000001</v>
      </c>
      <c r="F125" s="816">
        <v>0</v>
      </c>
      <c r="G125" s="204">
        <v>0</v>
      </c>
      <c r="H125" s="204">
        <v>0</v>
      </c>
      <c r="I125" s="204">
        <f t="shared" si="22"/>
        <v>8932.998734989822</v>
      </c>
      <c r="J125" s="204">
        <v>0</v>
      </c>
      <c r="K125" s="816">
        <v>0</v>
      </c>
      <c r="L125" s="816">
        <v>0</v>
      </c>
      <c r="M125" s="816">
        <v>645847.08100000001</v>
      </c>
      <c r="N125" s="816">
        <v>0</v>
      </c>
      <c r="O125" s="1091">
        <f t="shared" si="24"/>
        <v>645847.08100000001</v>
      </c>
      <c r="P125" s="2077" t="s">
        <v>3024</v>
      </c>
      <c r="Q125" s="665"/>
    </row>
    <row r="126" spans="1:19" ht="21" customHeight="1">
      <c r="A126" s="660"/>
      <c r="B126" s="2005" t="s">
        <v>2775</v>
      </c>
      <c r="C126" s="826">
        <v>0</v>
      </c>
      <c r="D126" s="826">
        <f>SUM(D123:D125)</f>
        <v>50016.484000000004</v>
      </c>
      <c r="E126" s="826">
        <f t="shared" ref="E126:O126" si="25">SUM(E123:E125)</f>
        <v>74609.724000000002</v>
      </c>
      <c r="F126" s="826">
        <f t="shared" si="25"/>
        <v>0</v>
      </c>
      <c r="G126" s="826">
        <v>0</v>
      </c>
      <c r="H126" s="826">
        <f t="shared" si="23"/>
        <v>10608.262667963625</v>
      </c>
      <c r="I126" s="826">
        <f t="shared" si="22"/>
        <v>8933.6757364227742</v>
      </c>
      <c r="J126" s="826">
        <v>0</v>
      </c>
      <c r="K126" s="826">
        <f t="shared" si="25"/>
        <v>0</v>
      </c>
      <c r="L126" s="826">
        <f t="shared" si="25"/>
        <v>530588</v>
      </c>
      <c r="M126" s="826">
        <f t="shared" si="25"/>
        <v>666539.08100000001</v>
      </c>
      <c r="N126" s="826">
        <f t="shared" si="25"/>
        <v>0</v>
      </c>
      <c r="O126" s="826">
        <f t="shared" si="25"/>
        <v>1197127.081</v>
      </c>
      <c r="P126" s="2056" t="s">
        <v>3025</v>
      </c>
      <c r="Q126" s="661"/>
    </row>
    <row r="127" spans="1:19" ht="21" customHeight="1">
      <c r="A127" s="680"/>
      <c r="B127" s="2078" t="s">
        <v>3026</v>
      </c>
      <c r="C127" s="1070">
        <f>C92+C113+C119+C126</f>
        <v>90540880</v>
      </c>
      <c r="D127" s="1070">
        <f t="shared" ref="D127:F127" si="26">D92+D113+D119+D126</f>
        <v>1013228.5790000001</v>
      </c>
      <c r="E127" s="1070">
        <f t="shared" si="26"/>
        <v>215127.60599999997</v>
      </c>
      <c r="F127" s="204">
        <f t="shared" si="26"/>
        <v>6522195.2760000005</v>
      </c>
      <c r="G127" s="204">
        <f t="shared" ref="G127:G129" si="27">K127/C127*1000</f>
        <v>5372.1626475797457</v>
      </c>
      <c r="H127" s="204">
        <f t="shared" si="23"/>
        <v>10069.004859761262</v>
      </c>
      <c r="I127" s="204">
        <f t="shared" si="22"/>
        <v>8932.2886621998678</v>
      </c>
      <c r="J127" s="204">
        <f t="shared" si="21"/>
        <v>13067.292213193154</v>
      </c>
      <c r="K127" s="204">
        <f>K92+K113+K119+K126</f>
        <v>486400333.61500001</v>
      </c>
      <c r="L127" s="1070">
        <f t="shared" ref="L127:O127" si="28">L92+L113+L119+L126</f>
        <v>10202203.486</v>
      </c>
      <c r="M127" s="1070">
        <f t="shared" si="28"/>
        <v>1921581.8759999999</v>
      </c>
      <c r="N127" s="1070">
        <f t="shared" si="28"/>
        <v>85227431.542999983</v>
      </c>
      <c r="O127" s="1070">
        <f t="shared" si="28"/>
        <v>583751550.51999986</v>
      </c>
      <c r="P127" s="2079" t="s">
        <v>3027</v>
      </c>
      <c r="Q127" s="681"/>
      <c r="R127" s="682"/>
    </row>
    <row r="128" spans="1:19" ht="21" customHeight="1">
      <c r="A128" s="683"/>
      <c r="B128" s="2080" t="s">
        <v>3028</v>
      </c>
      <c r="C128" s="2081">
        <f>C117+C120+C121</f>
        <v>0</v>
      </c>
      <c r="D128" s="2081">
        <f t="shared" ref="D128:F128" si="29">D117+D120+D121</f>
        <v>0</v>
      </c>
      <c r="E128" s="2081">
        <f t="shared" si="29"/>
        <v>0</v>
      </c>
      <c r="F128" s="2081">
        <f t="shared" si="29"/>
        <v>3367662.5491940002</v>
      </c>
      <c r="G128" s="2081">
        <v>0</v>
      </c>
      <c r="H128" s="2081">
        <v>0</v>
      </c>
      <c r="I128" s="2081">
        <v>0</v>
      </c>
      <c r="J128" s="2081">
        <f t="shared" si="21"/>
        <v>13151.900224860839</v>
      </c>
      <c r="K128" s="2081">
        <f>K117+K120+K121</f>
        <v>0</v>
      </c>
      <c r="L128" s="2081">
        <f t="shared" ref="L128:O128" si="30">L117+L120+L121</f>
        <v>0</v>
      </c>
      <c r="M128" s="2081">
        <f t="shared" si="30"/>
        <v>0</v>
      </c>
      <c r="N128" s="2081">
        <f t="shared" si="30"/>
        <v>44291161.838</v>
      </c>
      <c r="O128" s="2081">
        <f t="shared" si="30"/>
        <v>44291161.838</v>
      </c>
      <c r="P128" s="684" t="s">
        <v>3029</v>
      </c>
      <c r="Q128" s="685"/>
    </row>
    <row r="129" spans="1:17" ht="21" customHeight="1">
      <c r="A129" s="686"/>
      <c r="B129" s="2082" t="s">
        <v>3030</v>
      </c>
      <c r="C129" s="2083">
        <f>C127+C128</f>
        <v>90540880</v>
      </c>
      <c r="D129" s="2083">
        <f t="shared" ref="D129:F129" si="31">D127+D128</f>
        <v>1013228.5790000001</v>
      </c>
      <c r="E129" s="2083">
        <f t="shared" si="31"/>
        <v>215127.60599999997</v>
      </c>
      <c r="F129" s="1074">
        <f t="shared" si="31"/>
        <v>9889857.8251940012</v>
      </c>
      <c r="G129" s="1074">
        <f t="shared" si="27"/>
        <v>5372.1626475797457</v>
      </c>
      <c r="H129" s="1074">
        <f t="shared" si="23"/>
        <v>10069.004859761262</v>
      </c>
      <c r="I129" s="1074">
        <f t="shared" si="22"/>
        <v>8932.2886621998678</v>
      </c>
      <c r="J129" s="1074">
        <f t="shared" si="21"/>
        <v>13096.102660956032</v>
      </c>
      <c r="K129" s="1074">
        <f>K127+K128</f>
        <v>486400333.61500001</v>
      </c>
      <c r="L129" s="2083">
        <f t="shared" ref="L129:O129" si="32">L127+L128</f>
        <v>10202203.486</v>
      </c>
      <c r="M129" s="2083">
        <f t="shared" si="32"/>
        <v>1921581.8759999999</v>
      </c>
      <c r="N129" s="2083">
        <f t="shared" si="32"/>
        <v>129518593.38099998</v>
      </c>
      <c r="O129" s="2083">
        <f t="shared" si="32"/>
        <v>628042712.3579998</v>
      </c>
      <c r="P129" s="687" t="s">
        <v>3031</v>
      </c>
      <c r="Q129" s="688"/>
    </row>
    <row r="130" spans="1:17" ht="12.95" customHeight="1">
      <c r="A130" s="5" t="s">
        <v>3032</v>
      </c>
      <c r="J130" s="6"/>
      <c r="K130" s="630" t="s">
        <v>3033</v>
      </c>
      <c r="L130" s="136"/>
      <c r="M130" s="136"/>
      <c r="N130" s="136"/>
      <c r="O130" s="631"/>
    </row>
    <row r="131" spans="1:17" ht="9.75" customHeight="1">
      <c r="A131" s="5" t="s">
        <v>3034</v>
      </c>
      <c r="J131" s="6"/>
      <c r="N131" s="689"/>
    </row>
    <row r="132" spans="1:17" s="143" customFormat="1" ht="13.5" customHeight="1">
      <c r="A132" s="2166">
        <v>56</v>
      </c>
      <c r="B132" s="2166"/>
      <c r="P132" s="2245">
        <v>57</v>
      </c>
      <c r="Q132" s="2245"/>
    </row>
    <row r="133" spans="1:17" ht="13.5" customHeight="1">
      <c r="F133" s="682"/>
      <c r="O133" s="631"/>
    </row>
    <row r="134" spans="1:17" ht="12" customHeight="1">
      <c r="N134" s="253"/>
      <c r="O134" s="631"/>
      <c r="P134" s="4"/>
      <c r="Q134" s="4"/>
    </row>
    <row r="135" spans="1:17">
      <c r="F135" s="632"/>
      <c r="O135" s="631"/>
    </row>
    <row r="136" spans="1:17">
      <c r="O136" s="631"/>
    </row>
    <row r="137" spans="1:17">
      <c r="O137" s="631"/>
    </row>
    <row r="138" spans="1:17">
      <c r="O138" s="631"/>
    </row>
    <row r="139" spans="1:17">
      <c r="O139" s="631"/>
    </row>
    <row r="140" spans="1:17">
      <c r="O140" s="631"/>
    </row>
    <row r="141" spans="1:17">
      <c r="O141" s="631"/>
    </row>
    <row r="142" spans="1:17">
      <c r="O142" s="631"/>
    </row>
    <row r="143" spans="1:17">
      <c r="O143" s="631"/>
      <c r="P143" s="4"/>
      <c r="Q143" s="4"/>
    </row>
    <row r="145" spans="11:17">
      <c r="K145" s="690"/>
      <c r="L145" s="690"/>
      <c r="M145" s="690"/>
      <c r="N145" s="690"/>
      <c r="O145" s="690"/>
      <c r="P145" s="4"/>
      <c r="Q145" s="4"/>
    </row>
  </sheetData>
  <mergeCells count="37">
    <mergeCell ref="P113:Q113"/>
    <mergeCell ref="A132:B132"/>
    <mergeCell ref="P132:Q132"/>
    <mergeCell ref="A99:B99"/>
    <mergeCell ref="P99:Q99"/>
    <mergeCell ref="A101:H101"/>
    <mergeCell ref="O101:Q101"/>
    <mergeCell ref="A102:B103"/>
    <mergeCell ref="C102:F102"/>
    <mergeCell ref="G102:I102"/>
    <mergeCell ref="K102:O102"/>
    <mergeCell ref="P102:Q103"/>
    <mergeCell ref="A67:B67"/>
    <mergeCell ref="P67:Q67"/>
    <mergeCell ref="A69:H69"/>
    <mergeCell ref="O69:Q69"/>
    <mergeCell ref="A70:B71"/>
    <mergeCell ref="C70:F70"/>
    <mergeCell ref="G70:I70"/>
    <mergeCell ref="K70:O70"/>
    <mergeCell ref="P70:Q71"/>
    <mergeCell ref="A34:B34"/>
    <mergeCell ref="P34:Q34"/>
    <mergeCell ref="A36:H36"/>
    <mergeCell ref="O36:Q36"/>
    <mergeCell ref="A37:B38"/>
    <mergeCell ref="C37:F37"/>
    <mergeCell ref="G37:I37"/>
    <mergeCell ref="K37:O37"/>
    <mergeCell ref="P37:Q38"/>
    <mergeCell ref="A2:H2"/>
    <mergeCell ref="O2:Q2"/>
    <mergeCell ref="A3:B4"/>
    <mergeCell ref="C3:F3"/>
    <mergeCell ref="G3:I3"/>
    <mergeCell ref="K3:O3"/>
    <mergeCell ref="P3:Q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horizontalDpi="4294967293" r:id="rId1"/>
  <headerFooter alignWithMargins="0">
    <oddFooter xml:space="preserve">&amp;C&amp;10
 </oddFooter>
  </headerFooter>
  <rowBreaks count="2" manualBreakCount="2">
    <brk id="67" max="16383" man="1"/>
    <brk id="99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V42"/>
  <sheetViews>
    <sheetView view="pageBreakPreview" zoomScaleNormal="100" zoomScaleSheetLayoutView="100" workbookViewId="0">
      <pane xSplit="1" ySplit="5" topLeftCell="B12" activePane="bottomRight" state="frozen"/>
      <selection activeCell="AC34" sqref="AC34"/>
      <selection pane="topRight" activeCell="AC34" sqref="AC34"/>
      <selection pane="bottomLeft" activeCell="AC34" sqref="AC34"/>
      <selection pane="bottomRight" sqref="A1:XFD1048576"/>
    </sheetView>
  </sheetViews>
  <sheetFormatPr defaultRowHeight="13.5"/>
  <cols>
    <col min="1" max="1" width="10.125" style="6" customWidth="1"/>
    <col min="2" max="21" width="7.25" style="4" customWidth="1"/>
    <col min="22" max="22" width="10.125" style="4" customWidth="1"/>
    <col min="23" max="16384" width="9" style="4"/>
  </cols>
  <sheetData>
    <row r="1" spans="1:22" ht="31.5" customHeight="1">
      <c r="A1" s="150" t="s">
        <v>629</v>
      </c>
    </row>
    <row r="2" spans="1:22" ht="25.5" customHeight="1">
      <c r="A2" s="2229" t="s">
        <v>630</v>
      </c>
      <c r="B2" s="2229"/>
      <c r="C2" s="2229"/>
      <c r="D2" s="2229"/>
      <c r="E2" s="2229"/>
      <c r="F2" s="2229"/>
      <c r="G2" s="2229"/>
      <c r="H2" s="2229"/>
      <c r="I2" s="2229"/>
      <c r="J2" s="2229"/>
      <c r="K2" s="691"/>
      <c r="L2" s="691"/>
      <c r="M2" s="691"/>
      <c r="N2" s="691"/>
      <c r="O2" s="691"/>
      <c r="P2" s="691"/>
      <c r="Q2" s="691"/>
      <c r="R2" s="691"/>
      <c r="S2" s="691"/>
      <c r="T2" s="153"/>
      <c r="U2" s="692"/>
      <c r="V2" s="693" t="s">
        <v>631</v>
      </c>
    </row>
    <row r="3" spans="1:22" ht="18" customHeight="1">
      <c r="A3" s="2098" t="s">
        <v>632</v>
      </c>
      <c r="B3" s="2109" t="s">
        <v>633</v>
      </c>
      <c r="C3" s="2109"/>
      <c r="D3" s="2109"/>
      <c r="E3" s="2109"/>
      <c r="F3" s="2109"/>
      <c r="G3" s="2109"/>
      <c r="H3" s="2109"/>
      <c r="I3" s="2109"/>
      <c r="J3" s="2109"/>
      <c r="K3" s="2109"/>
      <c r="L3" s="2118" t="s">
        <v>634</v>
      </c>
      <c r="M3" s="2109"/>
      <c r="N3" s="2251" t="s">
        <v>635</v>
      </c>
      <c r="O3" s="2252"/>
      <c r="P3" s="2118" t="s">
        <v>636</v>
      </c>
      <c r="Q3" s="2109"/>
      <c r="R3" s="2255" t="s">
        <v>637</v>
      </c>
      <c r="S3" s="2256"/>
      <c r="T3" s="2255" t="s">
        <v>638</v>
      </c>
      <c r="U3" s="2256"/>
      <c r="V3" s="2104" t="s">
        <v>639</v>
      </c>
    </row>
    <row r="4" spans="1:22" ht="25.5" customHeight="1">
      <c r="A4" s="2099"/>
      <c r="B4" s="2116" t="s">
        <v>640</v>
      </c>
      <c r="C4" s="2113"/>
      <c r="D4" s="2116" t="s">
        <v>641</v>
      </c>
      <c r="E4" s="2113"/>
      <c r="F4" s="2260" t="s">
        <v>642</v>
      </c>
      <c r="G4" s="2257"/>
      <c r="H4" s="2260" t="s">
        <v>643</v>
      </c>
      <c r="I4" s="2257"/>
      <c r="J4" s="2260" t="s">
        <v>90</v>
      </c>
      <c r="K4" s="2257"/>
      <c r="L4" s="2113"/>
      <c r="M4" s="2113"/>
      <c r="N4" s="2253"/>
      <c r="O4" s="2254"/>
      <c r="P4" s="2113"/>
      <c r="Q4" s="2113"/>
      <c r="R4" s="2257"/>
      <c r="S4" s="2257"/>
      <c r="T4" s="2257"/>
      <c r="U4" s="2257"/>
      <c r="V4" s="2258"/>
    </row>
    <row r="5" spans="1:22" ht="25.5" customHeight="1">
      <c r="A5" s="2100"/>
      <c r="B5" s="161" t="s">
        <v>644</v>
      </c>
      <c r="C5" s="161" t="s">
        <v>645</v>
      </c>
      <c r="D5" s="161" t="s">
        <v>644</v>
      </c>
      <c r="E5" s="161" t="s">
        <v>645</v>
      </c>
      <c r="F5" s="161" t="s">
        <v>644</v>
      </c>
      <c r="G5" s="161" t="s">
        <v>645</v>
      </c>
      <c r="H5" s="161" t="s">
        <v>644</v>
      </c>
      <c r="I5" s="161" t="s">
        <v>645</v>
      </c>
      <c r="J5" s="161" t="s">
        <v>644</v>
      </c>
      <c r="K5" s="161" t="s">
        <v>645</v>
      </c>
      <c r="L5" s="161" t="s">
        <v>644</v>
      </c>
      <c r="M5" s="161" t="s">
        <v>645</v>
      </c>
      <c r="N5" s="161" t="s">
        <v>644</v>
      </c>
      <c r="O5" s="161" t="s">
        <v>645</v>
      </c>
      <c r="P5" s="161" t="s">
        <v>644</v>
      </c>
      <c r="Q5" s="161" t="s">
        <v>645</v>
      </c>
      <c r="R5" s="161" t="s">
        <v>644</v>
      </c>
      <c r="S5" s="161" t="s">
        <v>645</v>
      </c>
      <c r="T5" s="161" t="s">
        <v>644</v>
      </c>
      <c r="U5" s="161" t="s">
        <v>645</v>
      </c>
      <c r="V5" s="2259"/>
    </row>
    <row r="6" spans="1:22" ht="17.45" customHeight="1">
      <c r="A6" s="694">
        <v>1961</v>
      </c>
      <c r="B6" s="695">
        <v>22.64</v>
      </c>
      <c r="C6" s="695" t="s">
        <v>99</v>
      </c>
      <c r="D6" s="695" t="s">
        <v>99</v>
      </c>
      <c r="E6" s="695" t="s">
        <v>99</v>
      </c>
      <c r="F6" s="695" t="s">
        <v>99</v>
      </c>
      <c r="G6" s="695" t="s">
        <v>99</v>
      </c>
      <c r="H6" s="695" t="s">
        <v>99</v>
      </c>
      <c r="I6" s="695" t="s">
        <v>99</v>
      </c>
      <c r="J6" s="695">
        <v>22.64</v>
      </c>
      <c r="K6" s="695">
        <v>19.5</v>
      </c>
      <c r="L6" s="696" t="s">
        <v>99</v>
      </c>
      <c r="M6" s="696" t="s">
        <v>99</v>
      </c>
      <c r="N6" s="696" t="s">
        <v>99</v>
      </c>
      <c r="O6" s="696" t="s">
        <v>99</v>
      </c>
      <c r="P6" s="696">
        <v>22.64</v>
      </c>
      <c r="Q6" s="696">
        <v>19.5</v>
      </c>
      <c r="R6" s="696" t="s">
        <v>99</v>
      </c>
      <c r="S6" s="696" t="s">
        <v>99</v>
      </c>
      <c r="T6" s="696">
        <v>22.64</v>
      </c>
      <c r="U6" s="696">
        <v>19.5</v>
      </c>
      <c r="V6" s="176">
        <v>1961</v>
      </c>
    </row>
    <row r="7" spans="1:22" ht="17.45" customHeight="1">
      <c r="A7" s="697">
        <v>2001</v>
      </c>
      <c r="B7" s="698">
        <v>33.93</v>
      </c>
      <c r="C7" s="698">
        <v>30.37</v>
      </c>
      <c r="D7" s="698">
        <v>39.299999999999997</v>
      </c>
      <c r="E7" s="698">
        <v>37.51</v>
      </c>
      <c r="F7" s="698">
        <v>37.71</v>
      </c>
      <c r="G7" s="698">
        <v>35.64</v>
      </c>
      <c r="H7" s="698">
        <v>35.42</v>
      </c>
      <c r="I7" s="698">
        <v>33.68</v>
      </c>
      <c r="J7" s="698">
        <v>38.67</v>
      </c>
      <c r="K7" s="698">
        <v>36.729999999999997</v>
      </c>
      <c r="L7" s="699">
        <v>45.07</v>
      </c>
      <c r="M7" s="699">
        <v>44.15</v>
      </c>
      <c r="N7" s="699">
        <v>39.869999999999997</v>
      </c>
      <c r="O7" s="699">
        <v>38.33</v>
      </c>
      <c r="P7" s="699">
        <v>39.520000000000003</v>
      </c>
      <c r="Q7" s="699">
        <v>37.72</v>
      </c>
      <c r="R7" s="699">
        <v>41.01</v>
      </c>
      <c r="S7" s="699">
        <v>40.14</v>
      </c>
      <c r="T7" s="699">
        <v>39.57</v>
      </c>
      <c r="U7" s="699">
        <v>37.799999999999997</v>
      </c>
      <c r="V7" s="192">
        <v>2001</v>
      </c>
    </row>
    <row r="8" spans="1:22" ht="17.45" customHeight="1">
      <c r="A8" s="697">
        <v>2002</v>
      </c>
      <c r="B8" s="698">
        <v>34.659999999999997</v>
      </c>
      <c r="C8" s="698">
        <v>31.11</v>
      </c>
      <c r="D8" s="698">
        <v>39.299999999999997</v>
      </c>
      <c r="E8" s="698">
        <v>37.520000000000003</v>
      </c>
      <c r="F8" s="698">
        <v>37.590000000000003</v>
      </c>
      <c r="G8" s="698">
        <v>35.42</v>
      </c>
      <c r="H8" s="698">
        <v>36.1</v>
      </c>
      <c r="I8" s="698">
        <v>34.5</v>
      </c>
      <c r="J8" s="698">
        <v>38.78</v>
      </c>
      <c r="K8" s="698">
        <v>36.86</v>
      </c>
      <c r="L8" s="699">
        <v>45.56</v>
      </c>
      <c r="M8" s="699">
        <v>44.68</v>
      </c>
      <c r="N8" s="699">
        <v>40.090000000000003</v>
      </c>
      <c r="O8" s="699">
        <v>38.64</v>
      </c>
      <c r="P8" s="699">
        <v>39.869999999999997</v>
      </c>
      <c r="Q8" s="699">
        <v>38.119999999999997</v>
      </c>
      <c r="R8" s="699">
        <v>42.1</v>
      </c>
      <c r="S8" s="699">
        <v>41.33</v>
      </c>
      <c r="T8" s="699">
        <v>39.96</v>
      </c>
      <c r="U8" s="699">
        <v>38.26</v>
      </c>
      <c r="V8" s="192">
        <v>2002</v>
      </c>
    </row>
    <row r="9" spans="1:22" ht="17.45" customHeight="1">
      <c r="A9" s="697">
        <v>2003</v>
      </c>
      <c r="B9" s="698">
        <v>34.51</v>
      </c>
      <c r="C9" s="698">
        <v>30.93</v>
      </c>
      <c r="D9" s="698">
        <v>39.159999999999997</v>
      </c>
      <c r="E9" s="698">
        <v>37.4</v>
      </c>
      <c r="F9" s="698">
        <v>37.58</v>
      </c>
      <c r="G9" s="698">
        <v>35.36</v>
      </c>
      <c r="H9" s="698">
        <v>36.369999999999997</v>
      </c>
      <c r="I9" s="698">
        <v>34.67</v>
      </c>
      <c r="J9" s="698">
        <v>38.67</v>
      </c>
      <c r="K9" s="698">
        <v>36.76</v>
      </c>
      <c r="L9" s="699">
        <v>45.71</v>
      </c>
      <c r="M9" s="699">
        <v>44.8</v>
      </c>
      <c r="N9" s="699">
        <v>39.74</v>
      </c>
      <c r="O9" s="699">
        <v>38.19</v>
      </c>
      <c r="P9" s="699">
        <v>39.86</v>
      </c>
      <c r="Q9" s="699">
        <v>38.119999999999997</v>
      </c>
      <c r="R9" s="699">
        <v>41.75</v>
      </c>
      <c r="S9" s="699">
        <v>40.96</v>
      </c>
      <c r="T9" s="699">
        <v>39.94</v>
      </c>
      <c r="U9" s="699">
        <v>38.229999999999997</v>
      </c>
      <c r="V9" s="192">
        <v>2003</v>
      </c>
    </row>
    <row r="10" spans="1:22" ht="17.45" customHeight="1">
      <c r="A10" s="697">
        <v>2004</v>
      </c>
      <c r="B10" s="698">
        <v>34.74</v>
      </c>
      <c r="C10" s="698">
        <v>30.8</v>
      </c>
      <c r="D10" s="698">
        <v>39.25</v>
      </c>
      <c r="E10" s="698">
        <v>37.46</v>
      </c>
      <c r="F10" s="698">
        <v>37.4</v>
      </c>
      <c r="G10" s="698">
        <v>34.799999999999997</v>
      </c>
      <c r="H10" s="698">
        <v>36.090000000000003</v>
      </c>
      <c r="I10" s="698">
        <v>34.28</v>
      </c>
      <c r="J10" s="698">
        <v>38.82</v>
      </c>
      <c r="K10" s="698">
        <v>36.83</v>
      </c>
      <c r="L10" s="699">
        <v>47.19</v>
      </c>
      <c r="M10" s="699">
        <v>46.33</v>
      </c>
      <c r="N10" s="699">
        <v>39.11</v>
      </c>
      <c r="O10" s="699">
        <v>37.57</v>
      </c>
      <c r="P10" s="699">
        <v>40.619999999999997</v>
      </c>
      <c r="Q10" s="699">
        <v>38.880000000000003</v>
      </c>
      <c r="R10" s="699">
        <v>41.75</v>
      </c>
      <c r="S10" s="699">
        <v>40.97</v>
      </c>
      <c r="T10" s="699">
        <v>40.659999999999997</v>
      </c>
      <c r="U10" s="699">
        <v>38.96</v>
      </c>
      <c r="V10" s="192">
        <v>2004</v>
      </c>
    </row>
    <row r="11" spans="1:22" ht="17.45" customHeight="1">
      <c r="A11" s="697">
        <v>2005</v>
      </c>
      <c r="B11" s="698">
        <v>34.944573432588719</v>
      </c>
      <c r="C11" s="698">
        <v>30.889788657717826</v>
      </c>
      <c r="D11" s="698">
        <v>39.258704575578825</v>
      </c>
      <c r="E11" s="698">
        <v>37.407345715856295</v>
      </c>
      <c r="F11" s="698">
        <v>37.552591229453164</v>
      </c>
      <c r="G11" s="698">
        <v>35.224954264368947</v>
      </c>
      <c r="H11" s="698">
        <v>36.45363476577014</v>
      </c>
      <c r="I11" s="698">
        <v>34.555676457046914</v>
      </c>
      <c r="J11" s="698">
        <v>38.874564187336368</v>
      </c>
      <c r="K11" s="698">
        <v>36.878577103816276</v>
      </c>
      <c r="L11" s="699">
        <v>47.13</v>
      </c>
      <c r="M11" s="699">
        <v>46.26</v>
      </c>
      <c r="N11" s="699">
        <v>40.033858073896617</v>
      </c>
      <c r="O11" s="699">
        <v>38.185233714865412</v>
      </c>
      <c r="P11" s="699">
        <v>40.619999999999997</v>
      </c>
      <c r="Q11" s="699">
        <v>38.86</v>
      </c>
      <c r="R11" s="699">
        <v>42.440056948393696</v>
      </c>
      <c r="S11" s="699">
        <v>41.553680188285419</v>
      </c>
      <c r="T11" s="699">
        <v>40.696466062112947</v>
      </c>
      <c r="U11" s="699">
        <v>38.976431307730394</v>
      </c>
      <c r="V11" s="192">
        <v>2005</v>
      </c>
    </row>
    <row r="12" spans="1:22" ht="17.45" customHeight="1">
      <c r="A12" s="697">
        <v>2006</v>
      </c>
      <c r="B12" s="698">
        <v>34.592959174000001</v>
      </c>
      <c r="C12" s="698">
        <v>31.409531316999999</v>
      </c>
      <c r="D12" s="698">
        <v>39.308178839</v>
      </c>
      <c r="E12" s="698">
        <v>37.438381702999997</v>
      </c>
      <c r="F12" s="698">
        <v>37.440684931</v>
      </c>
      <c r="G12" s="698">
        <v>35.394178017999998</v>
      </c>
      <c r="H12" s="698">
        <v>35.472911011000001</v>
      </c>
      <c r="I12" s="698">
        <v>33.759986009999999</v>
      </c>
      <c r="J12" s="698">
        <v>38.898287742000001</v>
      </c>
      <c r="K12" s="698">
        <v>36.959179460000001</v>
      </c>
      <c r="L12" s="699">
        <v>47.52</v>
      </c>
      <c r="M12" s="699">
        <v>46.63</v>
      </c>
      <c r="N12" s="699">
        <v>40.021112786000003</v>
      </c>
      <c r="O12" s="699">
        <v>37.864398745000003</v>
      </c>
      <c r="P12" s="699">
        <v>40.825875261</v>
      </c>
      <c r="Q12" s="699">
        <v>39.110944019000002</v>
      </c>
      <c r="R12" s="699">
        <v>44</v>
      </c>
      <c r="S12" s="699">
        <v>43.334771549999999</v>
      </c>
      <c r="T12" s="699">
        <v>40.974451873</v>
      </c>
      <c r="U12" s="699">
        <v>39.296223314000002</v>
      </c>
      <c r="V12" s="192">
        <v>2006</v>
      </c>
    </row>
    <row r="13" spans="1:22" ht="17.45" customHeight="1">
      <c r="A13" s="697">
        <v>2007</v>
      </c>
      <c r="B13" s="698">
        <v>34.862039772000003</v>
      </c>
      <c r="C13" s="698">
        <v>31.639615316</v>
      </c>
      <c r="D13" s="698">
        <v>39.356580055999999</v>
      </c>
      <c r="E13" s="698">
        <v>37.489350272999999</v>
      </c>
      <c r="F13" s="698">
        <v>37.245277952999999</v>
      </c>
      <c r="G13" s="698">
        <v>35.164788598000001</v>
      </c>
      <c r="H13" s="698">
        <v>35.551129832999997</v>
      </c>
      <c r="I13" s="698">
        <v>33.907450910999998</v>
      </c>
      <c r="J13" s="698">
        <v>38.929345189999999</v>
      </c>
      <c r="K13" s="698">
        <v>36.992172060000001</v>
      </c>
      <c r="L13" s="699">
        <v>46.448017452999999</v>
      </c>
      <c r="M13" s="699">
        <v>45.474960711000001</v>
      </c>
      <c r="N13" s="699">
        <v>40.671442745999997</v>
      </c>
      <c r="O13" s="699">
        <v>38.305145705000001</v>
      </c>
      <c r="P13" s="699">
        <v>40.790182715</v>
      </c>
      <c r="Q13" s="699">
        <v>39.064276929000002</v>
      </c>
      <c r="R13" s="699">
        <v>43.010000892000001</v>
      </c>
      <c r="S13" s="699">
        <v>42.114362442000001</v>
      </c>
      <c r="T13" s="699">
        <v>40.895204485999997</v>
      </c>
      <c r="U13" s="699">
        <v>39.208579460000003</v>
      </c>
      <c r="V13" s="192">
        <v>2007</v>
      </c>
    </row>
    <row r="14" spans="1:22" ht="17.45" customHeight="1">
      <c r="A14" s="697">
        <v>2008</v>
      </c>
      <c r="B14" s="698">
        <v>35.259774937000003</v>
      </c>
      <c r="C14" s="698">
        <v>32.192693095999999</v>
      </c>
      <c r="D14" s="698">
        <v>39.448265151000001</v>
      </c>
      <c r="E14" s="698">
        <v>37.539703588000002</v>
      </c>
      <c r="F14" s="698">
        <v>36.683388585000003</v>
      </c>
      <c r="G14" s="698">
        <v>34.500506725999998</v>
      </c>
      <c r="H14" s="698">
        <v>35.399294513999997</v>
      </c>
      <c r="I14" s="698">
        <v>33.970476327</v>
      </c>
      <c r="J14" s="698">
        <v>39.104381158000002</v>
      </c>
      <c r="K14" s="698">
        <v>37.139523468999997</v>
      </c>
      <c r="L14" s="699">
        <v>46.104900018000002</v>
      </c>
      <c r="M14" s="699">
        <v>45.241344261000002</v>
      </c>
      <c r="N14" s="699">
        <v>40.388412000000002</v>
      </c>
      <c r="O14" s="699">
        <v>38.088140002999999</v>
      </c>
      <c r="P14" s="699">
        <v>40.668812838999997</v>
      </c>
      <c r="Q14" s="699">
        <v>38.925359864000001</v>
      </c>
      <c r="R14" s="699">
        <v>43.746679348000001</v>
      </c>
      <c r="S14" s="699">
        <v>42.919887340999999</v>
      </c>
      <c r="T14" s="699">
        <v>40.837052722999999</v>
      </c>
      <c r="U14" s="699">
        <v>39.143705539000003</v>
      </c>
      <c r="V14" s="192">
        <v>2008</v>
      </c>
    </row>
    <row r="15" spans="1:22" ht="17.45" customHeight="1">
      <c r="A15" s="697">
        <v>2009</v>
      </c>
      <c r="B15" s="698">
        <v>37.238762645999998</v>
      </c>
      <c r="C15" s="698">
        <v>34.067899392999998</v>
      </c>
      <c r="D15" s="698">
        <v>39.460089539999998</v>
      </c>
      <c r="E15" s="698">
        <v>37.55772357</v>
      </c>
      <c r="F15" s="698">
        <v>37.598196229999999</v>
      </c>
      <c r="G15" s="698">
        <v>35.767853017</v>
      </c>
      <c r="H15" s="698">
        <v>35.270390648000003</v>
      </c>
      <c r="I15" s="698">
        <v>33.992211670000003</v>
      </c>
      <c r="J15" s="698">
        <v>39.237726062999997</v>
      </c>
      <c r="K15" s="698">
        <v>37.292686811000003</v>
      </c>
      <c r="L15" s="699">
        <v>46.742346621999999</v>
      </c>
      <c r="M15" s="699">
        <v>45.629573422</v>
      </c>
      <c r="N15" s="699">
        <v>41.083312976999999</v>
      </c>
      <c r="O15" s="699">
        <v>38.782377244999999</v>
      </c>
      <c r="P15" s="699">
        <v>40.461729894000001</v>
      </c>
      <c r="Q15" s="699">
        <v>38.666797598000002</v>
      </c>
      <c r="R15" s="699">
        <v>42.493094222000003</v>
      </c>
      <c r="S15" s="699">
        <v>41.669258262</v>
      </c>
      <c r="T15" s="699">
        <v>40.545576548</v>
      </c>
      <c r="U15" s="699">
        <v>38.790727253</v>
      </c>
      <c r="V15" s="192">
        <v>2009</v>
      </c>
    </row>
    <row r="16" spans="1:22" ht="17.45" customHeight="1">
      <c r="A16" s="697">
        <v>2010</v>
      </c>
      <c r="B16" s="698">
        <v>34.706981456000001</v>
      </c>
      <c r="C16" s="698">
        <v>31.754122300999999</v>
      </c>
      <c r="D16" s="700">
        <v>39.329787824</v>
      </c>
      <c r="E16" s="698">
        <v>37.413793302999999</v>
      </c>
      <c r="F16" s="698">
        <v>36.403661671999998</v>
      </c>
      <c r="G16" s="698">
        <v>34.338727417000001</v>
      </c>
      <c r="H16" s="698">
        <v>35.1</v>
      </c>
      <c r="I16" s="698">
        <v>33.707854791999999</v>
      </c>
      <c r="J16" s="698">
        <v>38.909999999999997</v>
      </c>
      <c r="K16" s="698">
        <v>36.947812665999997</v>
      </c>
      <c r="L16" s="699">
        <v>46.450886906000001</v>
      </c>
      <c r="M16" s="699">
        <v>45.554440737999997</v>
      </c>
      <c r="N16" s="699">
        <v>40.577789129000003</v>
      </c>
      <c r="O16" s="699">
        <v>30.349392814000002</v>
      </c>
      <c r="P16" s="699">
        <v>40.669327825000003</v>
      </c>
      <c r="Q16" s="699">
        <v>38.9368281</v>
      </c>
      <c r="R16" s="699">
        <v>43.641906460000001</v>
      </c>
      <c r="S16" s="699">
        <v>42.725056623</v>
      </c>
      <c r="T16" s="699">
        <v>40.829879021000004</v>
      </c>
      <c r="U16" s="699">
        <v>39.141433157000002</v>
      </c>
      <c r="V16" s="192">
        <v>2010</v>
      </c>
    </row>
    <row r="17" spans="1:22" ht="17.45" customHeight="1">
      <c r="A17" s="697">
        <v>2011</v>
      </c>
      <c r="B17" s="698">
        <v>35.57961847</v>
      </c>
      <c r="C17" s="698">
        <v>32.537565925000003</v>
      </c>
      <c r="D17" s="700">
        <v>38.962669566999999</v>
      </c>
      <c r="E17" s="698">
        <v>37.038876213000002</v>
      </c>
      <c r="F17" s="698">
        <v>35.827930180000003</v>
      </c>
      <c r="G17" s="698">
        <v>33.592020693999999</v>
      </c>
      <c r="H17" s="698">
        <v>34.920436473000002</v>
      </c>
      <c r="I17" s="698">
        <v>33.547817309999999</v>
      </c>
      <c r="J17" s="698">
        <v>38.615596156000002</v>
      </c>
      <c r="K17" s="698">
        <v>36.634509141000002</v>
      </c>
      <c r="L17" s="699">
        <v>47.302456978000002</v>
      </c>
      <c r="M17" s="699">
        <v>46.404407579000001</v>
      </c>
      <c r="N17" s="699">
        <v>41.137380958999998</v>
      </c>
      <c r="O17" s="699">
        <v>39.010345622999999</v>
      </c>
      <c r="P17" s="699">
        <v>40.506011356999998</v>
      </c>
      <c r="Q17" s="699">
        <v>38.75930366</v>
      </c>
      <c r="R17" s="699">
        <v>39.432976148000002</v>
      </c>
      <c r="S17" s="699">
        <v>38.675477776999998</v>
      </c>
      <c r="T17" s="699">
        <v>40.444768556</v>
      </c>
      <c r="U17" s="699">
        <v>38.754519350999999</v>
      </c>
      <c r="V17" s="192">
        <v>2011</v>
      </c>
    </row>
    <row r="18" spans="1:22" ht="17.45" customHeight="1">
      <c r="A18" s="697">
        <v>2012</v>
      </c>
      <c r="B18" s="698">
        <v>38.553232299999998</v>
      </c>
      <c r="C18" s="698">
        <v>35.264865372000003</v>
      </c>
      <c r="D18" s="700">
        <v>38.748602499999997</v>
      </c>
      <c r="E18" s="698">
        <v>36.827603052999997</v>
      </c>
      <c r="F18" s="698">
        <v>36.267186668999997</v>
      </c>
      <c r="G18" s="698">
        <v>34.094528531999998</v>
      </c>
      <c r="H18" s="698">
        <v>36.238026789999999</v>
      </c>
      <c r="I18" s="698">
        <v>34.801108479</v>
      </c>
      <c r="J18" s="698">
        <v>38.532731157000001</v>
      </c>
      <c r="K18" s="698">
        <v>36.547952135000003</v>
      </c>
      <c r="L18" s="699">
        <v>47.732845251999997</v>
      </c>
      <c r="M18" s="699">
        <v>46.813153253000003</v>
      </c>
      <c r="N18" s="699">
        <v>41.106505026999997</v>
      </c>
      <c r="O18" s="699">
        <v>39.013836628</v>
      </c>
      <c r="P18" s="699">
        <v>40.565742769000003</v>
      </c>
      <c r="Q18" s="699">
        <v>38.815296420000003</v>
      </c>
      <c r="R18" s="699">
        <v>42.94</v>
      </c>
      <c r="S18" s="699">
        <v>42.1</v>
      </c>
      <c r="T18" s="699">
        <v>40.479999999999997</v>
      </c>
      <c r="U18" s="699">
        <v>38.86</v>
      </c>
      <c r="V18" s="192">
        <v>2012</v>
      </c>
    </row>
    <row r="19" spans="1:22" ht="17.45" customHeight="1">
      <c r="A19" s="697">
        <v>2013</v>
      </c>
      <c r="B19" s="698">
        <v>34.932778071000001</v>
      </c>
      <c r="C19" s="698">
        <v>31.970230496999999</v>
      </c>
      <c r="D19" s="698">
        <v>38.644205004</v>
      </c>
      <c r="E19" s="698">
        <v>36.720074382999996</v>
      </c>
      <c r="F19" s="698">
        <v>36.263874651000002</v>
      </c>
      <c r="G19" s="698">
        <v>34.063623120000003</v>
      </c>
      <c r="H19" s="698">
        <v>36.062395367999997</v>
      </c>
      <c r="I19" s="698">
        <v>34.831729740999997</v>
      </c>
      <c r="J19" s="698">
        <v>38.289699831999997</v>
      </c>
      <c r="K19" s="698">
        <v>36.317103951999997</v>
      </c>
      <c r="L19" s="698">
        <v>45.42</v>
      </c>
      <c r="M19" s="698">
        <v>44.296999999999997</v>
      </c>
      <c r="N19" s="698">
        <v>41.202829571999999</v>
      </c>
      <c r="O19" s="698">
        <v>38.949879369999998</v>
      </c>
      <c r="P19" s="698">
        <v>40.057000000000002</v>
      </c>
      <c r="Q19" s="698">
        <v>38.290999999999997</v>
      </c>
      <c r="R19" s="698">
        <v>36.041532850999999</v>
      </c>
      <c r="S19" s="698">
        <v>35.499314556999998</v>
      </c>
      <c r="T19" s="698">
        <v>39.549999999999997</v>
      </c>
      <c r="U19" s="698">
        <v>37.940538973999999</v>
      </c>
      <c r="V19" s="192">
        <v>2013</v>
      </c>
    </row>
    <row r="20" spans="1:22" ht="17.45" customHeight="1">
      <c r="A20" s="697">
        <v>2014</v>
      </c>
      <c r="B20" s="698">
        <v>36.264189819999999</v>
      </c>
      <c r="C20" s="698">
        <v>33.049441104000003</v>
      </c>
      <c r="D20" s="698">
        <v>38.935410939</v>
      </c>
      <c r="E20" s="698">
        <v>36.969578710999997</v>
      </c>
      <c r="F20" s="698">
        <v>38.550042503999997</v>
      </c>
      <c r="G20" s="698">
        <v>36.313491053</v>
      </c>
      <c r="H20" s="698">
        <v>34.211549798999997</v>
      </c>
      <c r="I20" s="698">
        <v>32.698252312000001</v>
      </c>
      <c r="J20" s="698">
        <v>38.791770647</v>
      </c>
      <c r="K20" s="698">
        <v>36.764706725000003</v>
      </c>
      <c r="L20" s="698">
        <v>48.241087532999998</v>
      </c>
      <c r="M20" s="698">
        <v>47.133000000000003</v>
      </c>
      <c r="N20" s="698">
        <v>43.402286066999999</v>
      </c>
      <c r="O20" s="698">
        <v>41.187152099000002</v>
      </c>
      <c r="P20" s="698">
        <v>40.709767300000003</v>
      </c>
      <c r="Q20" s="698">
        <v>38.871768000000003</v>
      </c>
      <c r="R20" s="698">
        <v>47.661845294999999</v>
      </c>
      <c r="S20" s="698">
        <v>46.909068714</v>
      </c>
      <c r="T20" s="698">
        <v>41.250999999999998</v>
      </c>
      <c r="U20" s="698">
        <v>39.498438</v>
      </c>
      <c r="V20" s="192">
        <v>2014</v>
      </c>
    </row>
    <row r="21" spans="1:22" ht="17.45" customHeight="1">
      <c r="A21" s="697">
        <v>2015</v>
      </c>
      <c r="B21" s="698">
        <v>34.99</v>
      </c>
      <c r="C21" s="698">
        <v>31.91</v>
      </c>
      <c r="D21" s="700">
        <v>38.549999999999997</v>
      </c>
      <c r="E21" s="698">
        <v>36.536999999999999</v>
      </c>
      <c r="F21" s="698">
        <v>38.94</v>
      </c>
      <c r="G21" s="698">
        <v>36.859000000000002</v>
      </c>
      <c r="H21" s="698">
        <v>35.270000000000003</v>
      </c>
      <c r="I21" s="698">
        <v>33.700000000000003</v>
      </c>
      <c r="J21" s="698">
        <v>38.393000000000001</v>
      </c>
      <c r="K21" s="698">
        <v>36.371000000000002</v>
      </c>
      <c r="L21" s="698">
        <v>50.207999999999998</v>
      </c>
      <c r="M21" s="698">
        <v>49.073999999999998</v>
      </c>
      <c r="N21" s="698">
        <v>40.347999999999999</v>
      </c>
      <c r="O21" s="698">
        <v>41.177999999999997</v>
      </c>
      <c r="P21" s="698">
        <v>39.973999999999997</v>
      </c>
      <c r="Q21" s="698">
        <v>38.074599999999997</v>
      </c>
      <c r="R21" s="698">
        <v>48.311999999999998</v>
      </c>
      <c r="S21" s="698">
        <v>47.091000000000001</v>
      </c>
      <c r="T21" s="698">
        <v>40.924799999999998</v>
      </c>
      <c r="U21" s="698">
        <v>38.617600000000003</v>
      </c>
      <c r="V21" s="192">
        <v>2015</v>
      </c>
    </row>
    <row r="22" spans="1:22" ht="17.45" customHeight="1">
      <c r="A22" s="697">
        <v>2016</v>
      </c>
      <c r="B22" s="698">
        <v>35.243324461</v>
      </c>
      <c r="C22" s="698">
        <v>32.113165711999997</v>
      </c>
      <c r="D22" s="700">
        <v>38.118225172000002</v>
      </c>
      <c r="E22" s="698">
        <v>36.111485651000002</v>
      </c>
      <c r="F22" s="698">
        <v>38.088269251</v>
      </c>
      <c r="G22" s="698">
        <v>36.030176331</v>
      </c>
      <c r="H22" s="698">
        <v>30.458808514000001</v>
      </c>
      <c r="I22" s="698">
        <v>28.892564443000001</v>
      </c>
      <c r="J22" s="698">
        <v>37.994102572000003</v>
      </c>
      <c r="K22" s="698">
        <v>35.942614651</v>
      </c>
      <c r="L22" s="698">
        <v>47.528578367000001</v>
      </c>
      <c r="M22" s="698">
        <v>46.383887893999997</v>
      </c>
      <c r="N22" s="698">
        <v>39.409996176999996</v>
      </c>
      <c r="O22" s="698">
        <v>36.703563760999998</v>
      </c>
      <c r="P22" s="698">
        <v>39.328809554999999</v>
      </c>
      <c r="Q22" s="698">
        <v>37.402612566999998</v>
      </c>
      <c r="R22" s="698">
        <v>48.147492909</v>
      </c>
      <c r="S22" s="698">
        <v>47.175054330000002</v>
      </c>
      <c r="T22" s="698">
        <v>39.794539311999998</v>
      </c>
      <c r="U22" s="698">
        <v>37.918711938000001</v>
      </c>
      <c r="V22" s="192">
        <v>2016</v>
      </c>
    </row>
    <row r="23" spans="1:22" ht="17.45" customHeight="1">
      <c r="A23" s="697">
        <v>2017</v>
      </c>
      <c r="B23" s="698">
        <v>35.315796947999999</v>
      </c>
      <c r="C23" s="698">
        <v>32.063132846000002</v>
      </c>
      <c r="D23" s="700">
        <v>38.793153951000001</v>
      </c>
      <c r="E23" s="698">
        <v>36.717752550999997</v>
      </c>
      <c r="F23" s="698">
        <v>36.554886754000002</v>
      </c>
      <c r="G23" s="698">
        <v>34.200493064</v>
      </c>
      <c r="H23" s="698">
        <v>35.319517046000001</v>
      </c>
      <c r="I23" s="698">
        <v>33.914966110999998</v>
      </c>
      <c r="J23" s="698">
        <v>38.662446125999999</v>
      </c>
      <c r="K23" s="698">
        <v>36.556579053</v>
      </c>
      <c r="L23" s="698">
        <v>46.162502797999998</v>
      </c>
      <c r="M23" s="698">
        <v>45.133780663000003</v>
      </c>
      <c r="N23" s="698">
        <v>38.799262601999999</v>
      </c>
      <c r="O23" s="698">
        <v>33.733644030000001</v>
      </c>
      <c r="P23" s="698">
        <v>39.499713481999997</v>
      </c>
      <c r="Q23" s="698">
        <v>37.508310203999997</v>
      </c>
      <c r="R23" s="698">
        <v>44.303585183000003</v>
      </c>
      <c r="S23" s="698">
        <v>43.400259964999996</v>
      </c>
      <c r="T23" s="698">
        <v>39.816661197999998</v>
      </c>
      <c r="U23" s="698">
        <v>37.897046652</v>
      </c>
      <c r="V23" s="192">
        <v>2017</v>
      </c>
    </row>
    <row r="24" spans="1:22" ht="17.45" customHeight="1">
      <c r="A24" s="701">
        <v>2018</v>
      </c>
      <c r="B24" s="702">
        <v>35.747246103999998</v>
      </c>
      <c r="C24" s="702">
        <v>32.359114355000003</v>
      </c>
      <c r="D24" s="703">
        <v>39.028468070999999</v>
      </c>
      <c r="E24" s="702">
        <v>36.947068614000003</v>
      </c>
      <c r="F24" s="702">
        <v>37.442785399000002</v>
      </c>
      <c r="G24" s="702">
        <v>35.041746222999997</v>
      </c>
      <c r="H24" s="702">
        <v>0</v>
      </c>
      <c r="I24" s="702">
        <v>0</v>
      </c>
      <c r="J24" s="702">
        <v>38.944457778999997</v>
      </c>
      <c r="K24" s="702">
        <v>36.837893080000001</v>
      </c>
      <c r="L24" s="704">
        <v>47.651595372000003</v>
      </c>
      <c r="M24" s="704">
        <v>46.595688621000001</v>
      </c>
      <c r="N24" s="704">
        <v>37.963387730000001</v>
      </c>
      <c r="O24" s="704">
        <v>35.822486746000003</v>
      </c>
      <c r="P24" s="704">
        <v>40.205283842</v>
      </c>
      <c r="Q24" s="704">
        <v>38.251028292999997</v>
      </c>
      <c r="R24" s="704">
        <v>48.985851369999999</v>
      </c>
      <c r="S24" s="704">
        <v>47.330449844</v>
      </c>
      <c r="T24" s="704">
        <v>40.816477841999998</v>
      </c>
      <c r="U24" s="704">
        <v>38.883024796999997</v>
      </c>
      <c r="V24" s="337">
        <v>2018</v>
      </c>
    </row>
    <row r="25" spans="1:22" ht="17.45" customHeight="1">
      <c r="A25" s="230">
        <v>1</v>
      </c>
      <c r="B25" s="705">
        <v>37.181428185000001</v>
      </c>
      <c r="C25" s="705">
        <v>33.439497328000002</v>
      </c>
      <c r="D25" s="706">
        <v>38.571534182999997</v>
      </c>
      <c r="E25" s="705">
        <v>36.554461027999999</v>
      </c>
      <c r="F25" s="705">
        <v>37.563053445000001</v>
      </c>
      <c r="G25" s="705">
        <v>35.375842454999997</v>
      </c>
      <c r="H25" s="705">
        <v>0</v>
      </c>
      <c r="I25" s="705">
        <v>0</v>
      </c>
      <c r="J25" s="705">
        <v>38.507244753000002</v>
      </c>
      <c r="K25" s="705">
        <v>36.470062624000001</v>
      </c>
      <c r="L25" s="707">
        <v>46.961577130000002</v>
      </c>
      <c r="M25" s="707">
        <v>46.068304740999999</v>
      </c>
      <c r="N25" s="707">
        <v>40.139334286999997</v>
      </c>
      <c r="O25" s="707">
        <v>38.007759069999999</v>
      </c>
      <c r="P25" s="707">
        <v>39.874894439000002</v>
      </c>
      <c r="Q25" s="707">
        <v>38.022207887</v>
      </c>
      <c r="R25" s="707">
        <v>46.975116540999998</v>
      </c>
      <c r="S25" s="707">
        <v>46.151829308000003</v>
      </c>
      <c r="T25" s="707">
        <v>40.343961956999998</v>
      </c>
      <c r="U25" s="707">
        <v>38.559281415999997</v>
      </c>
      <c r="V25" s="192">
        <v>1</v>
      </c>
    </row>
    <row r="26" spans="1:22" ht="17.45" customHeight="1">
      <c r="A26" s="230">
        <v>2</v>
      </c>
      <c r="B26" s="705">
        <v>36.050274381999998</v>
      </c>
      <c r="C26" s="705">
        <v>32.551576425999997</v>
      </c>
      <c r="D26" s="706">
        <v>38.438758350999997</v>
      </c>
      <c r="E26" s="705">
        <v>36.419975231000002</v>
      </c>
      <c r="F26" s="705">
        <v>42.879708620000002</v>
      </c>
      <c r="G26" s="705">
        <v>40.242799556999998</v>
      </c>
      <c r="H26" s="705">
        <v>0</v>
      </c>
      <c r="I26" s="705">
        <v>0</v>
      </c>
      <c r="J26" s="705">
        <v>38.565489208999999</v>
      </c>
      <c r="K26" s="705">
        <v>36.517300394999999</v>
      </c>
      <c r="L26" s="707">
        <v>47.262708304999997</v>
      </c>
      <c r="M26" s="707">
        <v>46.364461724999998</v>
      </c>
      <c r="N26" s="707">
        <v>39.275502789999997</v>
      </c>
      <c r="O26" s="707">
        <v>37.279371928000003</v>
      </c>
      <c r="P26" s="707">
        <v>39.846093222999997</v>
      </c>
      <c r="Q26" s="707">
        <v>37.967145322999997</v>
      </c>
      <c r="R26" s="707">
        <v>46.929911742000002</v>
      </c>
      <c r="S26" s="707">
        <v>46.097115129999999</v>
      </c>
      <c r="T26" s="707">
        <v>40.321823901999998</v>
      </c>
      <c r="U26" s="707">
        <v>38.513132779000003</v>
      </c>
      <c r="V26" s="192">
        <v>2</v>
      </c>
    </row>
    <row r="27" spans="1:22" ht="17.45" customHeight="1">
      <c r="A27" s="230">
        <v>3</v>
      </c>
      <c r="B27" s="705">
        <v>35.397001797000001</v>
      </c>
      <c r="C27" s="705">
        <v>32.301257294999999</v>
      </c>
      <c r="D27" s="706">
        <v>38.679193849999997</v>
      </c>
      <c r="E27" s="705">
        <v>36.676503709000002</v>
      </c>
      <c r="F27" s="705">
        <v>37.059820985000002</v>
      </c>
      <c r="G27" s="705">
        <v>34.602661027000003</v>
      </c>
      <c r="H27" s="705">
        <v>0</v>
      </c>
      <c r="I27" s="705">
        <v>0</v>
      </c>
      <c r="J27" s="705">
        <v>38.594567818000002</v>
      </c>
      <c r="K27" s="705">
        <v>36.567246709000003</v>
      </c>
      <c r="L27" s="707">
        <v>48.178999847999997</v>
      </c>
      <c r="M27" s="707">
        <v>47.229198128</v>
      </c>
      <c r="N27" s="707">
        <v>39.265977159000002</v>
      </c>
      <c r="O27" s="707">
        <v>37.257801966999999</v>
      </c>
      <c r="P27" s="707">
        <v>40.101917360000002</v>
      </c>
      <c r="Q27" s="707">
        <v>38.243962474</v>
      </c>
      <c r="R27" s="707">
        <v>49.612583397000002</v>
      </c>
      <c r="S27" s="707">
        <v>48.760014605000002</v>
      </c>
      <c r="T27" s="707">
        <v>40.787931649999997</v>
      </c>
      <c r="U27" s="707">
        <v>39.002496315000002</v>
      </c>
      <c r="V27" s="192">
        <v>3</v>
      </c>
    </row>
    <row r="28" spans="1:22" ht="17.45" customHeight="1">
      <c r="A28" s="230">
        <v>4</v>
      </c>
      <c r="B28" s="705">
        <v>38.555653886000002</v>
      </c>
      <c r="C28" s="705">
        <v>34.821582245000002</v>
      </c>
      <c r="D28" s="706">
        <v>39.138310808</v>
      </c>
      <c r="E28" s="705">
        <v>37.160555774000002</v>
      </c>
      <c r="F28" s="705">
        <v>36.096558444999999</v>
      </c>
      <c r="G28" s="705">
        <v>33.447766223999999</v>
      </c>
      <c r="H28" s="705">
        <v>0</v>
      </c>
      <c r="I28" s="705">
        <v>0</v>
      </c>
      <c r="J28" s="705">
        <v>39.096588277999999</v>
      </c>
      <c r="K28" s="705">
        <v>37.096600537</v>
      </c>
      <c r="L28" s="707">
        <v>48.573922031000002</v>
      </c>
      <c r="M28" s="707">
        <v>47.539970484000001</v>
      </c>
      <c r="N28" s="707">
        <v>39.471524819000003</v>
      </c>
      <c r="O28" s="707">
        <v>37.398216138999999</v>
      </c>
      <c r="P28" s="707">
        <v>40.762480240000002</v>
      </c>
      <c r="Q28" s="707">
        <v>38.932055744000003</v>
      </c>
      <c r="R28" s="707">
        <v>50.589750510000002</v>
      </c>
      <c r="S28" s="707">
        <v>41.949840322</v>
      </c>
      <c r="T28" s="707">
        <v>41.557543099</v>
      </c>
      <c r="U28" s="707">
        <v>39.176205785000001</v>
      </c>
      <c r="V28" s="192">
        <v>4</v>
      </c>
    </row>
    <row r="29" spans="1:22" ht="17.45" customHeight="1">
      <c r="A29" s="230">
        <v>5</v>
      </c>
      <c r="B29" s="705">
        <v>36.810234131999998</v>
      </c>
      <c r="C29" s="705">
        <v>33.202819664000003</v>
      </c>
      <c r="D29" s="706">
        <v>38.973132743000001</v>
      </c>
      <c r="E29" s="705">
        <v>36.977445068000002</v>
      </c>
      <c r="F29" s="705">
        <v>35.842515634999998</v>
      </c>
      <c r="G29" s="705">
        <v>33.601758740999998</v>
      </c>
      <c r="H29" s="705">
        <v>0</v>
      </c>
      <c r="I29" s="705">
        <v>0</v>
      </c>
      <c r="J29" s="705">
        <v>38.896512713</v>
      </c>
      <c r="K29" s="705">
        <v>36.881979586999996</v>
      </c>
      <c r="L29" s="707">
        <v>48.678345845999999</v>
      </c>
      <c r="M29" s="707">
        <v>47.572988745000004</v>
      </c>
      <c r="N29" s="707">
        <v>38.835192898999999</v>
      </c>
      <c r="O29" s="707">
        <v>36.784231128000002</v>
      </c>
      <c r="P29" s="707">
        <v>40.381250463999997</v>
      </c>
      <c r="Q29" s="707">
        <v>38.504630581999997</v>
      </c>
      <c r="R29" s="707">
        <v>49.520500376000001</v>
      </c>
      <c r="S29" s="707">
        <v>48.448359109000002</v>
      </c>
      <c r="T29" s="707">
        <v>41.133338260999999</v>
      </c>
      <c r="U29" s="707">
        <v>39.322920590000003</v>
      </c>
      <c r="V29" s="192">
        <v>5</v>
      </c>
    </row>
    <row r="30" spans="1:22" ht="17.45" customHeight="1">
      <c r="A30" s="230">
        <v>6</v>
      </c>
      <c r="B30" s="705">
        <v>35.907937396999998</v>
      </c>
      <c r="C30" s="705">
        <v>32.248917091000003</v>
      </c>
      <c r="D30" s="706">
        <v>38.984395634000002</v>
      </c>
      <c r="E30" s="705">
        <v>36.970709419999999</v>
      </c>
      <c r="F30" s="705">
        <v>34.542968057000003</v>
      </c>
      <c r="G30" s="705">
        <v>32.101343845000002</v>
      </c>
      <c r="H30" s="705">
        <v>0</v>
      </c>
      <c r="I30" s="705">
        <v>0</v>
      </c>
      <c r="J30" s="705">
        <v>38.868346748</v>
      </c>
      <c r="K30" s="705">
        <v>36.825420801</v>
      </c>
      <c r="L30" s="707">
        <v>48.400378996999997</v>
      </c>
      <c r="M30" s="707">
        <v>47.203133352000002</v>
      </c>
      <c r="N30" s="707">
        <v>39.854753674999998</v>
      </c>
      <c r="O30" s="707">
        <v>37.578218239000002</v>
      </c>
      <c r="P30" s="707">
        <v>40.256207500000002</v>
      </c>
      <c r="Q30" s="707">
        <v>38.335509897000001</v>
      </c>
      <c r="R30" s="707">
        <v>49.294591132000001</v>
      </c>
      <c r="S30" s="707">
        <v>48.207007541000003</v>
      </c>
      <c r="T30" s="707">
        <v>40.909385896000003</v>
      </c>
      <c r="U30" s="707">
        <v>39.048895084999998</v>
      </c>
      <c r="V30" s="192">
        <v>6</v>
      </c>
    </row>
    <row r="31" spans="1:22" ht="17.45" customHeight="1">
      <c r="A31" s="230">
        <v>7</v>
      </c>
      <c r="B31" s="705">
        <v>35.400414859000001</v>
      </c>
      <c r="C31" s="705">
        <v>32.15497165</v>
      </c>
      <c r="D31" s="706">
        <v>38.543446213000003</v>
      </c>
      <c r="E31" s="705">
        <v>36.425369349</v>
      </c>
      <c r="F31" s="705">
        <v>35.898032743000002</v>
      </c>
      <c r="G31" s="705">
        <v>33.535153495000003</v>
      </c>
      <c r="H31" s="705">
        <v>0</v>
      </c>
      <c r="I31" s="705">
        <v>0</v>
      </c>
      <c r="J31" s="705">
        <v>38.404502768</v>
      </c>
      <c r="K31" s="705">
        <v>36.256947097999998</v>
      </c>
      <c r="L31" s="707">
        <v>47.827305191999997</v>
      </c>
      <c r="M31" s="707">
        <v>46.627378370999999</v>
      </c>
      <c r="N31" s="707">
        <v>39.006675018000003</v>
      </c>
      <c r="O31" s="707">
        <v>36.576273147999999</v>
      </c>
      <c r="P31" s="707">
        <v>39.608591285999999</v>
      </c>
      <c r="Q31" s="707">
        <v>37.581369056</v>
      </c>
      <c r="R31" s="707">
        <v>50.602809757000003</v>
      </c>
      <c r="S31" s="707">
        <v>49.355971977999999</v>
      </c>
      <c r="T31" s="707">
        <v>40.296183589999998</v>
      </c>
      <c r="U31" s="707">
        <v>38.317767588999999</v>
      </c>
      <c r="V31" s="192">
        <v>7</v>
      </c>
    </row>
    <row r="32" spans="1:22" ht="17.45" customHeight="1">
      <c r="A32" s="230">
        <v>8</v>
      </c>
      <c r="B32" s="705">
        <v>35.533777808000004</v>
      </c>
      <c r="C32" s="705">
        <v>32.302649287999998</v>
      </c>
      <c r="D32" s="706">
        <v>41.247734803999997</v>
      </c>
      <c r="E32" s="705">
        <v>38.882529187000003</v>
      </c>
      <c r="F32" s="705">
        <v>39.033349606999998</v>
      </c>
      <c r="G32" s="705">
        <v>36.518268609000003</v>
      </c>
      <c r="H32" s="705">
        <v>0</v>
      </c>
      <c r="I32" s="705">
        <v>0</v>
      </c>
      <c r="J32" s="705">
        <v>41.062748468999999</v>
      </c>
      <c r="K32" s="705">
        <v>38.674981301000003</v>
      </c>
      <c r="L32" s="707">
        <v>47.700274769000004</v>
      </c>
      <c r="M32" s="707">
        <v>46.450409219999997</v>
      </c>
      <c r="N32" s="707">
        <v>38.432653588000001</v>
      </c>
      <c r="O32" s="707">
        <v>35.827939041999997</v>
      </c>
      <c r="P32" s="707">
        <v>41.990224734000002</v>
      </c>
      <c r="Q32" s="707">
        <v>39.761890321999999</v>
      </c>
      <c r="R32" s="707">
        <v>49.239427839999998</v>
      </c>
      <c r="S32" s="707">
        <v>48.132724967999998</v>
      </c>
      <c r="T32" s="707">
        <v>42.421880907999999</v>
      </c>
      <c r="U32" s="707">
        <v>40.260334413000002</v>
      </c>
      <c r="V32" s="192">
        <v>8</v>
      </c>
    </row>
    <row r="33" spans="1:22" ht="17.45" customHeight="1">
      <c r="A33" s="230">
        <v>9</v>
      </c>
      <c r="B33" s="705">
        <v>34.836139453000001</v>
      </c>
      <c r="C33" s="705">
        <v>31.655515291</v>
      </c>
      <c r="D33" s="706">
        <v>38.847273203</v>
      </c>
      <c r="E33" s="705">
        <v>36.662771190000001</v>
      </c>
      <c r="F33" s="705">
        <v>35.630523126</v>
      </c>
      <c r="G33" s="705">
        <v>32.803082588000002</v>
      </c>
      <c r="H33" s="705">
        <v>0</v>
      </c>
      <c r="I33" s="705">
        <v>0</v>
      </c>
      <c r="J33" s="705">
        <v>38.732721007000002</v>
      </c>
      <c r="K33" s="705">
        <v>36.521394714000003</v>
      </c>
      <c r="L33" s="707">
        <v>47.947361082999997</v>
      </c>
      <c r="M33" s="707">
        <v>46.721957037999999</v>
      </c>
      <c r="N33" s="707">
        <v>27.870304283999999</v>
      </c>
      <c r="O33" s="707">
        <v>26.120372663000001</v>
      </c>
      <c r="P33" s="707">
        <v>39.634467495000003</v>
      </c>
      <c r="Q33" s="707">
        <v>37.523799353000001</v>
      </c>
      <c r="R33" s="707">
        <v>50.607480068999998</v>
      </c>
      <c r="S33" s="707">
        <v>49.396556044999997</v>
      </c>
      <c r="T33" s="707">
        <v>40.281791691000002</v>
      </c>
      <c r="U33" s="707">
        <v>38.224201602000001</v>
      </c>
      <c r="V33" s="192">
        <v>9</v>
      </c>
    </row>
    <row r="34" spans="1:22" ht="17.45" customHeight="1">
      <c r="A34" s="230">
        <v>10</v>
      </c>
      <c r="B34" s="705">
        <v>34.709818026000001</v>
      </c>
      <c r="C34" s="705">
        <v>31.457965788999999</v>
      </c>
      <c r="D34" s="706">
        <v>39.07655621</v>
      </c>
      <c r="E34" s="705">
        <v>36.959874587999998</v>
      </c>
      <c r="F34" s="705">
        <v>37.061384871000001</v>
      </c>
      <c r="G34" s="705">
        <v>35.067345371000002</v>
      </c>
      <c r="H34" s="705">
        <v>0</v>
      </c>
      <c r="I34" s="705">
        <v>0</v>
      </c>
      <c r="J34" s="705">
        <v>38.939419415000003</v>
      </c>
      <c r="K34" s="705">
        <v>36.804603458999999</v>
      </c>
      <c r="L34" s="707">
        <v>47.044800930000001</v>
      </c>
      <c r="M34" s="707">
        <v>45.975659833000002</v>
      </c>
      <c r="N34" s="707">
        <v>37.830805564000002</v>
      </c>
      <c r="O34" s="707">
        <v>35.593771717000003</v>
      </c>
      <c r="P34" s="707">
        <v>40.071375103999998</v>
      </c>
      <c r="Q34" s="707">
        <v>38.085451773000003</v>
      </c>
      <c r="R34" s="707">
        <v>49.082698331000003</v>
      </c>
      <c r="S34" s="707">
        <v>47.969119515000003</v>
      </c>
      <c r="T34" s="707">
        <v>40.798048625</v>
      </c>
      <c r="U34" s="707">
        <v>38.882471195999997</v>
      </c>
      <c r="V34" s="192">
        <v>10</v>
      </c>
    </row>
    <row r="35" spans="1:22" ht="17.45" customHeight="1">
      <c r="A35" s="230">
        <v>11</v>
      </c>
      <c r="B35" s="705">
        <v>36.195677312999997</v>
      </c>
      <c r="C35" s="705">
        <v>32.546078323000003</v>
      </c>
      <c r="D35" s="706">
        <v>39.043674545000002</v>
      </c>
      <c r="E35" s="705">
        <v>36.941310104999999</v>
      </c>
      <c r="F35" s="705">
        <v>35.960148435000001</v>
      </c>
      <c r="G35" s="705">
        <v>33.226523587999999</v>
      </c>
      <c r="H35" s="705">
        <v>0</v>
      </c>
      <c r="I35" s="705">
        <v>0</v>
      </c>
      <c r="J35" s="705">
        <v>38.965039029000003</v>
      </c>
      <c r="K35" s="705">
        <v>36.832377981</v>
      </c>
      <c r="L35" s="707">
        <v>47.187586316000001</v>
      </c>
      <c r="M35" s="707">
        <v>46.122704296000002</v>
      </c>
      <c r="N35" s="707">
        <v>38.675616892999997</v>
      </c>
      <c r="O35" s="707">
        <v>36.592111486999997</v>
      </c>
      <c r="P35" s="707">
        <v>40.123025177999999</v>
      </c>
      <c r="Q35" s="707">
        <v>38.140890665999997</v>
      </c>
      <c r="R35" s="707">
        <v>47.080669096000001</v>
      </c>
      <c r="S35" s="707">
        <v>46.135854373999997</v>
      </c>
      <c r="T35" s="707">
        <v>40.607026036999997</v>
      </c>
      <c r="U35" s="707">
        <v>38.697051537</v>
      </c>
      <c r="V35" s="192">
        <v>11</v>
      </c>
    </row>
    <row r="36" spans="1:22" ht="17.45" customHeight="1">
      <c r="A36" s="239">
        <v>12</v>
      </c>
      <c r="B36" s="708">
        <v>35.973717233000002</v>
      </c>
      <c r="C36" s="708">
        <v>32.511135248999999</v>
      </c>
      <c r="D36" s="709">
        <v>38.777654988000002</v>
      </c>
      <c r="E36" s="708">
        <v>36.756386386999999</v>
      </c>
      <c r="F36" s="708">
        <v>34.849393927000001</v>
      </c>
      <c r="G36" s="708">
        <v>32.341036885000001</v>
      </c>
      <c r="H36" s="708">
        <v>0</v>
      </c>
      <c r="I36" s="708">
        <v>0</v>
      </c>
      <c r="J36" s="708">
        <v>38.666772629999997</v>
      </c>
      <c r="K36" s="708">
        <v>36.620467808999997</v>
      </c>
      <c r="L36" s="710">
        <v>46.536479720000003</v>
      </c>
      <c r="M36" s="710">
        <v>45.576367408999999</v>
      </c>
      <c r="N36" s="710">
        <v>38.354013917000003</v>
      </c>
      <c r="O36" s="710">
        <v>36.330425935999997</v>
      </c>
      <c r="P36" s="710">
        <v>39.855125778000001</v>
      </c>
      <c r="Q36" s="710">
        <v>37.972940110000003</v>
      </c>
      <c r="R36" s="710">
        <v>48.866152</v>
      </c>
      <c r="S36" s="710">
        <v>47.957703725999998</v>
      </c>
      <c r="T36" s="710">
        <v>40.485530849</v>
      </c>
      <c r="U36" s="710">
        <v>38.671467165000003</v>
      </c>
      <c r="V36" s="711">
        <v>12</v>
      </c>
    </row>
    <row r="37" spans="1:22" ht="3" customHeight="1">
      <c r="A37" s="247"/>
      <c r="V37" s="251"/>
    </row>
    <row r="38" spans="1:22" s="5" customFormat="1" ht="15.75" customHeight="1">
      <c r="A38" s="5" t="s">
        <v>646</v>
      </c>
      <c r="L38" s="630" t="s">
        <v>647</v>
      </c>
    </row>
    <row r="39" spans="1:22" s="96" customFormat="1" ht="15" customHeight="1">
      <c r="A39" s="142">
        <v>58</v>
      </c>
      <c r="V39" s="256">
        <v>59</v>
      </c>
    </row>
    <row r="40" spans="1:22" ht="9" customHeight="1"/>
    <row r="41" spans="1:22" ht="9" customHeight="1"/>
    <row r="42" spans="1:22" ht="9" customHeight="1"/>
  </sheetData>
  <mergeCells count="14">
    <mergeCell ref="R3:S4"/>
    <mergeCell ref="T3:U4"/>
    <mergeCell ref="V3:V5"/>
    <mergeCell ref="B4:C4"/>
    <mergeCell ref="D4:E4"/>
    <mergeCell ref="F4:G4"/>
    <mergeCell ref="H4:I4"/>
    <mergeCell ref="J4:K4"/>
    <mergeCell ref="P3:Q4"/>
    <mergeCell ref="A2:J2"/>
    <mergeCell ref="A3:A5"/>
    <mergeCell ref="B3:K3"/>
    <mergeCell ref="L3:M4"/>
    <mergeCell ref="N3:O4"/>
  </mergeCells>
  <phoneticPr fontId="4" type="noConversion"/>
  <printOptions horizontalCentered="1"/>
  <pageMargins left="0.78740157480314965" right="0.78740157480314965" top="0.98425196850393704" bottom="1.4960629921259843" header="0.51181102362204722" footer="0.74803149606299213"/>
  <pageSetup paperSize="9" scale="95" pageOrder="overThenDown" orientation="portrait" r:id="rId1"/>
  <headerFooter alignWithMargins="0">
    <oddFooter xml:space="preserve">&amp;C&amp;10
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 지정된 범위</vt:lpstr>
      </vt:variant>
      <vt:variant>
        <vt:i4>31</vt:i4>
      </vt:variant>
    </vt:vector>
  </HeadingPairs>
  <TitlesOfParts>
    <vt:vector size="78" baseType="lpstr">
      <vt:lpstr>지표종합 </vt:lpstr>
      <vt:lpstr>1.발전량 </vt:lpstr>
      <vt:lpstr>1-1.에너지원별 발전량(2018)</vt:lpstr>
      <vt:lpstr>2.발전실적</vt:lpstr>
      <vt:lpstr>3.소별 발전실적</vt:lpstr>
      <vt:lpstr>4.회사별설비 </vt:lpstr>
      <vt:lpstr>5.연료사용량 </vt:lpstr>
      <vt:lpstr>6.소별연료 </vt:lpstr>
      <vt:lpstr>7.화력 열효율</vt:lpstr>
      <vt:lpstr>8.발전설비(62p)</vt:lpstr>
      <vt:lpstr>8-1.에너지원별 발전설비(2018)</vt:lpstr>
      <vt:lpstr>8-2. 행정구역별 발전</vt:lpstr>
      <vt:lpstr>8-3. 행정구역별 신재생에너지</vt:lpstr>
      <vt:lpstr>9.소별추이</vt:lpstr>
      <vt:lpstr>10. 소별용량</vt:lpstr>
      <vt:lpstr>11.송전추이</vt:lpstr>
      <vt:lpstr>12.송전설비 현황</vt:lpstr>
      <vt:lpstr>13.변전추이</vt:lpstr>
      <vt:lpstr>14.변전설비 현황</vt:lpstr>
      <vt:lpstr>15.배전추이</vt:lpstr>
      <vt:lpstr>16.배전설비 현황</vt:lpstr>
      <vt:lpstr>17.통신추이</vt:lpstr>
      <vt:lpstr>17.통신추이(2)</vt:lpstr>
      <vt:lpstr>18.통신현황</vt:lpstr>
      <vt:lpstr>18.통신현황(2)</vt:lpstr>
      <vt:lpstr>19.전력구입종합</vt:lpstr>
      <vt:lpstr>19-2. 전력시장</vt:lpstr>
      <vt:lpstr>19-3. PPA구입실적</vt:lpstr>
      <vt:lpstr>20.손실 </vt:lpstr>
      <vt:lpstr>21.호수 </vt:lpstr>
      <vt:lpstr>22.요금적용전력</vt:lpstr>
      <vt:lpstr>23.판매량</vt:lpstr>
      <vt:lpstr>24.용도별</vt:lpstr>
      <vt:lpstr>25.제조업종별</vt:lpstr>
      <vt:lpstr>26.행정고객호수</vt:lpstr>
      <vt:lpstr>27.행정구역별판매전력량추이</vt:lpstr>
      <vt:lpstr>28.행정</vt:lpstr>
      <vt:lpstr>29.수입</vt:lpstr>
      <vt:lpstr>30.단가 </vt:lpstr>
      <vt:lpstr>31.경영분석</vt:lpstr>
      <vt:lpstr>32.종업원</vt:lpstr>
      <vt:lpstr>33.노동생산성</vt:lpstr>
      <vt:lpstr>34.재무상태표</vt:lpstr>
      <vt:lpstr>35.손익계산서</vt:lpstr>
      <vt:lpstr>36.자본금</vt:lpstr>
      <vt:lpstr>세계각국주요지표</vt:lpstr>
      <vt:lpstr>광복후</vt:lpstr>
      <vt:lpstr>'1.발전량 '!Print_Area</vt:lpstr>
      <vt:lpstr>'10. 소별용량'!Print_Area</vt:lpstr>
      <vt:lpstr>'1-1.에너지원별 발전량(2018)'!Print_Area</vt:lpstr>
      <vt:lpstr>'13.변전추이'!Print_Area</vt:lpstr>
      <vt:lpstr>'17.통신추이'!Print_Area</vt:lpstr>
      <vt:lpstr>'19.전력구입종합'!Print_Area</vt:lpstr>
      <vt:lpstr>'19-2. 전력시장'!Print_Area</vt:lpstr>
      <vt:lpstr>'21.호수 '!Print_Area</vt:lpstr>
      <vt:lpstr>'22.요금적용전력'!Print_Area</vt:lpstr>
      <vt:lpstr>'23.판매량'!Print_Area</vt:lpstr>
      <vt:lpstr>'24.용도별'!Print_Area</vt:lpstr>
      <vt:lpstr>'25.제조업종별'!Print_Area</vt:lpstr>
      <vt:lpstr>'26.행정고객호수'!Print_Area</vt:lpstr>
      <vt:lpstr>'27.행정구역별판매전력량추이'!Print_Area</vt:lpstr>
      <vt:lpstr>'28.행정'!Print_Area</vt:lpstr>
      <vt:lpstr>'29.수입'!Print_Area</vt:lpstr>
      <vt:lpstr>'3.소별 발전실적'!Print_Area</vt:lpstr>
      <vt:lpstr>'30.단가 '!Print_Area</vt:lpstr>
      <vt:lpstr>'31.경영분석'!Print_Area</vt:lpstr>
      <vt:lpstr>'34.재무상태표'!Print_Area</vt:lpstr>
      <vt:lpstr>'35.손익계산서'!Print_Area</vt:lpstr>
      <vt:lpstr>'36.자본금'!Print_Area</vt:lpstr>
      <vt:lpstr>'4.회사별설비 '!Print_Area</vt:lpstr>
      <vt:lpstr>'6.소별연료 '!Print_Area</vt:lpstr>
      <vt:lpstr>'8.발전설비(62p)'!Print_Area</vt:lpstr>
      <vt:lpstr>'8-1.에너지원별 발전설비(2018)'!Print_Area</vt:lpstr>
      <vt:lpstr>'8-2. 행정구역별 발전'!Print_Area</vt:lpstr>
      <vt:lpstr>'8-3. 행정구역별 신재생에너지'!Print_Area</vt:lpstr>
      <vt:lpstr>'9.소별추이'!Print_Area</vt:lpstr>
      <vt:lpstr>광복후!Print_Area</vt:lpstr>
      <vt:lpstr>'지표종합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ATEC</dc:creator>
  <cp:lastModifiedBy>전 승호</cp:lastModifiedBy>
  <dcterms:created xsi:type="dcterms:W3CDTF">2019-05-31T00:00:55Z</dcterms:created>
  <dcterms:modified xsi:type="dcterms:W3CDTF">2025-02-18T05:40:56Z</dcterms:modified>
</cp:coreProperties>
</file>