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전문가WorkShop\[3-2] 경기도 태양광 잠재량 공간정보 구축\"/>
    </mc:Choice>
  </mc:AlternateContent>
  <xr:revisionPtr revIDLastSave="0" documentId="13_ncr:1_{4F5A71C6-84D3-43F7-B4EB-66891AFA965E}" xr6:coauthVersionLast="47" xr6:coauthVersionMax="47" xr10:uidLastSave="{00000000-0000-0000-0000-000000000000}"/>
  <bookViews>
    <workbookView xWindow="-110" yWindow="-110" windowWidth="38620" windowHeight="21100" activeTab="3" xr2:uid="{5DA6F7D6-59B5-4D1E-AC40-24C5547C276F}"/>
  </bookViews>
  <sheets>
    <sheet name="잠재량 데이터" sheetId="1" r:id="rId1"/>
    <sheet name="시군별인구_rawData" sheetId="3" r:id="rId2"/>
    <sheet name="시군별면적_rawData" sheetId="4" r:id="rId3"/>
    <sheet name="Sheet2" sheetId="2" r:id="rId4"/>
  </sheets>
  <definedNames>
    <definedName name="_xlnm._FilterDatabase" localSheetId="3" hidden="1">Sheet2!$A$115:$Z$115</definedName>
    <definedName name="_xlnm._FilterDatabase" localSheetId="2" hidden="1">시군별면적_rawData!$A$15:$C$15</definedName>
    <definedName name="_xlnm._FilterDatabase" localSheetId="1" hidden="1">시군별인구_rawData!$A$22:$D$22</definedName>
    <definedName name="_xlnm._FilterDatabase" localSheetId="0" hidden="1">'잠재량 데이터'!$A$2:$AL$2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 s="1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60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4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78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42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82" i="2"/>
  <c r="S34" i="1"/>
  <c r="T34" i="1" s="1"/>
  <c r="H33" i="2"/>
  <c r="H35" i="2"/>
  <c r="G35" i="2"/>
  <c r="D35" i="2"/>
  <c r="E35" i="2"/>
  <c r="C35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79" i="2"/>
  <c r="D80" i="2"/>
  <c r="D81" i="2"/>
  <c r="D83" i="2"/>
  <c r="D84" i="2"/>
  <c r="D85" i="2"/>
  <c r="D86" i="2"/>
  <c r="D87" i="2"/>
  <c r="D88" i="2"/>
  <c r="D89" i="2"/>
  <c r="D90" i="2"/>
  <c r="D91" i="2"/>
  <c r="D92" i="2"/>
  <c r="D78" i="2"/>
  <c r="H5" i="2"/>
  <c r="H6" i="2"/>
  <c r="H7" i="2"/>
  <c r="H8" i="2"/>
  <c r="H9" i="2"/>
  <c r="H10" i="2"/>
  <c r="H11" i="2"/>
  <c r="H12" i="2"/>
  <c r="H13" i="2"/>
  <c r="H14" i="2"/>
  <c r="H15" i="2"/>
  <c r="H16" i="2"/>
  <c r="D58" i="2" s="1"/>
  <c r="H17" i="2"/>
  <c r="H18" i="2"/>
  <c r="D59" i="2" s="1"/>
  <c r="H19" i="2"/>
  <c r="H20" i="2"/>
  <c r="D68" i="2" s="1"/>
  <c r="H21" i="2"/>
  <c r="D64" i="2" s="1"/>
  <c r="H22" i="2"/>
  <c r="D63" i="2" s="1"/>
  <c r="H23" i="2"/>
  <c r="D69" i="2" s="1"/>
  <c r="H24" i="2"/>
  <c r="D61" i="2" s="1"/>
  <c r="H25" i="2"/>
  <c r="D53" i="2" s="1"/>
  <c r="H26" i="2"/>
  <c r="H27" i="2"/>
  <c r="D66" i="2" s="1"/>
  <c r="H28" i="2"/>
  <c r="D70" i="2" s="1"/>
  <c r="H29" i="2"/>
  <c r="H30" i="2"/>
  <c r="D71" i="2" s="1"/>
  <c r="H31" i="2"/>
  <c r="D67" i="2" s="1"/>
  <c r="H32" i="2"/>
  <c r="D65" i="2" s="1"/>
  <c r="D62" i="2"/>
  <c r="H3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4" i="2"/>
  <c r="D44" i="2"/>
  <c r="D72" i="2"/>
  <c r="D60" i="2"/>
  <c r="D57" i="2"/>
  <c r="D56" i="2"/>
  <c r="D55" i="2"/>
  <c r="D54" i="2"/>
  <c r="D52" i="2"/>
  <c r="D51" i="2"/>
  <c r="D50" i="2"/>
  <c r="D49" i="2"/>
  <c r="D48" i="2"/>
  <c r="D47" i="2"/>
  <c r="D46" i="2"/>
  <c r="D45" i="2"/>
  <c r="D43" i="2"/>
  <c r="D42" i="2"/>
  <c r="D38" i="3"/>
  <c r="D29" i="3"/>
  <c r="D28" i="3"/>
  <c r="D23" i="3"/>
  <c r="D40" i="3"/>
  <c r="D39" i="3"/>
  <c r="D27" i="3"/>
  <c r="D45" i="3"/>
  <c r="D26" i="3"/>
  <c r="D33" i="3"/>
  <c r="D53" i="3"/>
  <c r="C42" i="3"/>
  <c r="D42" i="3" s="1"/>
  <c r="C35" i="3"/>
  <c r="D35" i="3" s="1"/>
  <c r="C51" i="3"/>
  <c r="D51" i="3" s="1"/>
  <c r="C43" i="3"/>
  <c r="D43" i="3" s="1"/>
  <c r="C47" i="3"/>
  <c r="D47" i="3" s="1"/>
  <c r="C48" i="3"/>
  <c r="D48" i="3" s="1"/>
  <c r="C30" i="3"/>
  <c r="D30" i="3" s="1"/>
  <c r="C36" i="3"/>
  <c r="D36" i="3" s="1"/>
  <c r="C38" i="3"/>
  <c r="C29" i="3"/>
  <c r="C54" i="3"/>
  <c r="D54" i="3" s="1"/>
  <c r="C50" i="3"/>
  <c r="D50" i="3" s="1"/>
  <c r="C52" i="3"/>
  <c r="D52" i="3" s="1"/>
  <c r="C44" i="3"/>
  <c r="D44" i="3" s="1"/>
  <c r="C25" i="3"/>
  <c r="D25" i="3" s="1"/>
  <c r="C49" i="3"/>
  <c r="D49" i="3" s="1"/>
  <c r="C32" i="3"/>
  <c r="D32" i="3" s="1"/>
  <c r="C34" i="3"/>
  <c r="D34" i="3" s="1"/>
  <c r="C24" i="3"/>
  <c r="D24" i="3" s="1"/>
  <c r="C28" i="3"/>
  <c r="C23" i="3"/>
  <c r="C46" i="3"/>
  <c r="D46" i="3" s="1"/>
  <c r="C40" i="3"/>
  <c r="C39" i="3"/>
  <c r="C27" i="3"/>
  <c r="C31" i="3"/>
  <c r="D31" i="3" s="1"/>
  <c r="C45" i="3"/>
  <c r="C26" i="3"/>
  <c r="C37" i="3"/>
  <c r="D37" i="3" s="1"/>
  <c r="C33" i="3"/>
  <c r="C53" i="3"/>
  <c r="C41" i="3"/>
  <c r="D41" i="3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16" i="1" s="1"/>
  <c r="S17" i="1"/>
  <c r="S18" i="1"/>
  <c r="S19" i="1"/>
  <c r="S20" i="1"/>
  <c r="S21" i="1"/>
  <c r="S22" i="1"/>
  <c r="S23" i="1"/>
  <c r="S24" i="1"/>
  <c r="S25" i="1"/>
  <c r="S26" i="1"/>
  <c r="T26" i="1" s="1"/>
  <c r="S27" i="1"/>
  <c r="T27" i="1" s="1"/>
  <c r="S28" i="1"/>
  <c r="T28" i="1" s="1"/>
  <c r="S29" i="1"/>
  <c r="T29" i="1" s="1"/>
  <c r="S30" i="1"/>
  <c r="S31" i="1"/>
  <c r="S32" i="1"/>
  <c r="T32" i="1" s="1"/>
  <c r="S33" i="1"/>
  <c r="T33" i="1" s="1"/>
  <c r="R16" i="1"/>
  <c r="R25" i="1"/>
  <c r="Q26" i="1"/>
  <c r="R26" i="1"/>
  <c r="Q27" i="1"/>
  <c r="R27" i="1"/>
  <c r="Q28" i="1"/>
  <c r="R28" i="1"/>
  <c r="Q29" i="1"/>
  <c r="R29" i="1"/>
  <c r="R32" i="1"/>
  <c r="Q33" i="1"/>
  <c r="R33" i="1"/>
  <c r="K3" i="1"/>
  <c r="L3" i="1"/>
  <c r="M3" i="1"/>
  <c r="K4" i="1"/>
  <c r="L4" i="1"/>
  <c r="M4" i="1"/>
  <c r="K5" i="1"/>
  <c r="L5" i="1"/>
  <c r="R5" i="1" s="1"/>
  <c r="T5" i="1" s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R14" i="1" s="1"/>
  <c r="M14" i="1"/>
  <c r="K15" i="1"/>
  <c r="L15" i="1"/>
  <c r="R15" i="1" s="1"/>
  <c r="M15" i="1"/>
  <c r="K16" i="1"/>
  <c r="L16" i="1"/>
  <c r="M16" i="1"/>
  <c r="K17" i="1"/>
  <c r="L17" i="1"/>
  <c r="R17" i="1" s="1"/>
  <c r="T17" i="1" s="1"/>
  <c r="M17" i="1"/>
  <c r="K18" i="1"/>
  <c r="L18" i="1"/>
  <c r="R18" i="1" s="1"/>
  <c r="M18" i="1"/>
  <c r="K19" i="1"/>
  <c r="L19" i="1"/>
  <c r="R19" i="1" s="1"/>
  <c r="M19" i="1"/>
  <c r="K20" i="1"/>
  <c r="L20" i="1"/>
  <c r="M20" i="1"/>
  <c r="K21" i="1"/>
  <c r="L21" i="1"/>
  <c r="R21" i="1" s="1"/>
  <c r="M21" i="1"/>
  <c r="K22" i="1"/>
  <c r="L22" i="1"/>
  <c r="M22" i="1"/>
  <c r="K23" i="1"/>
  <c r="L23" i="1"/>
  <c r="M23" i="1"/>
  <c r="K24" i="1"/>
  <c r="L24" i="1"/>
  <c r="R24" i="1" s="1"/>
  <c r="M24" i="1"/>
  <c r="K25" i="1"/>
  <c r="Q25" i="1" s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Q30" i="1" s="1"/>
  <c r="L30" i="1"/>
  <c r="R30" i="1" s="1"/>
  <c r="M30" i="1"/>
  <c r="K31" i="1"/>
  <c r="Q31" i="1" s="1"/>
  <c r="L31" i="1"/>
  <c r="R31" i="1" s="1"/>
  <c r="M31" i="1"/>
  <c r="K32" i="1"/>
  <c r="Q32" i="1" s="1"/>
  <c r="L32" i="1"/>
  <c r="M32" i="1"/>
  <c r="K33" i="1"/>
  <c r="L33" i="1"/>
  <c r="M33" i="1"/>
  <c r="D47" i="1"/>
  <c r="E47" i="1"/>
  <c r="F47" i="1"/>
  <c r="C47" i="1"/>
  <c r="J23" i="1"/>
  <c r="Q23" i="1" s="1"/>
  <c r="J24" i="1"/>
  <c r="Q24" i="1" s="1"/>
  <c r="J25" i="1"/>
  <c r="J26" i="1"/>
  <c r="J27" i="1"/>
  <c r="J28" i="1"/>
  <c r="J29" i="1"/>
  <c r="J30" i="1"/>
  <c r="J31" i="1"/>
  <c r="J32" i="1"/>
  <c r="J33" i="1"/>
  <c r="J22" i="1"/>
  <c r="J21" i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14" i="1"/>
  <c r="J13" i="1"/>
  <c r="J12" i="1"/>
  <c r="Q12" i="1" s="1"/>
  <c r="J11" i="1"/>
  <c r="Q11" i="1" s="1"/>
  <c r="J9" i="1"/>
  <c r="J10" i="1"/>
  <c r="J8" i="1"/>
  <c r="Q8" i="1" s="1"/>
  <c r="J7" i="1"/>
  <c r="Q7" i="1" s="1"/>
  <c r="J6" i="1"/>
  <c r="Q6" i="1" s="1"/>
  <c r="J5" i="1"/>
  <c r="Q5" i="1" s="1"/>
  <c r="J4" i="1"/>
  <c r="Q4" i="1" s="1"/>
  <c r="J3" i="1"/>
  <c r="T31" i="1" l="1"/>
  <c r="R12" i="1"/>
  <c r="R22" i="1"/>
  <c r="Q10" i="1"/>
  <c r="R11" i="1"/>
  <c r="T11" i="1" s="1"/>
  <c r="T25" i="1"/>
  <c r="Q9" i="1"/>
  <c r="R23" i="1"/>
  <c r="T23" i="1" s="1"/>
  <c r="M34" i="1"/>
  <c r="Q3" i="1"/>
  <c r="R10" i="1"/>
  <c r="T10" i="1" s="1"/>
  <c r="Q14" i="1"/>
  <c r="R20" i="1"/>
  <c r="T20" i="1" s="1"/>
  <c r="T19" i="1"/>
  <c r="R8" i="1"/>
  <c r="T14" i="1"/>
  <c r="Q21" i="1"/>
  <c r="R7" i="1"/>
  <c r="T7" i="1" s="1"/>
  <c r="R6" i="1"/>
  <c r="T6" i="1" s="1"/>
  <c r="R3" i="1"/>
  <c r="T30" i="1"/>
  <c r="Q13" i="1"/>
  <c r="R9" i="1"/>
  <c r="T9" i="1" s="1"/>
  <c r="T18" i="1"/>
  <c r="T15" i="1"/>
  <c r="Q22" i="1"/>
  <c r="R4" i="1"/>
  <c r="T4" i="1" s="1"/>
  <c r="T8" i="1"/>
  <c r="Q34" i="1"/>
  <c r="T24" i="1"/>
  <c r="T22" i="1"/>
  <c r="T21" i="1"/>
  <c r="T12" i="1"/>
  <c r="L34" i="1"/>
  <c r="K34" i="1"/>
  <c r="R13" i="1"/>
  <c r="J34" i="1"/>
  <c r="R34" i="1" l="1"/>
  <c r="T13" i="1"/>
</calcChain>
</file>

<file path=xl/sharedStrings.xml><?xml version="1.0" encoding="utf-8"?>
<sst xmlns="http://schemas.openxmlformats.org/spreadsheetml/2006/main" count="822" uniqueCount="212">
  <si>
    <t>SIGUNGU_NM</t>
  </si>
  <si>
    <t>수원시 장안구</t>
  </si>
  <si>
    <t>수원시 권선구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</si>
  <si>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</si>
  <si>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</si>
  <si>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</si>
  <si>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</si>
  <si>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</si>
  <si>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</si>
  <si>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 원미구</t>
  </si>
  <si>
    <t>부천시 소사구</t>
  </si>
  <si>
    <t>부천시 오정구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</si>
  <si>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</si>
  <si>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</si>
  <si>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</si>
  <si>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</si>
  <si>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</si>
  <si>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</si>
  <si>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</si>
  <si>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</si>
  <si>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</si>
  <si>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</si>
  <si>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</si>
  <si>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</si>
  <si>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</si>
  <si>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</si>
  <si>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</si>
  <si>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</si>
  <si>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</si>
  <si>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</si>
  <si>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</si>
  <si>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</si>
  <si>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</si>
  <si>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</si>
  <si>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</si>
  <si>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</si>
  <si>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</si>
  <si>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</si>
  <si>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</si>
  <si>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</si>
  <si>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</si>
  <si>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</si>
  <si>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</si>
  <si>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OBJECTID</t>
  </si>
  <si>
    <t>수원시 팔달구</t>
  </si>
  <si>
    <t>수원시 영통구</t>
  </si>
  <si>
    <t>기술적_일반</t>
    <phoneticPr fontId="2" type="noConversion"/>
  </si>
  <si>
    <t>기술적_건물</t>
    <phoneticPr fontId="2" type="noConversion"/>
  </si>
  <si>
    <t>시장_일반</t>
    <phoneticPr fontId="2" type="noConversion"/>
  </si>
  <si>
    <t>시장_건물</t>
    <phoneticPr fontId="2" type="noConversion"/>
  </si>
  <si>
    <t>수원시</t>
  </si>
  <si>
    <t>수원시</t>
    <phoneticPr fontId="2" type="noConversion"/>
  </si>
  <si>
    <t>성남시</t>
  </si>
  <si>
    <t>성남시</t>
    <phoneticPr fontId="2" type="noConversion"/>
  </si>
  <si>
    <t>안양시</t>
  </si>
  <si>
    <t>안양시</t>
    <phoneticPr fontId="2" type="noConversion"/>
  </si>
  <si>
    <t>부천시</t>
  </si>
  <si>
    <t>부천시</t>
    <phoneticPr fontId="2" type="noConversion"/>
  </si>
  <si>
    <t>안산시</t>
  </si>
  <si>
    <t>안산시</t>
    <phoneticPr fontId="2" type="noConversion"/>
  </si>
  <si>
    <t>고양시</t>
  </si>
  <si>
    <t>고양시</t>
    <phoneticPr fontId="2" type="noConversion"/>
  </si>
  <si>
    <t>용인시</t>
  </si>
  <si>
    <t>용인시</t>
    <phoneticPr fontId="2" type="noConversion"/>
  </si>
  <si>
    <t>기술적</t>
  </si>
  <si>
    <t>기술적</t>
    <phoneticPr fontId="2" type="noConversion"/>
  </si>
  <si>
    <t>시장</t>
    <phoneticPr fontId="2" type="noConversion"/>
  </si>
  <si>
    <t>일반</t>
    <phoneticPr fontId="2" type="noConversion"/>
  </si>
  <si>
    <t>건물</t>
    <phoneticPr fontId="2" type="noConversion"/>
  </si>
  <si>
    <t>year</t>
  </si>
  <si>
    <t>SIDO</t>
  </si>
  <si>
    <t>SGG</t>
  </si>
  <si>
    <t>technology</t>
  </si>
  <si>
    <t>purpose</t>
  </si>
  <si>
    <t>value</t>
  </si>
  <si>
    <t>type</t>
  </si>
  <si>
    <t>unit</t>
  </si>
  <si>
    <t>경기</t>
  </si>
  <si>
    <t>PV</t>
  </si>
  <si>
    <t>전체</t>
  </si>
  <si>
    <t>gen</t>
  </si>
  <si>
    <t>MWh</t>
  </si>
  <si>
    <t>신재생에너지 보급통계 (한국에너지공단)</t>
    <phoneticPr fontId="2" type="noConversion"/>
  </si>
  <si>
    <t>실적</t>
    <phoneticPr fontId="2" type="noConversion"/>
  </si>
  <si>
    <t>잠재량 활용률</t>
  </si>
  <si>
    <t>잠재량 활용률</t>
    <phoneticPr fontId="2" type="noConversion"/>
  </si>
  <si>
    <t>시장 잠재량</t>
    <phoneticPr fontId="2" type="noConversion"/>
  </si>
  <si>
    <t>실제 발전량 (2023)</t>
    <phoneticPr fontId="2" type="noConversion"/>
  </si>
  <si>
    <t>https://stat.gg.go.kr/statHtml/statHtml.do?orgId=210&amp;tblId=DT_210J0001&amp;conn_path=I2</t>
  </si>
  <si>
    <t>시군구별(1)</t>
  </si>
  <si>
    <t>2024.12</t>
  </si>
  <si>
    <t>합계</t>
  </si>
  <si>
    <t>2013년 09월 23일 여주군이 시로 승격</t>
  </si>
  <si>
    <t>시군구별 &gt; 여주군</t>
  </si>
  <si>
    <t>2016년 이후 년자료, 월자료 부천시의 '구'해당수치 없음</t>
  </si>
  <si>
    <t>시군구별 &gt; 부천시</t>
  </si>
  <si>
    <t xml:space="preserve">   ※ 구별 인구는 매년 1회 공표(12월 말)되어 연자료에만 수록함</t>
  </si>
  <si>
    <t/>
  </si>
  <si>
    <t xml:space="preserve">   ※ 등록 외국인의 시군별 남여현황은 분기별로만 집계 공표</t>
  </si>
  <si>
    <t xml:space="preserve">2) 외국인 : 법무부 출입국·외국인정책본부, 당해년도 매월말 현재 외국인 등록현황								</t>
  </si>
  <si>
    <t xml:space="preserve">1) 내국인 : 행정안전부 당해년도 매월말 현재 주민등록 인구 현황								</t>
  </si>
  <si>
    <t>통계표</t>
  </si>
  <si>
    <t>○ 주석</t>
  </si>
  <si>
    <t>* KOSIS 개편 시 통계표 URL은 달라질 수 있음</t>
  </si>
  <si>
    <t>http://27.101.100.211:8080/statHtml/statHtml.do?orgId=210&amp;tblId=DT_210J0001&amp;conn_path=I3</t>
  </si>
  <si>
    <t>○ 통계표URL</t>
  </si>
  <si>
    <t>2025.05.23 08:19</t>
  </si>
  <si>
    <t>○ 자료다운일자</t>
  </si>
  <si>
    <t>주민등록인구통계, 경기도</t>
  </si>
  <si>
    <t>○ 출처</t>
  </si>
  <si>
    <t xml:space="preserve">[월] 202412~202412  </t>
  </si>
  <si>
    <t>○ 조회기간</t>
  </si>
  <si>
    <t>시군별 세대 및 인구</t>
  </si>
  <si>
    <t>○ 통계표명</t>
  </si>
  <si>
    <t>DT_210J0001</t>
  </si>
  <si>
    <t>○ 통계표ID</t>
    <phoneticPr fontId="5" type="noConversion"/>
  </si>
  <si>
    <t>경기도</t>
  </si>
  <si>
    <t>○ 통계표ID</t>
  </si>
  <si>
    <t>DT_11001N_2013_A001</t>
  </si>
  <si>
    <t>성 및 연령별 인구와 인구밀도</t>
  </si>
  <si>
    <t xml:space="preserve">[년] 2020~2020  </t>
  </si>
  <si>
    <t>「한국도시통계」, 행정안전부</t>
  </si>
  <si>
    <t>2025.05.23 08:24</t>
  </si>
  <si>
    <t>https://kosis.kr/statHtml/statHtml.do?orgId=110&amp;tblId=DT_11001N_2013_A001&amp;conn_path=I3</t>
  </si>
  <si>
    <t>인구현황별</t>
  </si>
  <si>
    <t>등록외국인제외(면적, 외국인등록인구수 제외)</t>
  </si>
  <si>
    <t>면적 (㎢)</t>
  </si>
  <si>
    <t>2020년기준</t>
    <phoneticPr fontId="2" type="noConversion"/>
  </si>
  <si>
    <t>인구밀도</t>
    <phoneticPr fontId="2" type="noConversion"/>
  </si>
  <si>
    <t>합계</t>
    <phoneticPr fontId="2" type="noConversion"/>
  </si>
  <si>
    <t>인구(명)</t>
    <phoneticPr fontId="2" type="noConversion"/>
  </si>
  <si>
    <t>면적(km2)</t>
    <phoneticPr fontId="2" type="noConversion"/>
  </si>
  <si>
    <t>시장 잠재량</t>
  </si>
  <si>
    <t>인구밀도(명/km2)</t>
    <phoneticPr fontId="2" type="noConversion"/>
  </si>
  <si>
    <t>면적(km2)</t>
    <phoneticPr fontId="2" type="noConversion"/>
  </si>
  <si>
    <t>Suwon-si</t>
    <phoneticPr fontId="2" type="noConversion"/>
  </si>
  <si>
    <t>Bucheon-si</t>
    <phoneticPr fontId="2" type="noConversion"/>
  </si>
  <si>
    <t>Ansan-si</t>
    <phoneticPr fontId="2" type="noConversion"/>
  </si>
  <si>
    <t>Seongnam-si</t>
    <phoneticPr fontId="2" type="noConversion"/>
  </si>
  <si>
    <t>Yongin-si</t>
    <phoneticPr fontId="2" type="noConversion"/>
  </si>
  <si>
    <t>Anyang-si</t>
    <phoneticPr fontId="2" type="noConversion"/>
  </si>
  <si>
    <t>Siheung-si</t>
    <phoneticPr fontId="2" type="noConversion"/>
  </si>
  <si>
    <t>Goyang-si</t>
    <phoneticPr fontId="2" type="noConversion"/>
  </si>
  <si>
    <t>Gimpo-si</t>
    <phoneticPr fontId="2" type="noConversion"/>
  </si>
  <si>
    <t>Yeoncheon-gun</t>
    <phoneticPr fontId="2" type="noConversion"/>
  </si>
  <si>
    <t>Pocheon-si</t>
    <phoneticPr fontId="2" type="noConversion"/>
  </si>
  <si>
    <t>Dongducheon-si</t>
    <phoneticPr fontId="2" type="noConversion"/>
  </si>
  <si>
    <t>Paju-si</t>
    <phoneticPr fontId="2" type="noConversion"/>
  </si>
  <si>
    <t>Yangju-si</t>
    <phoneticPr fontId="2" type="noConversion"/>
  </si>
  <si>
    <t>Osan-si</t>
    <phoneticPr fontId="2" type="noConversion"/>
  </si>
  <si>
    <t>Uijeongbu-si</t>
    <phoneticPr fontId="2" type="noConversion"/>
  </si>
  <si>
    <t>Namyangju-si</t>
    <phoneticPr fontId="2" type="noConversion"/>
  </si>
  <si>
    <t>Guri-si</t>
    <phoneticPr fontId="2" type="noConversion"/>
  </si>
  <si>
    <t>Hanam-si</t>
    <phoneticPr fontId="2" type="noConversion"/>
  </si>
  <si>
    <t>Yangpyeong-gun</t>
    <phoneticPr fontId="2" type="noConversion"/>
  </si>
  <si>
    <t>Gwangmyeong-si</t>
    <phoneticPr fontId="2" type="noConversion"/>
  </si>
  <si>
    <t>Gwangju-si</t>
    <phoneticPr fontId="2" type="noConversion"/>
  </si>
  <si>
    <t>Gunpo-si</t>
    <phoneticPr fontId="2" type="noConversion"/>
  </si>
  <si>
    <t>Uiwang-si</t>
    <phoneticPr fontId="2" type="noConversion"/>
  </si>
  <si>
    <t>Hwaseong-si</t>
    <phoneticPr fontId="2" type="noConversion"/>
  </si>
  <si>
    <t>Icheon-si</t>
    <phoneticPr fontId="2" type="noConversion"/>
  </si>
  <si>
    <t>Yeoju-si</t>
    <phoneticPr fontId="2" type="noConversion"/>
  </si>
  <si>
    <t>Pyeongtaek-si</t>
    <phoneticPr fontId="2" type="noConversion"/>
  </si>
  <si>
    <t>Anseong-si</t>
    <phoneticPr fontId="2" type="noConversion"/>
  </si>
  <si>
    <t>Gapyeong-gun</t>
    <phoneticPr fontId="2" type="noConversion"/>
  </si>
  <si>
    <t>Gwacheon-si</t>
    <phoneticPr fontId="2" type="noConversion"/>
  </si>
  <si>
    <t>Yeoncheon-gun</t>
  </si>
  <si>
    <t>Paju-si</t>
  </si>
  <si>
    <t>Pocheon-si</t>
  </si>
  <si>
    <t>Anseong-si</t>
  </si>
  <si>
    <t>Yangpyeong-gun</t>
  </si>
  <si>
    <t>Gapyeong-gun</t>
  </si>
  <si>
    <t>Yeoju-si</t>
  </si>
  <si>
    <t>Hwaseong-si</t>
  </si>
  <si>
    <t>Yangju-si</t>
  </si>
  <si>
    <t>Icheon-si</t>
  </si>
  <si>
    <t>Yongin-si</t>
  </si>
  <si>
    <t>Namyangju-si</t>
  </si>
  <si>
    <t>Ansan-si</t>
  </si>
  <si>
    <t>Pyeongtaek-si</t>
  </si>
  <si>
    <t>Siheung-si</t>
  </si>
  <si>
    <t>Gimpo-si</t>
  </si>
  <si>
    <t>Dongducheon-si</t>
  </si>
  <si>
    <t>Uijeongbu-si</t>
  </si>
  <si>
    <t>Hanam-si</t>
  </si>
  <si>
    <t>Uiwang-si</t>
  </si>
  <si>
    <t>Seongnam-si</t>
  </si>
  <si>
    <t>Goyang-si</t>
  </si>
  <si>
    <t>Suwon-si</t>
  </si>
  <si>
    <t>Anyang-si</t>
  </si>
  <si>
    <t>Gunpo-si</t>
  </si>
  <si>
    <t>Gwangju-si</t>
  </si>
  <si>
    <t>Guri-si</t>
  </si>
  <si>
    <t>Gwangmyeong-si</t>
  </si>
  <si>
    <t>Osan-si</t>
  </si>
  <si>
    <t>Bucheon-si</t>
  </si>
  <si>
    <t>Gwacheon-si</t>
  </si>
  <si>
    <t>인구밀도</t>
    <phoneticPr fontId="2" type="noConversion"/>
  </si>
  <si>
    <t>(명/km2)</t>
  </si>
  <si>
    <t>GWh</t>
    <phoneticPr fontId="2" type="noConversion"/>
  </si>
  <si>
    <t>Market potential</t>
    <phoneticPr fontId="2" type="noConversion"/>
  </si>
  <si>
    <t>Population density</t>
    <phoneticPr fontId="2" type="noConversion"/>
  </si>
  <si>
    <t>Technical potential</t>
    <phoneticPr fontId="2" type="noConversion"/>
  </si>
  <si>
    <t>Administrative Area</t>
    <phoneticPr fontId="2" type="noConversion"/>
  </si>
  <si>
    <t>Market potential</t>
    <phoneticPr fontId="2" type="noConversion"/>
  </si>
  <si>
    <t>Technical potential</t>
    <phoneticPr fontId="2" type="noConversion"/>
  </si>
  <si>
    <t>Actual generation in 2023</t>
    <phoneticPr fontId="2" type="noConversion"/>
  </si>
  <si>
    <t>Utilization rate of market potential</t>
    <phoneticPr fontId="2" type="noConversion"/>
  </si>
  <si>
    <t>Population density</t>
    <phoneticPr fontId="2" type="noConversion"/>
  </si>
  <si>
    <t>Administrative area</t>
    <phoneticPr fontId="2" type="noConversion"/>
  </si>
  <si>
    <t>합계</t>
    <phoneticPr fontId="2" type="noConversion"/>
  </si>
  <si>
    <t>GWh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</si>
</sst>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sz val="10"/>
      <name val="Arial"/>
      <family val="2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1">
      <alignment horizontal="left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2" borderId="1" xfId="2">
      <alignment horizontal="left"/>
    </xf>
    <xf numFmtId="0" fontId="0" fillId="0" borderId="0" xfId="0" applyAlignment="1"/>
    <xf numFmtId="0" fontId="4" fillId="0" borderId="0" xfId="0" applyFont="1" applyAlignment="1"/>
    <xf numFmtId="9" fontId="0" fillId="0" borderId="0" xfId="1" applyFont="1">
      <alignment vertical="center"/>
    </xf>
    <xf numFmtId="10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4" borderId="2" xfId="0" applyFill="1" applyBorder="1" applyAlignment="1"/>
    <xf numFmtId="0" fontId="0" fillId="5" borderId="3" xfId="0" applyFill="1" applyBorder="1" applyAlignment="1"/>
    <xf numFmtId="0" fontId="0" fillId="5" borderId="2" xfId="0" applyFill="1" applyBorder="1" applyAlignment="1"/>
    <xf numFmtId="0" fontId="0" fillId="0" borderId="0" xfId="0" applyAlignment="1">
      <alignment horizontal="left"/>
    </xf>
    <xf numFmtId="4" fontId="0" fillId="0" borderId="2" xfId="0" applyNumberFormat="1" applyBorder="1" applyAlignment="1">
      <alignment horizontal="right"/>
    </xf>
    <xf numFmtId="0" fontId="0" fillId="5" borderId="4" xfId="0" applyFill="1" applyBorder="1" applyAlignment="1"/>
    <xf numFmtId="176" fontId="0" fillId="0" borderId="2" xfId="0" applyNumberFormat="1" applyBorder="1" applyAlignment="1">
      <alignment horizontal="right"/>
    </xf>
    <xf numFmtId="176" fontId="0" fillId="0" borderId="0" xfId="0" applyNumberFormat="1">
      <alignment vertical="center"/>
    </xf>
    <xf numFmtId="0" fontId="0" fillId="6" borderId="3" xfId="0" applyFill="1" applyBorder="1" applyAlignment="1"/>
    <xf numFmtId="176" fontId="0" fillId="6" borderId="2" xfId="0" applyNumberFormat="1" applyFill="1" applyBorder="1" applyAlignment="1">
      <alignment horizontal="right"/>
    </xf>
    <xf numFmtId="176" fontId="0" fillId="6" borderId="0" xfId="0" applyNumberFormat="1" applyFill="1">
      <alignment vertical="center"/>
    </xf>
    <xf numFmtId="177" fontId="0" fillId="0" borderId="0" xfId="0" applyNumberFormat="1">
      <alignment vertical="center"/>
    </xf>
    <xf numFmtId="41" fontId="0" fillId="0" borderId="0" xfId="3" applyFont="1">
      <alignment vertical="center"/>
    </xf>
    <xf numFmtId="41" fontId="0" fillId="0" borderId="0" xfId="3" applyFont="1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>
      <alignment vertical="center"/>
    </xf>
    <xf numFmtId="0" fontId="0" fillId="4" borderId="2" xfId="0" applyFill="1" applyBorder="1" applyAlignment="1"/>
    <xf numFmtId="43" fontId="0" fillId="0" borderId="0" xfId="0" applyNumberFormat="1">
      <alignment vertical="center"/>
    </xf>
    <xf numFmtId="41" fontId="0" fillId="0" borderId="0" xfId="3" applyNumberFormat="1" applyFont="1">
      <alignment vertical="center"/>
    </xf>
    <xf numFmtId="9" fontId="0" fillId="0" borderId="0" xfId="1" applyNumberFormat="1" applyFont="1">
      <alignment vertical="center"/>
    </xf>
  </cellXfs>
  <cellStyles count="4">
    <cellStyle name="STYLE0" xfId="2" xr:uid="{04ED4964-B71F-452B-9350-4303A3FDE91C}"/>
    <cellStyle name="백분율" xfId="1" builtinId="5"/>
    <cellStyle name="쉼표 [0]" xfId="3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95622019890598E-2"/>
          <c:y val="2.3785798919696267E-2"/>
          <c:w val="0.82786770879210247"/>
          <c:h val="0.83676386115281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Sheet2!$A$4:$A$34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Sheet2!$D$4:$D$34</c:f>
              <c:numCache>
                <c:formatCode>_(* #,##0_);_(* \(#,##0\);_(* "-"_);_(@_)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5-49BF-85CF-F8BA5E02836D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Actual generation in 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Sheet2!$A$4:$A$34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Sheet2!$E$4:$E$34</c:f>
              <c:numCache>
                <c:formatCode>0</c:formatCode>
                <c:ptCount val="31"/>
                <c:pt idx="0">
                  <c:v>200.52987717408598</c:v>
                </c:pt>
                <c:pt idx="1">
                  <c:v>124.842385072017</c:v>
                </c:pt>
                <c:pt idx="2">
                  <c:v>143.05159450003001</c:v>
                </c:pt>
                <c:pt idx="3">
                  <c:v>193.04995364891798</c:v>
                </c:pt>
                <c:pt idx="4">
                  <c:v>65.627789593059703</c:v>
                </c:pt>
                <c:pt idx="5">
                  <c:v>55.418143925696299</c:v>
                </c:pt>
                <c:pt idx="6">
                  <c:v>211.748602161138</c:v>
                </c:pt>
                <c:pt idx="7">
                  <c:v>303.78196328151</c:v>
                </c:pt>
                <c:pt idx="8">
                  <c:v>53.6694290761357</c:v>
                </c:pt>
                <c:pt idx="9">
                  <c:v>189.991179857481</c:v>
                </c:pt>
                <c:pt idx="10">
                  <c:v>83.206348223266289</c:v>
                </c:pt>
                <c:pt idx="11">
                  <c:v>49.546685923458199</c:v>
                </c:pt>
                <c:pt idx="12">
                  <c:v>62.696000000093903</c:v>
                </c:pt>
                <c:pt idx="13">
                  <c:v>152.48619505923898</c:v>
                </c:pt>
                <c:pt idx="14">
                  <c:v>53.734876295289496</c:v>
                </c:pt>
                <c:pt idx="15">
                  <c:v>94.653561543461095</c:v>
                </c:pt>
                <c:pt idx="16">
                  <c:v>12.124089913908</c:v>
                </c:pt>
                <c:pt idx="17">
                  <c:v>15.8653712793545</c:v>
                </c:pt>
                <c:pt idx="18">
                  <c:v>15.520013531663501</c:v>
                </c:pt>
                <c:pt idx="19">
                  <c:v>8.3212658993084609</c:v>
                </c:pt>
                <c:pt idx="20">
                  <c:v>25.580175838632201</c:v>
                </c:pt>
                <c:pt idx="21">
                  <c:v>58.779017525752899</c:v>
                </c:pt>
                <c:pt idx="22">
                  <c:v>40.665886534345894</c:v>
                </c:pt>
                <c:pt idx="23">
                  <c:v>8.5725947547621502</c:v>
                </c:pt>
                <c:pt idx="24">
                  <c:v>7.1899251236337305</c:v>
                </c:pt>
                <c:pt idx="25">
                  <c:v>58.197149323988</c:v>
                </c:pt>
                <c:pt idx="26">
                  <c:v>6.1827931403136498</c:v>
                </c:pt>
                <c:pt idx="27">
                  <c:v>11.249757452426699</c:v>
                </c:pt>
                <c:pt idx="28">
                  <c:v>18.598573099575098</c:v>
                </c:pt>
                <c:pt idx="29">
                  <c:v>12.012887838361799</c:v>
                </c:pt>
                <c:pt idx="30">
                  <c:v>2.67067278143442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5-49BF-85CF-F8BA5E02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820976"/>
        <c:axId val="769811376"/>
      </c:barChart>
      <c:scatterChart>
        <c:scatterStyle val="lineMarker"/>
        <c:varyColors val="0"/>
        <c:ser>
          <c:idx val="2"/>
          <c:order val="2"/>
          <c:tx>
            <c:strRef>
              <c:f>Sheet2!$F$2</c:f>
              <c:strCache>
                <c:ptCount val="1"/>
                <c:pt idx="0">
                  <c:v>Utilization rate of market potential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0">
                <a:solidFill>
                  <a:schemeClr val="accent3"/>
                </a:solidFill>
              </a:ln>
              <a:effectLst/>
            </c:spPr>
          </c:marker>
          <c:xVal>
            <c:strRef>
              <c:f>Sheet2!$B$4:$B$34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xVal>
          <c:yVal>
            <c:numRef>
              <c:f>Sheet2!$F$4:$F$34</c:f>
              <c:numCache>
                <c:formatCode>0%</c:formatCode>
                <c:ptCount val="31"/>
                <c:pt idx="0">
                  <c:v>4.2729777995043197E-2</c:v>
                </c:pt>
                <c:pt idx="1">
                  <c:v>5.6040339855942096E-2</c:v>
                </c:pt>
                <c:pt idx="2">
                  <c:v>7.1205831061299379E-2</c:v>
                </c:pt>
                <c:pt idx="3">
                  <c:v>9.7657580591934967E-2</c:v>
                </c:pt>
                <c:pt idx="4">
                  <c:v>4.8372800170715852E-2</c:v>
                </c:pt>
                <c:pt idx="5">
                  <c:v>4.8179282139130954E-2</c:v>
                </c:pt>
                <c:pt idx="6">
                  <c:v>0.21071145577649888</c:v>
                </c:pt>
                <c:pt idx="7">
                  <c:v>0.35520843009849717</c:v>
                </c:pt>
                <c:pt idx="8">
                  <c:v>0.12002329200380427</c:v>
                </c:pt>
                <c:pt idx="9">
                  <c:v>0.47254697565098119</c:v>
                </c:pt>
                <c:pt idx="10">
                  <c:v>0.21531968758934555</c:v>
                </c:pt>
                <c:pt idx="11">
                  <c:v>0.14522594479388795</c:v>
                </c:pt>
                <c:pt idx="12">
                  <c:v>0.2847638148841653</c:v>
                </c:pt>
                <c:pt idx="13">
                  <c:v>0.77107007045467435</c:v>
                </c:pt>
                <c:pt idx="14">
                  <c:v>0.36243579833114992</c:v>
                </c:pt>
                <c:pt idx="15">
                  <c:v>0.73031950454163241</c:v>
                </c:pt>
                <c:pt idx="16">
                  <c:v>0.11466437767538516</c:v>
                </c:pt>
                <c:pt idx="17">
                  <c:v>0.16553816310450301</c:v>
                </c:pt>
                <c:pt idx="18">
                  <c:v>0.18698996849706143</c:v>
                </c:pt>
                <c:pt idx="19">
                  <c:v>0.11054626016177703</c:v>
                </c:pt>
                <c:pt idx="20">
                  <c:v>0.34913852525361738</c:v>
                </c:pt>
                <c:pt idx="21">
                  <c:v>1.711710759602898</c:v>
                </c:pt>
                <c:pt idx="22">
                  <c:v>1.729331821886152</c:v>
                </c:pt>
                <c:pt idx="23">
                  <c:v>0.49983365239764055</c:v>
                </c:pt>
                <c:pt idx="24">
                  <c:v>0.43456279379966473</c:v>
                </c:pt>
                <c:pt idx="25">
                  <c:v>4.276889781804277</c:v>
                </c:pt>
                <c:pt idx="26">
                  <c:v>0.50641050489998929</c:v>
                </c:pt>
                <c:pt idx="27">
                  <c:v>1.0005888811751928</c:v>
                </c:pt>
                <c:pt idx="28">
                  <c:v>2.7497320297209145</c:v>
                </c:pt>
                <c:pt idx="29">
                  <c:v>1.8377147806352201</c:v>
                </c:pt>
                <c:pt idx="30">
                  <c:v>1.1306827467082285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5-49BF-85CF-F8BA5E02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68768"/>
        <c:axId val="769855328"/>
      </c:scatterChart>
      <c:catAx>
        <c:axId val="7698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769811376"/>
        <c:crosses val="autoZero"/>
        <c:auto val="1"/>
        <c:lblAlgn val="ctr"/>
        <c:lblOffset val="100"/>
        <c:noMultiLvlLbl val="0"/>
      </c:catAx>
      <c:valAx>
        <c:axId val="7698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769820976"/>
        <c:crosses val="autoZero"/>
        <c:crossBetween val="between"/>
      </c:valAx>
      <c:valAx>
        <c:axId val="7698553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769868768"/>
        <c:crosses val="max"/>
        <c:crossBetween val="midCat"/>
      </c:valAx>
      <c:valAx>
        <c:axId val="76986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7698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1936347278854"/>
          <c:y val="0.13147803628584501"/>
          <c:w val="0.64411423786240107"/>
          <c:h val="0.178342302849372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21991790224104E-2"/>
          <c:y val="2.394774864116574E-2"/>
          <c:w val="0.8961214146860359"/>
          <c:h val="0.68082912176051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Sheet2!$C$76</c:f>
              <c:strCache>
                <c:ptCount val="1"/>
                <c:pt idx="0">
                  <c:v>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Sheet2!$C$78:$C$108</c:f>
              <c:numCache>
                <c:formatCode>0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Sheet2!$D$76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xVal>
          <c:yVal>
            <c:numRef>
              <c:f>Sheet2!$D$78:$D$108</c:f>
              <c:numCache>
                <c:formatCode>0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09487"/>
        <c:axId val="352908047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midCat"/>
        <c:dispUnits>
          <c:builtInUnit val="thousands"/>
        </c:dispUnits>
      </c:valAx>
      <c:val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2537909346744"/>
          <c:y val="6.9255765509655273E-2"/>
          <c:w val="0.32070810404328548"/>
          <c:h val="0.143532631606578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33341754162276E-2"/>
          <c:y val="4.4034700731095812E-2"/>
          <c:w val="0.8634251765811457"/>
          <c:h val="0.78715226928433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Sheet2!$C$77</c:f>
              <c:strCache>
                <c:ptCount val="1"/>
                <c:pt idx="0">
                  <c:v>시장 잠재량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Sheet2!$B$78:$B$108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cat>
          <c:val>
            <c:numRef>
              <c:f>Sheet2!$C$78:$C$108</c:f>
              <c:numCache>
                <c:formatCode>0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Sheet2!$D$77</c:f>
              <c:strCache>
                <c:ptCount val="1"/>
                <c:pt idx="0">
                  <c:v>인구밀도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Sheet2!$D$78:$D$108</c:f>
              <c:numCache>
                <c:formatCode>0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235367018633069"/>
          <c:y val="0.20826963484295341"/>
          <c:w val="0.16101528744179958"/>
          <c:h val="0.13510741377929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Sheet2!$C$41</c:f>
              <c:strCache>
                <c:ptCount val="1"/>
                <c:pt idx="0">
                  <c:v>기술적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Sheet2!$B$42:$B$72</c:f>
              <c:strCache>
                <c:ptCount val="31"/>
                <c:pt idx="0">
                  <c:v>화성시</c:v>
                </c:pt>
                <c:pt idx="1">
                  <c:v>파주시</c:v>
                </c:pt>
                <c:pt idx="2">
                  <c:v>평택시</c:v>
                </c:pt>
                <c:pt idx="3">
                  <c:v>여주시</c:v>
                </c:pt>
                <c:pt idx="4">
                  <c:v>이천시</c:v>
                </c:pt>
                <c:pt idx="5">
                  <c:v>안성시</c:v>
                </c:pt>
                <c:pt idx="6">
                  <c:v>용인시</c:v>
                </c:pt>
                <c:pt idx="7">
                  <c:v>포천시</c:v>
                </c:pt>
                <c:pt idx="8">
                  <c:v>연천군</c:v>
                </c:pt>
                <c:pt idx="9">
                  <c:v>양평군</c:v>
                </c:pt>
                <c:pt idx="10">
                  <c:v>김포시</c:v>
                </c:pt>
                <c:pt idx="11">
                  <c:v>고양시</c:v>
                </c:pt>
                <c:pt idx="12">
                  <c:v>남양주시</c:v>
                </c:pt>
                <c:pt idx="13">
                  <c:v>양주시</c:v>
                </c:pt>
                <c:pt idx="14">
                  <c:v>광주시</c:v>
                </c:pt>
                <c:pt idx="15">
                  <c:v>가평군</c:v>
                </c:pt>
                <c:pt idx="16">
                  <c:v>안산시</c:v>
                </c:pt>
                <c:pt idx="17">
                  <c:v>시흥시</c:v>
                </c:pt>
                <c:pt idx="18">
                  <c:v>수원시</c:v>
                </c:pt>
                <c:pt idx="19">
                  <c:v>성남시</c:v>
                </c:pt>
                <c:pt idx="20">
                  <c:v>부천시</c:v>
                </c:pt>
                <c:pt idx="21">
                  <c:v>하남시</c:v>
                </c:pt>
                <c:pt idx="22">
                  <c:v>의정부시</c:v>
                </c:pt>
                <c:pt idx="23">
                  <c:v>오산시</c:v>
                </c:pt>
                <c:pt idx="24">
                  <c:v>안양시</c:v>
                </c:pt>
                <c:pt idx="25">
                  <c:v>광명시</c:v>
                </c:pt>
                <c:pt idx="26">
                  <c:v>동두천시</c:v>
                </c:pt>
                <c:pt idx="27">
                  <c:v>의왕시</c:v>
                </c:pt>
                <c:pt idx="28">
                  <c:v>군포시</c:v>
                </c:pt>
                <c:pt idx="29">
                  <c:v>구리시</c:v>
                </c:pt>
                <c:pt idx="30">
                  <c:v>과천시</c:v>
                </c:pt>
              </c:strCache>
            </c:strRef>
          </c:cat>
          <c:val>
            <c:numRef>
              <c:f>Sheet2!$C$42:$C$72</c:f>
              <c:numCache>
                <c:formatCode>0</c:formatCode>
                <c:ptCount val="31"/>
                <c:pt idx="0">
                  <c:v>44751.392991897432</c:v>
                </c:pt>
                <c:pt idx="1">
                  <c:v>31355.336931794514</c:v>
                </c:pt>
                <c:pt idx="2">
                  <c:v>31245.400532437368</c:v>
                </c:pt>
                <c:pt idx="3">
                  <c:v>27735.132525380792</c:v>
                </c:pt>
                <c:pt idx="4">
                  <c:v>27055.708066988154</c:v>
                </c:pt>
                <c:pt idx="5">
                  <c:v>26854.336309870869</c:v>
                </c:pt>
                <c:pt idx="6">
                  <c:v>24151.977285743757</c:v>
                </c:pt>
                <c:pt idx="7">
                  <c:v>21840.895466752601</c:v>
                </c:pt>
                <c:pt idx="8">
                  <c:v>19327.554148223146</c:v>
                </c:pt>
                <c:pt idx="9">
                  <c:v>18350.067029442034</c:v>
                </c:pt>
                <c:pt idx="10">
                  <c:v>16960.33486496273</c:v>
                </c:pt>
                <c:pt idx="11">
                  <c:v>14593.03026418845</c:v>
                </c:pt>
                <c:pt idx="12">
                  <c:v>12899.100715625664</c:v>
                </c:pt>
                <c:pt idx="13">
                  <c:v>11762.539121880636</c:v>
                </c:pt>
                <c:pt idx="14">
                  <c:v>10988.834203464858</c:v>
                </c:pt>
                <c:pt idx="15">
                  <c:v>9793.6831244079513</c:v>
                </c:pt>
                <c:pt idx="16">
                  <c:v>8871.1323354231117</c:v>
                </c:pt>
                <c:pt idx="17">
                  <c:v>8668.5007439447181</c:v>
                </c:pt>
                <c:pt idx="18">
                  <c:v>7935.4560050335003</c:v>
                </c:pt>
                <c:pt idx="19">
                  <c:v>5711.5137585405673</c:v>
                </c:pt>
                <c:pt idx="20">
                  <c:v>3823.426548084667</c:v>
                </c:pt>
                <c:pt idx="21">
                  <c:v>3446.780221259145</c:v>
                </c:pt>
                <c:pt idx="22">
                  <c:v>2950.3734714636626</c:v>
                </c:pt>
                <c:pt idx="23">
                  <c:v>2853.9785406570368</c:v>
                </c:pt>
                <c:pt idx="24">
                  <c:v>2276.9368646054131</c:v>
                </c:pt>
                <c:pt idx="25">
                  <c:v>2219.2646619820498</c:v>
                </c:pt>
                <c:pt idx="26">
                  <c:v>2082.0128753843478</c:v>
                </c:pt>
                <c:pt idx="27">
                  <c:v>2005.9091581458854</c:v>
                </c:pt>
                <c:pt idx="28">
                  <c:v>1737.5953858203882</c:v>
                </c:pt>
                <c:pt idx="29">
                  <c:v>1694.4436725592789</c:v>
                </c:pt>
                <c:pt idx="30">
                  <c:v>1188.7077430954027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Sheet2!$D$41</c:f>
              <c:strCache>
                <c:ptCount val="1"/>
                <c:pt idx="0">
                  <c:v>면적(km2)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cat>
          <c:val>
            <c:numRef>
              <c:f>Sheet2!$D$42:$D$72</c:f>
              <c:numCache>
                <c:formatCode>0</c:formatCode>
                <c:ptCount val="31"/>
                <c:pt idx="0">
                  <c:v>698.18</c:v>
                </c:pt>
                <c:pt idx="1">
                  <c:v>673.86</c:v>
                </c:pt>
                <c:pt idx="2">
                  <c:v>458.24</c:v>
                </c:pt>
                <c:pt idx="3">
                  <c:v>608.26</c:v>
                </c:pt>
                <c:pt idx="4">
                  <c:v>461.43</c:v>
                </c:pt>
                <c:pt idx="5">
                  <c:v>553.46</c:v>
                </c:pt>
                <c:pt idx="6">
                  <c:v>591.23</c:v>
                </c:pt>
                <c:pt idx="7">
                  <c:v>826.91</c:v>
                </c:pt>
                <c:pt idx="8">
                  <c:v>676.31</c:v>
                </c:pt>
                <c:pt idx="9">
                  <c:v>877.69</c:v>
                </c:pt>
                <c:pt idx="10">
                  <c:v>276.61</c:v>
                </c:pt>
                <c:pt idx="11">
                  <c:v>268.10000000000002</c:v>
                </c:pt>
                <c:pt idx="12">
                  <c:v>458.14</c:v>
                </c:pt>
                <c:pt idx="13">
                  <c:v>310.43</c:v>
                </c:pt>
                <c:pt idx="14">
                  <c:v>430.99</c:v>
                </c:pt>
                <c:pt idx="15">
                  <c:v>843.66</c:v>
                </c:pt>
                <c:pt idx="16">
                  <c:v>156.33000000000001</c:v>
                </c:pt>
                <c:pt idx="17">
                  <c:v>139.68</c:v>
                </c:pt>
                <c:pt idx="18">
                  <c:v>121.09</c:v>
                </c:pt>
                <c:pt idx="19">
                  <c:v>141.63</c:v>
                </c:pt>
                <c:pt idx="20">
                  <c:v>53.45</c:v>
                </c:pt>
                <c:pt idx="21">
                  <c:v>92.99</c:v>
                </c:pt>
                <c:pt idx="22">
                  <c:v>81.55</c:v>
                </c:pt>
                <c:pt idx="23">
                  <c:v>42.71</c:v>
                </c:pt>
                <c:pt idx="24">
                  <c:v>58.47</c:v>
                </c:pt>
                <c:pt idx="25">
                  <c:v>38.53</c:v>
                </c:pt>
                <c:pt idx="26">
                  <c:v>95.67</c:v>
                </c:pt>
                <c:pt idx="27">
                  <c:v>54.03</c:v>
                </c:pt>
                <c:pt idx="28">
                  <c:v>36.42</c:v>
                </c:pt>
                <c:pt idx="29">
                  <c:v>33.33</c:v>
                </c:pt>
                <c:pt idx="30">
                  <c:v>35.869999999999997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21991790224104E-2"/>
          <c:y val="2.394774864116574E-2"/>
          <c:w val="0.8961214146860359"/>
          <c:h val="0.68082912176051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Sheet2!$C$114</c:f>
              <c:strCache>
                <c:ptCount val="1"/>
                <c:pt idx="0">
                  <c:v>Utilization rate of 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Sheet2!$A$116:$A$146</c:f>
              <c:strCache>
                <c:ptCount val="31"/>
                <c:pt idx="0">
                  <c:v>Gwangju-si</c:v>
                </c:pt>
                <c:pt idx="1">
                  <c:v>Osan-si</c:v>
                </c:pt>
                <c:pt idx="2">
                  <c:v>Bucheon-si</c:v>
                </c:pt>
                <c:pt idx="3">
                  <c:v>Suwon-si</c:v>
                </c:pt>
                <c:pt idx="4">
                  <c:v>Goyang-si</c:v>
                </c:pt>
                <c:pt idx="5">
                  <c:v>Gwacheon-si</c:v>
                </c:pt>
                <c:pt idx="6">
                  <c:v>Gwangmyeong-si</c:v>
                </c:pt>
                <c:pt idx="7">
                  <c:v>Pyeongtaek-si</c:v>
                </c:pt>
                <c:pt idx="8">
                  <c:v>Gimpo-si</c:v>
                </c:pt>
                <c:pt idx="9">
                  <c:v>Guri-si</c:v>
                </c:pt>
                <c:pt idx="10">
                  <c:v>Anyang-si</c:v>
                </c:pt>
                <c:pt idx="11">
                  <c:v>Icheon-si</c:v>
                </c:pt>
                <c:pt idx="12">
                  <c:v>Gunpo-si</c:v>
                </c:pt>
                <c:pt idx="13">
                  <c:v>Siheung-si</c:v>
                </c:pt>
                <c:pt idx="14">
                  <c:v>Hwaseong-si</c:v>
                </c:pt>
                <c:pt idx="15">
                  <c:v>Seongnam-si</c:v>
                </c:pt>
                <c:pt idx="16">
                  <c:v>Ansan-si</c:v>
                </c:pt>
                <c:pt idx="17">
                  <c:v>Yongin-si</c:v>
                </c:pt>
                <c:pt idx="18">
                  <c:v>Yeoju-si</c:v>
                </c:pt>
                <c:pt idx="19">
                  <c:v>Hanam-si</c:v>
                </c:pt>
                <c:pt idx="20">
                  <c:v>Uijeongbu-si</c:v>
                </c:pt>
                <c:pt idx="21">
                  <c:v>Namyangju-si</c:v>
                </c:pt>
                <c:pt idx="22">
                  <c:v>Yangju-si</c:v>
                </c:pt>
                <c:pt idx="23">
                  <c:v>Dongducheon-si</c:v>
                </c:pt>
                <c:pt idx="24">
                  <c:v>Uiwang-si</c:v>
                </c:pt>
                <c:pt idx="25">
                  <c:v>Anseong-si</c:v>
                </c:pt>
                <c:pt idx="26">
                  <c:v>Pocheon-si</c:v>
                </c:pt>
                <c:pt idx="27">
                  <c:v>Paju-si</c:v>
                </c:pt>
                <c:pt idx="28">
                  <c:v>Yangpyeong-gun</c:v>
                </c:pt>
                <c:pt idx="29">
                  <c:v>Gapyeong-gun</c:v>
                </c:pt>
                <c:pt idx="30">
                  <c:v>Yeoncheon-gun</c:v>
                </c:pt>
              </c:strCache>
            </c:strRef>
          </c:cat>
          <c:val>
            <c:numRef>
              <c:f>Sheet2!$C$116:$C$146</c:f>
              <c:numCache>
                <c:formatCode>0%</c:formatCode>
                <c:ptCount val="31"/>
                <c:pt idx="0">
                  <c:v>4.276889781804277</c:v>
                </c:pt>
                <c:pt idx="1">
                  <c:v>2.7497320297209145</c:v>
                </c:pt>
                <c:pt idx="2">
                  <c:v>1.8377147806352201</c:v>
                </c:pt>
                <c:pt idx="3">
                  <c:v>1.729331821886152</c:v>
                </c:pt>
                <c:pt idx="4">
                  <c:v>1.711710759602898</c:v>
                </c:pt>
                <c:pt idx="5">
                  <c:v>1.1306827467082285</c:v>
                </c:pt>
                <c:pt idx="6">
                  <c:v>1.0005888811751928</c:v>
                </c:pt>
                <c:pt idx="7">
                  <c:v>0.77107007045467435</c:v>
                </c:pt>
                <c:pt idx="8">
                  <c:v>0.73031950454163241</c:v>
                </c:pt>
                <c:pt idx="9">
                  <c:v>0.50641050489998929</c:v>
                </c:pt>
                <c:pt idx="10">
                  <c:v>0.49983365239764055</c:v>
                </c:pt>
                <c:pt idx="11">
                  <c:v>0.47254697565098119</c:v>
                </c:pt>
                <c:pt idx="12">
                  <c:v>0.43456279379966473</c:v>
                </c:pt>
                <c:pt idx="13">
                  <c:v>0.36243579833114992</c:v>
                </c:pt>
                <c:pt idx="14">
                  <c:v>0.35520843009849717</c:v>
                </c:pt>
                <c:pt idx="15">
                  <c:v>0.34913852525361738</c:v>
                </c:pt>
                <c:pt idx="16">
                  <c:v>0.2847638148841653</c:v>
                </c:pt>
                <c:pt idx="17">
                  <c:v>0.21531968758934555</c:v>
                </c:pt>
                <c:pt idx="18">
                  <c:v>0.21071145577649888</c:v>
                </c:pt>
                <c:pt idx="19">
                  <c:v>0.18698996849706143</c:v>
                </c:pt>
                <c:pt idx="20">
                  <c:v>0.16553816310450301</c:v>
                </c:pt>
                <c:pt idx="21">
                  <c:v>0.14522594479388795</c:v>
                </c:pt>
                <c:pt idx="22">
                  <c:v>0.12002329200380427</c:v>
                </c:pt>
                <c:pt idx="23">
                  <c:v>0.11466437767538516</c:v>
                </c:pt>
                <c:pt idx="24">
                  <c:v>0.11054626016177703</c:v>
                </c:pt>
                <c:pt idx="25">
                  <c:v>9.7657580591934967E-2</c:v>
                </c:pt>
                <c:pt idx="26">
                  <c:v>7.1205831061299379E-2</c:v>
                </c:pt>
                <c:pt idx="27">
                  <c:v>5.6040339855942096E-2</c:v>
                </c:pt>
                <c:pt idx="28">
                  <c:v>4.8372800170715852E-2</c:v>
                </c:pt>
                <c:pt idx="29">
                  <c:v>4.8179282139130954E-2</c:v>
                </c:pt>
                <c:pt idx="30">
                  <c:v>4.2729777995043197E-2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Sheet2!$D$114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Sheet2!$A$116:$A$146</c:f>
              <c:strCache>
                <c:ptCount val="31"/>
                <c:pt idx="0">
                  <c:v>Gwangju-si</c:v>
                </c:pt>
                <c:pt idx="1">
                  <c:v>Osan-si</c:v>
                </c:pt>
                <c:pt idx="2">
                  <c:v>Bucheon-si</c:v>
                </c:pt>
                <c:pt idx="3">
                  <c:v>Suwon-si</c:v>
                </c:pt>
                <c:pt idx="4">
                  <c:v>Goyang-si</c:v>
                </c:pt>
                <c:pt idx="5">
                  <c:v>Gwacheon-si</c:v>
                </c:pt>
                <c:pt idx="6">
                  <c:v>Gwangmyeong-si</c:v>
                </c:pt>
                <c:pt idx="7">
                  <c:v>Pyeongtaek-si</c:v>
                </c:pt>
                <c:pt idx="8">
                  <c:v>Gimpo-si</c:v>
                </c:pt>
                <c:pt idx="9">
                  <c:v>Guri-si</c:v>
                </c:pt>
                <c:pt idx="10">
                  <c:v>Anyang-si</c:v>
                </c:pt>
                <c:pt idx="11">
                  <c:v>Icheon-si</c:v>
                </c:pt>
                <c:pt idx="12">
                  <c:v>Gunpo-si</c:v>
                </c:pt>
                <c:pt idx="13">
                  <c:v>Siheung-si</c:v>
                </c:pt>
                <c:pt idx="14">
                  <c:v>Hwaseong-si</c:v>
                </c:pt>
                <c:pt idx="15">
                  <c:v>Seongnam-si</c:v>
                </c:pt>
                <c:pt idx="16">
                  <c:v>Ansan-si</c:v>
                </c:pt>
                <c:pt idx="17">
                  <c:v>Yongin-si</c:v>
                </c:pt>
                <c:pt idx="18">
                  <c:v>Yeoju-si</c:v>
                </c:pt>
                <c:pt idx="19">
                  <c:v>Hanam-si</c:v>
                </c:pt>
                <c:pt idx="20">
                  <c:v>Uijeongbu-si</c:v>
                </c:pt>
                <c:pt idx="21">
                  <c:v>Namyangju-si</c:v>
                </c:pt>
                <c:pt idx="22">
                  <c:v>Yangju-si</c:v>
                </c:pt>
                <c:pt idx="23">
                  <c:v>Dongducheon-si</c:v>
                </c:pt>
                <c:pt idx="24">
                  <c:v>Uiwang-si</c:v>
                </c:pt>
                <c:pt idx="25">
                  <c:v>Anseong-si</c:v>
                </c:pt>
                <c:pt idx="26">
                  <c:v>Pocheon-si</c:v>
                </c:pt>
                <c:pt idx="27">
                  <c:v>Paju-si</c:v>
                </c:pt>
                <c:pt idx="28">
                  <c:v>Yangpyeong-gun</c:v>
                </c:pt>
                <c:pt idx="29">
                  <c:v>Gapyeong-gun</c:v>
                </c:pt>
                <c:pt idx="30">
                  <c:v>Yeoncheon-gun</c:v>
                </c:pt>
              </c:strCache>
            </c:strRef>
          </c:xVal>
          <c:yVal>
            <c:numRef>
              <c:f>Sheet2!$D$116:$D$146</c:f>
              <c:numCache>
                <c:formatCode>_(* #,##0_);_(* \(#,##0\);_(* "-"_);_(@_)</c:formatCode>
                <c:ptCount val="31"/>
                <c:pt idx="0">
                  <c:v>957.14053690340836</c:v>
                </c:pt>
                <c:pt idx="1">
                  <c:v>5916.0618122219621</c:v>
                </c:pt>
                <c:pt idx="2">
                  <c:v>14952.703461178671</c:v>
                </c:pt>
                <c:pt idx="3">
                  <c:v>10173.408208770335</c:v>
                </c:pt>
                <c:pt idx="4">
                  <c:v>4043.3420365535244</c:v>
                </c:pt>
                <c:pt idx="5">
                  <c:v>2391.2182882631728</c:v>
                </c:pt>
                <c:pt idx="6">
                  <c:v>7295.146638982611</c:v>
                </c:pt>
                <c:pt idx="7">
                  <c:v>1377.1058833798882</c:v>
                </c:pt>
                <c:pt idx="8">
                  <c:v>1852.6481327500812</c:v>
                </c:pt>
                <c:pt idx="9">
                  <c:v>5652.6552655265532</c:v>
                </c:pt>
                <c:pt idx="10">
                  <c:v>9635.4198734393703</c:v>
                </c:pt>
                <c:pt idx="11">
                  <c:v>504.68110005851372</c:v>
                </c:pt>
                <c:pt idx="12">
                  <c:v>7190.993959362987</c:v>
                </c:pt>
                <c:pt idx="13">
                  <c:v>3999.3198739977088</c:v>
                </c:pt>
                <c:pt idx="14">
                  <c:v>1460.769429087055</c:v>
                </c:pt>
                <c:pt idx="15">
                  <c:v>6566.9632140083322</c:v>
                </c:pt>
                <c:pt idx="16">
                  <c:v>4316.6314846798432</c:v>
                </c:pt>
                <c:pt idx="17">
                  <c:v>1871.9838303198417</c:v>
                </c:pt>
                <c:pt idx="18">
                  <c:v>196.16940124288956</c:v>
                </c:pt>
                <c:pt idx="19">
                  <c:v>3568.8138509517153</c:v>
                </c:pt>
                <c:pt idx="20">
                  <c:v>5742.1827099938691</c:v>
                </c:pt>
                <c:pt idx="21">
                  <c:v>1619.013838564631</c:v>
                </c:pt>
                <c:pt idx="22">
                  <c:v>962.81931514351061</c:v>
                </c:pt>
                <c:pt idx="23">
                  <c:v>952.18981917006374</c:v>
                </c:pt>
                <c:pt idx="24">
                  <c:v>2879.6224319822322</c:v>
                </c:pt>
                <c:pt idx="25">
                  <c:v>377.36241101434609</c:v>
                </c:pt>
                <c:pt idx="26">
                  <c:v>190.80673833911794</c:v>
                </c:pt>
                <c:pt idx="27">
                  <c:v>781.72617457632145</c:v>
                </c:pt>
                <c:pt idx="28">
                  <c:v>146.35805352687166</c:v>
                </c:pt>
                <c:pt idx="29">
                  <c:v>75.638290306521583</c:v>
                </c:pt>
                <c:pt idx="30">
                  <c:v>62.413686031553581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09487"/>
        <c:axId val="352908047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hundreds"/>
        </c:dispUnits>
      </c:valAx>
      <c:valAx>
        <c:axId val="352908047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midCat"/>
        <c:dispUnits>
          <c:builtInUnit val="thousands"/>
        </c:dispUnits>
      </c:valAx>
      <c:val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02537909346744"/>
          <c:y val="6.9255765509655273E-2"/>
          <c:w val="0.51474962109184541"/>
          <c:h val="0.143532631606578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966337380984"/>
          <c:y val="3.7414965986394558E-2"/>
          <c:w val="0.84227998736904064"/>
          <c:h val="0.842097327119824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Sheet2!$H$160:$H$190</c:f>
              <c:numCache>
                <c:formatCode>0</c:formatCode>
                <c:ptCount val="31"/>
                <c:pt idx="0">
                  <c:v>676.31</c:v>
                </c:pt>
                <c:pt idx="1">
                  <c:v>673.86</c:v>
                </c:pt>
                <c:pt idx="2">
                  <c:v>826.91</c:v>
                </c:pt>
                <c:pt idx="3">
                  <c:v>553.46</c:v>
                </c:pt>
                <c:pt idx="4">
                  <c:v>877.69</c:v>
                </c:pt>
                <c:pt idx="5">
                  <c:v>843.66</c:v>
                </c:pt>
                <c:pt idx="6">
                  <c:v>608.26</c:v>
                </c:pt>
                <c:pt idx="7">
                  <c:v>698.18</c:v>
                </c:pt>
                <c:pt idx="8">
                  <c:v>310.43</c:v>
                </c:pt>
                <c:pt idx="9">
                  <c:v>461.43</c:v>
                </c:pt>
                <c:pt idx="10">
                  <c:v>591.23</c:v>
                </c:pt>
                <c:pt idx="11">
                  <c:v>458.14</c:v>
                </c:pt>
                <c:pt idx="12">
                  <c:v>156.33000000000001</c:v>
                </c:pt>
                <c:pt idx="13">
                  <c:v>458.24</c:v>
                </c:pt>
                <c:pt idx="14">
                  <c:v>139.68</c:v>
                </c:pt>
                <c:pt idx="15">
                  <c:v>276.61</c:v>
                </c:pt>
                <c:pt idx="16">
                  <c:v>95.67</c:v>
                </c:pt>
                <c:pt idx="17">
                  <c:v>81.55</c:v>
                </c:pt>
                <c:pt idx="18">
                  <c:v>92.99</c:v>
                </c:pt>
                <c:pt idx="19">
                  <c:v>54.03</c:v>
                </c:pt>
                <c:pt idx="20">
                  <c:v>141.63</c:v>
                </c:pt>
                <c:pt idx="21">
                  <c:v>268.10000000000002</c:v>
                </c:pt>
                <c:pt idx="22">
                  <c:v>121.09</c:v>
                </c:pt>
                <c:pt idx="23">
                  <c:v>58.47</c:v>
                </c:pt>
                <c:pt idx="24">
                  <c:v>36.42</c:v>
                </c:pt>
                <c:pt idx="25">
                  <c:v>430.99</c:v>
                </c:pt>
                <c:pt idx="26">
                  <c:v>33.33</c:v>
                </c:pt>
                <c:pt idx="27">
                  <c:v>38.53</c:v>
                </c:pt>
                <c:pt idx="28">
                  <c:v>42.71</c:v>
                </c:pt>
                <c:pt idx="29">
                  <c:v>53.45</c:v>
                </c:pt>
                <c:pt idx="30">
                  <c:v>35.869999999999997</c:v>
                </c:pt>
              </c:numCache>
            </c:numRef>
          </c:xVal>
          <c:yVal>
            <c:numRef>
              <c:f>Sheet2!$C$160:$C$190</c:f>
              <c:numCache>
                <c:formatCode>_(* #,##0_);_(* \(#,##0\);_(* "-"_);_(@_)</c:formatCode>
                <c:ptCount val="31"/>
                <c:pt idx="0">
                  <c:v>19327.554148223146</c:v>
                </c:pt>
                <c:pt idx="1">
                  <c:v>31355.336931794514</c:v>
                </c:pt>
                <c:pt idx="2">
                  <c:v>21840.895466752601</c:v>
                </c:pt>
                <c:pt idx="3">
                  <c:v>26854.336309870869</c:v>
                </c:pt>
                <c:pt idx="4">
                  <c:v>18350.067029442034</c:v>
                </c:pt>
                <c:pt idx="5">
                  <c:v>9793.6831244079513</c:v>
                </c:pt>
                <c:pt idx="6">
                  <c:v>27735.132525380792</c:v>
                </c:pt>
                <c:pt idx="7">
                  <c:v>44751.392991897432</c:v>
                </c:pt>
                <c:pt idx="8">
                  <c:v>11762.539121880636</c:v>
                </c:pt>
                <c:pt idx="9">
                  <c:v>27055.708066988154</c:v>
                </c:pt>
                <c:pt idx="10">
                  <c:v>24151.977285743757</c:v>
                </c:pt>
                <c:pt idx="11">
                  <c:v>12899.100715625664</c:v>
                </c:pt>
                <c:pt idx="12">
                  <c:v>8871.1323354231117</c:v>
                </c:pt>
                <c:pt idx="13">
                  <c:v>31245.400532437368</c:v>
                </c:pt>
                <c:pt idx="14">
                  <c:v>8668.5007439447181</c:v>
                </c:pt>
                <c:pt idx="15">
                  <c:v>16960.33486496273</c:v>
                </c:pt>
                <c:pt idx="16">
                  <c:v>2082.0128753843478</c:v>
                </c:pt>
                <c:pt idx="17">
                  <c:v>2950.3734714636626</c:v>
                </c:pt>
                <c:pt idx="18">
                  <c:v>3446.780221259145</c:v>
                </c:pt>
                <c:pt idx="19">
                  <c:v>2005.9091581458854</c:v>
                </c:pt>
                <c:pt idx="20">
                  <c:v>5711.5137585405673</c:v>
                </c:pt>
                <c:pt idx="21">
                  <c:v>14593.03026418845</c:v>
                </c:pt>
                <c:pt idx="22">
                  <c:v>7935.4560050335003</c:v>
                </c:pt>
                <c:pt idx="23">
                  <c:v>2276.9368646054131</c:v>
                </c:pt>
                <c:pt idx="24">
                  <c:v>1737.5953858203882</c:v>
                </c:pt>
                <c:pt idx="25">
                  <c:v>10988.834203464858</c:v>
                </c:pt>
                <c:pt idx="26">
                  <c:v>1694.4436725592789</c:v>
                </c:pt>
                <c:pt idx="27">
                  <c:v>2219.2646619820498</c:v>
                </c:pt>
                <c:pt idx="28">
                  <c:v>2853.9785406570368</c:v>
                </c:pt>
                <c:pt idx="29">
                  <c:v>3823.426548084667</c:v>
                </c:pt>
                <c:pt idx="30">
                  <c:v>1188.7077430954027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8-4010-902A-8BFB4B21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26607"/>
        <c:axId val="1168427087"/>
      </c:scatterChart>
      <c:valAx>
        <c:axId val="1168426607"/>
        <c:scaling>
          <c:logBase val="10"/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Administrative area (km</a:t>
                </a:r>
                <a:r>
                  <a:rPr lang="en-US" altLang="ko-KR" sz="1400" baseline="300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2</a:t>
                </a: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168427087"/>
        <c:crosses val="autoZero"/>
        <c:crossBetween val="midCat"/>
      </c:valAx>
      <c:valAx>
        <c:axId val="1168427087"/>
        <c:scaling>
          <c:logBase val="10"/>
          <c:orientation val="minMax"/>
          <c:max val="5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Technical potential (GWh)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1684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0220039308677"/>
          <c:y val="3.7415011690091642E-2"/>
          <c:w val="0.83269780249261549"/>
          <c:h val="0.842097327119824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Sheet2!$G$160:$G$190</c:f>
              <c:numCache>
                <c:formatCode>_(* #,##0_);_(* \(#,##0\);_(* "-"_);_(@_)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xVal>
          <c:yVal>
            <c:numRef>
              <c:f>Sheet2!$D$160:$D$190</c:f>
              <c:numCache>
                <c:formatCode>_(* #,##0_);_(* \(#,##0\);_(* "-"_);_(@_)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8-4010-902A-8BFB4B21E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26607"/>
        <c:axId val="1168427087"/>
      </c:scatterChart>
      <c:valAx>
        <c:axId val="1168426607"/>
        <c:scaling>
          <c:logBase val="10"/>
          <c:orientation val="minMax"/>
          <c:max val="15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Population density (people/km</a:t>
                </a:r>
                <a:r>
                  <a:rPr lang="en-US" altLang="ko-KR" sz="1400" baseline="300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2</a:t>
                </a: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 alt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168427087"/>
        <c:crosses val="autoZero"/>
        <c:crossBetween val="midCat"/>
      </c:valAx>
      <c:valAx>
        <c:axId val="1168427087"/>
        <c:scaling>
          <c:logBase val="10"/>
          <c:orientation val="minMax"/>
          <c:max val="5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Market potential (GWh)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 alt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1684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49840496038419E-2"/>
          <c:y val="4.0048950454236204E-2"/>
          <c:w val="0.80385282530833346"/>
          <c:h val="0.66878693161799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Sheet2!$C$40</c:f>
              <c:strCache>
                <c:ptCount val="1"/>
                <c:pt idx="0">
                  <c:v>Technical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cat>
          <c:val>
            <c:numRef>
              <c:f>Sheet2!$C$42:$C$72</c:f>
              <c:numCache>
                <c:formatCode>0</c:formatCode>
                <c:ptCount val="31"/>
                <c:pt idx="0">
                  <c:v>44751.392991897432</c:v>
                </c:pt>
                <c:pt idx="1">
                  <c:v>31355.336931794514</c:v>
                </c:pt>
                <c:pt idx="2">
                  <c:v>31245.400532437368</c:v>
                </c:pt>
                <c:pt idx="3">
                  <c:v>27735.132525380792</c:v>
                </c:pt>
                <c:pt idx="4">
                  <c:v>27055.708066988154</c:v>
                </c:pt>
                <c:pt idx="5">
                  <c:v>26854.336309870869</c:v>
                </c:pt>
                <c:pt idx="6">
                  <c:v>24151.977285743757</c:v>
                </c:pt>
                <c:pt idx="7">
                  <c:v>21840.895466752601</c:v>
                </c:pt>
                <c:pt idx="8">
                  <c:v>19327.554148223146</c:v>
                </c:pt>
                <c:pt idx="9">
                  <c:v>18350.067029442034</c:v>
                </c:pt>
                <c:pt idx="10">
                  <c:v>16960.33486496273</c:v>
                </c:pt>
                <c:pt idx="11">
                  <c:v>14593.03026418845</c:v>
                </c:pt>
                <c:pt idx="12">
                  <c:v>12899.100715625664</c:v>
                </c:pt>
                <c:pt idx="13">
                  <c:v>11762.539121880636</c:v>
                </c:pt>
                <c:pt idx="14">
                  <c:v>10988.834203464858</c:v>
                </c:pt>
                <c:pt idx="15">
                  <c:v>9793.6831244079513</c:v>
                </c:pt>
                <c:pt idx="16">
                  <c:v>8871.1323354231117</c:v>
                </c:pt>
                <c:pt idx="17">
                  <c:v>8668.5007439447181</c:v>
                </c:pt>
                <c:pt idx="18">
                  <c:v>7935.4560050335003</c:v>
                </c:pt>
                <c:pt idx="19">
                  <c:v>5711.5137585405673</c:v>
                </c:pt>
                <c:pt idx="20">
                  <c:v>3823.426548084667</c:v>
                </c:pt>
                <c:pt idx="21">
                  <c:v>3446.780221259145</c:v>
                </c:pt>
                <c:pt idx="22">
                  <c:v>2950.3734714636626</c:v>
                </c:pt>
                <c:pt idx="23">
                  <c:v>2853.9785406570368</c:v>
                </c:pt>
                <c:pt idx="24">
                  <c:v>2276.9368646054131</c:v>
                </c:pt>
                <c:pt idx="25">
                  <c:v>2219.2646619820498</c:v>
                </c:pt>
                <c:pt idx="26">
                  <c:v>2082.0128753843478</c:v>
                </c:pt>
                <c:pt idx="27">
                  <c:v>2005.9091581458854</c:v>
                </c:pt>
                <c:pt idx="28">
                  <c:v>1737.5953858203882</c:v>
                </c:pt>
                <c:pt idx="29">
                  <c:v>1694.4436725592789</c:v>
                </c:pt>
                <c:pt idx="30">
                  <c:v>1188.7077430954027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2924847"/>
        <c:axId val="352917647"/>
      </c:barChart>
      <c:scatterChart>
        <c:scatterStyle val="lineMarker"/>
        <c:varyColors val="0"/>
        <c:ser>
          <c:idx val="1"/>
          <c:order val="1"/>
          <c:tx>
            <c:strRef>
              <c:f>Sheet2!$D$40</c:f>
              <c:strCache>
                <c:ptCount val="1"/>
                <c:pt idx="0">
                  <c:v>Administrative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xVal>
          <c:yVal>
            <c:numRef>
              <c:f>Sheet2!$D$42:$D$72</c:f>
              <c:numCache>
                <c:formatCode>0</c:formatCode>
                <c:ptCount val="31"/>
                <c:pt idx="0">
                  <c:v>698.18</c:v>
                </c:pt>
                <c:pt idx="1">
                  <c:v>673.86</c:v>
                </c:pt>
                <c:pt idx="2">
                  <c:v>458.24</c:v>
                </c:pt>
                <c:pt idx="3">
                  <c:v>608.26</c:v>
                </c:pt>
                <c:pt idx="4">
                  <c:v>461.43</c:v>
                </c:pt>
                <c:pt idx="5">
                  <c:v>553.46</c:v>
                </c:pt>
                <c:pt idx="6">
                  <c:v>591.23</c:v>
                </c:pt>
                <c:pt idx="7">
                  <c:v>826.91</c:v>
                </c:pt>
                <c:pt idx="8">
                  <c:v>676.31</c:v>
                </c:pt>
                <c:pt idx="9">
                  <c:v>877.69</c:v>
                </c:pt>
                <c:pt idx="10">
                  <c:v>276.61</c:v>
                </c:pt>
                <c:pt idx="11">
                  <c:v>268.10000000000002</c:v>
                </c:pt>
                <c:pt idx="12">
                  <c:v>458.14</c:v>
                </c:pt>
                <c:pt idx="13">
                  <c:v>310.43</c:v>
                </c:pt>
                <c:pt idx="14">
                  <c:v>430.99</c:v>
                </c:pt>
                <c:pt idx="15">
                  <c:v>843.66</c:v>
                </c:pt>
                <c:pt idx="16">
                  <c:v>156.33000000000001</c:v>
                </c:pt>
                <c:pt idx="17">
                  <c:v>139.68</c:v>
                </c:pt>
                <c:pt idx="18">
                  <c:v>121.09</c:v>
                </c:pt>
                <c:pt idx="19">
                  <c:v>141.63</c:v>
                </c:pt>
                <c:pt idx="20">
                  <c:v>53.45</c:v>
                </c:pt>
                <c:pt idx="21">
                  <c:v>92.99</c:v>
                </c:pt>
                <c:pt idx="22">
                  <c:v>81.55</c:v>
                </c:pt>
                <c:pt idx="23">
                  <c:v>42.71</c:v>
                </c:pt>
                <c:pt idx="24">
                  <c:v>58.47</c:v>
                </c:pt>
                <c:pt idx="25">
                  <c:v>38.53</c:v>
                </c:pt>
                <c:pt idx="26">
                  <c:v>95.67</c:v>
                </c:pt>
                <c:pt idx="27">
                  <c:v>54.03</c:v>
                </c:pt>
                <c:pt idx="28">
                  <c:v>36.42</c:v>
                </c:pt>
                <c:pt idx="29">
                  <c:v>33.33</c:v>
                </c:pt>
                <c:pt idx="30">
                  <c:v>35.869999999999997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752496"/>
        <c:axId val="1661751536"/>
      </c:scatter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Technical potential (TWh)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1661751536"/>
        <c:scaling>
          <c:orientation val="minMax"/>
          <c:max val="9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바탕체" panose="02030609000101010101" pitchFamily="17" charset="-127"/>
                    <a:ea typeface="바탕체" panose="02030609000101010101" pitchFamily="17" charset="-127"/>
                    <a:cs typeface="+mn-cs"/>
                  </a:defRPr>
                </a:pPr>
                <a:r>
                  <a:rPr lang="en-US" altLang="ko-KR" sz="14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Administrative</a:t>
                </a:r>
                <a:r>
                  <a:rPr lang="en-US" altLang="ko-KR" sz="1400" baseline="0">
                    <a:latin typeface="바탕체" panose="02030609000101010101" pitchFamily="17" charset="-127"/>
                    <a:ea typeface="바탕체" panose="02030609000101010101" pitchFamily="17" charset="-127"/>
                  </a:rPr>
                  <a:t> area (km</a:t>
                </a:r>
                <a:r>
                  <a:rPr lang="en-US" altLang="ko-KR" sz="1400" baseline="30000">
                    <a:latin typeface="바탕체" panose="02030609000101010101" pitchFamily="17" charset="-127"/>
                    <a:ea typeface="바탕체" panose="02030609000101010101" pitchFamily="17" charset="-127"/>
                  </a:rPr>
                  <a:t>2</a:t>
                </a:r>
                <a:r>
                  <a:rPr lang="en-US" altLang="ko-KR" sz="1400" baseline="0">
                    <a:latin typeface="바탕체" panose="02030609000101010101" pitchFamily="17" charset="-127"/>
                    <a:ea typeface="바탕체" panose="02030609000101010101" pitchFamily="17" charset="-127"/>
                  </a:rPr>
                  <a:t>)</a:t>
                </a:r>
                <a:endParaRPr lang="ko-KR" altLang="en-US" sz="1400">
                  <a:latin typeface="바탕체" panose="02030609000101010101" pitchFamily="17" charset="-127"/>
                  <a:ea typeface="바탕체" panose="02030609000101010101" pitchFamily="17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바탕체" panose="02030609000101010101" pitchFamily="17" charset="-127"/>
                  <a:ea typeface="바탕체" panose="02030609000101010101" pitchFamily="17" charset="-127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바탕체" panose="02030609000101010101" pitchFamily="17" charset="-127"/>
                <a:ea typeface="바탕체" panose="02030609000101010101" pitchFamily="17" charset="-127"/>
                <a:cs typeface="+mn-cs"/>
              </a:defRPr>
            </a:pPr>
            <a:endParaRPr lang="ko-KR"/>
          </a:p>
        </c:txPr>
        <c:crossAx val="1661752496"/>
        <c:crosses val="max"/>
        <c:crossBetween val="midCat"/>
      </c:valAx>
      <c:valAx>
        <c:axId val="166175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175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31955149987189"/>
          <c:y val="6.6533347340617111E-2"/>
          <c:w val="0.29128422739450305"/>
          <c:h val="0.1356318105751319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바탕체" panose="02030609000101010101" pitchFamily="17" charset="-127"/>
              <a:ea typeface="바탕체" panose="02030609000101010101" pitchFamily="17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6407</xdr:colOff>
      <xdr:row>6</xdr:row>
      <xdr:rowOff>63349</xdr:rowOff>
    </xdr:from>
    <xdr:to>
      <xdr:col>29</xdr:col>
      <xdr:colOff>270704</xdr:colOff>
      <xdr:row>26</xdr:row>
      <xdr:rowOff>142342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C3F89-5015-4A88-AA04-3065E6C8B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1087457</xdr:colOff>
      <xdr:row>74</xdr:row>
      <xdr:rowOff>209367</xdr:rowOff>
    </xdr:from>
    <xdr:to>
      <xdr:col>16</xdr:col>
      <xdr:colOff>443957</xdr:colOff>
      <xdr:row>92</xdr:row>
      <xdr:rowOff>57047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627175F-F2C7-4316-B9B8-BC1A6CD89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93</xdr:row>
      <xdr:rowOff>193261</xdr:rowOff>
    </xdr:from>
    <xdr:to>
      <xdr:col>15</xdr:col>
      <xdr:colOff>13234</xdr:colOff>
      <xdr:row>108</xdr:row>
      <xdr:rowOff>135542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6728F4A-5198-3624-971F-09C4AA3B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157940</xdr:colOff>
      <xdr:row>55</xdr:row>
      <xdr:rowOff>175609</xdr:rowOff>
    </xdr:from>
    <xdr:to>
      <xdr:col>15</xdr:col>
      <xdr:colOff>171174</xdr:colOff>
      <xdr:row>70</xdr:row>
      <xdr:rowOff>124239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361649C-62B5-E0F1-21D4-62BB6D1E1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900692</xdr:colOff>
      <xdr:row>115</xdr:row>
      <xdr:rowOff>149603</xdr:rowOff>
    </xdr:from>
    <xdr:to>
      <xdr:col>16</xdr:col>
      <xdr:colOff>257192</xdr:colOff>
      <xdr:row>132</xdr:row>
      <xdr:rowOff>213930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78CED71-E683-1426-EDF2-1884ABF77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83857</xdr:colOff>
      <xdr:row>153</xdr:row>
      <xdr:rowOff>121024</xdr:rowOff>
    </xdr:from>
    <xdr:to>
      <xdr:col>20</xdr:col>
      <xdr:colOff>133350</xdr:colOff>
      <xdr:row>170</xdr:row>
      <xdr:rowOff>171824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8E5DCF83-B426-12FF-22AE-35325008C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83857</xdr:colOff>
      <xdr:row>171</xdr:row>
      <xdr:rowOff>184524</xdr:rowOff>
    </xdr:from>
    <xdr:to>
      <xdr:col>20</xdr:col>
      <xdr:colOff>133350</xdr:colOff>
      <xdr:row>189</xdr:row>
      <xdr:rowOff>19424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1DB47FDD-03AA-645C-E843-B2A635BF4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103405</xdr:colOff>
      <xdr:row>38</xdr:row>
      <xdr:rowOff>14942</xdr:rowOff>
    </xdr:from>
    <xdr:to>
      <xdr:col>15</xdr:col>
      <xdr:colOff>120002</xdr:colOff>
      <xdr:row>55</xdr:row>
      <xdr:rowOff>51158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B960883-19C8-FEAA-ADE9-E1E4934A5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2A94-8A06-493D-8E8E-C421F46C6162}">
  <dimension ref="A1:AL47"/>
  <sheetViews>
    <sheetView topLeftCell="G1" workbookViewId="0">
      <selection activeCell="AL3" sqref="AL3"/>
    </sheetView>
  </sheetViews>
  <sheetFormatPr defaultRowHeight="17" x14ac:dyDescent="0.45"/>
  <cols>
    <col min="2" max="2" width="15.1640625" bestFit="1" customWidth="1"/>
    <col min="3" max="3" width="12.33203125" bestFit="1" customWidth="1"/>
    <col min="4" max="4" width="13.58203125" bestFit="1" customWidth="1"/>
    <col min="10" max="10" width="11.25" bestFit="1" customWidth="1"/>
    <col min="17" max="17" width="12.33203125" bestFit="1" customWidth="1"/>
  </cols>
  <sheetData>
    <row r="1" spans="1:38" x14ac:dyDescent="0.45">
      <c r="J1" s="23" t="s">
        <v>65</v>
      </c>
      <c r="K1" s="23"/>
      <c r="L1" s="23" t="s">
        <v>66</v>
      </c>
      <c r="M1" s="23"/>
      <c r="AE1" t="s">
        <v>82</v>
      </c>
    </row>
    <row r="2" spans="1:38" ht="18" thickBot="1" x14ac:dyDescent="0.5">
      <c r="A2" s="1" t="s">
        <v>43</v>
      </c>
      <c r="B2" s="1" t="s">
        <v>0</v>
      </c>
      <c r="C2" t="s">
        <v>46</v>
      </c>
      <c r="D2" t="s">
        <v>47</v>
      </c>
      <c r="E2" t="s">
        <v>48</v>
      </c>
      <c r="F2" t="s">
        <v>49</v>
      </c>
      <c r="J2" t="s">
        <v>67</v>
      </c>
      <c r="K2" t="s">
        <v>68</v>
      </c>
      <c r="L2" t="s">
        <v>67</v>
      </c>
      <c r="M2" t="s">
        <v>68</v>
      </c>
      <c r="Q2" t="s">
        <v>65</v>
      </c>
      <c r="R2" t="s">
        <v>66</v>
      </c>
      <c r="S2" t="s">
        <v>83</v>
      </c>
      <c r="T2" t="s">
        <v>85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</row>
    <row r="3" spans="1:38" x14ac:dyDescent="0.45">
      <c r="A3" s="2">
        <v>1</v>
      </c>
      <c r="B3" s="2" t="s">
        <v>1</v>
      </c>
      <c r="C3" s="2">
        <v>1280296.666038509</v>
      </c>
      <c r="D3" s="3">
        <v>201134.69947624262</v>
      </c>
      <c r="E3" s="3">
        <v>22020.815448760972</v>
      </c>
      <c r="F3" s="3">
        <v>105.57870149612427</v>
      </c>
      <c r="I3" s="2" t="s">
        <v>51</v>
      </c>
      <c r="J3">
        <f>SUM(C3:C6)</f>
        <v>6972260.7842855547</v>
      </c>
      <c r="K3">
        <f>SUM(D3:D6)</f>
        <v>963195.2207479463</v>
      </c>
      <c r="L3">
        <f>SUM(E3:E6)</f>
        <v>23289.433753013596</v>
      </c>
      <c r="M3">
        <f>SUM(F3:F6)</f>
        <v>225.94138765335083</v>
      </c>
      <c r="P3" s="2" t="s">
        <v>51</v>
      </c>
      <c r="Q3">
        <f t="shared" ref="Q3:Q33" si="0">SUM(J3:K3)</f>
        <v>7935456.0050335005</v>
      </c>
      <c r="R3">
        <f t="shared" ref="R3:R33" si="1">SUM(L3:M3)</f>
        <v>23515.375140666947</v>
      </c>
      <c r="S3">
        <f>SUMIF($AG$3:$AG$33,P3,$AJ$3:$AJ$33)</f>
        <v>40665.886534345897</v>
      </c>
      <c r="T3" s="4">
        <f>S3/R3</f>
        <v>1.729331821886152</v>
      </c>
      <c r="AE3">
        <v>2023</v>
      </c>
      <c r="AF3" t="s">
        <v>77</v>
      </c>
      <c r="AG3" t="s">
        <v>41</v>
      </c>
      <c r="AH3" t="s">
        <v>78</v>
      </c>
      <c r="AI3" t="s">
        <v>79</v>
      </c>
      <c r="AJ3">
        <v>55418.143925696299</v>
      </c>
      <c r="AK3" t="s">
        <v>80</v>
      </c>
      <c r="AL3" t="s">
        <v>81</v>
      </c>
    </row>
    <row r="4" spans="1:38" x14ac:dyDescent="0.45">
      <c r="A4" s="2">
        <v>2</v>
      </c>
      <c r="B4" s="2" t="s">
        <v>2</v>
      </c>
      <c r="C4" s="2">
        <v>3335672.033888835</v>
      </c>
      <c r="D4" s="3">
        <v>323035.677805899</v>
      </c>
      <c r="E4" s="3">
        <v>1225.2861404418938</v>
      </c>
      <c r="F4" s="3">
        <v>120.36268615722656</v>
      </c>
      <c r="I4" s="2" t="s">
        <v>53</v>
      </c>
      <c r="J4">
        <f>SUM(C7:C9)</f>
        <v>5057459.0394963622</v>
      </c>
      <c r="K4">
        <f>SUM(D7:D9)</f>
        <v>654054.71904420503</v>
      </c>
      <c r="L4">
        <f>SUM(E7:E9)</f>
        <v>67800.393896102949</v>
      </c>
      <c r="M4">
        <f>SUM(F7:F9)</f>
        <v>5466.1578831672687</v>
      </c>
      <c r="P4" s="2" t="s">
        <v>53</v>
      </c>
      <c r="Q4">
        <f t="shared" si="0"/>
        <v>5711513.758540567</v>
      </c>
      <c r="R4">
        <f t="shared" si="1"/>
        <v>73266.551779270216</v>
      </c>
      <c r="S4">
        <f t="shared" ref="S3:S33" si="2">SUMIF($AG$3:$AG$33,P4,$AJ$3:$AJ$33)</f>
        <v>25580.1758386322</v>
      </c>
      <c r="T4" s="4">
        <f t="shared" ref="T3:T34" si="3">S4/R4</f>
        <v>0.34913852525361738</v>
      </c>
      <c r="AE4">
        <v>2023</v>
      </c>
      <c r="AF4" t="s">
        <v>77</v>
      </c>
      <c r="AG4" t="s">
        <v>60</v>
      </c>
      <c r="AH4" t="s">
        <v>78</v>
      </c>
      <c r="AI4" t="s">
        <v>79</v>
      </c>
      <c r="AJ4">
        <v>58779.017525752897</v>
      </c>
      <c r="AK4" t="s">
        <v>80</v>
      </c>
      <c r="AL4" t="s">
        <v>81</v>
      </c>
    </row>
    <row r="5" spans="1:38" x14ac:dyDescent="0.45">
      <c r="A5" s="2">
        <v>3</v>
      </c>
      <c r="B5" s="2" t="s">
        <v>44</v>
      </c>
      <c r="C5" s="2">
        <v>778553.88999748358</v>
      </c>
      <c r="D5" s="3">
        <v>188554.1307940472</v>
      </c>
      <c r="E5" s="2">
        <v>0</v>
      </c>
      <c r="F5" s="2">
        <v>0</v>
      </c>
      <c r="I5" s="2" t="s">
        <v>6</v>
      </c>
      <c r="J5">
        <f>C10</f>
        <v>2618545.322288495</v>
      </c>
      <c r="K5">
        <f>D10</f>
        <v>331828.14917516755</v>
      </c>
      <c r="L5">
        <f>E10</f>
        <v>94461.849673270874</v>
      </c>
      <c r="M5">
        <f>F10</f>
        <v>1379.3206152915955</v>
      </c>
      <c r="P5" s="2" t="s">
        <v>6</v>
      </c>
      <c r="Q5">
        <f t="shared" si="0"/>
        <v>2950373.4714636626</v>
      </c>
      <c r="R5">
        <f t="shared" si="1"/>
        <v>95841.170288562469</v>
      </c>
      <c r="S5">
        <f t="shared" si="2"/>
        <v>15865.3712793545</v>
      </c>
      <c r="T5" s="4">
        <f t="shared" si="3"/>
        <v>0.16553816310450301</v>
      </c>
      <c r="AE5">
        <v>2023</v>
      </c>
      <c r="AF5" t="s">
        <v>77</v>
      </c>
      <c r="AG5" t="s">
        <v>20</v>
      </c>
      <c r="AH5" t="s">
        <v>78</v>
      </c>
      <c r="AI5" t="s">
        <v>79</v>
      </c>
      <c r="AJ5">
        <v>2670.6727814344199</v>
      </c>
      <c r="AK5" t="s">
        <v>80</v>
      </c>
      <c r="AL5" t="s">
        <v>81</v>
      </c>
    </row>
    <row r="6" spans="1:38" x14ac:dyDescent="0.45">
      <c r="A6" s="2">
        <v>4</v>
      </c>
      <c r="B6" s="2" t="s">
        <v>45</v>
      </c>
      <c r="C6" s="2">
        <v>1577738.194360727</v>
      </c>
      <c r="D6" s="3">
        <v>250470.71267175738</v>
      </c>
      <c r="E6" s="3">
        <v>43.33216381072998</v>
      </c>
      <c r="F6" s="2">
        <v>0</v>
      </c>
      <c r="I6" s="2" t="s">
        <v>55</v>
      </c>
      <c r="J6">
        <f>SUM(C11:C12)</f>
        <v>1905412.8368749497</v>
      </c>
      <c r="K6">
        <f>SUM(D11:D12)</f>
        <v>371524.02773046365</v>
      </c>
      <c r="L6">
        <f>SUM(E11:E12)</f>
        <v>16697.501078605648</v>
      </c>
      <c r="M6">
        <f>SUM(F11:F12)</f>
        <v>453.39445161819464</v>
      </c>
      <c r="P6" s="2" t="s">
        <v>55</v>
      </c>
      <c r="Q6">
        <f t="shared" si="0"/>
        <v>2276936.8646054133</v>
      </c>
      <c r="R6">
        <f t="shared" si="1"/>
        <v>17150.895530223843</v>
      </c>
      <c r="S6">
        <f t="shared" si="2"/>
        <v>8572.5947547621508</v>
      </c>
      <c r="T6" s="4">
        <f t="shared" si="3"/>
        <v>0.49983365239764055</v>
      </c>
      <c r="AE6">
        <v>2023</v>
      </c>
      <c r="AF6" t="s">
        <v>77</v>
      </c>
      <c r="AG6" t="s">
        <v>12</v>
      </c>
      <c r="AH6" t="s">
        <v>78</v>
      </c>
      <c r="AI6" t="s">
        <v>79</v>
      </c>
      <c r="AJ6">
        <v>11249.7574524267</v>
      </c>
      <c r="AK6" t="s">
        <v>80</v>
      </c>
      <c r="AL6" t="s">
        <v>81</v>
      </c>
    </row>
    <row r="7" spans="1:38" x14ac:dyDescent="0.45">
      <c r="A7" s="2">
        <v>5</v>
      </c>
      <c r="B7" s="2" t="s">
        <v>3</v>
      </c>
      <c r="C7" s="2">
        <v>1496054.827073094</v>
      </c>
      <c r="D7" s="3">
        <v>184392.01276063875</v>
      </c>
      <c r="E7" s="3">
        <v>20656.476378440879</v>
      </c>
      <c r="F7" s="3">
        <v>657.51080369949341</v>
      </c>
      <c r="I7" s="2" t="s">
        <v>57</v>
      </c>
      <c r="J7">
        <f>SUM(C13:C15)</f>
        <v>3198374.0243558204</v>
      </c>
      <c r="K7">
        <f>SUM(D13:D15)</f>
        <v>625052.52372884681</v>
      </c>
      <c r="L7">
        <f>SUM(E13:E15)</f>
        <v>6275.2943239212018</v>
      </c>
      <c r="M7">
        <f>SUM(F13:F15)</f>
        <v>261.56763362884521</v>
      </c>
      <c r="P7" s="2" t="s">
        <v>57</v>
      </c>
      <c r="Q7">
        <f t="shared" si="0"/>
        <v>3823426.548084667</v>
      </c>
      <c r="R7">
        <f t="shared" si="1"/>
        <v>6536.861957550047</v>
      </c>
      <c r="S7">
        <f t="shared" si="2"/>
        <v>12012.887838361799</v>
      </c>
      <c r="T7" s="4">
        <f t="shared" si="3"/>
        <v>1.8377147806352201</v>
      </c>
      <c r="AE7">
        <v>2023</v>
      </c>
      <c r="AF7" t="s">
        <v>77</v>
      </c>
      <c r="AG7" t="s">
        <v>36</v>
      </c>
      <c r="AH7" t="s">
        <v>78</v>
      </c>
      <c r="AI7" t="s">
        <v>79</v>
      </c>
      <c r="AJ7">
        <v>58197.149323988</v>
      </c>
      <c r="AK7" t="s">
        <v>80</v>
      </c>
      <c r="AL7" t="s">
        <v>81</v>
      </c>
    </row>
    <row r="8" spans="1:38" x14ac:dyDescent="0.45">
      <c r="A8" s="2">
        <v>6</v>
      </c>
      <c r="B8" s="2" t="s">
        <v>4</v>
      </c>
      <c r="C8" s="2">
        <v>874370.15798186825</v>
      </c>
      <c r="D8" s="3">
        <v>168427.03588676435</v>
      </c>
      <c r="E8" s="3">
        <v>15930.704615592958</v>
      </c>
      <c r="F8" s="3">
        <v>112.47417688369752</v>
      </c>
      <c r="I8" s="2" t="s">
        <v>12</v>
      </c>
      <c r="J8">
        <f t="shared" ref="J8:M10" si="4">C16</f>
        <v>2008131.6258640189</v>
      </c>
      <c r="K8">
        <f t="shared" si="4"/>
        <v>211133.03611803058</v>
      </c>
      <c r="L8">
        <f t="shared" si="4"/>
        <v>10545.319922447205</v>
      </c>
      <c r="M8">
        <f t="shared" si="4"/>
        <v>697.81665849685646</v>
      </c>
      <c r="P8" s="2" t="s">
        <v>12</v>
      </c>
      <c r="Q8">
        <f t="shared" si="0"/>
        <v>2219264.6619820497</v>
      </c>
      <c r="R8">
        <f t="shared" si="1"/>
        <v>11243.136580944061</v>
      </c>
      <c r="S8">
        <f t="shared" si="2"/>
        <v>11249.7574524267</v>
      </c>
      <c r="T8" s="4">
        <f t="shared" si="3"/>
        <v>1.0005888811751928</v>
      </c>
      <c r="AE8">
        <v>2023</v>
      </c>
      <c r="AF8" t="s">
        <v>77</v>
      </c>
      <c r="AG8" t="s">
        <v>21</v>
      </c>
      <c r="AH8" t="s">
        <v>78</v>
      </c>
      <c r="AI8" t="s">
        <v>79</v>
      </c>
      <c r="AJ8">
        <v>6182.7931403136499</v>
      </c>
      <c r="AK8" t="s">
        <v>80</v>
      </c>
      <c r="AL8" t="s">
        <v>81</v>
      </c>
    </row>
    <row r="9" spans="1:38" x14ac:dyDescent="0.45">
      <c r="A9" s="2">
        <v>7</v>
      </c>
      <c r="B9" s="2" t="s">
        <v>5</v>
      </c>
      <c r="C9" s="2">
        <v>2687034.0544413999</v>
      </c>
      <c r="D9" s="3">
        <v>301235.67039680184</v>
      </c>
      <c r="E9" s="3">
        <v>31213.212902069114</v>
      </c>
      <c r="F9" s="3">
        <v>4696.1729025840777</v>
      </c>
      <c r="I9" s="2" t="s">
        <v>13</v>
      </c>
      <c r="J9">
        <f t="shared" si="4"/>
        <v>29727345.655073699</v>
      </c>
      <c r="K9">
        <f t="shared" si="4"/>
        <v>1518054.8773636702</v>
      </c>
      <c r="L9">
        <f t="shared" si="4"/>
        <v>189174.33318805692</v>
      </c>
      <c r="M9">
        <f t="shared" si="4"/>
        <v>8584.8600449562055</v>
      </c>
      <c r="P9" s="2" t="s">
        <v>13</v>
      </c>
      <c r="Q9">
        <f t="shared" si="0"/>
        <v>31245400.532437369</v>
      </c>
      <c r="R9">
        <f t="shared" si="1"/>
        <v>197759.19323301312</v>
      </c>
      <c r="S9">
        <f t="shared" si="2"/>
        <v>152486.19505923899</v>
      </c>
      <c r="T9" s="4">
        <f t="shared" si="3"/>
        <v>0.77107007045467435</v>
      </c>
      <c r="AE9">
        <v>2023</v>
      </c>
      <c r="AF9" t="s">
        <v>77</v>
      </c>
      <c r="AG9" t="s">
        <v>25</v>
      </c>
      <c r="AH9" t="s">
        <v>78</v>
      </c>
      <c r="AI9" t="s">
        <v>79</v>
      </c>
      <c r="AJ9">
        <v>7189.9251236337304</v>
      </c>
      <c r="AK9" t="s">
        <v>80</v>
      </c>
      <c r="AL9" t="s">
        <v>81</v>
      </c>
    </row>
    <row r="10" spans="1:38" x14ac:dyDescent="0.45">
      <c r="A10" s="2">
        <v>8</v>
      </c>
      <c r="B10" s="2" t="s">
        <v>6</v>
      </c>
      <c r="C10" s="2">
        <v>2618545.322288495</v>
      </c>
      <c r="D10" s="3">
        <v>331828.14917516755</v>
      </c>
      <c r="E10" s="3">
        <v>94461.849673270874</v>
      </c>
      <c r="F10" s="3">
        <v>1379.3206152915955</v>
      </c>
      <c r="I10" s="2" t="s">
        <v>14</v>
      </c>
      <c r="J10">
        <f t="shared" si="4"/>
        <v>1921398.9363479789</v>
      </c>
      <c r="K10">
        <f t="shared" si="4"/>
        <v>160613.93903636906</v>
      </c>
      <c r="L10">
        <f t="shared" si="4"/>
        <v>104443.17280483221</v>
      </c>
      <c r="M10">
        <f t="shared" si="4"/>
        <v>1292.2801728248596</v>
      </c>
      <c r="P10" s="2" t="s">
        <v>14</v>
      </c>
      <c r="Q10">
        <f t="shared" si="0"/>
        <v>2082012.875384348</v>
      </c>
      <c r="R10">
        <f t="shared" si="1"/>
        <v>105735.45297765707</v>
      </c>
      <c r="S10">
        <f t="shared" si="2"/>
        <v>12124.089913907999</v>
      </c>
      <c r="T10" s="4">
        <f t="shared" si="3"/>
        <v>0.11466437767538516</v>
      </c>
      <c r="AE10">
        <v>2023</v>
      </c>
      <c r="AF10" t="s">
        <v>77</v>
      </c>
      <c r="AG10" t="s">
        <v>34</v>
      </c>
      <c r="AH10" t="s">
        <v>78</v>
      </c>
      <c r="AI10" t="s">
        <v>79</v>
      </c>
      <c r="AJ10">
        <v>94653.561543461095</v>
      </c>
      <c r="AK10" t="s">
        <v>80</v>
      </c>
      <c r="AL10" t="s">
        <v>81</v>
      </c>
    </row>
    <row r="11" spans="1:38" x14ac:dyDescent="0.45">
      <c r="A11" s="2">
        <v>9</v>
      </c>
      <c r="B11" s="2" t="s">
        <v>7</v>
      </c>
      <c r="C11" s="2">
        <v>904738.5942916869</v>
      </c>
      <c r="D11" s="3">
        <v>180680.88872814082</v>
      </c>
      <c r="E11" s="3">
        <v>16139.286594390866</v>
      </c>
      <c r="F11" s="3">
        <v>420.38869905471807</v>
      </c>
      <c r="I11" s="2" t="s">
        <v>59</v>
      </c>
      <c r="J11">
        <f>SUM(C19:C20)</f>
        <v>7893854.0490571223</v>
      </c>
      <c r="K11">
        <f>SUM(D19:D20)</f>
        <v>977278.28636599029</v>
      </c>
      <c r="L11">
        <f>SUM(E19:E20)</f>
        <v>215004.78203201326</v>
      </c>
      <c r="M11">
        <f>SUM(F19:F20)</f>
        <v>5163.6407909393311</v>
      </c>
      <c r="P11" s="2" t="s">
        <v>59</v>
      </c>
      <c r="Q11">
        <f t="shared" si="0"/>
        <v>8871132.3354231119</v>
      </c>
      <c r="R11">
        <f t="shared" si="1"/>
        <v>220168.42282295259</v>
      </c>
      <c r="S11">
        <f t="shared" si="2"/>
        <v>62696.000000093904</v>
      </c>
      <c r="T11" s="4">
        <f t="shared" si="3"/>
        <v>0.2847638148841653</v>
      </c>
      <c r="AE11">
        <v>2023</v>
      </c>
      <c r="AF11" t="s">
        <v>77</v>
      </c>
      <c r="AG11" t="s">
        <v>22</v>
      </c>
      <c r="AH11" t="s">
        <v>78</v>
      </c>
      <c r="AI11" t="s">
        <v>79</v>
      </c>
      <c r="AJ11">
        <v>49546.685923458201</v>
      </c>
      <c r="AK11" t="s">
        <v>80</v>
      </c>
      <c r="AL11" t="s">
        <v>81</v>
      </c>
    </row>
    <row r="12" spans="1:38" x14ac:dyDescent="0.45">
      <c r="A12" s="2">
        <v>10</v>
      </c>
      <c r="B12" s="2" t="s">
        <v>8</v>
      </c>
      <c r="C12" s="2">
        <v>1000674.242583263</v>
      </c>
      <c r="D12" s="3">
        <v>190843.13900232286</v>
      </c>
      <c r="E12" s="3">
        <v>558.21448421478271</v>
      </c>
      <c r="F12" s="3">
        <v>33.005752563476563</v>
      </c>
      <c r="I12" s="2" t="s">
        <v>61</v>
      </c>
      <c r="J12">
        <f>SUM(C21:C23)</f>
        <v>13407680.359273119</v>
      </c>
      <c r="K12">
        <f>SUM(D21:D23)</f>
        <v>1185349.9049153309</v>
      </c>
      <c r="L12">
        <f>SUM(E21:E23)</f>
        <v>30079.1740322113</v>
      </c>
      <c r="M12">
        <f>SUM(F21:F23)</f>
        <v>4260.1658334732037</v>
      </c>
      <c r="P12" s="2" t="s">
        <v>61</v>
      </c>
      <c r="Q12">
        <f t="shared" si="0"/>
        <v>14593030.26418845</v>
      </c>
      <c r="R12">
        <f t="shared" si="1"/>
        <v>34339.339865684502</v>
      </c>
      <c r="S12">
        <f t="shared" si="2"/>
        <v>58779.017525752897</v>
      </c>
      <c r="T12" s="4">
        <f t="shared" si="3"/>
        <v>1.711710759602898</v>
      </c>
      <c r="AE12">
        <v>2023</v>
      </c>
      <c r="AF12" t="s">
        <v>77</v>
      </c>
      <c r="AG12" t="s">
        <v>14</v>
      </c>
      <c r="AH12" t="s">
        <v>78</v>
      </c>
      <c r="AI12" t="s">
        <v>79</v>
      </c>
      <c r="AJ12">
        <v>12124.089913907999</v>
      </c>
      <c r="AK12" t="s">
        <v>80</v>
      </c>
      <c r="AL12" t="s">
        <v>81</v>
      </c>
    </row>
    <row r="13" spans="1:38" x14ac:dyDescent="0.45">
      <c r="A13" s="2">
        <v>11</v>
      </c>
      <c r="B13" s="2" t="s">
        <v>9</v>
      </c>
      <c r="C13" s="2">
        <v>1193275.43532463</v>
      </c>
      <c r="D13" s="3">
        <v>297400.39389085857</v>
      </c>
      <c r="E13" s="3">
        <v>4083.6189680099469</v>
      </c>
      <c r="F13" s="3">
        <v>26.784491539001465</v>
      </c>
      <c r="I13" s="2" t="s">
        <v>20</v>
      </c>
      <c r="J13">
        <f t="shared" ref="J13:M20" si="5">C24</f>
        <v>1096651.0761127521</v>
      </c>
      <c r="K13">
        <f t="shared" si="5"/>
        <v>92056.666982650699</v>
      </c>
      <c r="L13">
        <f t="shared" si="5"/>
        <v>2102.7096948623657</v>
      </c>
      <c r="M13">
        <f t="shared" si="5"/>
        <v>259.29042339324951</v>
      </c>
      <c r="P13" s="2" t="s">
        <v>20</v>
      </c>
      <c r="Q13">
        <f t="shared" si="0"/>
        <v>1188707.7430954028</v>
      </c>
      <c r="R13">
        <f t="shared" si="1"/>
        <v>2362.0001182556152</v>
      </c>
      <c r="S13">
        <f t="shared" si="2"/>
        <v>2670.6727814344199</v>
      </c>
      <c r="T13" s="4">
        <f t="shared" si="3"/>
        <v>1.1306827467082285</v>
      </c>
      <c r="AE13">
        <v>2023</v>
      </c>
      <c r="AF13" t="s">
        <v>77</v>
      </c>
      <c r="AG13" t="s">
        <v>56</v>
      </c>
      <c r="AH13" t="s">
        <v>78</v>
      </c>
      <c r="AI13" t="s">
        <v>79</v>
      </c>
      <c r="AJ13">
        <v>12012.887838361799</v>
      </c>
      <c r="AK13" t="s">
        <v>80</v>
      </c>
      <c r="AL13" t="s">
        <v>81</v>
      </c>
    </row>
    <row r="14" spans="1:38" x14ac:dyDescent="0.45">
      <c r="A14" s="2">
        <v>12</v>
      </c>
      <c r="B14" s="2" t="s">
        <v>10</v>
      </c>
      <c r="C14" s="2">
        <v>712938.24495029834</v>
      </c>
      <c r="D14" s="3">
        <v>141149.30368184976</v>
      </c>
      <c r="E14" s="3">
        <v>2182.8388605117802</v>
      </c>
      <c r="F14" s="3">
        <v>87.370795249938965</v>
      </c>
      <c r="I14" s="2" t="s">
        <v>21</v>
      </c>
      <c r="J14">
        <f t="shared" si="5"/>
        <v>1530036.7906580151</v>
      </c>
      <c r="K14">
        <f t="shared" si="5"/>
        <v>164406.88190126367</v>
      </c>
      <c r="L14">
        <f t="shared" si="5"/>
        <v>11891.11034107209</v>
      </c>
      <c r="M14">
        <f t="shared" si="5"/>
        <v>317.94354009628296</v>
      </c>
      <c r="P14" s="2" t="s">
        <v>21</v>
      </c>
      <c r="Q14">
        <f t="shared" si="0"/>
        <v>1694443.6725592788</v>
      </c>
      <c r="R14">
        <f t="shared" si="1"/>
        <v>12209.053881168373</v>
      </c>
      <c r="S14">
        <f t="shared" si="2"/>
        <v>6182.7931403136499</v>
      </c>
      <c r="T14" s="4">
        <f t="shared" si="3"/>
        <v>0.50641050489998929</v>
      </c>
      <c r="AE14">
        <v>2023</v>
      </c>
      <c r="AF14" t="s">
        <v>77</v>
      </c>
      <c r="AG14" t="s">
        <v>52</v>
      </c>
      <c r="AH14" t="s">
        <v>78</v>
      </c>
      <c r="AI14" t="s">
        <v>79</v>
      </c>
      <c r="AJ14">
        <v>25580.1758386322</v>
      </c>
      <c r="AK14" t="s">
        <v>80</v>
      </c>
      <c r="AL14" t="s">
        <v>81</v>
      </c>
    </row>
    <row r="15" spans="1:38" x14ac:dyDescent="0.45">
      <c r="A15" s="2">
        <v>13</v>
      </c>
      <c r="B15" s="2" t="s">
        <v>11</v>
      </c>
      <c r="C15" s="2">
        <v>1292160.3440808919</v>
      </c>
      <c r="D15" s="3">
        <v>186502.82615613838</v>
      </c>
      <c r="E15" s="3">
        <v>8.8364953994750977</v>
      </c>
      <c r="F15" s="3">
        <v>147.41234683990481</v>
      </c>
      <c r="I15" s="2" t="s">
        <v>22</v>
      </c>
      <c r="J15">
        <f t="shared" si="5"/>
        <v>11920612.3743762</v>
      </c>
      <c r="K15">
        <f t="shared" si="5"/>
        <v>978488.34124946373</v>
      </c>
      <c r="L15">
        <f t="shared" si="5"/>
        <v>336735.98646831681</v>
      </c>
      <c r="M15">
        <f t="shared" si="5"/>
        <v>4433.6715688705453</v>
      </c>
      <c r="P15" s="2" t="s">
        <v>22</v>
      </c>
      <c r="Q15">
        <f t="shared" si="0"/>
        <v>12899100.715625664</v>
      </c>
      <c r="R15">
        <f t="shared" si="1"/>
        <v>341169.65803718736</v>
      </c>
      <c r="S15">
        <f t="shared" si="2"/>
        <v>49546.685923458201</v>
      </c>
      <c r="T15" s="4">
        <f t="shared" si="3"/>
        <v>0.14522594479388795</v>
      </c>
      <c r="AE15">
        <v>2023</v>
      </c>
      <c r="AF15" t="s">
        <v>77</v>
      </c>
      <c r="AG15" t="s">
        <v>50</v>
      </c>
      <c r="AH15" t="s">
        <v>78</v>
      </c>
      <c r="AI15" t="s">
        <v>79</v>
      </c>
      <c r="AJ15">
        <v>40665.886534345897</v>
      </c>
      <c r="AK15" t="s">
        <v>80</v>
      </c>
      <c r="AL15" t="s">
        <v>81</v>
      </c>
    </row>
    <row r="16" spans="1:38" x14ac:dyDescent="0.45">
      <c r="A16" s="2">
        <v>14</v>
      </c>
      <c r="B16" s="2" t="s">
        <v>12</v>
      </c>
      <c r="C16" s="2">
        <v>2008131.6258640189</v>
      </c>
      <c r="D16" s="3">
        <v>211133.03611803058</v>
      </c>
      <c r="E16" s="3">
        <v>10545.319922447205</v>
      </c>
      <c r="F16" s="3">
        <v>697.81665849685646</v>
      </c>
      <c r="I16" s="2" t="s">
        <v>23</v>
      </c>
      <c r="J16">
        <f t="shared" si="5"/>
        <v>2599134.9648780762</v>
      </c>
      <c r="K16">
        <f t="shared" si="5"/>
        <v>254843.57577896057</v>
      </c>
      <c r="L16">
        <f t="shared" si="5"/>
        <v>6485.3776350021362</v>
      </c>
      <c r="M16">
        <f t="shared" si="5"/>
        <v>278.39894342422485</v>
      </c>
      <c r="P16" s="2" t="s">
        <v>23</v>
      </c>
      <c r="Q16">
        <f t="shared" si="0"/>
        <v>2853978.5406570369</v>
      </c>
      <c r="R16">
        <f t="shared" si="1"/>
        <v>6763.7765784263611</v>
      </c>
      <c r="S16">
        <f t="shared" si="2"/>
        <v>18598.5730995751</v>
      </c>
      <c r="T16" s="4">
        <f t="shared" si="3"/>
        <v>2.7497320297209145</v>
      </c>
      <c r="AE16">
        <v>2023</v>
      </c>
      <c r="AF16" t="s">
        <v>77</v>
      </c>
      <c r="AG16" t="s">
        <v>24</v>
      </c>
      <c r="AH16" t="s">
        <v>78</v>
      </c>
      <c r="AI16" t="s">
        <v>79</v>
      </c>
      <c r="AJ16">
        <v>53734.876295289498</v>
      </c>
      <c r="AK16" t="s">
        <v>80</v>
      </c>
      <c r="AL16" t="s">
        <v>81</v>
      </c>
    </row>
    <row r="17" spans="1:38" x14ac:dyDescent="0.45">
      <c r="A17" s="2">
        <v>15</v>
      </c>
      <c r="B17" s="2" t="s">
        <v>13</v>
      </c>
      <c r="C17" s="2">
        <v>29727345.655073699</v>
      </c>
      <c r="D17" s="3">
        <v>1518054.8773636702</v>
      </c>
      <c r="E17" s="3">
        <v>189174.33318805692</v>
      </c>
      <c r="F17" s="3">
        <v>8584.8600449562055</v>
      </c>
      <c r="I17" s="2" t="s">
        <v>24</v>
      </c>
      <c r="J17">
        <f t="shared" si="5"/>
        <v>7869990.0985480109</v>
      </c>
      <c r="K17">
        <f t="shared" si="5"/>
        <v>798510.64539670653</v>
      </c>
      <c r="L17">
        <f t="shared" si="5"/>
        <v>142909.10233783771</v>
      </c>
      <c r="M17">
        <f t="shared" si="5"/>
        <v>5351.2972769737235</v>
      </c>
      <c r="P17" s="2" t="s">
        <v>24</v>
      </c>
      <c r="Q17">
        <f t="shared" si="0"/>
        <v>8668500.7439447176</v>
      </c>
      <c r="R17">
        <f t="shared" si="1"/>
        <v>148260.39961481144</v>
      </c>
      <c r="S17">
        <f t="shared" si="2"/>
        <v>53734.876295289498</v>
      </c>
      <c r="T17" s="4">
        <f t="shared" si="3"/>
        <v>0.36243579833114992</v>
      </c>
      <c r="AE17">
        <v>2023</v>
      </c>
      <c r="AF17" t="s">
        <v>77</v>
      </c>
      <c r="AG17" t="s">
        <v>58</v>
      </c>
      <c r="AH17" t="s">
        <v>78</v>
      </c>
      <c r="AI17" t="s">
        <v>79</v>
      </c>
      <c r="AJ17">
        <v>62696.000000093904</v>
      </c>
      <c r="AK17" t="s">
        <v>80</v>
      </c>
      <c r="AL17" t="s">
        <v>81</v>
      </c>
    </row>
    <row r="18" spans="1:38" x14ac:dyDescent="0.45">
      <c r="A18" s="2">
        <v>16</v>
      </c>
      <c r="B18" s="2" t="s">
        <v>14</v>
      </c>
      <c r="C18" s="2">
        <v>1921398.9363479789</v>
      </c>
      <c r="D18" s="3">
        <v>160613.93903636906</v>
      </c>
      <c r="E18" s="3">
        <v>104443.17280483221</v>
      </c>
      <c r="F18" s="3">
        <v>1292.2801728248596</v>
      </c>
      <c r="I18" s="2" t="s">
        <v>25</v>
      </c>
      <c r="J18">
        <f t="shared" si="5"/>
        <v>1534370.477322578</v>
      </c>
      <c r="K18">
        <f t="shared" si="5"/>
        <v>203224.9084978101</v>
      </c>
      <c r="L18">
        <f t="shared" si="5"/>
        <v>15462.343129158007</v>
      </c>
      <c r="M18">
        <f t="shared" si="5"/>
        <v>1082.8494787216187</v>
      </c>
      <c r="P18" s="2" t="s">
        <v>25</v>
      </c>
      <c r="Q18">
        <f t="shared" si="0"/>
        <v>1737595.3858203881</v>
      </c>
      <c r="R18">
        <f t="shared" si="1"/>
        <v>16545.192607879624</v>
      </c>
      <c r="S18">
        <f t="shared" si="2"/>
        <v>7189.9251236337304</v>
      </c>
      <c r="T18" s="4">
        <f t="shared" si="3"/>
        <v>0.43456279379966473</v>
      </c>
      <c r="AE18">
        <v>2023</v>
      </c>
      <c r="AF18" t="s">
        <v>77</v>
      </c>
      <c r="AG18" t="s">
        <v>33</v>
      </c>
      <c r="AH18" t="s">
        <v>78</v>
      </c>
      <c r="AI18" t="s">
        <v>79</v>
      </c>
      <c r="AJ18">
        <v>193049.95364891799</v>
      </c>
      <c r="AK18" t="s">
        <v>80</v>
      </c>
      <c r="AL18" t="s">
        <v>81</v>
      </c>
    </row>
    <row r="19" spans="1:38" x14ac:dyDescent="0.45">
      <c r="A19" s="2">
        <v>17</v>
      </c>
      <c r="B19" s="2" t="s">
        <v>15</v>
      </c>
      <c r="C19" s="2">
        <v>2882015.2360773012</v>
      </c>
      <c r="D19" s="3">
        <v>304960.37145805469</v>
      </c>
      <c r="E19" s="3">
        <v>37149.929121971159</v>
      </c>
      <c r="F19" s="3">
        <v>989.01466751098656</v>
      </c>
      <c r="I19" s="2" t="s">
        <v>26</v>
      </c>
      <c r="J19">
        <f t="shared" si="5"/>
        <v>1865303.043499928</v>
      </c>
      <c r="K19">
        <f t="shared" si="5"/>
        <v>140606.11464595757</v>
      </c>
      <c r="L19">
        <f t="shared" si="5"/>
        <v>73903.122450828669</v>
      </c>
      <c r="M19">
        <f t="shared" si="5"/>
        <v>1370.9382648468018</v>
      </c>
      <c r="P19" s="2" t="s">
        <v>26</v>
      </c>
      <c r="Q19">
        <f t="shared" si="0"/>
        <v>2005909.1581458854</v>
      </c>
      <c r="R19">
        <f t="shared" si="1"/>
        <v>75274.06071567547</v>
      </c>
      <c r="S19">
        <f t="shared" si="2"/>
        <v>8321.2658993084606</v>
      </c>
      <c r="T19" s="4">
        <f t="shared" si="3"/>
        <v>0.11054626016177703</v>
      </c>
      <c r="AE19">
        <v>2023</v>
      </c>
      <c r="AF19" t="s">
        <v>77</v>
      </c>
      <c r="AG19" t="s">
        <v>54</v>
      </c>
      <c r="AH19" t="s">
        <v>78</v>
      </c>
      <c r="AI19" t="s">
        <v>79</v>
      </c>
      <c r="AJ19">
        <v>8572.5947547621508</v>
      </c>
      <c r="AK19" t="s">
        <v>80</v>
      </c>
      <c r="AL19" t="s">
        <v>81</v>
      </c>
    </row>
    <row r="20" spans="1:38" x14ac:dyDescent="0.45">
      <c r="A20" s="2">
        <v>18</v>
      </c>
      <c r="B20" s="2" t="s">
        <v>16</v>
      </c>
      <c r="C20" s="2">
        <v>5011838.8129798211</v>
      </c>
      <c r="D20" s="3">
        <v>672317.91490793566</v>
      </c>
      <c r="E20" s="3">
        <v>177854.8529100421</v>
      </c>
      <c r="F20" s="3">
        <v>4174.6261234283447</v>
      </c>
      <c r="I20" s="2" t="s">
        <v>27</v>
      </c>
      <c r="J20">
        <f t="shared" si="5"/>
        <v>3107446.0949707311</v>
      </c>
      <c r="K20">
        <f t="shared" si="5"/>
        <v>339334.12628841383</v>
      </c>
      <c r="L20">
        <f t="shared" si="5"/>
        <v>64635.307708740358</v>
      </c>
      <c r="M20">
        <f t="shared" si="5"/>
        <v>18363.86950063704</v>
      </c>
      <c r="P20" s="2" t="s">
        <v>27</v>
      </c>
      <c r="Q20">
        <f t="shared" si="0"/>
        <v>3446780.2212591451</v>
      </c>
      <c r="R20">
        <f t="shared" si="1"/>
        <v>82999.177209377405</v>
      </c>
      <c r="S20">
        <f t="shared" si="2"/>
        <v>15520.013531663501</v>
      </c>
      <c r="T20" s="4">
        <f t="shared" si="3"/>
        <v>0.18698996849706143</v>
      </c>
      <c r="AE20">
        <v>2023</v>
      </c>
      <c r="AF20" t="s">
        <v>77</v>
      </c>
      <c r="AG20" t="s">
        <v>37</v>
      </c>
      <c r="AH20" t="s">
        <v>78</v>
      </c>
      <c r="AI20" t="s">
        <v>79</v>
      </c>
      <c r="AJ20">
        <v>53669.429076135697</v>
      </c>
      <c r="AK20" t="s">
        <v>80</v>
      </c>
      <c r="AL20" t="s">
        <v>81</v>
      </c>
    </row>
    <row r="21" spans="1:38" x14ac:dyDescent="0.45">
      <c r="A21" s="2">
        <v>19</v>
      </c>
      <c r="B21" s="2" t="s">
        <v>17</v>
      </c>
      <c r="C21" s="2">
        <v>6935388.8400812754</v>
      </c>
      <c r="D21" s="3">
        <v>478787.80549335375</v>
      </c>
      <c r="E21" s="3">
        <v>26224.496133804318</v>
      </c>
      <c r="F21" s="3">
        <v>3788.8318114280687</v>
      </c>
      <c r="I21" s="2" t="s">
        <v>63</v>
      </c>
      <c r="J21">
        <f>SUM(C32:C34)</f>
        <v>22696246.93027978</v>
      </c>
      <c r="K21">
        <f>SUM(D32:D34)</f>
        <v>1455730.3554639765</v>
      </c>
      <c r="L21">
        <f>SUM(E32:E34)</f>
        <v>380110.00879383303</v>
      </c>
      <c r="M21">
        <f>SUM(F32:F34)</f>
        <v>6321.6693997383154</v>
      </c>
      <c r="P21" s="2" t="s">
        <v>63</v>
      </c>
      <c r="Q21">
        <f t="shared" si="0"/>
        <v>24151977.285743758</v>
      </c>
      <c r="R21">
        <f t="shared" si="1"/>
        <v>386431.67819357134</v>
      </c>
      <c r="S21">
        <f t="shared" si="2"/>
        <v>83206.348223266294</v>
      </c>
      <c r="T21" s="4">
        <f t="shared" si="3"/>
        <v>0.21531968758934555</v>
      </c>
      <c r="AE21">
        <v>2023</v>
      </c>
      <c r="AF21" t="s">
        <v>77</v>
      </c>
      <c r="AG21" t="s">
        <v>42</v>
      </c>
      <c r="AH21" t="s">
        <v>78</v>
      </c>
      <c r="AI21" t="s">
        <v>79</v>
      </c>
      <c r="AJ21">
        <v>65627.789593059701</v>
      </c>
      <c r="AK21" t="s">
        <v>80</v>
      </c>
      <c r="AL21" t="s">
        <v>81</v>
      </c>
    </row>
    <row r="22" spans="1:38" x14ac:dyDescent="0.45">
      <c r="A22" s="2">
        <v>20</v>
      </c>
      <c r="B22" s="2" t="s">
        <v>18</v>
      </c>
      <c r="C22" s="2">
        <v>3614939.8228435889</v>
      </c>
      <c r="D22" s="3">
        <v>430378.12302923005</v>
      </c>
      <c r="E22" s="3">
        <v>2775.4920310974117</v>
      </c>
      <c r="F22" s="3">
        <v>238.69950866699222</v>
      </c>
      <c r="I22" s="2" t="s">
        <v>31</v>
      </c>
      <c r="J22">
        <f t="shared" ref="J22:J33" si="6">C35</f>
        <v>30167437.38705384</v>
      </c>
      <c r="K22">
        <f t="shared" ref="K22:K33" si="7">D35</f>
        <v>1187899.5447406741</v>
      </c>
      <c r="L22">
        <f t="shared" ref="L22:L33" si="8">E35</f>
        <v>2215821.1439857562</v>
      </c>
      <c r="M22">
        <f t="shared" ref="M22:M33" si="9">F35</f>
        <v>11902.410027980804</v>
      </c>
      <c r="P22" s="2" t="s">
        <v>31</v>
      </c>
      <c r="Q22">
        <f t="shared" si="0"/>
        <v>31355336.931794513</v>
      </c>
      <c r="R22">
        <f t="shared" si="1"/>
        <v>2227723.554013737</v>
      </c>
      <c r="S22">
        <f t="shared" si="2"/>
        <v>124842.385072017</v>
      </c>
      <c r="T22" s="4">
        <f t="shared" si="3"/>
        <v>5.6040339855942096E-2</v>
      </c>
      <c r="AE22">
        <v>2023</v>
      </c>
      <c r="AF22" t="s">
        <v>77</v>
      </c>
      <c r="AG22" t="s">
        <v>39</v>
      </c>
      <c r="AH22" t="s">
        <v>78</v>
      </c>
      <c r="AI22" t="s">
        <v>79</v>
      </c>
      <c r="AJ22">
        <v>211748.602161138</v>
      </c>
      <c r="AK22" t="s">
        <v>80</v>
      </c>
      <c r="AL22" t="s">
        <v>81</v>
      </c>
    </row>
    <row r="23" spans="1:38" x14ac:dyDescent="0.45">
      <c r="A23" s="2">
        <v>21</v>
      </c>
      <c r="B23" s="2" t="s">
        <v>19</v>
      </c>
      <c r="C23" s="2">
        <v>2857351.696348256</v>
      </c>
      <c r="D23" s="3">
        <v>276183.97639274708</v>
      </c>
      <c r="E23" s="3">
        <v>1079.1858673095708</v>
      </c>
      <c r="F23" s="3">
        <v>232.63451337814325</v>
      </c>
      <c r="I23" s="2" t="s">
        <v>32</v>
      </c>
      <c r="J23">
        <f t="shared" si="6"/>
        <v>26031171.836254761</v>
      </c>
      <c r="K23">
        <f t="shared" si="7"/>
        <v>1024536.2307333954</v>
      </c>
      <c r="L23">
        <f t="shared" si="8"/>
        <v>380705.2206020368</v>
      </c>
      <c r="M23">
        <f t="shared" si="9"/>
        <v>21352.542217731465</v>
      </c>
      <c r="P23" s="2" t="s">
        <v>32</v>
      </c>
      <c r="Q23">
        <f t="shared" si="0"/>
        <v>27055708.066988155</v>
      </c>
      <c r="R23">
        <f t="shared" si="1"/>
        <v>402057.76281976828</v>
      </c>
      <c r="S23">
        <f t="shared" si="2"/>
        <v>189991.17985748101</v>
      </c>
      <c r="T23" s="4">
        <f t="shared" si="3"/>
        <v>0.47254697565098119</v>
      </c>
      <c r="AE23">
        <v>2023</v>
      </c>
      <c r="AF23" t="s">
        <v>77</v>
      </c>
      <c r="AG23" t="s">
        <v>40</v>
      </c>
      <c r="AH23" t="s">
        <v>78</v>
      </c>
      <c r="AI23" t="s">
        <v>79</v>
      </c>
      <c r="AJ23">
        <v>200529.877174086</v>
      </c>
      <c r="AK23" t="s">
        <v>80</v>
      </c>
      <c r="AL23" t="s">
        <v>81</v>
      </c>
    </row>
    <row r="24" spans="1:38" x14ac:dyDescent="0.45">
      <c r="A24" s="2">
        <v>22</v>
      </c>
      <c r="B24" s="2" t="s">
        <v>20</v>
      </c>
      <c r="C24" s="2">
        <v>1096651.0761127521</v>
      </c>
      <c r="D24" s="3">
        <v>92056.666982650699</v>
      </c>
      <c r="E24" s="3">
        <v>2102.7096948623657</v>
      </c>
      <c r="F24" s="3">
        <v>259.29042339324951</v>
      </c>
      <c r="I24" s="2" t="s">
        <v>33</v>
      </c>
      <c r="J24">
        <f t="shared" si="6"/>
        <v>25835380.798853058</v>
      </c>
      <c r="K24">
        <f t="shared" si="7"/>
        <v>1018955.5110178095</v>
      </c>
      <c r="L24">
        <f t="shared" si="8"/>
        <v>1947345.5948552743</v>
      </c>
      <c r="M24">
        <f t="shared" si="9"/>
        <v>29458.996030330643</v>
      </c>
      <c r="P24" s="2" t="s">
        <v>33</v>
      </c>
      <c r="Q24">
        <f t="shared" si="0"/>
        <v>26854336.309870869</v>
      </c>
      <c r="R24">
        <f t="shared" si="1"/>
        <v>1976804.590885605</v>
      </c>
      <c r="S24">
        <f t="shared" si="2"/>
        <v>193049.95364891799</v>
      </c>
      <c r="T24" s="4">
        <f t="shared" si="3"/>
        <v>9.7657580591934967E-2</v>
      </c>
      <c r="AE24">
        <v>2023</v>
      </c>
      <c r="AF24" t="s">
        <v>77</v>
      </c>
      <c r="AG24" t="s">
        <v>23</v>
      </c>
      <c r="AH24" t="s">
        <v>78</v>
      </c>
      <c r="AI24" t="s">
        <v>79</v>
      </c>
      <c r="AJ24">
        <v>18598.5730995751</v>
      </c>
      <c r="AK24" t="s">
        <v>80</v>
      </c>
      <c r="AL24" t="s">
        <v>81</v>
      </c>
    </row>
    <row r="25" spans="1:38" x14ac:dyDescent="0.45">
      <c r="A25" s="2">
        <v>23</v>
      </c>
      <c r="B25" s="2" t="s">
        <v>21</v>
      </c>
      <c r="C25" s="2">
        <v>1530036.7906580151</v>
      </c>
      <c r="D25" s="3">
        <v>164406.88190126367</v>
      </c>
      <c r="E25" s="3">
        <v>11891.11034107209</v>
      </c>
      <c r="F25" s="3">
        <v>317.94354009628296</v>
      </c>
      <c r="I25" s="2" t="s">
        <v>34</v>
      </c>
      <c r="J25">
        <f t="shared" si="6"/>
        <v>15914053.2273275</v>
      </c>
      <c r="K25">
        <f t="shared" si="7"/>
        <v>1046281.6376352301</v>
      </c>
      <c r="L25">
        <f t="shared" si="8"/>
        <v>122245.44634914347</v>
      </c>
      <c r="M25">
        <f t="shared" si="9"/>
        <v>7360.2412366867093</v>
      </c>
      <c r="P25" s="2" t="s">
        <v>34</v>
      </c>
      <c r="Q25">
        <f t="shared" si="0"/>
        <v>16960334.864962731</v>
      </c>
      <c r="R25">
        <f t="shared" si="1"/>
        <v>129605.68758583018</v>
      </c>
      <c r="S25">
        <f t="shared" si="2"/>
        <v>94653.561543461095</v>
      </c>
      <c r="T25" s="4">
        <f t="shared" si="3"/>
        <v>0.73031950454163241</v>
      </c>
      <c r="AE25">
        <v>2023</v>
      </c>
      <c r="AF25" t="s">
        <v>77</v>
      </c>
      <c r="AG25" t="s">
        <v>62</v>
      </c>
      <c r="AH25" t="s">
        <v>78</v>
      </c>
      <c r="AI25" t="s">
        <v>79</v>
      </c>
      <c r="AJ25">
        <v>83206.348223266294</v>
      </c>
      <c r="AK25" t="s">
        <v>80</v>
      </c>
      <c r="AL25" t="s">
        <v>81</v>
      </c>
    </row>
    <row r="26" spans="1:38" x14ac:dyDescent="0.45">
      <c r="A26" s="2">
        <v>24</v>
      </c>
      <c r="B26" s="2" t="s">
        <v>22</v>
      </c>
      <c r="C26" s="2">
        <v>11920612.3743762</v>
      </c>
      <c r="D26" s="3">
        <v>978488.34124946373</v>
      </c>
      <c r="E26" s="3">
        <v>336735.98646831681</v>
      </c>
      <c r="F26" s="3">
        <v>4433.6715688705453</v>
      </c>
      <c r="I26" s="2" t="s">
        <v>35</v>
      </c>
      <c r="J26">
        <f t="shared" si="6"/>
        <v>42497399.980089523</v>
      </c>
      <c r="K26">
        <f t="shared" si="7"/>
        <v>2253993.0118079134</v>
      </c>
      <c r="L26">
        <f t="shared" si="8"/>
        <v>835030.08088683849</v>
      </c>
      <c r="M26">
        <f t="shared" si="9"/>
        <v>20191.635549545281</v>
      </c>
      <c r="P26" s="2" t="s">
        <v>35</v>
      </c>
      <c r="Q26">
        <f t="shared" si="0"/>
        <v>44751392.991897434</v>
      </c>
      <c r="R26">
        <f t="shared" si="1"/>
        <v>855221.71643638378</v>
      </c>
      <c r="S26">
        <f t="shared" si="2"/>
        <v>303781.96328150999</v>
      </c>
      <c r="T26" s="4">
        <f t="shared" si="3"/>
        <v>0.35520843009849717</v>
      </c>
      <c r="AE26">
        <v>2023</v>
      </c>
      <c r="AF26" t="s">
        <v>77</v>
      </c>
      <c r="AG26" t="s">
        <v>26</v>
      </c>
      <c r="AH26" t="s">
        <v>78</v>
      </c>
      <c r="AI26" t="s">
        <v>79</v>
      </c>
      <c r="AJ26">
        <v>8321.2658993084606</v>
      </c>
      <c r="AK26" t="s">
        <v>80</v>
      </c>
      <c r="AL26" t="s">
        <v>81</v>
      </c>
    </row>
    <row r="27" spans="1:38" x14ac:dyDescent="0.45">
      <c r="A27" s="2">
        <v>25</v>
      </c>
      <c r="B27" s="2" t="s">
        <v>23</v>
      </c>
      <c r="C27" s="2">
        <v>2599134.9648780762</v>
      </c>
      <c r="D27" s="3">
        <v>254843.57577896057</v>
      </c>
      <c r="E27" s="3">
        <v>6485.3776350021362</v>
      </c>
      <c r="F27" s="3">
        <v>278.39894342422485</v>
      </c>
      <c r="I27" s="2" t="s">
        <v>36</v>
      </c>
      <c r="J27">
        <f t="shared" si="6"/>
        <v>10201077.6282457</v>
      </c>
      <c r="K27">
        <f t="shared" si="7"/>
        <v>787756.5752191575</v>
      </c>
      <c r="L27">
        <f t="shared" si="8"/>
        <v>13515.313793182379</v>
      </c>
      <c r="M27">
        <f t="shared" si="9"/>
        <v>92.039281845092773</v>
      </c>
      <c r="P27" s="2" t="s">
        <v>36</v>
      </c>
      <c r="Q27">
        <f t="shared" si="0"/>
        <v>10988834.203464858</v>
      </c>
      <c r="R27">
        <f t="shared" si="1"/>
        <v>13607.353075027471</v>
      </c>
      <c r="S27">
        <f t="shared" si="2"/>
        <v>58197.149323988</v>
      </c>
      <c r="T27" s="4">
        <f t="shared" si="3"/>
        <v>4.276889781804277</v>
      </c>
      <c r="AE27">
        <v>2023</v>
      </c>
      <c r="AF27" t="s">
        <v>77</v>
      </c>
      <c r="AG27" t="s">
        <v>6</v>
      </c>
      <c r="AH27" t="s">
        <v>78</v>
      </c>
      <c r="AI27" t="s">
        <v>79</v>
      </c>
      <c r="AJ27">
        <v>15865.3712793545</v>
      </c>
      <c r="AK27" t="s">
        <v>80</v>
      </c>
      <c r="AL27" t="s">
        <v>81</v>
      </c>
    </row>
    <row r="28" spans="1:38" x14ac:dyDescent="0.45">
      <c r="A28" s="2">
        <v>26</v>
      </c>
      <c r="B28" s="2" t="s">
        <v>24</v>
      </c>
      <c r="C28" s="2">
        <v>7869990.0985480109</v>
      </c>
      <c r="D28" s="3">
        <v>798510.64539670653</v>
      </c>
      <c r="E28" s="3">
        <v>142909.10233783771</v>
      </c>
      <c r="F28" s="3">
        <v>5351.2972769737235</v>
      </c>
      <c r="I28" s="2" t="s">
        <v>37</v>
      </c>
      <c r="J28">
        <f t="shared" si="6"/>
        <v>11041067.98060284</v>
      </c>
      <c r="K28">
        <f t="shared" si="7"/>
        <v>721471.14127779554</v>
      </c>
      <c r="L28">
        <f t="shared" si="8"/>
        <v>441008.73364067229</v>
      </c>
      <c r="M28">
        <f t="shared" si="9"/>
        <v>6149.7151913642892</v>
      </c>
      <c r="P28" s="2" t="s">
        <v>37</v>
      </c>
      <c r="Q28">
        <f t="shared" si="0"/>
        <v>11762539.121880636</v>
      </c>
      <c r="R28">
        <f t="shared" si="1"/>
        <v>447158.44883203658</v>
      </c>
      <c r="S28">
        <f t="shared" si="2"/>
        <v>53669.429076135697</v>
      </c>
      <c r="T28" s="4">
        <f t="shared" si="3"/>
        <v>0.12002329200380427</v>
      </c>
      <c r="AE28">
        <v>2023</v>
      </c>
      <c r="AF28" t="s">
        <v>77</v>
      </c>
      <c r="AG28" t="s">
        <v>32</v>
      </c>
      <c r="AH28" t="s">
        <v>78</v>
      </c>
      <c r="AI28" t="s">
        <v>79</v>
      </c>
      <c r="AJ28">
        <v>189991.17985748101</v>
      </c>
      <c r="AK28" t="s">
        <v>80</v>
      </c>
      <c r="AL28" t="s">
        <v>81</v>
      </c>
    </row>
    <row r="29" spans="1:38" x14ac:dyDescent="0.45">
      <c r="A29" s="2">
        <v>27</v>
      </c>
      <c r="B29" s="2" t="s">
        <v>25</v>
      </c>
      <c r="C29" s="2">
        <v>1534370.477322578</v>
      </c>
      <c r="D29" s="3">
        <v>203224.9084978101</v>
      </c>
      <c r="E29" s="3">
        <v>15462.343129158007</v>
      </c>
      <c r="F29" s="3">
        <v>1082.8494787216187</v>
      </c>
      <c r="I29" s="2" t="s">
        <v>38</v>
      </c>
      <c r="J29">
        <f t="shared" si="6"/>
        <v>20892366.657576159</v>
      </c>
      <c r="K29">
        <f t="shared" si="7"/>
        <v>948528.80917644303</v>
      </c>
      <c r="L29">
        <f t="shared" si="8"/>
        <v>1954409.8853158737</v>
      </c>
      <c r="M29">
        <f t="shared" si="9"/>
        <v>54577.192959785454</v>
      </c>
      <c r="P29" s="2" t="s">
        <v>38</v>
      </c>
      <c r="Q29">
        <f t="shared" si="0"/>
        <v>21840895.4667526</v>
      </c>
      <c r="R29">
        <f t="shared" si="1"/>
        <v>2008987.0782756591</v>
      </c>
      <c r="S29">
        <f t="shared" si="2"/>
        <v>143051.59450003001</v>
      </c>
      <c r="T29" s="4">
        <f t="shared" si="3"/>
        <v>7.1205831061299379E-2</v>
      </c>
      <c r="AE29">
        <v>2023</v>
      </c>
      <c r="AF29" t="s">
        <v>77</v>
      </c>
      <c r="AG29" t="s">
        <v>31</v>
      </c>
      <c r="AH29" t="s">
        <v>78</v>
      </c>
      <c r="AI29" t="s">
        <v>79</v>
      </c>
      <c r="AJ29">
        <v>124842.385072017</v>
      </c>
      <c r="AK29" t="s">
        <v>80</v>
      </c>
      <c r="AL29" t="s">
        <v>81</v>
      </c>
    </row>
    <row r="30" spans="1:38" x14ac:dyDescent="0.45">
      <c r="A30" s="2">
        <v>28</v>
      </c>
      <c r="B30" s="2" t="s">
        <v>26</v>
      </c>
      <c r="C30" s="2">
        <v>1865303.043499928</v>
      </c>
      <c r="D30" s="3">
        <v>140606.11464595757</v>
      </c>
      <c r="E30" s="3">
        <v>73903.122450828669</v>
      </c>
      <c r="F30" s="3">
        <v>1370.9382648468018</v>
      </c>
      <c r="I30" s="2" t="s">
        <v>39</v>
      </c>
      <c r="J30">
        <f t="shared" si="6"/>
        <v>27064072.604449451</v>
      </c>
      <c r="K30">
        <f t="shared" si="7"/>
        <v>671059.92093134113</v>
      </c>
      <c r="L30">
        <f t="shared" si="8"/>
        <v>990704.56260395178</v>
      </c>
      <c r="M30">
        <f t="shared" si="9"/>
        <v>14217.554140090942</v>
      </c>
      <c r="P30" s="2" t="s">
        <v>39</v>
      </c>
      <c r="Q30">
        <f t="shared" si="0"/>
        <v>27735132.52538079</v>
      </c>
      <c r="R30">
        <f t="shared" si="1"/>
        <v>1004922.1167440427</v>
      </c>
      <c r="S30">
        <f t="shared" si="2"/>
        <v>211748.602161138</v>
      </c>
      <c r="T30" s="4">
        <f t="shared" si="3"/>
        <v>0.21071145577649888</v>
      </c>
      <c r="AE30">
        <v>2023</v>
      </c>
      <c r="AF30" t="s">
        <v>77</v>
      </c>
      <c r="AG30" t="s">
        <v>13</v>
      </c>
      <c r="AH30" t="s">
        <v>78</v>
      </c>
      <c r="AI30" t="s">
        <v>79</v>
      </c>
      <c r="AJ30">
        <v>152486.19505923899</v>
      </c>
      <c r="AK30" t="s">
        <v>80</v>
      </c>
      <c r="AL30" t="s">
        <v>81</v>
      </c>
    </row>
    <row r="31" spans="1:38" x14ac:dyDescent="0.45">
      <c r="A31" s="2">
        <v>29</v>
      </c>
      <c r="B31" s="2" t="s">
        <v>27</v>
      </c>
      <c r="C31" s="2">
        <v>3107446.0949707311</v>
      </c>
      <c r="D31" s="3">
        <v>339334.12628841383</v>
      </c>
      <c r="E31" s="3">
        <v>64635.307708740358</v>
      </c>
      <c r="F31" s="3">
        <v>18363.86950063704</v>
      </c>
      <c r="I31" s="2" t="s">
        <v>40</v>
      </c>
      <c r="J31">
        <f t="shared" si="6"/>
        <v>19062867.652953371</v>
      </c>
      <c r="K31">
        <f t="shared" si="7"/>
        <v>264686.49526977632</v>
      </c>
      <c r="L31">
        <f t="shared" si="8"/>
        <v>4655897.6560793268</v>
      </c>
      <c r="M31">
        <f t="shared" si="9"/>
        <v>37079.620735645272</v>
      </c>
      <c r="P31" s="2" t="s">
        <v>40</v>
      </c>
      <c r="Q31">
        <f t="shared" si="0"/>
        <v>19327554.148223147</v>
      </c>
      <c r="R31">
        <f t="shared" si="1"/>
        <v>4692977.2768149721</v>
      </c>
      <c r="S31">
        <f t="shared" si="2"/>
        <v>200529.877174086</v>
      </c>
      <c r="T31" s="4">
        <f t="shared" si="3"/>
        <v>4.2729777995043169E-2</v>
      </c>
      <c r="AE31">
        <v>2023</v>
      </c>
      <c r="AF31" t="s">
        <v>77</v>
      </c>
      <c r="AG31" t="s">
        <v>38</v>
      </c>
      <c r="AH31" t="s">
        <v>78</v>
      </c>
      <c r="AI31" t="s">
        <v>79</v>
      </c>
      <c r="AJ31">
        <v>143051.59450003001</v>
      </c>
      <c r="AK31" t="s">
        <v>80</v>
      </c>
      <c r="AL31" t="s">
        <v>81</v>
      </c>
    </row>
    <row r="32" spans="1:38" x14ac:dyDescent="0.45">
      <c r="A32" s="2">
        <v>30</v>
      </c>
      <c r="B32" s="2" t="s">
        <v>28</v>
      </c>
      <c r="C32" s="2">
        <v>17365336.84830381</v>
      </c>
      <c r="D32" s="3">
        <v>886814.69039535231</v>
      </c>
      <c r="E32" s="3">
        <v>363639.95759487367</v>
      </c>
      <c r="F32" s="3">
        <v>6090.384977817539</v>
      </c>
      <c r="I32" s="2" t="s">
        <v>41</v>
      </c>
      <c r="J32">
        <f t="shared" si="6"/>
        <v>9501047.796062652</v>
      </c>
      <c r="K32">
        <f t="shared" si="7"/>
        <v>292635.32834529813</v>
      </c>
      <c r="L32">
        <f t="shared" si="8"/>
        <v>1139584.781676285</v>
      </c>
      <c r="M32">
        <f t="shared" si="9"/>
        <v>10663.654273033138</v>
      </c>
      <c r="P32" s="2" t="s">
        <v>41</v>
      </c>
      <c r="Q32">
        <f t="shared" si="0"/>
        <v>9793683.1244079508</v>
      </c>
      <c r="R32">
        <f t="shared" si="1"/>
        <v>1150248.4359493181</v>
      </c>
      <c r="S32">
        <f t="shared" si="2"/>
        <v>55418.143925696299</v>
      </c>
      <c r="T32" s="4">
        <f t="shared" si="3"/>
        <v>4.8179282139130954E-2</v>
      </c>
      <c r="AE32">
        <v>2023</v>
      </c>
      <c r="AF32" t="s">
        <v>77</v>
      </c>
      <c r="AG32" t="s">
        <v>27</v>
      </c>
      <c r="AH32" t="s">
        <v>78</v>
      </c>
      <c r="AI32" t="s">
        <v>79</v>
      </c>
      <c r="AJ32">
        <v>15520.013531663501</v>
      </c>
      <c r="AK32" t="s">
        <v>80</v>
      </c>
      <c r="AL32" t="s">
        <v>81</v>
      </c>
    </row>
    <row r="33" spans="1:38" x14ac:dyDescent="0.45">
      <c r="A33" s="2">
        <v>31</v>
      </c>
      <c r="B33" s="2" t="s">
        <v>29</v>
      </c>
      <c r="C33" s="2">
        <v>3785595.998463653</v>
      </c>
      <c r="D33" s="3">
        <v>382671.10505580786</v>
      </c>
      <c r="E33" s="3">
        <v>3769.7208986282371</v>
      </c>
      <c r="F33" s="3">
        <v>125.3318853378296</v>
      </c>
      <c r="I33" s="2" t="s">
        <v>42</v>
      </c>
      <c r="J33">
        <f t="shared" si="6"/>
        <v>17832105.648064818</v>
      </c>
      <c r="K33">
        <f t="shared" si="7"/>
        <v>517961.38137721468</v>
      </c>
      <c r="L33">
        <f t="shared" si="8"/>
        <v>1341524.2372980129</v>
      </c>
      <c r="M33">
        <f t="shared" si="9"/>
        <v>15184.271646022789</v>
      </c>
      <c r="P33" s="2" t="s">
        <v>42</v>
      </c>
      <c r="Q33">
        <f t="shared" si="0"/>
        <v>18350067.029442035</v>
      </c>
      <c r="R33">
        <f t="shared" si="1"/>
        <v>1356708.5089440357</v>
      </c>
      <c r="S33">
        <f t="shared" si="2"/>
        <v>65627.789593059701</v>
      </c>
      <c r="T33" s="4">
        <f t="shared" si="3"/>
        <v>4.8372800170715852E-2</v>
      </c>
      <c r="AE33">
        <v>2023</v>
      </c>
      <c r="AF33" t="s">
        <v>77</v>
      </c>
      <c r="AG33" t="s">
        <v>35</v>
      </c>
      <c r="AH33" t="s">
        <v>78</v>
      </c>
      <c r="AI33" t="s">
        <v>79</v>
      </c>
      <c r="AJ33">
        <v>303781.96328150999</v>
      </c>
      <c r="AK33" t="s">
        <v>80</v>
      </c>
      <c r="AL33" t="s">
        <v>81</v>
      </c>
    </row>
    <row r="34" spans="1:38" x14ac:dyDescent="0.45">
      <c r="A34" s="2">
        <v>32</v>
      </c>
      <c r="B34" s="2" t="s">
        <v>30</v>
      </c>
      <c r="C34" s="2">
        <v>1545314.0835123181</v>
      </c>
      <c r="D34" s="3">
        <v>186244.56001281654</v>
      </c>
      <c r="E34" s="3">
        <v>12700.330300331127</v>
      </c>
      <c r="F34" s="3">
        <v>105.95253658294676</v>
      </c>
      <c r="J34">
        <f>SUM(J3:J33)</f>
        <v>384970303.68109691</v>
      </c>
      <c r="K34">
        <f>SUM(K3:K33)</f>
        <v>22161051.887963269</v>
      </c>
      <c r="L34">
        <f>SUM(L3:L33)</f>
        <v>17829798.980350479</v>
      </c>
      <c r="M34">
        <f>SUM(M3:M33)</f>
        <v>293794.94715881342</v>
      </c>
      <c r="Q34">
        <f>SUM(Q3:Q33)</f>
        <v>407131355.56906021</v>
      </c>
      <c r="R34">
        <f>SUM(R3:R33)</f>
        <v>18123593.927509293</v>
      </c>
      <c r="S34">
        <f>SUM(S3:S33)</f>
        <v>2339564.7593723405</v>
      </c>
      <c r="T34" s="4">
        <f t="shared" si="3"/>
        <v>0.12908944929632202</v>
      </c>
    </row>
    <row r="35" spans="1:38" x14ac:dyDescent="0.45">
      <c r="A35" s="2">
        <v>33</v>
      </c>
      <c r="B35" s="2" t="s">
        <v>31</v>
      </c>
      <c r="C35" s="2">
        <v>30167437.38705384</v>
      </c>
      <c r="D35" s="3">
        <v>1187899.5447406741</v>
      </c>
      <c r="E35" s="3">
        <v>2215821.1439857562</v>
      </c>
      <c r="F35" s="3">
        <v>11902.410027980804</v>
      </c>
    </row>
    <row r="36" spans="1:38" x14ac:dyDescent="0.45">
      <c r="A36" s="2">
        <v>34</v>
      </c>
      <c r="B36" s="2" t="s">
        <v>32</v>
      </c>
      <c r="C36" s="2">
        <v>26031171.836254761</v>
      </c>
      <c r="D36" s="3">
        <v>1024536.2307333954</v>
      </c>
      <c r="E36" s="3">
        <v>380705.2206020368</v>
      </c>
      <c r="F36" s="3">
        <v>21352.542217731465</v>
      </c>
    </row>
    <row r="37" spans="1:38" x14ac:dyDescent="0.45">
      <c r="A37" s="2">
        <v>35</v>
      </c>
      <c r="B37" s="2" t="s">
        <v>33</v>
      </c>
      <c r="C37" s="2">
        <v>25835380.798853058</v>
      </c>
      <c r="D37" s="3">
        <v>1018955.5110178095</v>
      </c>
      <c r="E37" s="3">
        <v>1947345.5948552743</v>
      </c>
      <c r="F37" s="3">
        <v>29458.996030330643</v>
      </c>
    </row>
    <row r="38" spans="1:38" x14ac:dyDescent="0.45">
      <c r="A38" s="2">
        <v>36</v>
      </c>
      <c r="B38" s="2" t="s">
        <v>34</v>
      </c>
      <c r="C38" s="2">
        <v>15914053.2273275</v>
      </c>
      <c r="D38" s="3">
        <v>1046281.6376352301</v>
      </c>
      <c r="E38" s="3">
        <v>122245.44634914347</v>
      </c>
      <c r="F38" s="3">
        <v>7360.2412366867093</v>
      </c>
    </row>
    <row r="39" spans="1:38" x14ac:dyDescent="0.45">
      <c r="A39" s="2">
        <v>37</v>
      </c>
      <c r="B39" s="2" t="s">
        <v>35</v>
      </c>
      <c r="C39" s="2">
        <v>42497399.980089523</v>
      </c>
      <c r="D39" s="3">
        <v>2253993.0118079134</v>
      </c>
      <c r="E39" s="3">
        <v>835030.08088683849</v>
      </c>
      <c r="F39" s="3">
        <v>20191.635549545281</v>
      </c>
    </row>
    <row r="40" spans="1:38" x14ac:dyDescent="0.45">
      <c r="A40" s="2">
        <v>38</v>
      </c>
      <c r="B40" s="2" t="s">
        <v>36</v>
      </c>
      <c r="C40" s="2">
        <v>10201077.6282457</v>
      </c>
      <c r="D40" s="3">
        <v>787756.5752191575</v>
      </c>
      <c r="E40" s="3">
        <v>13515.313793182379</v>
      </c>
      <c r="F40" s="3">
        <v>92.039281845092773</v>
      </c>
    </row>
    <row r="41" spans="1:38" x14ac:dyDescent="0.45">
      <c r="A41" s="2">
        <v>39</v>
      </c>
      <c r="B41" s="2" t="s">
        <v>37</v>
      </c>
      <c r="C41" s="2">
        <v>11041067.98060284</v>
      </c>
      <c r="D41" s="3">
        <v>721471.14127779554</v>
      </c>
      <c r="E41" s="3">
        <v>441008.73364067229</v>
      </c>
      <c r="F41" s="3">
        <v>6149.7151913642892</v>
      </c>
    </row>
    <row r="42" spans="1:38" x14ac:dyDescent="0.45">
      <c r="A42" s="2">
        <v>40</v>
      </c>
      <c r="B42" s="2" t="s">
        <v>38</v>
      </c>
      <c r="C42" s="2">
        <v>20892366.657576159</v>
      </c>
      <c r="D42" s="3">
        <v>948528.80917644303</v>
      </c>
      <c r="E42" s="3">
        <v>1954409.8853158737</v>
      </c>
      <c r="F42" s="3">
        <v>54577.192959785454</v>
      </c>
    </row>
    <row r="43" spans="1:38" x14ac:dyDescent="0.45">
      <c r="A43" s="2">
        <v>41</v>
      </c>
      <c r="B43" s="2" t="s">
        <v>39</v>
      </c>
      <c r="C43" s="2">
        <v>27064072.604449451</v>
      </c>
      <c r="D43" s="3">
        <v>671059.92093134113</v>
      </c>
      <c r="E43" s="3">
        <v>990704.56260395178</v>
      </c>
      <c r="F43" s="3">
        <v>14217.554140090942</v>
      </c>
    </row>
    <row r="44" spans="1:38" x14ac:dyDescent="0.45">
      <c r="A44" s="2">
        <v>42</v>
      </c>
      <c r="B44" s="2" t="s">
        <v>40</v>
      </c>
      <c r="C44" s="2">
        <v>19062867.652953371</v>
      </c>
      <c r="D44" s="3">
        <v>264686.49526977632</v>
      </c>
      <c r="E44" s="3">
        <v>4655897.6560793268</v>
      </c>
      <c r="F44" s="3">
        <v>37079.620735645272</v>
      </c>
    </row>
    <row r="45" spans="1:38" x14ac:dyDescent="0.45">
      <c r="A45" s="2">
        <v>43</v>
      </c>
      <c r="B45" s="2" t="s">
        <v>41</v>
      </c>
      <c r="C45" s="2">
        <v>9501047.796062652</v>
      </c>
      <c r="D45" s="3">
        <v>292635.32834529813</v>
      </c>
      <c r="E45" s="3">
        <v>1139584.781676285</v>
      </c>
      <c r="F45" s="3">
        <v>10663.654273033138</v>
      </c>
    </row>
    <row r="46" spans="1:38" x14ac:dyDescent="0.45">
      <c r="A46" s="2">
        <v>44</v>
      </c>
      <c r="B46" s="2" t="s">
        <v>42</v>
      </c>
      <c r="C46" s="2">
        <v>17832105.648064818</v>
      </c>
      <c r="D46" s="3">
        <v>517961.38137721468</v>
      </c>
      <c r="E46" s="3">
        <v>1341524.2372980129</v>
      </c>
      <c r="F46" s="3">
        <v>15184.271646022789</v>
      </c>
    </row>
    <row r="47" spans="1:38" x14ac:dyDescent="0.45">
      <c r="C47">
        <f>SUM(C3:C46)</f>
        <v>384970303.68109685</v>
      </c>
      <c r="D47">
        <f>SUM(D3:D46)</f>
        <v>22161051.887963269</v>
      </c>
      <c r="E47">
        <f>SUM(E3:E46)</f>
        <v>17829798.980350479</v>
      </c>
      <c r="F47">
        <f>SUM(F3:F46)</f>
        <v>293794.94715881342</v>
      </c>
    </row>
  </sheetData>
  <mergeCells count="2">
    <mergeCell ref="J1:K1"/>
    <mergeCell ref="L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7443-F769-4FFC-8F3B-CF1EBC1DE2C5}">
  <dimension ref="A1:D54"/>
  <sheetViews>
    <sheetView topLeftCell="A19" workbookViewId="0">
      <selection activeCell="G57" sqref="G57"/>
    </sheetView>
  </sheetViews>
  <sheetFormatPr defaultRowHeight="17" x14ac:dyDescent="0.45"/>
  <cols>
    <col min="1" max="1" width="10.75" bestFit="1" customWidth="1"/>
    <col min="2" max="2" width="10" bestFit="1" customWidth="1"/>
  </cols>
  <sheetData>
    <row r="1" spans="1:3" x14ac:dyDescent="0.45">
      <c r="A1" t="s">
        <v>88</v>
      </c>
    </row>
    <row r="3" spans="1:3" x14ac:dyDescent="0.45">
      <c r="A3" s="11" t="s">
        <v>115</v>
      </c>
      <c r="C3" s="11" t="s">
        <v>114</v>
      </c>
    </row>
    <row r="4" spans="1:3" x14ac:dyDescent="0.45">
      <c r="A4" s="11" t="s">
        <v>113</v>
      </c>
      <c r="C4" s="11" t="s">
        <v>112</v>
      </c>
    </row>
    <row r="5" spans="1:3" x14ac:dyDescent="0.45">
      <c r="A5" s="11" t="s">
        <v>111</v>
      </c>
      <c r="C5" s="11" t="s">
        <v>110</v>
      </c>
    </row>
    <row r="6" spans="1:3" x14ac:dyDescent="0.45">
      <c r="A6" s="11" t="s">
        <v>109</v>
      </c>
      <c r="C6" s="11" t="s">
        <v>108</v>
      </c>
    </row>
    <row r="7" spans="1:3" x14ac:dyDescent="0.45">
      <c r="A7" s="11" t="s">
        <v>107</v>
      </c>
      <c r="C7" s="11" t="s">
        <v>106</v>
      </c>
    </row>
    <row r="8" spans="1:3" x14ac:dyDescent="0.45">
      <c r="A8" s="11" t="s">
        <v>105</v>
      </c>
      <c r="C8" s="11" t="s">
        <v>104</v>
      </c>
    </row>
    <row r="9" spans="1:3" x14ac:dyDescent="0.45">
      <c r="A9" s="11" t="s">
        <v>97</v>
      </c>
      <c r="C9" s="11" t="s">
        <v>103</v>
      </c>
    </row>
    <row r="10" spans="1:3" x14ac:dyDescent="0.45">
      <c r="A10" s="11" t="s">
        <v>102</v>
      </c>
    </row>
    <row r="11" spans="1:3" x14ac:dyDescent="0.45">
      <c r="A11" s="11" t="s">
        <v>101</v>
      </c>
      <c r="C11" s="11" t="s">
        <v>100</v>
      </c>
    </row>
    <row r="12" spans="1:3" x14ac:dyDescent="0.45">
      <c r="A12" s="11" t="s">
        <v>97</v>
      </c>
      <c r="C12" s="11" t="s">
        <v>99</v>
      </c>
    </row>
    <row r="13" spans="1:3" x14ac:dyDescent="0.45">
      <c r="A13" s="11" t="s">
        <v>97</v>
      </c>
      <c r="C13" s="11" t="s">
        <v>98</v>
      </c>
    </row>
    <row r="14" spans="1:3" x14ac:dyDescent="0.45">
      <c r="A14" s="11" t="s">
        <v>97</v>
      </c>
      <c r="C14" s="11" t="s">
        <v>96</v>
      </c>
    </row>
    <row r="15" spans="1:3" x14ac:dyDescent="0.45">
      <c r="A15" s="11" t="s">
        <v>95</v>
      </c>
      <c r="C15" s="11" t="s">
        <v>94</v>
      </c>
    </row>
    <row r="16" spans="1:3" x14ac:dyDescent="0.45">
      <c r="A16" s="11" t="s">
        <v>93</v>
      </c>
      <c r="C16" s="11" t="s">
        <v>92</v>
      </c>
    </row>
    <row r="20" spans="1:4" x14ac:dyDescent="0.45">
      <c r="A20" s="24" t="s">
        <v>89</v>
      </c>
      <c r="B20" s="8" t="s">
        <v>90</v>
      </c>
    </row>
    <row r="21" spans="1:4" x14ac:dyDescent="0.45">
      <c r="A21" s="25" t="s">
        <v>89</v>
      </c>
      <c r="B21" s="8" t="s">
        <v>91</v>
      </c>
    </row>
    <row r="22" spans="1:4" x14ac:dyDescent="0.45">
      <c r="A22" s="25" t="s">
        <v>89</v>
      </c>
      <c r="B22" s="8" t="s">
        <v>130</v>
      </c>
      <c r="C22" t="s">
        <v>131</v>
      </c>
      <c r="D22" t="s">
        <v>128</v>
      </c>
    </row>
    <row r="23" spans="1:4" x14ac:dyDescent="0.45">
      <c r="A23" s="9" t="s">
        <v>56</v>
      </c>
      <c r="B23" s="14">
        <v>799222</v>
      </c>
      <c r="C23" s="15">
        <f>시군별면적_rawData!C37</f>
        <v>53.45</v>
      </c>
      <c r="D23" s="15">
        <f t="shared" ref="D23:D54" si="0">B23/C23</f>
        <v>14952.703461178671</v>
      </c>
    </row>
    <row r="24" spans="1:4" x14ac:dyDescent="0.45">
      <c r="A24" s="9" t="s">
        <v>50</v>
      </c>
      <c r="B24" s="14">
        <v>1231898</v>
      </c>
      <c r="C24" s="15">
        <f>시군별면적_rawData!C35</f>
        <v>121.09</v>
      </c>
      <c r="D24" s="15">
        <f t="shared" si="0"/>
        <v>10173.408208770335</v>
      </c>
    </row>
    <row r="25" spans="1:4" x14ac:dyDescent="0.45">
      <c r="A25" s="9" t="s">
        <v>54</v>
      </c>
      <c r="B25" s="14">
        <v>563383</v>
      </c>
      <c r="C25" s="15">
        <f>시군별면적_rawData!C31</f>
        <v>58.47</v>
      </c>
      <c r="D25" s="15">
        <f t="shared" si="0"/>
        <v>9635.4198734393703</v>
      </c>
    </row>
    <row r="26" spans="1:4" x14ac:dyDescent="0.45">
      <c r="A26" s="9" t="s">
        <v>12</v>
      </c>
      <c r="B26" s="14">
        <v>281082</v>
      </c>
      <c r="C26" s="15">
        <f>시군별면적_rawData!C44</f>
        <v>38.53</v>
      </c>
      <c r="D26" s="15">
        <f t="shared" si="0"/>
        <v>7295.146638982611</v>
      </c>
    </row>
    <row r="27" spans="1:4" x14ac:dyDescent="0.45">
      <c r="A27" s="9" t="s">
        <v>25</v>
      </c>
      <c r="B27" s="14">
        <v>261896</v>
      </c>
      <c r="C27" s="15">
        <f>시군별면적_rawData!C41</f>
        <v>36.42</v>
      </c>
      <c r="D27" s="15">
        <f t="shared" si="0"/>
        <v>7190.993959362987</v>
      </c>
    </row>
    <row r="28" spans="1:4" x14ac:dyDescent="0.45">
      <c r="A28" s="9" t="s">
        <v>52</v>
      </c>
      <c r="B28" s="14">
        <v>930079</v>
      </c>
      <c r="C28" s="15">
        <f>시군별면적_rawData!C36</f>
        <v>141.63</v>
      </c>
      <c r="D28" s="15">
        <f t="shared" si="0"/>
        <v>6566.9632140083322</v>
      </c>
    </row>
    <row r="29" spans="1:4" x14ac:dyDescent="0.45">
      <c r="A29" s="9" t="s">
        <v>23</v>
      </c>
      <c r="B29" s="14">
        <v>252675</v>
      </c>
      <c r="C29" s="15">
        <f>시군별면적_rawData!C26</f>
        <v>42.71</v>
      </c>
      <c r="D29" s="15">
        <f t="shared" si="0"/>
        <v>5916.0618122219621</v>
      </c>
    </row>
    <row r="30" spans="1:4" x14ac:dyDescent="0.45">
      <c r="A30" s="9" t="s">
        <v>6</v>
      </c>
      <c r="B30" s="14">
        <v>468275</v>
      </c>
      <c r="C30" s="15">
        <f>시군별면적_rawData!C23</f>
        <v>81.55</v>
      </c>
      <c r="D30" s="15">
        <f t="shared" si="0"/>
        <v>5742.1827099938691</v>
      </c>
    </row>
    <row r="31" spans="1:4" x14ac:dyDescent="0.45">
      <c r="A31" s="9" t="s">
        <v>21</v>
      </c>
      <c r="B31" s="14">
        <v>188403</v>
      </c>
      <c r="C31" s="15">
        <f>시군별면적_rawData!C42</f>
        <v>33.33</v>
      </c>
      <c r="D31" s="15">
        <f t="shared" si="0"/>
        <v>5652.6552655265532</v>
      </c>
    </row>
    <row r="32" spans="1:4" x14ac:dyDescent="0.45">
      <c r="A32" s="9" t="s">
        <v>58</v>
      </c>
      <c r="B32" s="14">
        <v>674819</v>
      </c>
      <c r="C32" s="15">
        <f>시군별면적_rawData!C33</f>
        <v>156.33000000000001</v>
      </c>
      <c r="D32" s="15">
        <f t="shared" si="0"/>
        <v>4316.6314846798432</v>
      </c>
    </row>
    <row r="33" spans="1:4" x14ac:dyDescent="0.45">
      <c r="A33" s="9" t="s">
        <v>60</v>
      </c>
      <c r="B33" s="14">
        <v>1084020</v>
      </c>
      <c r="C33" s="15">
        <f>시군별면적_rawData!C46</f>
        <v>268.10000000000002</v>
      </c>
      <c r="D33" s="15">
        <f t="shared" si="0"/>
        <v>4043.3420365535244</v>
      </c>
    </row>
    <row r="34" spans="1:4" x14ac:dyDescent="0.45">
      <c r="A34" s="9" t="s">
        <v>24</v>
      </c>
      <c r="B34" s="14">
        <v>558625</v>
      </c>
      <c r="C34" s="15">
        <f>시군별면적_rawData!C34</f>
        <v>139.68</v>
      </c>
      <c r="D34" s="15">
        <f t="shared" si="0"/>
        <v>3999.3198739977088</v>
      </c>
    </row>
    <row r="35" spans="1:4" x14ac:dyDescent="0.45">
      <c r="A35" s="9" t="s">
        <v>27</v>
      </c>
      <c r="B35" s="14">
        <v>331864</v>
      </c>
      <c r="C35" s="15">
        <f>시군별면적_rawData!C18</f>
        <v>92.99</v>
      </c>
      <c r="D35" s="15">
        <f t="shared" si="0"/>
        <v>3568.8138509517153</v>
      </c>
    </row>
    <row r="36" spans="1:4" x14ac:dyDescent="0.45">
      <c r="A36" s="9" t="s">
        <v>26</v>
      </c>
      <c r="B36" s="14">
        <v>155586</v>
      </c>
      <c r="C36" s="15">
        <f>시군별면적_rawData!C24</f>
        <v>54.03</v>
      </c>
      <c r="D36" s="15">
        <f t="shared" si="0"/>
        <v>2879.6224319822322</v>
      </c>
    </row>
    <row r="37" spans="1:4" x14ac:dyDescent="0.45">
      <c r="A37" s="9" t="s">
        <v>20</v>
      </c>
      <c r="B37" s="14">
        <v>85773</v>
      </c>
      <c r="C37" s="15">
        <f>시군별면적_rawData!C45</f>
        <v>35.869999999999997</v>
      </c>
      <c r="D37" s="15">
        <f t="shared" si="0"/>
        <v>2391.2182882631728</v>
      </c>
    </row>
    <row r="38" spans="1:4" x14ac:dyDescent="0.45">
      <c r="A38" s="9" t="s">
        <v>62</v>
      </c>
      <c r="B38" s="14">
        <v>1106773</v>
      </c>
      <c r="C38" s="15">
        <f>시군별면적_rawData!C25</f>
        <v>591.23</v>
      </c>
      <c r="D38" s="15">
        <f t="shared" si="0"/>
        <v>1871.9838303198417</v>
      </c>
    </row>
    <row r="39" spans="1:4" x14ac:dyDescent="0.45">
      <c r="A39" s="9" t="s">
        <v>34</v>
      </c>
      <c r="B39" s="14">
        <v>512461</v>
      </c>
      <c r="C39" s="15">
        <f>시군별면적_rawData!C40</f>
        <v>276.61</v>
      </c>
      <c r="D39" s="15">
        <f t="shared" si="0"/>
        <v>1852.6481327500812</v>
      </c>
    </row>
    <row r="40" spans="1:4" x14ac:dyDescent="0.45">
      <c r="A40" s="9" t="s">
        <v>22</v>
      </c>
      <c r="B40" s="14">
        <v>741735</v>
      </c>
      <c r="C40" s="15">
        <f>시군별면적_rawData!C39</f>
        <v>458.14</v>
      </c>
      <c r="D40" s="15">
        <f t="shared" si="0"/>
        <v>1619.013838564631</v>
      </c>
    </row>
    <row r="41" spans="1:4" x14ac:dyDescent="0.45">
      <c r="A41" s="9" t="s">
        <v>35</v>
      </c>
      <c r="B41" s="14">
        <v>1019880</v>
      </c>
      <c r="C41" s="15">
        <f>시군별면적_rawData!C16</f>
        <v>698.18</v>
      </c>
      <c r="D41" s="15">
        <f t="shared" si="0"/>
        <v>1460.769429087055</v>
      </c>
    </row>
    <row r="42" spans="1:4" x14ac:dyDescent="0.45">
      <c r="A42" s="16" t="s">
        <v>91</v>
      </c>
      <c r="B42" s="17">
        <v>14162083</v>
      </c>
      <c r="C42" s="18">
        <f>시군별면적_rawData!C17</f>
        <v>10195.27</v>
      </c>
      <c r="D42" s="18">
        <f t="shared" si="0"/>
        <v>1389.0836633066117</v>
      </c>
    </row>
    <row r="43" spans="1:4" x14ac:dyDescent="0.45">
      <c r="A43" s="9" t="s">
        <v>13</v>
      </c>
      <c r="B43" s="14">
        <v>631045</v>
      </c>
      <c r="C43" s="15">
        <f>시군별면적_rawData!C20</f>
        <v>458.24</v>
      </c>
      <c r="D43" s="15">
        <f t="shared" si="0"/>
        <v>1377.1058833798882</v>
      </c>
    </row>
    <row r="44" spans="1:4" x14ac:dyDescent="0.45">
      <c r="A44" s="9" t="s">
        <v>37</v>
      </c>
      <c r="B44" s="14">
        <v>298888</v>
      </c>
      <c r="C44" s="15">
        <f>시군별면적_rawData!C30</f>
        <v>310.43</v>
      </c>
      <c r="D44" s="15">
        <f t="shared" si="0"/>
        <v>962.81931514351061</v>
      </c>
    </row>
    <row r="45" spans="1:4" x14ac:dyDescent="0.45">
      <c r="A45" s="9" t="s">
        <v>36</v>
      </c>
      <c r="B45" s="14">
        <v>412518</v>
      </c>
      <c r="C45" s="15">
        <f>시군별면적_rawData!C43</f>
        <v>430.99</v>
      </c>
      <c r="D45" s="15">
        <f t="shared" si="0"/>
        <v>957.14053690340836</v>
      </c>
    </row>
    <row r="46" spans="1:4" x14ac:dyDescent="0.45">
      <c r="A46" s="9" t="s">
        <v>14</v>
      </c>
      <c r="B46" s="14">
        <v>91096</v>
      </c>
      <c r="C46" s="15">
        <f>시군별면적_rawData!C38</f>
        <v>95.67</v>
      </c>
      <c r="D46" s="15">
        <f t="shared" si="0"/>
        <v>952.18981917006374</v>
      </c>
    </row>
    <row r="47" spans="1:4" x14ac:dyDescent="0.45">
      <c r="A47" s="9" t="s">
        <v>31</v>
      </c>
      <c r="B47" s="14">
        <v>526774</v>
      </c>
      <c r="C47" s="15">
        <f>시군별면적_rawData!C21</f>
        <v>673.86</v>
      </c>
      <c r="D47" s="15">
        <f t="shared" si="0"/>
        <v>781.72617457632145</v>
      </c>
    </row>
    <row r="48" spans="1:4" x14ac:dyDescent="0.45">
      <c r="A48" s="9" t="s">
        <v>32</v>
      </c>
      <c r="B48" s="14">
        <v>232875</v>
      </c>
      <c r="C48" s="15">
        <f>시군별면적_rawData!C22</f>
        <v>461.43</v>
      </c>
      <c r="D48" s="15">
        <f t="shared" si="0"/>
        <v>504.68110005851372</v>
      </c>
    </row>
    <row r="49" spans="1:4" x14ac:dyDescent="0.45">
      <c r="A49" s="9" t="s">
        <v>33</v>
      </c>
      <c r="B49" s="14">
        <v>208855</v>
      </c>
      <c r="C49" s="15">
        <f>시군별면적_rawData!C32</f>
        <v>553.46</v>
      </c>
      <c r="D49" s="15">
        <f t="shared" si="0"/>
        <v>377.36241101434609</v>
      </c>
    </row>
    <row r="50" spans="1:4" x14ac:dyDescent="0.45">
      <c r="A50" s="9" t="s">
        <v>39</v>
      </c>
      <c r="B50" s="14">
        <v>119322</v>
      </c>
      <c r="C50" s="15">
        <f>시군별면적_rawData!C28</f>
        <v>608.26</v>
      </c>
      <c r="D50" s="15">
        <f t="shared" si="0"/>
        <v>196.16940124288956</v>
      </c>
    </row>
    <row r="51" spans="1:4" x14ac:dyDescent="0.45">
      <c r="A51" s="9" t="s">
        <v>38</v>
      </c>
      <c r="B51" s="14">
        <v>157780</v>
      </c>
      <c r="C51" s="15">
        <f>시군별면적_rawData!C19</f>
        <v>826.91</v>
      </c>
      <c r="D51" s="15">
        <f t="shared" si="0"/>
        <v>190.80673833911794</v>
      </c>
    </row>
    <row r="52" spans="1:4" x14ac:dyDescent="0.45">
      <c r="A52" s="9" t="s">
        <v>42</v>
      </c>
      <c r="B52" s="14">
        <v>128457</v>
      </c>
      <c r="C52" s="15">
        <f>시군별면적_rawData!C29</f>
        <v>877.69</v>
      </c>
      <c r="D52" s="15">
        <f t="shared" si="0"/>
        <v>146.35805352687166</v>
      </c>
    </row>
    <row r="53" spans="1:4" x14ac:dyDescent="0.45">
      <c r="A53" s="9" t="s">
        <v>41</v>
      </c>
      <c r="B53" s="14">
        <v>63813</v>
      </c>
      <c r="C53" s="15">
        <f>시군별면적_rawData!C47</f>
        <v>843.66</v>
      </c>
      <c r="D53" s="15">
        <f t="shared" si="0"/>
        <v>75.638290306521583</v>
      </c>
    </row>
    <row r="54" spans="1:4" x14ac:dyDescent="0.45">
      <c r="A54" s="10" t="s">
        <v>40</v>
      </c>
      <c r="B54" s="14">
        <v>42211</v>
      </c>
      <c r="C54" s="15">
        <f>시군별면적_rawData!C27</f>
        <v>676.31</v>
      </c>
      <c r="D54" s="15">
        <f t="shared" si="0"/>
        <v>62.413686031553581</v>
      </c>
    </row>
  </sheetData>
  <autoFilter ref="A22:D22" xr:uid="{F9B57443-F769-4FFC-8F3B-CF1EBC1DE2C5}">
    <sortState xmlns:xlrd2="http://schemas.microsoft.com/office/spreadsheetml/2017/richdata2" ref="A25:D54">
      <sortCondition descending="1" ref="D22"/>
    </sortState>
  </autoFilter>
  <mergeCells count="1">
    <mergeCell ref="A20:A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4A2C-B897-49B6-8F95-655A72FB53D6}">
  <dimension ref="A3:C47"/>
  <sheetViews>
    <sheetView topLeftCell="A10" workbookViewId="0">
      <selection activeCell="C17" sqref="C17"/>
    </sheetView>
  </sheetViews>
  <sheetFormatPr defaultRowHeight="17" x14ac:dyDescent="0.45"/>
  <sheetData>
    <row r="3" spans="1:3" x14ac:dyDescent="0.45">
      <c r="A3" s="11" t="s">
        <v>117</v>
      </c>
      <c r="B3" s="11" t="s">
        <v>118</v>
      </c>
    </row>
    <row r="4" spans="1:3" x14ac:dyDescent="0.45">
      <c r="A4" s="11" t="s">
        <v>113</v>
      </c>
      <c r="B4" s="11" t="s">
        <v>119</v>
      </c>
    </row>
    <row r="5" spans="1:3" x14ac:dyDescent="0.45">
      <c r="A5" s="11" t="s">
        <v>111</v>
      </c>
      <c r="B5" s="11" t="s">
        <v>120</v>
      </c>
    </row>
    <row r="6" spans="1:3" x14ac:dyDescent="0.45">
      <c r="A6" s="11" t="s">
        <v>109</v>
      </c>
      <c r="B6" s="11" t="s">
        <v>121</v>
      </c>
    </row>
    <row r="7" spans="1:3" x14ac:dyDescent="0.45">
      <c r="A7" s="11" t="s">
        <v>107</v>
      </c>
      <c r="B7" s="11" t="s">
        <v>122</v>
      </c>
    </row>
    <row r="8" spans="1:3" x14ac:dyDescent="0.45">
      <c r="A8" s="11" t="s">
        <v>105</v>
      </c>
      <c r="B8" s="11" t="s">
        <v>123</v>
      </c>
    </row>
    <row r="9" spans="1:3" x14ac:dyDescent="0.45">
      <c r="A9" s="11" t="s">
        <v>97</v>
      </c>
      <c r="B9" s="11" t="s">
        <v>103</v>
      </c>
    </row>
    <row r="10" spans="1:3" x14ac:dyDescent="0.45">
      <c r="A10" s="11" t="s">
        <v>102</v>
      </c>
    </row>
    <row r="11" spans="1:3" x14ac:dyDescent="0.45">
      <c r="A11" s="11" t="s">
        <v>124</v>
      </c>
      <c r="B11" s="11" t="s">
        <v>125</v>
      </c>
    </row>
    <row r="15" spans="1:3" x14ac:dyDescent="0.45">
      <c r="B15" t="s">
        <v>127</v>
      </c>
      <c r="C15" t="s">
        <v>126</v>
      </c>
    </row>
    <row r="16" spans="1:3" x14ac:dyDescent="0.45">
      <c r="A16" s="9" t="s">
        <v>97</v>
      </c>
      <c r="B16" s="9" t="s">
        <v>35</v>
      </c>
      <c r="C16" s="12">
        <v>698.18</v>
      </c>
    </row>
    <row r="17" spans="1:3" x14ac:dyDescent="0.45">
      <c r="A17" s="13" t="s">
        <v>116</v>
      </c>
      <c r="B17" s="9" t="s">
        <v>129</v>
      </c>
      <c r="C17" s="12">
        <v>10195.27</v>
      </c>
    </row>
    <row r="18" spans="1:3" x14ac:dyDescent="0.45">
      <c r="A18" s="13" t="s">
        <v>97</v>
      </c>
      <c r="B18" s="9" t="s">
        <v>27</v>
      </c>
      <c r="C18" s="12">
        <v>92.99</v>
      </c>
    </row>
    <row r="19" spans="1:3" x14ac:dyDescent="0.45">
      <c r="A19" s="13" t="s">
        <v>97</v>
      </c>
      <c r="B19" s="9" t="s">
        <v>38</v>
      </c>
      <c r="C19" s="12">
        <v>826.91</v>
      </c>
    </row>
    <row r="20" spans="1:3" x14ac:dyDescent="0.45">
      <c r="A20" s="13" t="s">
        <v>97</v>
      </c>
      <c r="B20" s="9" t="s">
        <v>13</v>
      </c>
      <c r="C20" s="12">
        <v>458.24</v>
      </c>
    </row>
    <row r="21" spans="1:3" x14ac:dyDescent="0.45">
      <c r="A21" s="13" t="s">
        <v>97</v>
      </c>
      <c r="B21" s="9" t="s">
        <v>31</v>
      </c>
      <c r="C21" s="12">
        <v>673.86</v>
      </c>
    </row>
    <row r="22" spans="1:3" x14ac:dyDescent="0.45">
      <c r="A22" s="13" t="s">
        <v>97</v>
      </c>
      <c r="B22" s="9" t="s">
        <v>32</v>
      </c>
      <c r="C22" s="12">
        <v>461.43</v>
      </c>
    </row>
    <row r="23" spans="1:3" x14ac:dyDescent="0.45">
      <c r="A23" s="13" t="s">
        <v>97</v>
      </c>
      <c r="B23" s="9" t="s">
        <v>6</v>
      </c>
      <c r="C23" s="12">
        <v>81.55</v>
      </c>
    </row>
    <row r="24" spans="1:3" x14ac:dyDescent="0.45">
      <c r="A24" s="13" t="s">
        <v>97</v>
      </c>
      <c r="B24" s="9" t="s">
        <v>26</v>
      </c>
      <c r="C24" s="12">
        <v>54.03</v>
      </c>
    </row>
    <row r="25" spans="1:3" x14ac:dyDescent="0.45">
      <c r="A25" s="13" t="s">
        <v>97</v>
      </c>
      <c r="B25" s="9" t="s">
        <v>62</v>
      </c>
      <c r="C25" s="12">
        <v>591.23</v>
      </c>
    </row>
    <row r="26" spans="1:3" x14ac:dyDescent="0.45">
      <c r="A26" s="13" t="s">
        <v>97</v>
      </c>
      <c r="B26" s="9" t="s">
        <v>23</v>
      </c>
      <c r="C26" s="12">
        <v>42.71</v>
      </c>
    </row>
    <row r="27" spans="1:3" x14ac:dyDescent="0.45">
      <c r="A27" s="13" t="s">
        <v>97</v>
      </c>
      <c r="B27" s="9" t="s">
        <v>40</v>
      </c>
      <c r="C27" s="12">
        <v>676.31</v>
      </c>
    </row>
    <row r="28" spans="1:3" x14ac:dyDescent="0.45">
      <c r="A28" s="13" t="s">
        <v>97</v>
      </c>
      <c r="B28" s="9" t="s">
        <v>39</v>
      </c>
      <c r="C28" s="12">
        <v>608.26</v>
      </c>
    </row>
    <row r="29" spans="1:3" x14ac:dyDescent="0.45">
      <c r="A29" s="13" t="s">
        <v>97</v>
      </c>
      <c r="B29" s="9" t="s">
        <v>42</v>
      </c>
      <c r="C29" s="12">
        <v>877.69</v>
      </c>
    </row>
    <row r="30" spans="1:3" x14ac:dyDescent="0.45">
      <c r="A30" s="13" t="s">
        <v>97</v>
      </c>
      <c r="B30" s="9" t="s">
        <v>37</v>
      </c>
      <c r="C30" s="12">
        <v>310.43</v>
      </c>
    </row>
    <row r="31" spans="1:3" x14ac:dyDescent="0.45">
      <c r="A31" s="13" t="s">
        <v>97</v>
      </c>
      <c r="B31" s="9" t="s">
        <v>54</v>
      </c>
      <c r="C31" s="12">
        <v>58.47</v>
      </c>
    </row>
    <row r="32" spans="1:3" x14ac:dyDescent="0.45">
      <c r="A32" s="13" t="s">
        <v>97</v>
      </c>
      <c r="B32" s="9" t="s">
        <v>33</v>
      </c>
      <c r="C32" s="12">
        <v>553.46</v>
      </c>
    </row>
    <row r="33" spans="1:3" x14ac:dyDescent="0.45">
      <c r="A33" s="13" t="s">
        <v>97</v>
      </c>
      <c r="B33" s="9" t="s">
        <v>58</v>
      </c>
      <c r="C33" s="12">
        <v>156.33000000000001</v>
      </c>
    </row>
    <row r="34" spans="1:3" x14ac:dyDescent="0.45">
      <c r="A34" s="13" t="s">
        <v>97</v>
      </c>
      <c r="B34" s="9" t="s">
        <v>24</v>
      </c>
      <c r="C34" s="12">
        <v>139.68</v>
      </c>
    </row>
    <row r="35" spans="1:3" x14ac:dyDescent="0.45">
      <c r="A35" s="13" t="s">
        <v>97</v>
      </c>
      <c r="B35" s="9" t="s">
        <v>50</v>
      </c>
      <c r="C35" s="12">
        <v>121.09</v>
      </c>
    </row>
    <row r="36" spans="1:3" x14ac:dyDescent="0.45">
      <c r="A36" s="13" t="s">
        <v>97</v>
      </c>
      <c r="B36" s="9" t="s">
        <v>52</v>
      </c>
      <c r="C36" s="12">
        <v>141.63</v>
      </c>
    </row>
    <row r="37" spans="1:3" x14ac:dyDescent="0.45">
      <c r="A37" s="13" t="s">
        <v>97</v>
      </c>
      <c r="B37" s="9" t="s">
        <v>56</v>
      </c>
      <c r="C37" s="12">
        <v>53.45</v>
      </c>
    </row>
    <row r="38" spans="1:3" x14ac:dyDescent="0.45">
      <c r="A38" s="13" t="s">
        <v>97</v>
      </c>
      <c r="B38" s="9" t="s">
        <v>14</v>
      </c>
      <c r="C38" s="12">
        <v>95.67</v>
      </c>
    </row>
    <row r="39" spans="1:3" x14ac:dyDescent="0.45">
      <c r="A39" s="13" t="s">
        <v>97</v>
      </c>
      <c r="B39" s="9" t="s">
        <v>22</v>
      </c>
      <c r="C39" s="12">
        <v>458.14</v>
      </c>
    </row>
    <row r="40" spans="1:3" x14ac:dyDescent="0.45">
      <c r="A40" s="13" t="s">
        <v>97</v>
      </c>
      <c r="B40" s="9" t="s">
        <v>34</v>
      </c>
      <c r="C40" s="12">
        <v>276.61</v>
      </c>
    </row>
    <row r="41" spans="1:3" x14ac:dyDescent="0.45">
      <c r="A41" s="13" t="s">
        <v>97</v>
      </c>
      <c r="B41" s="9" t="s">
        <v>25</v>
      </c>
      <c r="C41" s="12">
        <v>36.42</v>
      </c>
    </row>
    <row r="42" spans="1:3" x14ac:dyDescent="0.45">
      <c r="A42" s="13" t="s">
        <v>97</v>
      </c>
      <c r="B42" s="9" t="s">
        <v>21</v>
      </c>
      <c r="C42" s="12">
        <v>33.33</v>
      </c>
    </row>
    <row r="43" spans="1:3" x14ac:dyDescent="0.45">
      <c r="A43" s="13" t="s">
        <v>97</v>
      </c>
      <c r="B43" s="9" t="s">
        <v>36</v>
      </c>
      <c r="C43" s="12">
        <v>430.99</v>
      </c>
    </row>
    <row r="44" spans="1:3" x14ac:dyDescent="0.45">
      <c r="A44" s="13" t="s">
        <v>97</v>
      </c>
      <c r="B44" s="9" t="s">
        <v>12</v>
      </c>
      <c r="C44" s="12">
        <v>38.53</v>
      </c>
    </row>
    <row r="45" spans="1:3" x14ac:dyDescent="0.45">
      <c r="A45" s="13" t="s">
        <v>97</v>
      </c>
      <c r="B45" s="9" t="s">
        <v>20</v>
      </c>
      <c r="C45" s="12">
        <v>35.869999999999997</v>
      </c>
    </row>
    <row r="46" spans="1:3" x14ac:dyDescent="0.45">
      <c r="A46" s="13" t="s">
        <v>97</v>
      </c>
      <c r="B46" s="9" t="s">
        <v>60</v>
      </c>
      <c r="C46" s="12">
        <v>268.10000000000002</v>
      </c>
    </row>
    <row r="47" spans="1:3" x14ac:dyDescent="0.45">
      <c r="A47" s="13" t="s">
        <v>97</v>
      </c>
      <c r="B47" s="9" t="s">
        <v>41</v>
      </c>
      <c r="C47" s="12">
        <v>843.66</v>
      </c>
    </row>
  </sheetData>
  <autoFilter ref="A15:C15" xr:uid="{C5684A2C-B897-49B6-8F95-655A72FB53D6}">
    <sortState xmlns:xlrd2="http://schemas.microsoft.com/office/spreadsheetml/2017/richdata2" ref="A16:C47">
      <sortCondition descending="1" ref="B15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7052-C3D0-483A-AA44-AD0FFE0E1671}">
  <dimension ref="A1:J190"/>
  <sheetViews>
    <sheetView tabSelected="1" topLeftCell="A25" zoomScaleNormal="100" workbookViewId="0">
      <selection activeCell="G35" sqref="G35"/>
    </sheetView>
  </sheetViews>
  <sheetFormatPr defaultRowHeight="17" x14ac:dyDescent="0.45"/>
  <cols>
    <col min="3" max="3" width="9.1640625" bestFit="1" customWidth="1"/>
    <col min="4" max="4" width="10.83203125" bestFit="1" customWidth="1"/>
    <col min="6" max="6" width="10.83203125" bestFit="1" customWidth="1"/>
    <col min="7" max="7" width="17.58203125" customWidth="1"/>
  </cols>
  <sheetData>
    <row r="1" spans="1:10" x14ac:dyDescent="0.45">
      <c r="C1" t="s">
        <v>211</v>
      </c>
      <c r="D1" s="5" t="s">
        <v>211</v>
      </c>
      <c r="E1" s="5" t="s">
        <v>211</v>
      </c>
    </row>
    <row r="2" spans="1:10" x14ac:dyDescent="0.45">
      <c r="C2" t="s">
        <v>205</v>
      </c>
      <c r="D2" t="s">
        <v>204</v>
      </c>
      <c r="E2" t="s">
        <v>206</v>
      </c>
      <c r="F2" t="s">
        <v>207</v>
      </c>
      <c r="G2" t="s">
        <v>208</v>
      </c>
      <c r="H2" t="s">
        <v>209</v>
      </c>
    </row>
    <row r="3" spans="1:10" x14ac:dyDescent="0.45">
      <c r="C3" t="s">
        <v>64</v>
      </c>
      <c r="D3" t="s">
        <v>86</v>
      </c>
      <c r="E3" t="s">
        <v>87</v>
      </c>
      <c r="F3" t="s">
        <v>84</v>
      </c>
      <c r="G3" t="s">
        <v>133</v>
      </c>
      <c r="H3" t="s">
        <v>134</v>
      </c>
    </row>
    <row r="4" spans="1:10" x14ac:dyDescent="0.45">
      <c r="A4" t="s">
        <v>144</v>
      </c>
      <c r="B4" t="s">
        <v>40</v>
      </c>
      <c r="C4" s="21">
        <v>19327.554148223146</v>
      </c>
      <c r="D4" s="20">
        <v>4692.9772768149724</v>
      </c>
      <c r="E4" s="6">
        <v>200.52987717408598</v>
      </c>
      <c r="F4" s="7">
        <v>4.2729777995043197E-2</v>
      </c>
      <c r="G4" s="20">
        <f>SUMIF(시군별인구_rawData!$A$23:$A$54,Sheet2!$B4,시군별인구_rawData!$D$23:$D$54)</f>
        <v>62.413686031553581</v>
      </c>
      <c r="H4" s="6">
        <f>SUMIF(시군별인구_rawData!$A$23:$A$54,Sheet2!$B4,시군별인구_rawData!$C$23:$C$54)</f>
        <v>676.31</v>
      </c>
      <c r="I4" s="26">
        <f>C4/H4</f>
        <v>28.577951158822355</v>
      </c>
      <c r="J4" s="26">
        <f>D4/H4</f>
        <v>6.9390919501633466</v>
      </c>
    </row>
    <row r="5" spans="1:10" x14ac:dyDescent="0.45">
      <c r="A5" t="s">
        <v>147</v>
      </c>
      <c r="B5" t="s">
        <v>31</v>
      </c>
      <c r="C5" s="21">
        <v>31355.336931794514</v>
      </c>
      <c r="D5" s="20">
        <v>2227.7235540137372</v>
      </c>
      <c r="E5" s="6">
        <v>124.842385072017</v>
      </c>
      <c r="F5" s="4">
        <v>5.6040339855942096E-2</v>
      </c>
      <c r="G5" s="20">
        <f>SUMIF(시군별인구_rawData!$A$23:$A$54,Sheet2!$B5,시군별인구_rawData!$D$23:$D$54)</f>
        <v>781.72617457632145</v>
      </c>
      <c r="H5" s="6">
        <f>SUMIF(시군별인구_rawData!$A$23:$A$54,Sheet2!$B5,시군별인구_rawData!$C$23:$C$54)</f>
        <v>673.86</v>
      </c>
      <c r="I5" s="26">
        <f t="shared" ref="I5:I34" si="0">C5/H5</f>
        <v>46.53093659186554</v>
      </c>
      <c r="J5" s="26">
        <f t="shared" ref="J5:J34" si="1">D5/H5</f>
        <v>3.3059145134207952</v>
      </c>
    </row>
    <row r="6" spans="1:10" x14ac:dyDescent="0.45">
      <c r="A6" t="s">
        <v>145</v>
      </c>
      <c r="B6" t="s">
        <v>38</v>
      </c>
      <c r="C6" s="21">
        <v>21840.895466752601</v>
      </c>
      <c r="D6" s="20">
        <v>2008.9870782756591</v>
      </c>
      <c r="E6" s="6">
        <v>143.05159450003001</v>
      </c>
      <c r="F6" s="4">
        <v>7.1205831061299379E-2</v>
      </c>
      <c r="G6" s="20">
        <f>SUMIF(시군별인구_rawData!$A$23:$A$54,Sheet2!$B6,시군별인구_rawData!$D$23:$D$54)</f>
        <v>190.80673833911794</v>
      </c>
      <c r="H6" s="6">
        <f>SUMIF(시군별인구_rawData!$A$23:$A$54,Sheet2!$B6,시군별인구_rawData!$C$23:$C$54)</f>
        <v>826.91</v>
      </c>
      <c r="I6" s="26">
        <f t="shared" si="0"/>
        <v>26.412663369354103</v>
      </c>
      <c r="J6" s="26">
        <f t="shared" si="1"/>
        <v>2.429511165998306</v>
      </c>
    </row>
    <row r="7" spans="1:10" x14ac:dyDescent="0.45">
      <c r="A7" t="s">
        <v>163</v>
      </c>
      <c r="B7" t="s">
        <v>33</v>
      </c>
      <c r="C7" s="21">
        <v>26854.336309870869</v>
      </c>
      <c r="D7" s="20">
        <v>1976.804590885605</v>
      </c>
      <c r="E7" s="6">
        <v>193.04995364891798</v>
      </c>
      <c r="F7" s="4">
        <v>9.7657580591934967E-2</v>
      </c>
      <c r="G7" s="20">
        <f>SUMIF(시군별인구_rawData!$A$23:$A$54,Sheet2!$B7,시군별인구_rawData!$D$23:$D$54)</f>
        <v>377.36241101434609</v>
      </c>
      <c r="H7" s="6">
        <f>SUMIF(시군별인구_rawData!$A$23:$A$54,Sheet2!$B7,시군별인구_rawData!$C$23:$C$54)</f>
        <v>553.46</v>
      </c>
      <c r="I7" s="26">
        <f t="shared" si="0"/>
        <v>48.520825913111821</v>
      </c>
      <c r="J7" s="26">
        <f t="shared" si="1"/>
        <v>3.5717207944306812</v>
      </c>
    </row>
    <row r="8" spans="1:10" x14ac:dyDescent="0.45">
      <c r="A8" t="s">
        <v>154</v>
      </c>
      <c r="B8" t="s">
        <v>42</v>
      </c>
      <c r="C8" s="21">
        <v>18350.067029442034</v>
      </c>
      <c r="D8" s="20">
        <v>1356.7085089440357</v>
      </c>
      <c r="E8" s="6">
        <v>65.627789593059703</v>
      </c>
      <c r="F8" s="4">
        <v>4.8372800170715852E-2</v>
      </c>
      <c r="G8" s="20">
        <f>SUMIF(시군별인구_rawData!$A$23:$A$54,Sheet2!$B8,시군별인구_rawData!$D$23:$D$54)</f>
        <v>146.35805352687166</v>
      </c>
      <c r="H8" s="6">
        <f>SUMIF(시군별인구_rawData!$A$23:$A$54,Sheet2!$B8,시군별인구_rawData!$C$23:$C$54)</f>
        <v>877.69</v>
      </c>
      <c r="I8" s="26">
        <f t="shared" si="0"/>
        <v>20.907230376832405</v>
      </c>
      <c r="J8" s="26">
        <f t="shared" si="1"/>
        <v>1.5457718658570059</v>
      </c>
    </row>
    <row r="9" spans="1:10" x14ac:dyDescent="0.45">
      <c r="A9" t="s">
        <v>164</v>
      </c>
      <c r="B9" t="s">
        <v>41</v>
      </c>
      <c r="C9" s="21">
        <v>9793.6831244079513</v>
      </c>
      <c r="D9" s="20">
        <v>1150.248435949318</v>
      </c>
      <c r="E9" s="6">
        <v>55.418143925696299</v>
      </c>
      <c r="F9" s="4">
        <v>4.8179282139130954E-2</v>
      </c>
      <c r="G9" s="20">
        <f>SUMIF(시군별인구_rawData!$A$23:$A$54,Sheet2!$B9,시군별인구_rawData!$D$23:$D$54)</f>
        <v>75.638290306521583</v>
      </c>
      <c r="H9" s="6">
        <f>SUMIF(시군별인구_rawData!$A$23:$A$54,Sheet2!$B9,시군별인구_rawData!$C$23:$C$54)</f>
        <v>843.66</v>
      </c>
      <c r="I9" s="26">
        <f t="shared" si="0"/>
        <v>11.608566394528545</v>
      </c>
      <c r="J9" s="26">
        <f t="shared" si="1"/>
        <v>1.3634028352053174</v>
      </c>
    </row>
    <row r="10" spans="1:10" x14ac:dyDescent="0.45">
      <c r="A10" t="s">
        <v>161</v>
      </c>
      <c r="B10" t="s">
        <v>39</v>
      </c>
      <c r="C10" s="21">
        <v>27735.132525380792</v>
      </c>
      <c r="D10" s="20">
        <v>1004.9221167440427</v>
      </c>
      <c r="E10" s="6">
        <v>211.748602161138</v>
      </c>
      <c r="F10" s="4">
        <v>0.21071145577649888</v>
      </c>
      <c r="G10" s="20">
        <f>SUMIF(시군별인구_rawData!$A$23:$A$54,Sheet2!$B10,시군별인구_rawData!$D$23:$D$54)</f>
        <v>196.16940124288956</v>
      </c>
      <c r="H10" s="6">
        <f>SUMIF(시군별인구_rawData!$A$23:$A$54,Sheet2!$B10,시군별인구_rawData!$C$23:$C$54)</f>
        <v>608.26</v>
      </c>
      <c r="I10" s="26">
        <f t="shared" si="0"/>
        <v>45.597495356230546</v>
      </c>
      <c r="J10" s="26">
        <f t="shared" si="1"/>
        <v>1.6521259276362783</v>
      </c>
    </row>
    <row r="11" spans="1:10" x14ac:dyDescent="0.45">
      <c r="A11" t="s">
        <v>159</v>
      </c>
      <c r="B11" t="s">
        <v>35</v>
      </c>
      <c r="C11" s="21">
        <v>44751.392991897432</v>
      </c>
      <c r="D11" s="20">
        <v>855.22171643638376</v>
      </c>
      <c r="E11" s="6">
        <v>303.78196328151</v>
      </c>
      <c r="F11" s="4">
        <v>0.35520843009849717</v>
      </c>
      <c r="G11" s="20">
        <f>SUMIF(시군별인구_rawData!$A$23:$A$54,Sheet2!$B11,시군별인구_rawData!$D$23:$D$54)</f>
        <v>1460.769429087055</v>
      </c>
      <c r="H11" s="6">
        <f>SUMIF(시군별인구_rawData!$A$23:$A$54,Sheet2!$B11,시군별인구_rawData!$C$23:$C$54)</f>
        <v>698.18</v>
      </c>
      <c r="I11" s="26">
        <f t="shared" si="0"/>
        <v>64.097214173848343</v>
      </c>
      <c r="J11" s="26">
        <f t="shared" si="1"/>
        <v>1.2249301275264026</v>
      </c>
    </row>
    <row r="12" spans="1:10" x14ac:dyDescent="0.45">
      <c r="A12" t="s">
        <v>148</v>
      </c>
      <c r="B12" t="s">
        <v>37</v>
      </c>
      <c r="C12" s="21">
        <v>11762.539121880636</v>
      </c>
      <c r="D12" s="20">
        <v>447.15844883203658</v>
      </c>
      <c r="E12" s="6">
        <v>53.6694290761357</v>
      </c>
      <c r="F12" s="4">
        <v>0.12002329200380427</v>
      </c>
      <c r="G12" s="20">
        <f>SUMIF(시군별인구_rawData!$A$23:$A$54,Sheet2!$B12,시군별인구_rawData!$D$23:$D$54)</f>
        <v>962.81931514351061</v>
      </c>
      <c r="H12" s="6">
        <f>SUMIF(시군별인구_rawData!$A$23:$A$54,Sheet2!$B12,시군별인구_rawData!$C$23:$C$54)</f>
        <v>310.43</v>
      </c>
      <c r="I12" s="26">
        <f t="shared" si="0"/>
        <v>37.891115942017962</v>
      </c>
      <c r="J12" s="26">
        <f t="shared" si="1"/>
        <v>1.4404485675741281</v>
      </c>
    </row>
    <row r="13" spans="1:10" x14ac:dyDescent="0.45">
      <c r="A13" t="s">
        <v>160</v>
      </c>
      <c r="B13" t="s">
        <v>32</v>
      </c>
      <c r="C13" s="21">
        <v>27055.708066988154</v>
      </c>
      <c r="D13" s="20">
        <v>402.0577628197683</v>
      </c>
      <c r="E13" s="6">
        <v>189.991179857481</v>
      </c>
      <c r="F13" s="4">
        <v>0.47254697565098119</v>
      </c>
      <c r="G13" s="20">
        <f>SUMIF(시군별인구_rawData!$A$23:$A$54,Sheet2!$B13,시군별인구_rawData!$D$23:$D$54)</f>
        <v>504.68110005851372</v>
      </c>
      <c r="H13" s="6">
        <f>SUMIF(시군별인구_rawData!$A$23:$A$54,Sheet2!$B13,시군별인구_rawData!$C$23:$C$54)</f>
        <v>461.43</v>
      </c>
      <c r="I13" s="26">
        <f t="shared" si="0"/>
        <v>58.634479914587594</v>
      </c>
      <c r="J13" s="26">
        <f t="shared" si="1"/>
        <v>0.87132991530626158</v>
      </c>
    </row>
    <row r="14" spans="1:10" x14ac:dyDescent="0.45">
      <c r="A14" t="s">
        <v>139</v>
      </c>
      <c r="B14" t="s">
        <v>62</v>
      </c>
      <c r="C14" s="21">
        <v>24151.977285743757</v>
      </c>
      <c r="D14" s="20">
        <v>386.43167819357132</v>
      </c>
      <c r="E14" s="6">
        <v>83.206348223266289</v>
      </c>
      <c r="F14" s="4">
        <v>0.21531968758934555</v>
      </c>
      <c r="G14" s="20">
        <f>SUMIF(시군별인구_rawData!$A$23:$A$54,Sheet2!$B14,시군별인구_rawData!$D$23:$D$54)</f>
        <v>1871.9838303198417</v>
      </c>
      <c r="H14" s="6">
        <f>SUMIF(시군별인구_rawData!$A$23:$A$54,Sheet2!$B14,시군별인구_rawData!$C$23:$C$54)</f>
        <v>591.23</v>
      </c>
      <c r="I14" s="26">
        <f t="shared" si="0"/>
        <v>40.850392039889307</v>
      </c>
      <c r="J14" s="26">
        <f t="shared" si="1"/>
        <v>0.65360634303667153</v>
      </c>
    </row>
    <row r="15" spans="1:10" x14ac:dyDescent="0.45">
      <c r="A15" t="s">
        <v>151</v>
      </c>
      <c r="B15" t="s">
        <v>22</v>
      </c>
      <c r="C15" s="21">
        <v>12899.100715625664</v>
      </c>
      <c r="D15" s="20">
        <v>341.16965803718733</v>
      </c>
      <c r="E15" s="6">
        <v>49.546685923458199</v>
      </c>
      <c r="F15" s="4">
        <v>0.14522594479388795</v>
      </c>
      <c r="G15" s="20">
        <f>SUMIF(시군별인구_rawData!$A$23:$A$54,Sheet2!$B15,시군별인구_rawData!$D$23:$D$54)</f>
        <v>1619.013838564631</v>
      </c>
      <c r="H15" s="6">
        <f>SUMIF(시군별인구_rawData!$A$23:$A$54,Sheet2!$B15,시군별인구_rawData!$C$23:$C$54)</f>
        <v>458.14</v>
      </c>
      <c r="I15" s="26">
        <f t="shared" si="0"/>
        <v>28.155368916980976</v>
      </c>
      <c r="J15" s="26">
        <f t="shared" si="1"/>
        <v>0.74468428436108469</v>
      </c>
    </row>
    <row r="16" spans="1:10" x14ac:dyDescent="0.45">
      <c r="A16" t="s">
        <v>137</v>
      </c>
      <c r="B16" t="s">
        <v>58</v>
      </c>
      <c r="C16" s="21">
        <v>8871.1323354231117</v>
      </c>
      <c r="D16" s="20">
        <v>220.16842282295258</v>
      </c>
      <c r="E16" s="6">
        <v>62.696000000093903</v>
      </c>
      <c r="F16" s="4">
        <v>0.2847638148841653</v>
      </c>
      <c r="G16" s="20">
        <f>SUMIF(시군별인구_rawData!$A$23:$A$54,Sheet2!$B16,시군별인구_rawData!$D$23:$D$54)</f>
        <v>4316.6314846798432</v>
      </c>
      <c r="H16" s="6">
        <f>SUMIF(시군별인구_rawData!$A$23:$A$54,Sheet2!$B16,시군별인구_rawData!$C$23:$C$54)</f>
        <v>156.33000000000001</v>
      </c>
      <c r="I16" s="26">
        <f t="shared" si="0"/>
        <v>56.746192895945185</v>
      </c>
      <c r="J16" s="26">
        <f t="shared" si="1"/>
        <v>1.4083568273712823</v>
      </c>
    </row>
    <row r="17" spans="1:10" x14ac:dyDescent="0.45">
      <c r="A17" t="s">
        <v>162</v>
      </c>
      <c r="B17" t="s">
        <v>13</v>
      </c>
      <c r="C17" s="21">
        <v>31245.400532437368</v>
      </c>
      <c r="D17" s="20">
        <v>197.75919323301312</v>
      </c>
      <c r="E17" s="6">
        <v>152.48619505923898</v>
      </c>
      <c r="F17" s="4">
        <v>0.77107007045467435</v>
      </c>
      <c r="G17" s="20">
        <f>SUMIF(시군별인구_rawData!$A$23:$A$54,Sheet2!$B17,시군별인구_rawData!$D$23:$D$54)</f>
        <v>1377.1058833798882</v>
      </c>
      <c r="H17" s="6">
        <f>SUMIF(시군별인구_rawData!$A$23:$A$54,Sheet2!$B17,시군별인구_rawData!$C$23:$C$54)</f>
        <v>458.24</v>
      </c>
      <c r="I17" s="26">
        <f t="shared" si="0"/>
        <v>68.185668061359479</v>
      </c>
      <c r="J17" s="26">
        <f t="shared" si="1"/>
        <v>0.43156248523265783</v>
      </c>
    </row>
    <row r="18" spans="1:10" x14ac:dyDescent="0.45">
      <c r="A18" t="s">
        <v>141</v>
      </c>
      <c r="B18" t="s">
        <v>24</v>
      </c>
      <c r="C18" s="21">
        <v>8668.5007439447181</v>
      </c>
      <c r="D18" s="20">
        <v>148.26039961481143</v>
      </c>
      <c r="E18" s="6">
        <v>53.734876295289496</v>
      </c>
      <c r="F18" s="4">
        <v>0.36243579833114992</v>
      </c>
      <c r="G18" s="20">
        <f>SUMIF(시군별인구_rawData!$A$23:$A$54,Sheet2!$B18,시군별인구_rawData!$D$23:$D$54)</f>
        <v>3999.3198739977088</v>
      </c>
      <c r="H18" s="6">
        <f>SUMIF(시군별인구_rawData!$A$23:$A$54,Sheet2!$B18,시군별인구_rawData!$C$23:$C$54)</f>
        <v>139.68</v>
      </c>
      <c r="I18" s="26">
        <f t="shared" si="0"/>
        <v>62.059713229844775</v>
      </c>
      <c r="J18" s="26">
        <f t="shared" si="1"/>
        <v>1.0614289777692685</v>
      </c>
    </row>
    <row r="19" spans="1:10" x14ac:dyDescent="0.45">
      <c r="A19" t="s">
        <v>143</v>
      </c>
      <c r="B19" t="s">
        <v>34</v>
      </c>
      <c r="C19" s="21">
        <v>16960.33486496273</v>
      </c>
      <c r="D19" s="20">
        <v>129.60568758583017</v>
      </c>
      <c r="E19" s="6">
        <v>94.653561543461095</v>
      </c>
      <c r="F19" s="4">
        <v>0.73031950454163241</v>
      </c>
      <c r="G19" s="20">
        <f>SUMIF(시군별인구_rawData!$A$23:$A$54,Sheet2!$B19,시군별인구_rawData!$D$23:$D$54)</f>
        <v>1852.6481327500812</v>
      </c>
      <c r="H19" s="6">
        <f>SUMIF(시군별인구_rawData!$A$23:$A$54,Sheet2!$B19,시군별인구_rawData!$C$23:$C$54)</f>
        <v>276.61</v>
      </c>
      <c r="I19" s="26">
        <f t="shared" si="0"/>
        <v>61.314973663145686</v>
      </c>
      <c r="J19" s="26">
        <f t="shared" si="1"/>
        <v>0.46855026060457017</v>
      </c>
    </row>
    <row r="20" spans="1:10" x14ac:dyDescent="0.45">
      <c r="A20" t="s">
        <v>146</v>
      </c>
      <c r="B20" t="s">
        <v>14</v>
      </c>
      <c r="C20" s="21">
        <v>2082.0128753843478</v>
      </c>
      <c r="D20" s="20">
        <v>105.73545297765708</v>
      </c>
      <c r="E20" s="6">
        <v>12.124089913908</v>
      </c>
      <c r="F20" s="4">
        <v>0.11466437767538516</v>
      </c>
      <c r="G20" s="20">
        <f>SUMIF(시군별인구_rawData!$A$23:$A$54,Sheet2!$B20,시군별인구_rawData!$D$23:$D$54)</f>
        <v>952.18981917006374</v>
      </c>
      <c r="H20" s="6">
        <f>SUMIF(시군별인구_rawData!$A$23:$A$54,Sheet2!$B20,시군별인구_rawData!$C$23:$C$54)</f>
        <v>95.67</v>
      </c>
      <c r="I20" s="26">
        <f t="shared" si="0"/>
        <v>21.762442514731344</v>
      </c>
      <c r="J20" s="26">
        <f t="shared" si="1"/>
        <v>1.1052101283334073</v>
      </c>
    </row>
    <row r="21" spans="1:10" x14ac:dyDescent="0.45">
      <c r="A21" t="s">
        <v>150</v>
      </c>
      <c r="B21" t="s">
        <v>6</v>
      </c>
      <c r="C21" s="21">
        <v>2950.3734714636626</v>
      </c>
      <c r="D21" s="20">
        <v>95.841170288562466</v>
      </c>
      <c r="E21" s="6">
        <v>15.8653712793545</v>
      </c>
      <c r="F21" s="4">
        <v>0.16553816310450301</v>
      </c>
      <c r="G21" s="20">
        <f>SUMIF(시군별인구_rawData!$A$23:$A$54,Sheet2!$B21,시군별인구_rawData!$D$23:$D$54)</f>
        <v>5742.1827099938691</v>
      </c>
      <c r="H21" s="6">
        <f>SUMIF(시군별인구_rawData!$A$23:$A$54,Sheet2!$B21,시군별인구_rawData!$C$23:$C$54)</f>
        <v>81.55</v>
      </c>
      <c r="I21" s="26">
        <f t="shared" si="0"/>
        <v>36.178705965219649</v>
      </c>
      <c r="J21" s="26">
        <f t="shared" si="1"/>
        <v>1.1752442708591351</v>
      </c>
    </row>
    <row r="22" spans="1:10" x14ac:dyDescent="0.45">
      <c r="A22" t="s">
        <v>153</v>
      </c>
      <c r="B22" t="s">
        <v>27</v>
      </c>
      <c r="C22" s="21">
        <v>3446.780221259145</v>
      </c>
      <c r="D22" s="20">
        <v>82.999177209377407</v>
      </c>
      <c r="E22" s="6">
        <v>15.520013531663501</v>
      </c>
      <c r="F22" s="4">
        <v>0.18698996849706143</v>
      </c>
      <c r="G22" s="20">
        <f>SUMIF(시군별인구_rawData!$A$23:$A$54,Sheet2!$B22,시군별인구_rawData!$D$23:$D$54)</f>
        <v>3568.8138509517153</v>
      </c>
      <c r="H22" s="6">
        <f>SUMIF(시군별인구_rawData!$A$23:$A$54,Sheet2!$B22,시군별인구_rawData!$C$23:$C$54)</f>
        <v>92.99</v>
      </c>
      <c r="I22" s="26">
        <f t="shared" si="0"/>
        <v>37.066138523057802</v>
      </c>
      <c r="J22" s="26">
        <f t="shared" si="1"/>
        <v>0.89256024528849787</v>
      </c>
    </row>
    <row r="23" spans="1:10" x14ac:dyDescent="0.45">
      <c r="A23" t="s">
        <v>158</v>
      </c>
      <c r="B23" t="s">
        <v>26</v>
      </c>
      <c r="C23" s="21">
        <v>2005.9091581458854</v>
      </c>
      <c r="D23" s="20">
        <v>75.274060715675475</v>
      </c>
      <c r="E23" s="6">
        <v>8.3212658993084609</v>
      </c>
      <c r="F23" s="4">
        <v>0.11054626016177703</v>
      </c>
      <c r="G23" s="20">
        <f>SUMIF(시군별인구_rawData!$A$23:$A$54,Sheet2!$B23,시군별인구_rawData!$D$23:$D$54)</f>
        <v>2879.6224319822322</v>
      </c>
      <c r="H23" s="6">
        <f>SUMIF(시군별인구_rawData!$A$23:$A$54,Sheet2!$B23,시군별인구_rawData!$C$23:$C$54)</f>
        <v>54.03</v>
      </c>
      <c r="I23" s="26">
        <f t="shared" si="0"/>
        <v>37.125840424687865</v>
      </c>
      <c r="J23" s="26">
        <f t="shared" si="1"/>
        <v>1.3931900928313061</v>
      </c>
    </row>
    <row r="24" spans="1:10" x14ac:dyDescent="0.45">
      <c r="A24" t="s">
        <v>138</v>
      </c>
      <c r="B24" t="s">
        <v>52</v>
      </c>
      <c r="C24" s="21">
        <v>5711.5137585405673</v>
      </c>
      <c r="D24" s="20">
        <v>73.266551779270216</v>
      </c>
      <c r="E24" s="6">
        <v>25.580175838632201</v>
      </c>
      <c r="F24" s="4">
        <v>0.34913852525361738</v>
      </c>
      <c r="G24" s="20">
        <f>SUMIF(시군별인구_rawData!$A$23:$A$54,Sheet2!$B24,시군별인구_rawData!$D$23:$D$54)</f>
        <v>6566.9632140083322</v>
      </c>
      <c r="H24" s="6">
        <f>SUMIF(시군별인구_rawData!$A$23:$A$54,Sheet2!$B24,시군별인구_rawData!$C$23:$C$54)</f>
        <v>141.63</v>
      </c>
      <c r="I24" s="26">
        <f t="shared" si="0"/>
        <v>40.327005285183702</v>
      </c>
      <c r="J24" s="26">
        <f t="shared" si="1"/>
        <v>0.51730955150229629</v>
      </c>
    </row>
    <row r="25" spans="1:10" x14ac:dyDescent="0.45">
      <c r="A25" t="s">
        <v>142</v>
      </c>
      <c r="B25" t="s">
        <v>60</v>
      </c>
      <c r="C25" s="21">
        <v>14593.03026418845</v>
      </c>
      <c r="D25" s="20">
        <v>34.339339865684501</v>
      </c>
      <c r="E25" s="6">
        <v>58.779017525752899</v>
      </c>
      <c r="F25" s="4">
        <v>1.711710759602898</v>
      </c>
      <c r="G25" s="20">
        <f>SUMIF(시군별인구_rawData!$A$23:$A$54,Sheet2!$B25,시군별인구_rawData!$D$23:$D$54)</f>
        <v>4043.3420365535244</v>
      </c>
      <c r="H25" s="6">
        <f>SUMIF(시군별인구_rawData!$A$23:$A$54,Sheet2!$B25,시군별인구_rawData!$C$23:$C$54)</f>
        <v>268.10000000000002</v>
      </c>
      <c r="I25" s="26">
        <f t="shared" si="0"/>
        <v>54.431295278584294</v>
      </c>
      <c r="J25" s="26">
        <f t="shared" si="1"/>
        <v>0.12808407260605931</v>
      </c>
    </row>
    <row r="26" spans="1:10" x14ac:dyDescent="0.45">
      <c r="A26" t="s">
        <v>135</v>
      </c>
      <c r="B26" t="s">
        <v>50</v>
      </c>
      <c r="C26" s="21">
        <v>7935.4560050335003</v>
      </c>
      <c r="D26" s="20">
        <v>23.515375140666947</v>
      </c>
      <c r="E26" s="6">
        <v>40.665886534345894</v>
      </c>
      <c r="F26" s="4">
        <v>1.729331821886152</v>
      </c>
      <c r="G26" s="20">
        <f>SUMIF(시군별인구_rawData!$A$23:$A$54,Sheet2!$B26,시군별인구_rawData!$D$23:$D$54)</f>
        <v>10173.408208770335</v>
      </c>
      <c r="H26" s="6">
        <f>SUMIF(시군별인구_rawData!$A$23:$A$54,Sheet2!$B26,시군별인구_rawData!$C$23:$C$54)</f>
        <v>121.09</v>
      </c>
      <c r="I26" s="26">
        <f t="shared" si="0"/>
        <v>65.533537080134607</v>
      </c>
      <c r="J26" s="26">
        <f t="shared" si="1"/>
        <v>0.19419749889063462</v>
      </c>
    </row>
    <row r="27" spans="1:10" x14ac:dyDescent="0.45">
      <c r="A27" t="s">
        <v>140</v>
      </c>
      <c r="B27" t="s">
        <v>54</v>
      </c>
      <c r="C27" s="21">
        <v>2276.9368646054131</v>
      </c>
      <c r="D27" s="20">
        <v>17.150895530223842</v>
      </c>
      <c r="E27" s="6">
        <v>8.5725947547621502</v>
      </c>
      <c r="F27" s="4">
        <v>0.49983365239764055</v>
      </c>
      <c r="G27" s="20">
        <f>SUMIF(시군별인구_rawData!$A$23:$A$54,Sheet2!$B27,시군별인구_rawData!$D$23:$D$54)</f>
        <v>9635.4198734393703</v>
      </c>
      <c r="H27" s="6">
        <f>SUMIF(시군별인구_rawData!$A$23:$A$54,Sheet2!$B27,시군별인구_rawData!$C$23:$C$54)</f>
        <v>58.47</v>
      </c>
      <c r="I27" s="26">
        <f t="shared" si="0"/>
        <v>38.941967925524423</v>
      </c>
      <c r="J27" s="26">
        <f t="shared" si="1"/>
        <v>0.29332812605137409</v>
      </c>
    </row>
    <row r="28" spans="1:10" x14ac:dyDescent="0.45">
      <c r="A28" t="s">
        <v>157</v>
      </c>
      <c r="B28" t="s">
        <v>25</v>
      </c>
      <c r="C28" s="21">
        <v>1737.5953858203882</v>
      </c>
      <c r="D28" s="20">
        <v>16.545192607879624</v>
      </c>
      <c r="E28" s="6">
        <v>7.1899251236337305</v>
      </c>
      <c r="F28" s="4">
        <v>0.43456279379966473</v>
      </c>
      <c r="G28" s="20">
        <f>SUMIF(시군별인구_rawData!$A$23:$A$54,Sheet2!$B28,시군별인구_rawData!$D$23:$D$54)</f>
        <v>7190.993959362987</v>
      </c>
      <c r="H28" s="6">
        <f>SUMIF(시군별인구_rawData!$A$23:$A$54,Sheet2!$B28,시군별인구_rawData!$C$23:$C$54)</f>
        <v>36.42</v>
      </c>
      <c r="I28" s="26">
        <f t="shared" si="0"/>
        <v>47.709922729829437</v>
      </c>
      <c r="J28" s="26">
        <f t="shared" si="1"/>
        <v>0.45428864931025875</v>
      </c>
    </row>
    <row r="29" spans="1:10" x14ac:dyDescent="0.45">
      <c r="A29" t="s">
        <v>156</v>
      </c>
      <c r="B29" t="s">
        <v>36</v>
      </c>
      <c r="C29" s="21">
        <v>10988.834203464858</v>
      </c>
      <c r="D29" s="20">
        <v>13.607353075027472</v>
      </c>
      <c r="E29" s="6">
        <v>58.197149323988</v>
      </c>
      <c r="F29" s="4">
        <v>4.276889781804277</v>
      </c>
      <c r="G29" s="20">
        <f>SUMIF(시군별인구_rawData!$A$23:$A$54,Sheet2!$B29,시군별인구_rawData!$D$23:$D$54)</f>
        <v>957.14053690340836</v>
      </c>
      <c r="H29" s="6">
        <f>SUMIF(시군별인구_rawData!$A$23:$A$54,Sheet2!$B29,시군별인구_rawData!$C$23:$C$54)</f>
        <v>430.99</v>
      </c>
      <c r="I29" s="26">
        <f t="shared" si="0"/>
        <v>25.496726614225057</v>
      </c>
      <c r="J29" s="26">
        <f t="shared" si="1"/>
        <v>3.1572317397219128E-2</v>
      </c>
    </row>
    <row r="30" spans="1:10" x14ac:dyDescent="0.45">
      <c r="A30" t="s">
        <v>152</v>
      </c>
      <c r="B30" t="s">
        <v>21</v>
      </c>
      <c r="C30" s="21">
        <v>1694.4436725592789</v>
      </c>
      <c r="D30" s="20">
        <v>12.209053881168373</v>
      </c>
      <c r="E30" s="6">
        <v>6.1827931403136498</v>
      </c>
      <c r="F30" s="4">
        <v>0.50641050489998929</v>
      </c>
      <c r="G30" s="20">
        <f>SUMIF(시군별인구_rawData!$A$23:$A$54,Sheet2!$B30,시군별인구_rawData!$D$23:$D$54)</f>
        <v>5652.6552655265532</v>
      </c>
      <c r="H30" s="6">
        <f>SUMIF(시군별인구_rawData!$A$23:$A$54,Sheet2!$B30,시군별인구_rawData!$C$23:$C$54)</f>
        <v>33.33</v>
      </c>
      <c r="I30" s="26">
        <f t="shared" si="0"/>
        <v>50.83839401617999</v>
      </c>
      <c r="J30" s="26">
        <f t="shared" si="1"/>
        <v>0.36630824725977718</v>
      </c>
    </row>
    <row r="31" spans="1:10" x14ac:dyDescent="0.45">
      <c r="A31" t="s">
        <v>155</v>
      </c>
      <c r="B31" t="s">
        <v>12</v>
      </c>
      <c r="C31" s="21">
        <v>2219.2646619820498</v>
      </c>
      <c r="D31" s="20">
        <v>11.243136580944061</v>
      </c>
      <c r="E31" s="6">
        <v>11.249757452426699</v>
      </c>
      <c r="F31" s="4">
        <v>1.0005888811751928</v>
      </c>
      <c r="G31" s="20">
        <f>SUMIF(시군별인구_rawData!$A$23:$A$54,Sheet2!$B31,시군별인구_rawData!$D$23:$D$54)</f>
        <v>7295.146638982611</v>
      </c>
      <c r="H31" s="6">
        <f>SUMIF(시군별인구_rawData!$A$23:$A$54,Sheet2!$B31,시군별인구_rawData!$C$23:$C$54)</f>
        <v>38.53</v>
      </c>
      <c r="I31" s="26">
        <f t="shared" si="0"/>
        <v>57.598356137608349</v>
      </c>
      <c r="J31" s="26">
        <f t="shared" si="1"/>
        <v>0.29180214328949028</v>
      </c>
    </row>
    <row r="32" spans="1:10" x14ac:dyDescent="0.45">
      <c r="A32" t="s">
        <v>149</v>
      </c>
      <c r="B32" t="s">
        <v>23</v>
      </c>
      <c r="C32" s="21">
        <v>2853.9785406570368</v>
      </c>
      <c r="D32" s="20">
        <v>6.763776578426361</v>
      </c>
      <c r="E32" s="6">
        <v>18.598573099575098</v>
      </c>
      <c r="F32" s="4">
        <v>2.7497320297209145</v>
      </c>
      <c r="G32" s="20">
        <f>SUMIF(시군별인구_rawData!$A$23:$A$54,Sheet2!$B32,시군별인구_rawData!$D$23:$D$54)</f>
        <v>5916.0618122219621</v>
      </c>
      <c r="H32" s="6">
        <f>SUMIF(시군별인구_rawData!$A$23:$A$54,Sheet2!$B32,시군별인구_rawData!$C$23:$C$54)</f>
        <v>42.71</v>
      </c>
      <c r="I32" s="26">
        <f t="shared" si="0"/>
        <v>66.822255693210877</v>
      </c>
      <c r="J32" s="26">
        <f t="shared" si="1"/>
        <v>0.15836517392709812</v>
      </c>
    </row>
    <row r="33" spans="1:10" x14ac:dyDescent="0.45">
      <c r="A33" t="s">
        <v>136</v>
      </c>
      <c r="B33" t="s">
        <v>56</v>
      </c>
      <c r="C33" s="21">
        <v>3823.426548084667</v>
      </c>
      <c r="D33" s="20">
        <v>6.5368619575500473</v>
      </c>
      <c r="E33" s="6">
        <v>12.012887838361799</v>
      </c>
      <c r="F33" s="4">
        <v>1.8377147806352201</v>
      </c>
      <c r="G33" s="20">
        <f>SUMIF(시군별인구_rawData!$A$23:$A$54,Sheet2!$B33,시군별인구_rawData!$D$23:$D$54)</f>
        <v>14952.703461178671</v>
      </c>
      <c r="H33" s="6">
        <f>SUMIF(시군별인구_rawData!$A$23:$A$54,Sheet2!$B33,시군별인구_rawData!$C$23:$C$54)</f>
        <v>53.45</v>
      </c>
      <c r="I33" s="26">
        <f t="shared" si="0"/>
        <v>71.532769842556917</v>
      </c>
      <c r="J33" s="26">
        <f t="shared" si="1"/>
        <v>0.12229863344340593</v>
      </c>
    </row>
    <row r="34" spans="1:10" x14ac:dyDescent="0.45">
      <c r="A34" t="s">
        <v>165</v>
      </c>
      <c r="B34" t="s">
        <v>20</v>
      </c>
      <c r="C34" s="21">
        <v>1188.7077430954027</v>
      </c>
      <c r="D34" s="20">
        <v>2.3620001182556152</v>
      </c>
      <c r="E34" s="6">
        <v>2.67067278143442</v>
      </c>
      <c r="F34" s="4">
        <v>1.1306827467082285</v>
      </c>
      <c r="G34" s="20">
        <f>SUMIF(시군별인구_rawData!$A$23:$A$54,Sheet2!$B34,시군별인구_rawData!$D$23:$D$54)</f>
        <v>2391.2182882631728</v>
      </c>
      <c r="H34" s="6">
        <f>SUMIF(시군별인구_rawData!$A$23:$A$54,Sheet2!$B34,시군별인구_rawData!$C$23:$C$54)</f>
        <v>35.869999999999997</v>
      </c>
      <c r="I34" s="26">
        <f t="shared" si="0"/>
        <v>33.139329330789039</v>
      </c>
      <c r="J34" s="26">
        <f t="shared" si="1"/>
        <v>6.5848902098009907E-2</v>
      </c>
    </row>
    <row r="35" spans="1:10" x14ac:dyDescent="0.45">
      <c r="B35" t="s">
        <v>210</v>
      </c>
      <c r="C35" s="22">
        <f>SUM(C4:C34)</f>
        <v>407131.35556906019</v>
      </c>
      <c r="D35" s="22">
        <f>SUM(D4:D34)</f>
        <v>18123.593927509293</v>
      </c>
      <c r="E35" s="22">
        <f>SUM(E4:E34)</f>
        <v>2339.5647593723402</v>
      </c>
      <c r="F35" s="4">
        <v>0.12908944929632202</v>
      </c>
      <c r="G35" s="20">
        <f>SUMIF(시군별인구_rawData!$A$23:$A$54,Sheet2!$B35,시군별인구_rawData!$D$23:$D$54)</f>
        <v>1389.0836633066117</v>
      </c>
      <c r="H35" s="6">
        <f>SUMIF(시군별인구_rawData!$A$23:$A$54,Sheet2!$B35,시군별인구_rawData!$C$23:$C$54)</f>
        <v>10195.27</v>
      </c>
    </row>
    <row r="40" spans="1:10" x14ac:dyDescent="0.45">
      <c r="C40" t="s">
        <v>202</v>
      </c>
      <c r="D40" t="s">
        <v>203</v>
      </c>
    </row>
    <row r="41" spans="1:10" x14ac:dyDescent="0.45">
      <c r="C41" t="s">
        <v>64</v>
      </c>
      <c r="D41" t="s">
        <v>134</v>
      </c>
    </row>
    <row r="42" spans="1:10" x14ac:dyDescent="0.45">
      <c r="A42" t="s">
        <v>173</v>
      </c>
      <c r="B42" t="s">
        <v>35</v>
      </c>
      <c r="C42" s="6">
        <v>44751.392991897432</v>
      </c>
      <c r="D42" s="6">
        <f t="shared" ref="D42:D72" si="2">SUMIF($B$4:$B$34,$B42,$H$4:$H$34)</f>
        <v>698.18</v>
      </c>
      <c r="E42" s="19">
        <f>C42/D42</f>
        <v>64.097214173848343</v>
      </c>
      <c r="F42" s="6"/>
      <c r="G42" s="6"/>
      <c r="H42" s="6"/>
    </row>
    <row r="43" spans="1:10" x14ac:dyDescent="0.45">
      <c r="A43" t="s">
        <v>167</v>
      </c>
      <c r="B43" t="s">
        <v>31</v>
      </c>
      <c r="C43" s="6">
        <v>31355.336931794514</v>
      </c>
      <c r="D43" s="6">
        <f t="shared" si="2"/>
        <v>673.86</v>
      </c>
      <c r="E43" s="19">
        <f t="shared" ref="E43:E72" si="3">C43/D43</f>
        <v>46.53093659186554</v>
      </c>
      <c r="F43" s="6"/>
      <c r="G43" s="6"/>
      <c r="H43" s="6"/>
    </row>
    <row r="44" spans="1:10" x14ac:dyDescent="0.45">
      <c r="A44" t="s">
        <v>179</v>
      </c>
      <c r="B44" t="s">
        <v>13</v>
      </c>
      <c r="C44" s="6">
        <v>31245.400532437368</v>
      </c>
      <c r="D44" s="6">
        <f t="shared" si="2"/>
        <v>458.24</v>
      </c>
      <c r="E44" s="19">
        <f t="shared" si="3"/>
        <v>68.185668061359479</v>
      </c>
      <c r="F44" s="6"/>
      <c r="G44" s="6"/>
      <c r="H44" s="6"/>
    </row>
    <row r="45" spans="1:10" x14ac:dyDescent="0.45">
      <c r="A45" t="s">
        <v>172</v>
      </c>
      <c r="B45" t="s">
        <v>39</v>
      </c>
      <c r="C45" s="6">
        <v>27735.132525380792</v>
      </c>
      <c r="D45" s="6">
        <f t="shared" si="2"/>
        <v>608.26</v>
      </c>
      <c r="E45" s="19">
        <f t="shared" si="3"/>
        <v>45.597495356230546</v>
      </c>
      <c r="F45" s="6"/>
      <c r="G45" s="6"/>
      <c r="H45" s="6"/>
    </row>
    <row r="46" spans="1:10" x14ac:dyDescent="0.45">
      <c r="A46" t="s">
        <v>175</v>
      </c>
      <c r="B46" t="s">
        <v>32</v>
      </c>
      <c r="C46" s="6">
        <v>27055.708066988154</v>
      </c>
      <c r="D46" s="6">
        <f t="shared" si="2"/>
        <v>461.43</v>
      </c>
      <c r="E46" s="19">
        <f t="shared" si="3"/>
        <v>58.634479914587594</v>
      </c>
      <c r="F46" s="6"/>
      <c r="G46" s="6"/>
      <c r="H46" s="6"/>
    </row>
    <row r="47" spans="1:10" x14ac:dyDescent="0.45">
      <c r="A47" t="s">
        <v>169</v>
      </c>
      <c r="B47" t="s">
        <v>33</v>
      </c>
      <c r="C47" s="6">
        <v>26854.336309870869</v>
      </c>
      <c r="D47" s="6">
        <f t="shared" si="2"/>
        <v>553.46</v>
      </c>
      <c r="E47" s="19">
        <f t="shared" si="3"/>
        <v>48.520825913111821</v>
      </c>
      <c r="F47" s="6"/>
      <c r="G47" s="6"/>
      <c r="H47" s="6"/>
    </row>
    <row r="48" spans="1:10" x14ac:dyDescent="0.45">
      <c r="A48" t="s">
        <v>176</v>
      </c>
      <c r="B48" t="s">
        <v>62</v>
      </c>
      <c r="C48" s="6">
        <v>24151.977285743757</v>
      </c>
      <c r="D48" s="6">
        <f t="shared" si="2"/>
        <v>591.23</v>
      </c>
      <c r="E48" s="19">
        <f t="shared" si="3"/>
        <v>40.850392039889307</v>
      </c>
      <c r="F48" s="6"/>
      <c r="G48" s="6"/>
      <c r="H48" s="6"/>
    </row>
    <row r="49" spans="1:8" x14ac:dyDescent="0.45">
      <c r="A49" t="s">
        <v>168</v>
      </c>
      <c r="B49" t="s">
        <v>38</v>
      </c>
      <c r="C49" s="6">
        <v>21840.895466752601</v>
      </c>
      <c r="D49" s="6">
        <f t="shared" si="2"/>
        <v>826.91</v>
      </c>
      <c r="E49" s="19">
        <f t="shared" si="3"/>
        <v>26.412663369354103</v>
      </c>
      <c r="F49" s="6"/>
      <c r="G49" s="6"/>
      <c r="H49" s="6"/>
    </row>
    <row r="50" spans="1:8" x14ac:dyDescent="0.45">
      <c r="A50" t="s">
        <v>166</v>
      </c>
      <c r="B50" t="s">
        <v>40</v>
      </c>
      <c r="C50" s="6">
        <v>19327.554148223146</v>
      </c>
      <c r="D50" s="6">
        <f t="shared" si="2"/>
        <v>676.31</v>
      </c>
      <c r="E50" s="19">
        <f t="shared" si="3"/>
        <v>28.577951158822355</v>
      </c>
      <c r="F50" s="6"/>
      <c r="G50" s="6"/>
      <c r="H50" s="6"/>
    </row>
    <row r="51" spans="1:8" x14ac:dyDescent="0.45">
      <c r="A51" t="s">
        <v>170</v>
      </c>
      <c r="B51" t="s">
        <v>42</v>
      </c>
      <c r="C51" s="6">
        <v>18350.067029442034</v>
      </c>
      <c r="D51" s="6">
        <f t="shared" si="2"/>
        <v>877.69</v>
      </c>
      <c r="E51" s="19">
        <f t="shared" si="3"/>
        <v>20.907230376832405</v>
      </c>
      <c r="F51" s="6"/>
      <c r="G51" s="6"/>
      <c r="H51" s="6"/>
    </row>
    <row r="52" spans="1:8" x14ac:dyDescent="0.45">
      <c r="A52" t="s">
        <v>181</v>
      </c>
      <c r="B52" t="s">
        <v>34</v>
      </c>
      <c r="C52" s="6">
        <v>16960.33486496273</v>
      </c>
      <c r="D52" s="6">
        <f t="shared" si="2"/>
        <v>276.61</v>
      </c>
      <c r="E52" s="19">
        <f t="shared" si="3"/>
        <v>61.314973663145686</v>
      </c>
      <c r="F52" s="6"/>
      <c r="G52" s="6"/>
      <c r="H52" s="6"/>
    </row>
    <row r="53" spans="1:8" x14ac:dyDescent="0.45">
      <c r="A53" t="s">
        <v>187</v>
      </c>
      <c r="B53" t="s">
        <v>60</v>
      </c>
      <c r="C53" s="6">
        <v>14593.03026418845</v>
      </c>
      <c r="D53" s="6">
        <f t="shared" si="2"/>
        <v>268.10000000000002</v>
      </c>
      <c r="E53" s="19">
        <f t="shared" si="3"/>
        <v>54.431295278584294</v>
      </c>
      <c r="F53" s="6"/>
      <c r="G53" s="6"/>
      <c r="H53" s="6"/>
    </row>
    <row r="54" spans="1:8" x14ac:dyDescent="0.45">
      <c r="A54" t="s">
        <v>177</v>
      </c>
      <c r="B54" t="s">
        <v>22</v>
      </c>
      <c r="C54" s="6">
        <v>12899.100715625664</v>
      </c>
      <c r="D54" s="6">
        <f t="shared" si="2"/>
        <v>458.14</v>
      </c>
      <c r="E54" s="19">
        <f t="shared" si="3"/>
        <v>28.155368916980976</v>
      </c>
      <c r="F54" s="6"/>
      <c r="G54" s="6"/>
      <c r="H54" s="6"/>
    </row>
    <row r="55" spans="1:8" x14ac:dyDescent="0.45">
      <c r="A55" t="s">
        <v>174</v>
      </c>
      <c r="B55" t="s">
        <v>37</v>
      </c>
      <c r="C55" s="6">
        <v>11762.539121880636</v>
      </c>
      <c r="D55" s="6">
        <f t="shared" si="2"/>
        <v>310.43</v>
      </c>
      <c r="E55" s="19">
        <f t="shared" si="3"/>
        <v>37.891115942017962</v>
      </c>
      <c r="F55" s="6"/>
      <c r="G55" s="6"/>
      <c r="H55" s="6"/>
    </row>
    <row r="56" spans="1:8" x14ac:dyDescent="0.45">
      <c r="A56" t="s">
        <v>191</v>
      </c>
      <c r="B56" t="s">
        <v>36</v>
      </c>
      <c r="C56" s="6">
        <v>10988.834203464858</v>
      </c>
      <c r="D56" s="6">
        <f t="shared" si="2"/>
        <v>430.99</v>
      </c>
      <c r="E56" s="19">
        <f t="shared" si="3"/>
        <v>25.496726614225057</v>
      </c>
      <c r="F56" s="6"/>
      <c r="G56" s="6"/>
      <c r="H56" s="6"/>
    </row>
    <row r="57" spans="1:8" x14ac:dyDescent="0.45">
      <c r="A57" t="s">
        <v>171</v>
      </c>
      <c r="B57" t="s">
        <v>41</v>
      </c>
      <c r="C57" s="6">
        <v>9793.6831244079513</v>
      </c>
      <c r="D57" s="6">
        <f t="shared" si="2"/>
        <v>843.66</v>
      </c>
      <c r="E57" s="19">
        <f t="shared" si="3"/>
        <v>11.608566394528545</v>
      </c>
      <c r="F57" s="6"/>
      <c r="G57" s="6"/>
      <c r="H57" s="6"/>
    </row>
    <row r="58" spans="1:8" x14ac:dyDescent="0.45">
      <c r="A58" t="s">
        <v>178</v>
      </c>
      <c r="B58" t="s">
        <v>58</v>
      </c>
      <c r="C58" s="6">
        <v>8871.1323354231117</v>
      </c>
      <c r="D58" s="6">
        <f t="shared" si="2"/>
        <v>156.33000000000001</v>
      </c>
      <c r="E58" s="19">
        <f t="shared" si="3"/>
        <v>56.746192895945185</v>
      </c>
      <c r="F58" s="6"/>
      <c r="G58" s="6"/>
      <c r="H58" s="6"/>
    </row>
    <row r="59" spans="1:8" x14ac:dyDescent="0.45">
      <c r="A59" t="s">
        <v>180</v>
      </c>
      <c r="B59" t="s">
        <v>24</v>
      </c>
      <c r="C59" s="6">
        <v>8668.5007439447181</v>
      </c>
      <c r="D59" s="6">
        <f t="shared" si="2"/>
        <v>139.68</v>
      </c>
      <c r="E59" s="19">
        <f t="shared" si="3"/>
        <v>62.059713229844775</v>
      </c>
      <c r="F59" s="6"/>
      <c r="G59" s="6"/>
      <c r="H59" s="6"/>
    </row>
    <row r="60" spans="1:8" x14ac:dyDescent="0.45">
      <c r="A60" t="s">
        <v>188</v>
      </c>
      <c r="B60" t="s">
        <v>50</v>
      </c>
      <c r="C60" s="6">
        <v>7935.4560050335003</v>
      </c>
      <c r="D60" s="6">
        <f t="shared" si="2"/>
        <v>121.09</v>
      </c>
      <c r="E60" s="19">
        <f t="shared" si="3"/>
        <v>65.533537080134607</v>
      </c>
      <c r="F60" s="6"/>
      <c r="G60" s="6"/>
      <c r="H60" s="6"/>
    </row>
    <row r="61" spans="1:8" x14ac:dyDescent="0.45">
      <c r="A61" t="s">
        <v>186</v>
      </c>
      <c r="B61" t="s">
        <v>52</v>
      </c>
      <c r="C61" s="6">
        <v>5711.5137585405673</v>
      </c>
      <c r="D61" s="6">
        <f t="shared" si="2"/>
        <v>141.63</v>
      </c>
      <c r="E61" s="19">
        <f t="shared" si="3"/>
        <v>40.327005285183702</v>
      </c>
      <c r="F61" s="6"/>
      <c r="G61" s="6"/>
      <c r="H61" s="6"/>
    </row>
    <row r="62" spans="1:8" x14ac:dyDescent="0.45">
      <c r="A62" t="s">
        <v>195</v>
      </c>
      <c r="B62" t="s">
        <v>56</v>
      </c>
      <c r="C62" s="6">
        <v>3823.426548084667</v>
      </c>
      <c r="D62" s="6">
        <f t="shared" si="2"/>
        <v>53.45</v>
      </c>
      <c r="E62" s="19">
        <f t="shared" si="3"/>
        <v>71.532769842556917</v>
      </c>
      <c r="F62" s="6"/>
      <c r="G62" s="6"/>
      <c r="H62" s="6"/>
    </row>
    <row r="63" spans="1:8" x14ac:dyDescent="0.45">
      <c r="A63" t="s">
        <v>184</v>
      </c>
      <c r="B63" t="s">
        <v>27</v>
      </c>
      <c r="C63" s="6">
        <v>3446.780221259145</v>
      </c>
      <c r="D63" s="6">
        <f t="shared" si="2"/>
        <v>92.99</v>
      </c>
      <c r="E63" s="19">
        <f t="shared" si="3"/>
        <v>37.066138523057802</v>
      </c>
      <c r="F63" s="6"/>
      <c r="G63" s="6"/>
      <c r="H63" s="6"/>
    </row>
    <row r="64" spans="1:8" x14ac:dyDescent="0.45">
      <c r="A64" t="s">
        <v>183</v>
      </c>
      <c r="B64" t="s">
        <v>6</v>
      </c>
      <c r="C64" s="6">
        <v>2950.3734714636626</v>
      </c>
      <c r="D64" s="6">
        <f t="shared" si="2"/>
        <v>81.55</v>
      </c>
      <c r="E64" s="19">
        <f t="shared" si="3"/>
        <v>36.178705965219649</v>
      </c>
      <c r="F64" s="6"/>
      <c r="G64" s="6"/>
      <c r="H64" s="6"/>
    </row>
    <row r="65" spans="1:8" x14ac:dyDescent="0.45">
      <c r="A65" t="s">
        <v>194</v>
      </c>
      <c r="B65" t="s">
        <v>23</v>
      </c>
      <c r="C65" s="6">
        <v>2853.9785406570368</v>
      </c>
      <c r="D65" s="6">
        <f t="shared" si="2"/>
        <v>42.71</v>
      </c>
      <c r="E65" s="19">
        <f t="shared" si="3"/>
        <v>66.822255693210877</v>
      </c>
      <c r="F65" s="6"/>
      <c r="G65" s="6"/>
      <c r="H65" s="6"/>
    </row>
    <row r="66" spans="1:8" x14ac:dyDescent="0.45">
      <c r="A66" t="s">
        <v>189</v>
      </c>
      <c r="B66" t="s">
        <v>54</v>
      </c>
      <c r="C66" s="6">
        <v>2276.9368646054131</v>
      </c>
      <c r="D66" s="6">
        <f t="shared" si="2"/>
        <v>58.47</v>
      </c>
      <c r="E66" s="19">
        <f t="shared" si="3"/>
        <v>38.941967925524423</v>
      </c>
      <c r="F66" s="6"/>
      <c r="G66" s="6"/>
      <c r="H66" s="6"/>
    </row>
    <row r="67" spans="1:8" x14ac:dyDescent="0.45">
      <c r="A67" t="s">
        <v>193</v>
      </c>
      <c r="B67" t="s">
        <v>12</v>
      </c>
      <c r="C67" s="6">
        <v>2219.2646619820498</v>
      </c>
      <c r="D67" s="6">
        <f t="shared" si="2"/>
        <v>38.53</v>
      </c>
      <c r="E67" s="19">
        <f t="shared" si="3"/>
        <v>57.598356137608349</v>
      </c>
      <c r="F67" s="6"/>
      <c r="G67" s="6"/>
      <c r="H67" s="6"/>
    </row>
    <row r="68" spans="1:8" x14ac:dyDescent="0.45">
      <c r="A68" t="s">
        <v>182</v>
      </c>
      <c r="B68" t="s">
        <v>14</v>
      </c>
      <c r="C68" s="6">
        <v>2082.0128753843478</v>
      </c>
      <c r="D68" s="6">
        <f t="shared" si="2"/>
        <v>95.67</v>
      </c>
      <c r="E68" s="19">
        <f t="shared" si="3"/>
        <v>21.762442514731344</v>
      </c>
      <c r="F68" s="6"/>
      <c r="G68" s="6"/>
      <c r="H68" s="6"/>
    </row>
    <row r="69" spans="1:8" x14ac:dyDescent="0.45">
      <c r="A69" t="s">
        <v>185</v>
      </c>
      <c r="B69" t="s">
        <v>26</v>
      </c>
      <c r="C69" s="6">
        <v>2005.9091581458854</v>
      </c>
      <c r="D69" s="6">
        <f t="shared" si="2"/>
        <v>54.03</v>
      </c>
      <c r="E69" s="19">
        <f t="shared" si="3"/>
        <v>37.125840424687865</v>
      </c>
      <c r="F69" s="6"/>
      <c r="G69" s="6"/>
      <c r="H69" s="6"/>
    </row>
    <row r="70" spans="1:8" x14ac:dyDescent="0.45">
      <c r="A70" t="s">
        <v>190</v>
      </c>
      <c r="B70" t="s">
        <v>25</v>
      </c>
      <c r="C70" s="6">
        <v>1737.5953858203882</v>
      </c>
      <c r="D70" s="6">
        <f t="shared" si="2"/>
        <v>36.42</v>
      </c>
      <c r="E70" s="19">
        <f t="shared" si="3"/>
        <v>47.709922729829437</v>
      </c>
      <c r="F70" s="6"/>
      <c r="G70" s="6"/>
      <c r="H70" s="6"/>
    </row>
    <row r="71" spans="1:8" x14ac:dyDescent="0.45">
      <c r="A71" t="s">
        <v>192</v>
      </c>
      <c r="B71" t="s">
        <v>21</v>
      </c>
      <c r="C71" s="6">
        <v>1694.4436725592789</v>
      </c>
      <c r="D71" s="6">
        <f t="shared" si="2"/>
        <v>33.33</v>
      </c>
      <c r="E71" s="19">
        <f t="shared" si="3"/>
        <v>50.83839401617999</v>
      </c>
      <c r="F71" s="6"/>
      <c r="G71" s="6"/>
      <c r="H71" s="6"/>
    </row>
    <row r="72" spans="1:8" x14ac:dyDescent="0.45">
      <c r="A72" t="s">
        <v>196</v>
      </c>
      <c r="B72" t="s">
        <v>20</v>
      </c>
      <c r="C72" s="6">
        <v>1188.7077430954027</v>
      </c>
      <c r="D72" s="6">
        <f t="shared" si="2"/>
        <v>35.869999999999997</v>
      </c>
      <c r="E72" s="19">
        <f t="shared" si="3"/>
        <v>33.139329330789039</v>
      </c>
      <c r="F72" s="6"/>
      <c r="G72" s="6"/>
      <c r="H72" s="6"/>
    </row>
    <row r="73" spans="1:8" x14ac:dyDescent="0.45">
      <c r="C73" s="6"/>
      <c r="D73" s="6"/>
    </row>
    <row r="74" spans="1:8" x14ac:dyDescent="0.45">
      <c r="C74" s="6"/>
      <c r="D74" s="6"/>
    </row>
    <row r="75" spans="1:8" x14ac:dyDescent="0.45">
      <c r="C75" s="6" t="s">
        <v>199</v>
      </c>
      <c r="D75" s="6" t="s">
        <v>198</v>
      </c>
    </row>
    <row r="76" spans="1:8" x14ac:dyDescent="0.45">
      <c r="C76" t="s">
        <v>200</v>
      </c>
      <c r="D76" t="s">
        <v>201</v>
      </c>
      <c r="E76" t="s">
        <v>207</v>
      </c>
    </row>
    <row r="77" spans="1:8" x14ac:dyDescent="0.45">
      <c r="C77" s="6" t="s">
        <v>132</v>
      </c>
      <c r="D77" t="s">
        <v>197</v>
      </c>
      <c r="E77" t="s">
        <v>84</v>
      </c>
    </row>
    <row r="78" spans="1:8" x14ac:dyDescent="0.45">
      <c r="A78" t="s">
        <v>166</v>
      </c>
      <c r="B78" t="s">
        <v>40</v>
      </c>
      <c r="C78" s="6">
        <v>4692.9772768149724</v>
      </c>
      <c r="D78" s="6">
        <f>SUMIF($B$4:$B$34,$B78,$G$4:$G$34)</f>
        <v>62.413686031553581</v>
      </c>
      <c r="E78" s="7">
        <v>4.2729777995043197E-2</v>
      </c>
      <c r="F78">
        <f>C78/D78</f>
        <v>75.19147762627594</v>
      </c>
    </row>
    <row r="79" spans="1:8" x14ac:dyDescent="0.45">
      <c r="A79" t="s">
        <v>167</v>
      </c>
      <c r="B79" t="s">
        <v>31</v>
      </c>
      <c r="C79" s="6">
        <v>2227.7235540137372</v>
      </c>
      <c r="D79" s="6">
        <f t="shared" ref="D79:D108" si="4">SUMIF($B$4:$B$34,$B79,$G$4:$G$34)</f>
        <v>781.72617457632145</v>
      </c>
      <c r="E79" s="4">
        <v>5.6040339855942096E-2</v>
      </c>
      <c r="F79">
        <f t="shared" ref="F79:F108" si="5">C79/D79</f>
        <v>2.8497492171361856</v>
      </c>
    </row>
    <row r="80" spans="1:8" x14ac:dyDescent="0.45">
      <c r="A80" t="s">
        <v>168</v>
      </c>
      <c r="B80" t="s">
        <v>38</v>
      </c>
      <c r="C80" s="6">
        <v>2008.9870782756591</v>
      </c>
      <c r="D80" s="6">
        <f t="shared" si="4"/>
        <v>190.80673833911794</v>
      </c>
      <c r="E80" s="4">
        <v>7.1205831061299379E-2</v>
      </c>
      <c r="F80">
        <f t="shared" si="5"/>
        <v>10.528910539339112</v>
      </c>
    </row>
    <row r="81" spans="1:6" x14ac:dyDescent="0.45">
      <c r="A81" t="s">
        <v>169</v>
      </c>
      <c r="B81" t="s">
        <v>33</v>
      </c>
      <c r="C81" s="6">
        <v>1976.804590885605</v>
      </c>
      <c r="D81" s="6">
        <f t="shared" si="4"/>
        <v>377.36241101434609</v>
      </c>
      <c r="E81" s="4">
        <v>9.7657580591934967E-2</v>
      </c>
      <c r="F81">
        <f t="shared" si="5"/>
        <v>5.2384777423166646</v>
      </c>
    </row>
    <row r="82" spans="1:6" x14ac:dyDescent="0.45">
      <c r="A82" t="s">
        <v>170</v>
      </c>
      <c r="B82" t="s">
        <v>42</v>
      </c>
      <c r="C82" s="6">
        <v>1356.7085089440357</v>
      </c>
      <c r="D82" s="6">
        <f>SUMIF($B$4:$B$34,$B82,$G$4:$G$34)</f>
        <v>146.35805352687166</v>
      </c>
      <c r="E82" s="4">
        <v>4.8372800170715852E-2</v>
      </c>
      <c r="F82">
        <f t="shared" si="5"/>
        <v>9.2697906008632529</v>
      </c>
    </row>
    <row r="83" spans="1:6" x14ac:dyDescent="0.45">
      <c r="A83" t="s">
        <v>171</v>
      </c>
      <c r="B83" t="s">
        <v>41</v>
      </c>
      <c r="C83" s="6">
        <v>1150.248435949318</v>
      </c>
      <c r="D83" s="6">
        <f t="shared" si="4"/>
        <v>75.638290306521583</v>
      </c>
      <c r="E83" s="4">
        <v>4.8179282139130954E-2</v>
      </c>
      <c r="F83">
        <f t="shared" si="5"/>
        <v>15.207224162365062</v>
      </c>
    </row>
    <row r="84" spans="1:6" x14ac:dyDescent="0.45">
      <c r="A84" t="s">
        <v>172</v>
      </c>
      <c r="B84" t="s">
        <v>39</v>
      </c>
      <c r="C84" s="6">
        <v>1004.9221167440427</v>
      </c>
      <c r="D84" s="6">
        <f t="shared" si="4"/>
        <v>196.16940124288956</v>
      </c>
      <c r="E84" s="4">
        <v>0.21071145577649888</v>
      </c>
      <c r="F84">
        <f t="shared" si="5"/>
        <v>5.1227261253644034</v>
      </c>
    </row>
    <row r="85" spans="1:6" x14ac:dyDescent="0.45">
      <c r="A85" t="s">
        <v>173</v>
      </c>
      <c r="B85" t="s">
        <v>35</v>
      </c>
      <c r="C85" s="6">
        <v>855.22171643638376</v>
      </c>
      <c r="D85" s="6">
        <f t="shared" si="4"/>
        <v>1460.769429087055</v>
      </c>
      <c r="E85" s="4">
        <v>0.35520843009849717</v>
      </c>
      <c r="F85">
        <f t="shared" si="5"/>
        <v>0.58545975799266026</v>
      </c>
    </row>
    <row r="86" spans="1:6" x14ac:dyDescent="0.45">
      <c r="A86" t="s">
        <v>174</v>
      </c>
      <c r="B86" t="s">
        <v>37</v>
      </c>
      <c r="C86" s="6">
        <v>447.15844883203658</v>
      </c>
      <c r="D86" s="6">
        <f t="shared" si="4"/>
        <v>962.81931514351061</v>
      </c>
      <c r="E86" s="4">
        <v>0.12002329200380427</v>
      </c>
      <c r="F86">
        <f t="shared" si="5"/>
        <v>0.46442613042654479</v>
      </c>
    </row>
    <row r="87" spans="1:6" x14ac:dyDescent="0.45">
      <c r="A87" t="s">
        <v>175</v>
      </c>
      <c r="B87" t="s">
        <v>32</v>
      </c>
      <c r="C87" s="6">
        <v>402.0577628197683</v>
      </c>
      <c r="D87" s="6">
        <f t="shared" si="4"/>
        <v>504.68110005851372</v>
      </c>
      <c r="E87" s="4">
        <v>0.47254697565098119</v>
      </c>
      <c r="F87">
        <f t="shared" si="5"/>
        <v>0.79665706279302495</v>
      </c>
    </row>
    <row r="88" spans="1:6" x14ac:dyDescent="0.45">
      <c r="A88" t="s">
        <v>176</v>
      </c>
      <c r="B88" t="s">
        <v>62</v>
      </c>
      <c r="C88" s="6">
        <v>386.43167819357132</v>
      </c>
      <c r="D88" s="6">
        <f t="shared" si="4"/>
        <v>1871.9838303198417</v>
      </c>
      <c r="E88" s="4">
        <v>0.21531968758934555</v>
      </c>
      <c r="F88">
        <f t="shared" si="5"/>
        <v>0.20642896158325616</v>
      </c>
    </row>
    <row r="89" spans="1:6" x14ac:dyDescent="0.45">
      <c r="A89" t="s">
        <v>177</v>
      </c>
      <c r="B89" t="s">
        <v>22</v>
      </c>
      <c r="C89" s="6">
        <v>341.16965803718733</v>
      </c>
      <c r="D89" s="6">
        <f t="shared" si="4"/>
        <v>1619.013838564631</v>
      </c>
      <c r="E89" s="4">
        <v>0.14522594479388795</v>
      </c>
      <c r="F89">
        <f t="shared" si="5"/>
        <v>0.21072683253878677</v>
      </c>
    </row>
    <row r="90" spans="1:6" x14ac:dyDescent="0.45">
      <c r="A90" t="s">
        <v>178</v>
      </c>
      <c r="B90" t="s">
        <v>58</v>
      </c>
      <c r="C90" s="6">
        <v>220.16842282295258</v>
      </c>
      <c r="D90" s="6">
        <f t="shared" si="4"/>
        <v>4316.6314846798432</v>
      </c>
      <c r="E90" s="4">
        <v>0.2847638148841653</v>
      </c>
      <c r="F90">
        <f t="shared" si="5"/>
        <v>5.1004683537233218E-2</v>
      </c>
    </row>
    <row r="91" spans="1:6" x14ac:dyDescent="0.45">
      <c r="A91" t="s">
        <v>179</v>
      </c>
      <c r="B91" t="s">
        <v>13</v>
      </c>
      <c r="C91" s="6">
        <v>197.75919323301312</v>
      </c>
      <c r="D91" s="6">
        <f t="shared" si="4"/>
        <v>1377.1058833798882</v>
      </c>
      <c r="E91" s="4">
        <v>0.77107007045467435</v>
      </c>
      <c r="F91">
        <f t="shared" si="5"/>
        <v>0.14360492945367753</v>
      </c>
    </row>
    <row r="92" spans="1:6" x14ac:dyDescent="0.45">
      <c r="A92" t="s">
        <v>180</v>
      </c>
      <c r="B92" t="s">
        <v>24</v>
      </c>
      <c r="C92" s="6">
        <v>148.26039961481143</v>
      </c>
      <c r="D92" s="6">
        <f t="shared" si="4"/>
        <v>3999.3198739977088</v>
      </c>
      <c r="E92" s="4">
        <v>0.36243579833114992</v>
      </c>
      <c r="F92">
        <f t="shared" si="5"/>
        <v>3.7071403210018998E-2</v>
      </c>
    </row>
    <row r="93" spans="1:6" x14ac:dyDescent="0.45">
      <c r="A93" t="s">
        <v>181</v>
      </c>
      <c r="B93" t="s">
        <v>34</v>
      </c>
      <c r="C93" s="6">
        <v>129.60568758583017</v>
      </c>
      <c r="D93" s="6">
        <f t="shared" si="4"/>
        <v>1852.6481327500812</v>
      </c>
      <c r="E93" s="4">
        <v>0.73031950454163241</v>
      </c>
      <c r="F93">
        <f t="shared" si="5"/>
        <v>6.9956990372177563E-2</v>
      </c>
    </row>
    <row r="94" spans="1:6" x14ac:dyDescent="0.45">
      <c r="A94" t="s">
        <v>182</v>
      </c>
      <c r="B94" t="s">
        <v>14</v>
      </c>
      <c r="C94" s="6">
        <v>105.73545297765708</v>
      </c>
      <c r="D94" s="6">
        <f t="shared" si="4"/>
        <v>952.18981917006374</v>
      </c>
      <c r="E94" s="4">
        <v>0.11466437767538516</v>
      </c>
      <c r="F94">
        <f t="shared" si="5"/>
        <v>0.111044511135203</v>
      </c>
    </row>
    <row r="95" spans="1:6" x14ac:dyDescent="0.45">
      <c r="A95" t="s">
        <v>183</v>
      </c>
      <c r="B95" t="s">
        <v>6</v>
      </c>
      <c r="C95" s="6">
        <v>95.841170288562466</v>
      </c>
      <c r="D95" s="6">
        <f t="shared" si="4"/>
        <v>5742.1827099938691</v>
      </c>
      <c r="E95" s="4">
        <v>0.16553816310450301</v>
      </c>
      <c r="F95">
        <f t="shared" si="5"/>
        <v>1.6690721129746983E-2</v>
      </c>
    </row>
    <row r="96" spans="1:6" x14ac:dyDescent="0.45">
      <c r="A96" t="s">
        <v>184</v>
      </c>
      <c r="B96" t="s">
        <v>27</v>
      </c>
      <c r="C96" s="6">
        <v>82.999177209377407</v>
      </c>
      <c r="D96" s="6">
        <f t="shared" si="4"/>
        <v>3568.8138509517153</v>
      </c>
      <c r="E96" s="4">
        <v>0.18698996849706143</v>
      </c>
      <c r="F96">
        <f t="shared" si="5"/>
        <v>2.325679642474027E-2</v>
      </c>
    </row>
    <row r="97" spans="1:6" x14ac:dyDescent="0.45">
      <c r="A97" t="s">
        <v>185</v>
      </c>
      <c r="B97" t="s">
        <v>26</v>
      </c>
      <c r="C97" s="6">
        <v>75.274060715675475</v>
      </c>
      <c r="D97" s="6">
        <f t="shared" si="4"/>
        <v>2879.6224319822322</v>
      </c>
      <c r="E97" s="4">
        <v>0.11054626016177703</v>
      </c>
      <c r="F97">
        <f t="shared" si="5"/>
        <v>2.6140253624798798E-2</v>
      </c>
    </row>
    <row r="98" spans="1:6" x14ac:dyDescent="0.45">
      <c r="A98" t="s">
        <v>186</v>
      </c>
      <c r="B98" t="s">
        <v>52</v>
      </c>
      <c r="C98" s="6">
        <v>73.266551779270216</v>
      </c>
      <c r="D98" s="6">
        <f t="shared" si="4"/>
        <v>6566.9632140083322</v>
      </c>
      <c r="E98" s="4">
        <v>0.34913852525361738</v>
      </c>
      <c r="F98">
        <f t="shared" si="5"/>
        <v>1.1156839073345425E-2</v>
      </c>
    </row>
    <row r="99" spans="1:6" x14ac:dyDescent="0.45">
      <c r="A99" t="s">
        <v>187</v>
      </c>
      <c r="B99" t="s">
        <v>60</v>
      </c>
      <c r="C99" s="6">
        <v>34.339339865684501</v>
      </c>
      <c r="D99" s="6">
        <f t="shared" si="4"/>
        <v>4043.3420365535244</v>
      </c>
      <c r="E99" s="4">
        <v>1.711710759602898</v>
      </c>
      <c r="F99">
        <f t="shared" si="5"/>
        <v>8.4928110348425449E-3</v>
      </c>
    </row>
    <row r="100" spans="1:6" x14ac:dyDescent="0.45">
      <c r="A100" t="s">
        <v>188</v>
      </c>
      <c r="B100" t="s">
        <v>50</v>
      </c>
      <c r="C100" s="6">
        <v>23.515375140666947</v>
      </c>
      <c r="D100" s="6">
        <f t="shared" si="4"/>
        <v>10173.408208770335</v>
      </c>
      <c r="E100" s="4">
        <v>1.729331821886152</v>
      </c>
      <c r="F100">
        <f t="shared" si="5"/>
        <v>2.3114549871688732E-3</v>
      </c>
    </row>
    <row r="101" spans="1:6" x14ac:dyDescent="0.45">
      <c r="A101" t="s">
        <v>189</v>
      </c>
      <c r="B101" t="s">
        <v>54</v>
      </c>
      <c r="C101" s="6">
        <v>17.150895530223842</v>
      </c>
      <c r="D101" s="6">
        <f t="shared" si="4"/>
        <v>9635.4198734393703</v>
      </c>
      <c r="E101" s="4">
        <v>0.49983365239764055</v>
      </c>
      <c r="F101">
        <f t="shared" si="5"/>
        <v>1.779984241008671E-3</v>
      </c>
    </row>
    <row r="102" spans="1:6" x14ac:dyDescent="0.45">
      <c r="A102" t="s">
        <v>190</v>
      </c>
      <c r="B102" t="s">
        <v>25</v>
      </c>
      <c r="C102" s="6">
        <v>16.545192607879624</v>
      </c>
      <c r="D102" s="6">
        <f t="shared" si="4"/>
        <v>7190.993959362987</v>
      </c>
      <c r="E102" s="4">
        <v>0.43456279379966473</v>
      </c>
      <c r="F102">
        <f t="shared" si="5"/>
        <v>2.3008213748166293E-3</v>
      </c>
    </row>
    <row r="103" spans="1:6" x14ac:dyDescent="0.45">
      <c r="A103" t="s">
        <v>191</v>
      </c>
      <c r="B103" t="s">
        <v>36</v>
      </c>
      <c r="C103" s="6">
        <v>13.607353075027472</v>
      </c>
      <c r="D103" s="6">
        <f t="shared" si="4"/>
        <v>957.14053690340836</v>
      </c>
      <c r="E103" s="4">
        <v>4.276889781804277</v>
      </c>
      <c r="F103">
        <f t="shared" si="5"/>
        <v>1.4216672004145493E-2</v>
      </c>
    </row>
    <row r="104" spans="1:6" x14ac:dyDescent="0.45">
      <c r="A104" t="s">
        <v>192</v>
      </c>
      <c r="B104" t="s">
        <v>21</v>
      </c>
      <c r="C104" s="6">
        <v>12.209053881168373</v>
      </c>
      <c r="D104" s="6">
        <f t="shared" si="4"/>
        <v>5652.6552655265532</v>
      </c>
      <c r="E104" s="4">
        <v>0.50641050489998929</v>
      </c>
      <c r="F104">
        <f t="shared" si="5"/>
        <v>2.1598794385404786E-3</v>
      </c>
    </row>
    <row r="105" spans="1:6" x14ac:dyDescent="0.45">
      <c r="A105" t="s">
        <v>193</v>
      </c>
      <c r="B105" t="s">
        <v>12</v>
      </c>
      <c r="C105" s="6">
        <v>11.243136580944061</v>
      </c>
      <c r="D105" s="6">
        <f t="shared" si="4"/>
        <v>7295.146638982611</v>
      </c>
      <c r="E105" s="4">
        <v>1.0005888811751928</v>
      </c>
      <c r="F105">
        <f t="shared" si="5"/>
        <v>1.5411803404834698E-3</v>
      </c>
    </row>
    <row r="106" spans="1:6" x14ac:dyDescent="0.45">
      <c r="A106" t="s">
        <v>194</v>
      </c>
      <c r="B106" t="s">
        <v>23</v>
      </c>
      <c r="C106" s="6">
        <v>6.763776578426361</v>
      </c>
      <c r="D106" s="6">
        <f t="shared" si="4"/>
        <v>5916.0618122219621</v>
      </c>
      <c r="E106" s="4">
        <v>2.7497320297209145</v>
      </c>
      <c r="F106">
        <f t="shared" si="5"/>
        <v>1.1432903835543282E-3</v>
      </c>
    </row>
    <row r="107" spans="1:6" x14ac:dyDescent="0.45">
      <c r="A107" t="s">
        <v>195</v>
      </c>
      <c r="B107" t="s">
        <v>56</v>
      </c>
      <c r="C107" s="6">
        <v>6.5368619575500473</v>
      </c>
      <c r="D107" s="6">
        <f t="shared" si="4"/>
        <v>14952.703461178671</v>
      </c>
      <c r="E107" s="4">
        <v>1.8377147806352201</v>
      </c>
      <c r="F107">
        <f t="shared" si="5"/>
        <v>4.3716923662142688E-4</v>
      </c>
    </row>
    <row r="108" spans="1:6" x14ac:dyDescent="0.45">
      <c r="A108" t="s">
        <v>196</v>
      </c>
      <c r="B108" t="s">
        <v>20</v>
      </c>
      <c r="C108" s="6">
        <v>2.3620001182556152</v>
      </c>
      <c r="D108" s="6">
        <f t="shared" si="4"/>
        <v>2391.2182882631728</v>
      </c>
      <c r="E108" s="4">
        <v>1.1306827467082285</v>
      </c>
      <c r="F108">
        <f t="shared" si="5"/>
        <v>9.8778105280016926E-4</v>
      </c>
    </row>
    <row r="114" spans="1:5" x14ac:dyDescent="0.45">
      <c r="C114" t="s">
        <v>207</v>
      </c>
      <c r="D114" t="s">
        <v>201</v>
      </c>
    </row>
    <row r="115" spans="1:5" x14ac:dyDescent="0.45">
      <c r="C115" t="s">
        <v>84</v>
      </c>
      <c r="D115" t="s">
        <v>133</v>
      </c>
    </row>
    <row r="116" spans="1:5" x14ac:dyDescent="0.45">
      <c r="A116" t="s">
        <v>156</v>
      </c>
      <c r="B116" t="s">
        <v>36</v>
      </c>
      <c r="C116" s="28">
        <v>4.276889781804277</v>
      </c>
      <c r="D116" s="20">
        <f>SUMIF(시군별인구_rawData!$A$23:$A$54,Sheet2!$B116,시군별인구_rawData!$D$23:$D$54)</f>
        <v>957.14053690340836</v>
      </c>
      <c r="E116" s="19">
        <f t="shared" ref="E116:E146" si="6">SUMIF($B$4:$B$34,$B116,$H$4:$H$34)</f>
        <v>430.99</v>
      </c>
    </row>
    <row r="117" spans="1:5" x14ac:dyDescent="0.45">
      <c r="A117" t="s">
        <v>149</v>
      </c>
      <c r="B117" t="s">
        <v>23</v>
      </c>
      <c r="C117" s="28">
        <v>2.7497320297209145</v>
      </c>
      <c r="D117" s="20">
        <f>SUMIF(시군별인구_rawData!$A$23:$A$54,Sheet2!$B117,시군별인구_rawData!$D$23:$D$54)</f>
        <v>5916.0618122219621</v>
      </c>
      <c r="E117" s="19">
        <f t="shared" si="6"/>
        <v>42.71</v>
      </c>
    </row>
    <row r="118" spans="1:5" x14ac:dyDescent="0.45">
      <c r="A118" t="s">
        <v>136</v>
      </c>
      <c r="B118" t="s">
        <v>56</v>
      </c>
      <c r="C118" s="28">
        <v>1.8377147806352201</v>
      </c>
      <c r="D118" s="20">
        <f>SUMIF(시군별인구_rawData!$A$23:$A$54,Sheet2!$B118,시군별인구_rawData!$D$23:$D$54)</f>
        <v>14952.703461178671</v>
      </c>
      <c r="E118" s="19">
        <f t="shared" si="6"/>
        <v>53.45</v>
      </c>
    </row>
    <row r="119" spans="1:5" x14ac:dyDescent="0.45">
      <c r="A119" t="s">
        <v>135</v>
      </c>
      <c r="B119" t="s">
        <v>50</v>
      </c>
      <c r="C119" s="28">
        <v>1.729331821886152</v>
      </c>
      <c r="D119" s="20">
        <f>SUMIF(시군별인구_rawData!$A$23:$A$54,Sheet2!$B119,시군별인구_rawData!$D$23:$D$54)</f>
        <v>10173.408208770335</v>
      </c>
      <c r="E119" s="19">
        <f t="shared" si="6"/>
        <v>121.09</v>
      </c>
    </row>
    <row r="120" spans="1:5" x14ac:dyDescent="0.45">
      <c r="A120" t="s">
        <v>142</v>
      </c>
      <c r="B120" t="s">
        <v>60</v>
      </c>
      <c r="C120" s="28">
        <v>1.711710759602898</v>
      </c>
      <c r="D120" s="20">
        <f>SUMIF(시군별인구_rawData!$A$23:$A$54,Sheet2!$B120,시군별인구_rawData!$D$23:$D$54)</f>
        <v>4043.3420365535244</v>
      </c>
      <c r="E120" s="19">
        <f t="shared" si="6"/>
        <v>268.10000000000002</v>
      </c>
    </row>
    <row r="121" spans="1:5" x14ac:dyDescent="0.45">
      <c r="A121" t="s">
        <v>165</v>
      </c>
      <c r="B121" t="s">
        <v>20</v>
      </c>
      <c r="C121" s="28">
        <v>1.1306827467082285</v>
      </c>
      <c r="D121" s="20">
        <f>SUMIF(시군별인구_rawData!$A$23:$A$54,Sheet2!$B121,시군별인구_rawData!$D$23:$D$54)</f>
        <v>2391.2182882631728</v>
      </c>
      <c r="E121" s="19">
        <f t="shared" si="6"/>
        <v>35.869999999999997</v>
      </c>
    </row>
    <row r="122" spans="1:5" x14ac:dyDescent="0.45">
      <c r="A122" t="s">
        <v>155</v>
      </c>
      <c r="B122" t="s">
        <v>12</v>
      </c>
      <c r="C122" s="28">
        <v>1.0005888811751928</v>
      </c>
      <c r="D122" s="20">
        <f>SUMIF(시군별인구_rawData!$A$23:$A$54,Sheet2!$B122,시군별인구_rawData!$D$23:$D$54)</f>
        <v>7295.146638982611</v>
      </c>
      <c r="E122" s="19">
        <f t="shared" si="6"/>
        <v>38.53</v>
      </c>
    </row>
    <row r="123" spans="1:5" x14ac:dyDescent="0.45">
      <c r="A123" t="s">
        <v>162</v>
      </c>
      <c r="B123" t="s">
        <v>13</v>
      </c>
      <c r="C123" s="28">
        <v>0.77107007045467435</v>
      </c>
      <c r="D123" s="20">
        <f>SUMIF(시군별인구_rawData!$A$23:$A$54,Sheet2!$B123,시군별인구_rawData!$D$23:$D$54)</f>
        <v>1377.1058833798882</v>
      </c>
      <c r="E123" s="19">
        <f t="shared" si="6"/>
        <v>458.24</v>
      </c>
    </row>
    <row r="124" spans="1:5" x14ac:dyDescent="0.45">
      <c r="A124" t="s">
        <v>143</v>
      </c>
      <c r="B124" t="s">
        <v>34</v>
      </c>
      <c r="C124" s="28">
        <v>0.73031950454163241</v>
      </c>
      <c r="D124" s="20">
        <f>SUMIF(시군별인구_rawData!$A$23:$A$54,Sheet2!$B124,시군별인구_rawData!$D$23:$D$54)</f>
        <v>1852.6481327500812</v>
      </c>
      <c r="E124" s="19">
        <f t="shared" si="6"/>
        <v>276.61</v>
      </c>
    </row>
    <row r="125" spans="1:5" x14ac:dyDescent="0.45">
      <c r="A125" t="s">
        <v>152</v>
      </c>
      <c r="B125" t="s">
        <v>21</v>
      </c>
      <c r="C125" s="28">
        <v>0.50641050489998929</v>
      </c>
      <c r="D125" s="20">
        <f>SUMIF(시군별인구_rawData!$A$23:$A$54,Sheet2!$B125,시군별인구_rawData!$D$23:$D$54)</f>
        <v>5652.6552655265532</v>
      </c>
      <c r="E125" s="19">
        <f t="shared" si="6"/>
        <v>33.33</v>
      </c>
    </row>
    <row r="126" spans="1:5" x14ac:dyDescent="0.45">
      <c r="A126" t="s">
        <v>140</v>
      </c>
      <c r="B126" t="s">
        <v>54</v>
      </c>
      <c r="C126" s="28">
        <v>0.49983365239764055</v>
      </c>
      <c r="D126" s="20">
        <f>SUMIF(시군별인구_rawData!$A$23:$A$54,Sheet2!$B126,시군별인구_rawData!$D$23:$D$54)</f>
        <v>9635.4198734393703</v>
      </c>
      <c r="E126" s="19">
        <f t="shared" si="6"/>
        <v>58.47</v>
      </c>
    </row>
    <row r="127" spans="1:5" x14ac:dyDescent="0.45">
      <c r="A127" t="s">
        <v>160</v>
      </c>
      <c r="B127" t="s">
        <v>32</v>
      </c>
      <c r="C127" s="28">
        <v>0.47254697565098119</v>
      </c>
      <c r="D127" s="20">
        <f>SUMIF(시군별인구_rawData!$A$23:$A$54,Sheet2!$B127,시군별인구_rawData!$D$23:$D$54)</f>
        <v>504.68110005851372</v>
      </c>
      <c r="E127" s="19">
        <f t="shared" si="6"/>
        <v>461.43</v>
      </c>
    </row>
    <row r="128" spans="1:5" x14ac:dyDescent="0.45">
      <c r="A128" t="s">
        <v>157</v>
      </c>
      <c r="B128" t="s">
        <v>25</v>
      </c>
      <c r="C128" s="28">
        <v>0.43456279379966473</v>
      </c>
      <c r="D128" s="20">
        <f>SUMIF(시군별인구_rawData!$A$23:$A$54,Sheet2!$B128,시군별인구_rawData!$D$23:$D$54)</f>
        <v>7190.993959362987</v>
      </c>
      <c r="E128" s="19">
        <f t="shared" si="6"/>
        <v>36.42</v>
      </c>
    </row>
    <row r="129" spans="1:5" x14ac:dyDescent="0.45">
      <c r="A129" t="s">
        <v>141</v>
      </c>
      <c r="B129" t="s">
        <v>24</v>
      </c>
      <c r="C129" s="28">
        <v>0.36243579833114992</v>
      </c>
      <c r="D129" s="20">
        <f>SUMIF(시군별인구_rawData!$A$23:$A$54,Sheet2!$B129,시군별인구_rawData!$D$23:$D$54)</f>
        <v>3999.3198739977088</v>
      </c>
      <c r="E129" s="19">
        <f t="shared" si="6"/>
        <v>139.68</v>
      </c>
    </row>
    <row r="130" spans="1:5" x14ac:dyDescent="0.45">
      <c r="A130" t="s">
        <v>159</v>
      </c>
      <c r="B130" t="s">
        <v>35</v>
      </c>
      <c r="C130" s="28">
        <v>0.35520843009849717</v>
      </c>
      <c r="D130" s="20">
        <f>SUMIF(시군별인구_rawData!$A$23:$A$54,Sheet2!$B130,시군별인구_rawData!$D$23:$D$54)</f>
        <v>1460.769429087055</v>
      </c>
      <c r="E130" s="19">
        <f t="shared" si="6"/>
        <v>698.18</v>
      </c>
    </row>
    <row r="131" spans="1:5" x14ac:dyDescent="0.45">
      <c r="A131" t="s">
        <v>138</v>
      </c>
      <c r="B131" t="s">
        <v>52</v>
      </c>
      <c r="C131" s="28">
        <v>0.34913852525361738</v>
      </c>
      <c r="D131" s="20">
        <f>SUMIF(시군별인구_rawData!$A$23:$A$54,Sheet2!$B131,시군별인구_rawData!$D$23:$D$54)</f>
        <v>6566.9632140083322</v>
      </c>
      <c r="E131" s="19">
        <f t="shared" si="6"/>
        <v>141.63</v>
      </c>
    </row>
    <row r="132" spans="1:5" x14ac:dyDescent="0.45">
      <c r="A132" t="s">
        <v>137</v>
      </c>
      <c r="B132" t="s">
        <v>58</v>
      </c>
      <c r="C132" s="28">
        <v>0.2847638148841653</v>
      </c>
      <c r="D132" s="20">
        <f>SUMIF(시군별인구_rawData!$A$23:$A$54,Sheet2!$B132,시군별인구_rawData!$D$23:$D$54)</f>
        <v>4316.6314846798432</v>
      </c>
      <c r="E132" s="19">
        <f t="shared" si="6"/>
        <v>156.33000000000001</v>
      </c>
    </row>
    <row r="133" spans="1:5" x14ac:dyDescent="0.45">
      <c r="A133" t="s">
        <v>139</v>
      </c>
      <c r="B133" t="s">
        <v>62</v>
      </c>
      <c r="C133" s="28">
        <v>0.21531968758934555</v>
      </c>
      <c r="D133" s="20">
        <f>SUMIF(시군별인구_rawData!$A$23:$A$54,Sheet2!$B133,시군별인구_rawData!$D$23:$D$54)</f>
        <v>1871.9838303198417</v>
      </c>
      <c r="E133" s="19">
        <f t="shared" si="6"/>
        <v>591.23</v>
      </c>
    </row>
    <row r="134" spans="1:5" x14ac:dyDescent="0.45">
      <c r="A134" t="s">
        <v>161</v>
      </c>
      <c r="B134" t="s">
        <v>39</v>
      </c>
      <c r="C134" s="28">
        <v>0.21071145577649888</v>
      </c>
      <c r="D134" s="20">
        <f>SUMIF(시군별인구_rawData!$A$23:$A$54,Sheet2!$B134,시군별인구_rawData!$D$23:$D$54)</f>
        <v>196.16940124288956</v>
      </c>
      <c r="E134" s="19">
        <f t="shared" si="6"/>
        <v>608.26</v>
      </c>
    </row>
    <row r="135" spans="1:5" x14ac:dyDescent="0.45">
      <c r="A135" t="s">
        <v>153</v>
      </c>
      <c r="B135" t="s">
        <v>27</v>
      </c>
      <c r="C135" s="28">
        <v>0.18698996849706143</v>
      </c>
      <c r="D135" s="20">
        <f>SUMIF(시군별인구_rawData!$A$23:$A$54,Sheet2!$B135,시군별인구_rawData!$D$23:$D$54)</f>
        <v>3568.8138509517153</v>
      </c>
      <c r="E135" s="19">
        <f t="shared" si="6"/>
        <v>92.99</v>
      </c>
    </row>
    <row r="136" spans="1:5" x14ac:dyDescent="0.45">
      <c r="A136" t="s">
        <v>150</v>
      </c>
      <c r="B136" t="s">
        <v>6</v>
      </c>
      <c r="C136" s="28">
        <v>0.16553816310450301</v>
      </c>
      <c r="D136" s="20">
        <f>SUMIF(시군별인구_rawData!$A$23:$A$54,Sheet2!$B136,시군별인구_rawData!$D$23:$D$54)</f>
        <v>5742.1827099938691</v>
      </c>
      <c r="E136" s="19">
        <f t="shared" si="6"/>
        <v>81.55</v>
      </c>
    </row>
    <row r="137" spans="1:5" x14ac:dyDescent="0.45">
      <c r="A137" t="s">
        <v>151</v>
      </c>
      <c r="B137" t="s">
        <v>22</v>
      </c>
      <c r="C137" s="28">
        <v>0.14522594479388795</v>
      </c>
      <c r="D137" s="20">
        <f>SUMIF(시군별인구_rawData!$A$23:$A$54,Sheet2!$B137,시군별인구_rawData!$D$23:$D$54)</f>
        <v>1619.013838564631</v>
      </c>
      <c r="E137" s="19">
        <f t="shared" si="6"/>
        <v>458.14</v>
      </c>
    </row>
    <row r="138" spans="1:5" x14ac:dyDescent="0.45">
      <c r="A138" t="s">
        <v>148</v>
      </c>
      <c r="B138" t="s">
        <v>37</v>
      </c>
      <c r="C138" s="28">
        <v>0.12002329200380427</v>
      </c>
      <c r="D138" s="20">
        <f>SUMIF(시군별인구_rawData!$A$23:$A$54,Sheet2!$B138,시군별인구_rawData!$D$23:$D$54)</f>
        <v>962.81931514351061</v>
      </c>
      <c r="E138" s="19">
        <f t="shared" si="6"/>
        <v>310.43</v>
      </c>
    </row>
    <row r="139" spans="1:5" x14ac:dyDescent="0.45">
      <c r="A139" t="s">
        <v>146</v>
      </c>
      <c r="B139" t="s">
        <v>14</v>
      </c>
      <c r="C139" s="28">
        <v>0.11466437767538516</v>
      </c>
      <c r="D139" s="20">
        <f>SUMIF(시군별인구_rawData!$A$23:$A$54,Sheet2!$B139,시군별인구_rawData!$D$23:$D$54)</f>
        <v>952.18981917006374</v>
      </c>
      <c r="E139" s="19">
        <f t="shared" si="6"/>
        <v>95.67</v>
      </c>
    </row>
    <row r="140" spans="1:5" x14ac:dyDescent="0.45">
      <c r="A140" t="s">
        <v>158</v>
      </c>
      <c r="B140" t="s">
        <v>26</v>
      </c>
      <c r="C140" s="28">
        <v>0.11054626016177703</v>
      </c>
      <c r="D140" s="20">
        <f>SUMIF(시군별인구_rawData!$A$23:$A$54,Sheet2!$B140,시군별인구_rawData!$D$23:$D$54)</f>
        <v>2879.6224319822322</v>
      </c>
      <c r="E140" s="19">
        <f t="shared" si="6"/>
        <v>54.03</v>
      </c>
    </row>
    <row r="141" spans="1:5" x14ac:dyDescent="0.45">
      <c r="A141" t="s">
        <v>163</v>
      </c>
      <c r="B141" t="s">
        <v>33</v>
      </c>
      <c r="C141" s="28">
        <v>9.7657580591934967E-2</v>
      </c>
      <c r="D141" s="20">
        <f>SUMIF(시군별인구_rawData!$A$23:$A$54,Sheet2!$B141,시군별인구_rawData!$D$23:$D$54)</f>
        <v>377.36241101434609</v>
      </c>
      <c r="E141" s="19">
        <f t="shared" si="6"/>
        <v>553.46</v>
      </c>
    </row>
    <row r="142" spans="1:5" x14ac:dyDescent="0.45">
      <c r="A142" t="s">
        <v>145</v>
      </c>
      <c r="B142" t="s">
        <v>38</v>
      </c>
      <c r="C142" s="28">
        <v>7.1205831061299379E-2</v>
      </c>
      <c r="D142" s="20">
        <f>SUMIF(시군별인구_rawData!$A$23:$A$54,Sheet2!$B142,시군별인구_rawData!$D$23:$D$54)</f>
        <v>190.80673833911794</v>
      </c>
      <c r="E142" s="19">
        <f t="shared" si="6"/>
        <v>826.91</v>
      </c>
    </row>
    <row r="143" spans="1:5" x14ac:dyDescent="0.45">
      <c r="A143" t="s">
        <v>147</v>
      </c>
      <c r="B143" t="s">
        <v>31</v>
      </c>
      <c r="C143" s="28">
        <v>5.6040339855942096E-2</v>
      </c>
      <c r="D143" s="20">
        <f>SUMIF(시군별인구_rawData!$A$23:$A$54,Sheet2!$B143,시군별인구_rawData!$D$23:$D$54)</f>
        <v>781.72617457632145</v>
      </c>
      <c r="E143" s="19">
        <f t="shared" si="6"/>
        <v>673.86</v>
      </c>
    </row>
    <row r="144" spans="1:5" x14ac:dyDescent="0.45">
      <c r="A144" t="s">
        <v>154</v>
      </c>
      <c r="B144" t="s">
        <v>42</v>
      </c>
      <c r="C144" s="28">
        <v>4.8372800170715852E-2</v>
      </c>
      <c r="D144" s="20">
        <f>SUMIF(시군별인구_rawData!$A$23:$A$54,Sheet2!$B144,시군별인구_rawData!$D$23:$D$54)</f>
        <v>146.35805352687166</v>
      </c>
      <c r="E144" s="19">
        <f t="shared" si="6"/>
        <v>877.69</v>
      </c>
    </row>
    <row r="145" spans="1:10" x14ac:dyDescent="0.45">
      <c r="A145" t="s">
        <v>164</v>
      </c>
      <c r="B145" t="s">
        <v>41</v>
      </c>
      <c r="C145" s="28">
        <v>4.8179282139130954E-2</v>
      </c>
      <c r="D145" s="20">
        <f>SUMIF(시군별인구_rawData!$A$23:$A$54,Sheet2!$B145,시군별인구_rawData!$D$23:$D$54)</f>
        <v>75.638290306521583</v>
      </c>
      <c r="E145" s="19">
        <f t="shared" si="6"/>
        <v>843.66</v>
      </c>
    </row>
    <row r="146" spans="1:10" x14ac:dyDescent="0.45">
      <c r="A146" t="s">
        <v>144</v>
      </c>
      <c r="B146" t="s">
        <v>40</v>
      </c>
      <c r="C146" s="7">
        <v>4.2729777995043197E-2</v>
      </c>
      <c r="D146" s="20">
        <f>SUMIF(시군별인구_rawData!$A$23:$A$54,Sheet2!$B146,시군별인구_rawData!$D$23:$D$54)</f>
        <v>62.413686031553581</v>
      </c>
      <c r="E146" s="19">
        <f t="shared" si="6"/>
        <v>676.31</v>
      </c>
    </row>
    <row r="147" spans="1:10" x14ac:dyDescent="0.45">
      <c r="C147" s="4"/>
      <c r="D147" s="20"/>
      <c r="E147" s="6"/>
    </row>
    <row r="158" spans="1:10" x14ac:dyDescent="0.45">
      <c r="C158" t="s">
        <v>202</v>
      </c>
      <c r="D158" t="s">
        <v>200</v>
      </c>
      <c r="E158" t="s">
        <v>206</v>
      </c>
      <c r="F158" t="s">
        <v>207</v>
      </c>
      <c r="G158" t="s">
        <v>201</v>
      </c>
      <c r="H158" t="s">
        <v>209</v>
      </c>
    </row>
    <row r="159" spans="1:10" x14ac:dyDescent="0.45">
      <c r="C159" t="s">
        <v>64</v>
      </c>
      <c r="D159" t="s">
        <v>86</v>
      </c>
      <c r="E159" t="s">
        <v>87</v>
      </c>
      <c r="F159" t="s">
        <v>84</v>
      </c>
      <c r="G159" t="s">
        <v>133</v>
      </c>
      <c r="H159" t="s">
        <v>131</v>
      </c>
    </row>
    <row r="160" spans="1:10" x14ac:dyDescent="0.45">
      <c r="A160" t="s">
        <v>144</v>
      </c>
      <c r="B160" t="s">
        <v>40</v>
      </c>
      <c r="C160" s="21">
        <v>19327.554148223146</v>
      </c>
      <c r="D160" s="20">
        <v>4692.9772768149724</v>
      </c>
      <c r="E160" s="6">
        <v>200.52987717408598</v>
      </c>
      <c r="F160" s="7">
        <v>4.2729777995043197E-2</v>
      </c>
      <c r="G160" s="27">
        <f>SUMIF(시군별인구_rawData!$A$23:$A$54,Sheet2!$B160,시군별인구_rawData!$D$23:$D$54)</f>
        <v>62.413686031553581</v>
      </c>
      <c r="H160" s="6">
        <f>SUMIF(시군별인구_rawData!$A$23:$A$54,Sheet2!$B160,시군별인구_rawData!$C$23:$C$54)</f>
        <v>676.31</v>
      </c>
      <c r="I160" s="26"/>
      <c r="J160" s="26"/>
    </row>
    <row r="161" spans="1:10" x14ac:dyDescent="0.45">
      <c r="A161" t="s">
        <v>147</v>
      </c>
      <c r="B161" t="s">
        <v>31</v>
      </c>
      <c r="C161" s="21">
        <v>31355.336931794514</v>
      </c>
      <c r="D161" s="20">
        <v>2227.7235540137372</v>
      </c>
      <c r="E161" s="6">
        <v>124.842385072017</v>
      </c>
      <c r="F161" s="4">
        <v>5.6040339855942096E-2</v>
      </c>
      <c r="G161" s="27">
        <f>SUMIF(시군별인구_rawData!$A$23:$A$54,Sheet2!$B161,시군별인구_rawData!$D$23:$D$54)</f>
        <v>781.72617457632145</v>
      </c>
      <c r="H161" s="6">
        <f>SUMIF(시군별인구_rawData!$A$23:$A$54,Sheet2!$B161,시군별인구_rawData!$C$23:$C$54)</f>
        <v>673.86</v>
      </c>
      <c r="I161" s="26"/>
      <c r="J161" s="26"/>
    </row>
    <row r="162" spans="1:10" x14ac:dyDescent="0.45">
      <c r="A162" t="s">
        <v>145</v>
      </c>
      <c r="B162" t="s">
        <v>38</v>
      </c>
      <c r="C162" s="21">
        <v>21840.895466752601</v>
      </c>
      <c r="D162" s="20">
        <v>2008.9870782756591</v>
      </c>
      <c r="E162" s="6">
        <v>143.05159450003001</v>
      </c>
      <c r="F162" s="4">
        <v>7.1205831061299379E-2</v>
      </c>
      <c r="G162" s="27">
        <f>SUMIF(시군별인구_rawData!$A$23:$A$54,Sheet2!$B162,시군별인구_rawData!$D$23:$D$54)</f>
        <v>190.80673833911794</v>
      </c>
      <c r="H162" s="6">
        <f>SUMIF(시군별인구_rawData!$A$23:$A$54,Sheet2!$B162,시군별인구_rawData!$C$23:$C$54)</f>
        <v>826.91</v>
      </c>
      <c r="I162" s="26"/>
      <c r="J162" s="26"/>
    </row>
    <row r="163" spans="1:10" x14ac:dyDescent="0.45">
      <c r="A163" t="s">
        <v>163</v>
      </c>
      <c r="B163" t="s">
        <v>33</v>
      </c>
      <c r="C163" s="21">
        <v>26854.336309870869</v>
      </c>
      <c r="D163" s="20">
        <v>1976.804590885605</v>
      </c>
      <c r="E163" s="6">
        <v>193.04995364891798</v>
      </c>
      <c r="F163" s="4">
        <v>9.7657580591934967E-2</v>
      </c>
      <c r="G163" s="27">
        <f>SUMIF(시군별인구_rawData!$A$23:$A$54,Sheet2!$B163,시군별인구_rawData!$D$23:$D$54)</f>
        <v>377.36241101434609</v>
      </c>
      <c r="H163" s="6">
        <f>SUMIF(시군별인구_rawData!$A$23:$A$54,Sheet2!$B163,시군별인구_rawData!$C$23:$C$54)</f>
        <v>553.46</v>
      </c>
      <c r="I163" s="26"/>
      <c r="J163" s="26"/>
    </row>
    <row r="164" spans="1:10" x14ac:dyDescent="0.45">
      <c r="A164" t="s">
        <v>154</v>
      </c>
      <c r="B164" t="s">
        <v>42</v>
      </c>
      <c r="C164" s="21">
        <v>18350.067029442034</v>
      </c>
      <c r="D164" s="20">
        <v>1356.7085089440357</v>
      </c>
      <c r="E164" s="6">
        <v>65.627789593059703</v>
      </c>
      <c r="F164" s="4">
        <v>4.8372800170715852E-2</v>
      </c>
      <c r="G164" s="27">
        <f>SUMIF(시군별인구_rawData!$A$23:$A$54,Sheet2!$B164,시군별인구_rawData!$D$23:$D$54)</f>
        <v>146.35805352687166</v>
      </c>
      <c r="H164" s="6">
        <f>SUMIF(시군별인구_rawData!$A$23:$A$54,Sheet2!$B164,시군별인구_rawData!$C$23:$C$54)</f>
        <v>877.69</v>
      </c>
      <c r="I164" s="26"/>
      <c r="J164" s="26"/>
    </row>
    <row r="165" spans="1:10" x14ac:dyDescent="0.45">
      <c r="A165" t="s">
        <v>164</v>
      </c>
      <c r="B165" t="s">
        <v>41</v>
      </c>
      <c r="C165" s="21">
        <v>9793.6831244079513</v>
      </c>
      <c r="D165" s="20">
        <v>1150.248435949318</v>
      </c>
      <c r="E165" s="6">
        <v>55.418143925696299</v>
      </c>
      <c r="F165" s="4">
        <v>4.8179282139130954E-2</v>
      </c>
      <c r="G165" s="27">
        <f>SUMIF(시군별인구_rawData!$A$23:$A$54,Sheet2!$B165,시군별인구_rawData!$D$23:$D$54)</f>
        <v>75.638290306521583</v>
      </c>
      <c r="H165" s="6">
        <f>SUMIF(시군별인구_rawData!$A$23:$A$54,Sheet2!$B165,시군별인구_rawData!$C$23:$C$54)</f>
        <v>843.66</v>
      </c>
      <c r="I165" s="26"/>
      <c r="J165" s="26"/>
    </row>
    <row r="166" spans="1:10" x14ac:dyDescent="0.45">
      <c r="A166" t="s">
        <v>161</v>
      </c>
      <c r="B166" t="s">
        <v>39</v>
      </c>
      <c r="C166" s="21">
        <v>27735.132525380792</v>
      </c>
      <c r="D166" s="20">
        <v>1004.9221167440427</v>
      </c>
      <c r="E166" s="6">
        <v>211.748602161138</v>
      </c>
      <c r="F166" s="4">
        <v>0.21071145577649888</v>
      </c>
      <c r="G166" s="27">
        <f>SUMIF(시군별인구_rawData!$A$23:$A$54,Sheet2!$B166,시군별인구_rawData!$D$23:$D$54)</f>
        <v>196.16940124288956</v>
      </c>
      <c r="H166" s="6">
        <f>SUMIF(시군별인구_rawData!$A$23:$A$54,Sheet2!$B166,시군별인구_rawData!$C$23:$C$54)</f>
        <v>608.26</v>
      </c>
      <c r="I166" s="26"/>
      <c r="J166" s="26"/>
    </row>
    <row r="167" spans="1:10" x14ac:dyDescent="0.45">
      <c r="A167" t="s">
        <v>159</v>
      </c>
      <c r="B167" t="s">
        <v>35</v>
      </c>
      <c r="C167" s="21">
        <v>44751.392991897432</v>
      </c>
      <c r="D167" s="20">
        <v>855.22171643638376</v>
      </c>
      <c r="E167" s="6">
        <v>303.78196328151</v>
      </c>
      <c r="F167" s="4">
        <v>0.35520843009849717</v>
      </c>
      <c r="G167" s="27">
        <f>SUMIF(시군별인구_rawData!$A$23:$A$54,Sheet2!$B167,시군별인구_rawData!$D$23:$D$54)</f>
        <v>1460.769429087055</v>
      </c>
      <c r="H167" s="6">
        <f>SUMIF(시군별인구_rawData!$A$23:$A$54,Sheet2!$B167,시군별인구_rawData!$C$23:$C$54)</f>
        <v>698.18</v>
      </c>
      <c r="I167" s="26"/>
      <c r="J167" s="26"/>
    </row>
    <row r="168" spans="1:10" x14ac:dyDescent="0.45">
      <c r="A168" t="s">
        <v>148</v>
      </c>
      <c r="B168" t="s">
        <v>37</v>
      </c>
      <c r="C168" s="21">
        <v>11762.539121880636</v>
      </c>
      <c r="D168" s="20">
        <v>447.15844883203658</v>
      </c>
      <c r="E168" s="6">
        <v>53.6694290761357</v>
      </c>
      <c r="F168" s="4">
        <v>0.12002329200380427</v>
      </c>
      <c r="G168" s="27">
        <f>SUMIF(시군별인구_rawData!$A$23:$A$54,Sheet2!$B168,시군별인구_rawData!$D$23:$D$54)</f>
        <v>962.81931514351061</v>
      </c>
      <c r="H168" s="6">
        <f>SUMIF(시군별인구_rawData!$A$23:$A$54,Sheet2!$B168,시군별인구_rawData!$C$23:$C$54)</f>
        <v>310.43</v>
      </c>
      <c r="I168" s="26"/>
      <c r="J168" s="26"/>
    </row>
    <row r="169" spans="1:10" x14ac:dyDescent="0.45">
      <c r="A169" t="s">
        <v>160</v>
      </c>
      <c r="B169" t="s">
        <v>32</v>
      </c>
      <c r="C169" s="21">
        <v>27055.708066988154</v>
      </c>
      <c r="D169" s="20">
        <v>402.0577628197683</v>
      </c>
      <c r="E169" s="6">
        <v>189.991179857481</v>
      </c>
      <c r="F169" s="4">
        <v>0.47254697565098119</v>
      </c>
      <c r="G169" s="27">
        <f>SUMIF(시군별인구_rawData!$A$23:$A$54,Sheet2!$B169,시군별인구_rawData!$D$23:$D$54)</f>
        <v>504.68110005851372</v>
      </c>
      <c r="H169" s="6">
        <f>SUMIF(시군별인구_rawData!$A$23:$A$54,Sheet2!$B169,시군별인구_rawData!$C$23:$C$54)</f>
        <v>461.43</v>
      </c>
      <c r="I169" s="26"/>
      <c r="J169" s="26"/>
    </row>
    <row r="170" spans="1:10" x14ac:dyDescent="0.45">
      <c r="A170" t="s">
        <v>139</v>
      </c>
      <c r="B170" t="s">
        <v>62</v>
      </c>
      <c r="C170" s="21">
        <v>24151.977285743757</v>
      </c>
      <c r="D170" s="20">
        <v>386.43167819357132</v>
      </c>
      <c r="E170" s="6">
        <v>83.206348223266289</v>
      </c>
      <c r="F170" s="4">
        <v>0.21531968758934555</v>
      </c>
      <c r="G170" s="27">
        <f>SUMIF(시군별인구_rawData!$A$23:$A$54,Sheet2!$B170,시군별인구_rawData!$D$23:$D$54)</f>
        <v>1871.9838303198417</v>
      </c>
      <c r="H170" s="6">
        <f>SUMIF(시군별인구_rawData!$A$23:$A$54,Sheet2!$B170,시군별인구_rawData!$C$23:$C$54)</f>
        <v>591.23</v>
      </c>
      <c r="I170" s="26"/>
      <c r="J170" s="26"/>
    </row>
    <row r="171" spans="1:10" x14ac:dyDescent="0.45">
      <c r="A171" t="s">
        <v>151</v>
      </c>
      <c r="B171" t="s">
        <v>22</v>
      </c>
      <c r="C171" s="21">
        <v>12899.100715625664</v>
      </c>
      <c r="D171" s="20">
        <v>341.16965803718733</v>
      </c>
      <c r="E171" s="6">
        <v>49.546685923458199</v>
      </c>
      <c r="F171" s="4">
        <v>0.14522594479388795</v>
      </c>
      <c r="G171" s="27">
        <f>SUMIF(시군별인구_rawData!$A$23:$A$54,Sheet2!$B171,시군별인구_rawData!$D$23:$D$54)</f>
        <v>1619.013838564631</v>
      </c>
      <c r="H171" s="6">
        <f>SUMIF(시군별인구_rawData!$A$23:$A$54,Sheet2!$B171,시군별인구_rawData!$C$23:$C$54)</f>
        <v>458.14</v>
      </c>
      <c r="I171" s="26"/>
      <c r="J171" s="26"/>
    </row>
    <row r="172" spans="1:10" x14ac:dyDescent="0.45">
      <c r="A172" t="s">
        <v>137</v>
      </c>
      <c r="B172" t="s">
        <v>58</v>
      </c>
      <c r="C172" s="21">
        <v>8871.1323354231117</v>
      </c>
      <c r="D172" s="20">
        <v>220.16842282295258</v>
      </c>
      <c r="E172" s="6">
        <v>62.696000000093903</v>
      </c>
      <c r="F172" s="4">
        <v>0.2847638148841653</v>
      </c>
      <c r="G172" s="27">
        <f>SUMIF(시군별인구_rawData!$A$23:$A$54,Sheet2!$B172,시군별인구_rawData!$D$23:$D$54)</f>
        <v>4316.6314846798432</v>
      </c>
      <c r="H172" s="6">
        <f>SUMIF(시군별인구_rawData!$A$23:$A$54,Sheet2!$B172,시군별인구_rawData!$C$23:$C$54)</f>
        <v>156.33000000000001</v>
      </c>
      <c r="I172" s="26"/>
      <c r="J172" s="26"/>
    </row>
    <row r="173" spans="1:10" x14ac:dyDescent="0.45">
      <c r="A173" t="s">
        <v>162</v>
      </c>
      <c r="B173" t="s">
        <v>13</v>
      </c>
      <c r="C173" s="21">
        <v>31245.400532437368</v>
      </c>
      <c r="D173" s="20">
        <v>197.75919323301312</v>
      </c>
      <c r="E173" s="6">
        <v>152.48619505923898</v>
      </c>
      <c r="F173" s="4">
        <v>0.77107007045467435</v>
      </c>
      <c r="G173" s="27">
        <f>SUMIF(시군별인구_rawData!$A$23:$A$54,Sheet2!$B173,시군별인구_rawData!$D$23:$D$54)</f>
        <v>1377.1058833798882</v>
      </c>
      <c r="H173" s="6">
        <f>SUMIF(시군별인구_rawData!$A$23:$A$54,Sheet2!$B173,시군별인구_rawData!$C$23:$C$54)</f>
        <v>458.24</v>
      </c>
      <c r="I173" s="26"/>
      <c r="J173" s="26"/>
    </row>
    <row r="174" spans="1:10" x14ac:dyDescent="0.45">
      <c r="A174" t="s">
        <v>141</v>
      </c>
      <c r="B174" t="s">
        <v>24</v>
      </c>
      <c r="C174" s="21">
        <v>8668.5007439447181</v>
      </c>
      <c r="D174" s="20">
        <v>148.26039961481143</v>
      </c>
      <c r="E174" s="6">
        <v>53.734876295289496</v>
      </c>
      <c r="F174" s="4">
        <v>0.36243579833114992</v>
      </c>
      <c r="G174" s="27">
        <f>SUMIF(시군별인구_rawData!$A$23:$A$54,Sheet2!$B174,시군별인구_rawData!$D$23:$D$54)</f>
        <v>3999.3198739977088</v>
      </c>
      <c r="H174" s="6">
        <f>SUMIF(시군별인구_rawData!$A$23:$A$54,Sheet2!$B174,시군별인구_rawData!$C$23:$C$54)</f>
        <v>139.68</v>
      </c>
      <c r="I174" s="26"/>
      <c r="J174" s="26"/>
    </row>
    <row r="175" spans="1:10" x14ac:dyDescent="0.45">
      <c r="A175" t="s">
        <v>143</v>
      </c>
      <c r="B175" t="s">
        <v>34</v>
      </c>
      <c r="C175" s="21">
        <v>16960.33486496273</v>
      </c>
      <c r="D175" s="20">
        <v>129.60568758583017</v>
      </c>
      <c r="E175" s="6">
        <v>94.653561543461095</v>
      </c>
      <c r="F175" s="4">
        <v>0.73031950454163241</v>
      </c>
      <c r="G175" s="27">
        <f>SUMIF(시군별인구_rawData!$A$23:$A$54,Sheet2!$B175,시군별인구_rawData!$D$23:$D$54)</f>
        <v>1852.6481327500812</v>
      </c>
      <c r="H175" s="6">
        <f>SUMIF(시군별인구_rawData!$A$23:$A$54,Sheet2!$B175,시군별인구_rawData!$C$23:$C$54)</f>
        <v>276.61</v>
      </c>
      <c r="I175" s="26"/>
      <c r="J175" s="26"/>
    </row>
    <row r="176" spans="1:10" x14ac:dyDescent="0.45">
      <c r="A176" t="s">
        <v>146</v>
      </c>
      <c r="B176" t="s">
        <v>14</v>
      </c>
      <c r="C176" s="21">
        <v>2082.0128753843478</v>
      </c>
      <c r="D176" s="20">
        <v>105.73545297765708</v>
      </c>
      <c r="E176" s="6">
        <v>12.124089913908</v>
      </c>
      <c r="F176" s="4">
        <v>0.11466437767538516</v>
      </c>
      <c r="G176" s="27">
        <f>SUMIF(시군별인구_rawData!$A$23:$A$54,Sheet2!$B176,시군별인구_rawData!$D$23:$D$54)</f>
        <v>952.18981917006374</v>
      </c>
      <c r="H176" s="6">
        <f>SUMIF(시군별인구_rawData!$A$23:$A$54,Sheet2!$B176,시군별인구_rawData!$C$23:$C$54)</f>
        <v>95.67</v>
      </c>
      <c r="I176" s="26"/>
      <c r="J176" s="26"/>
    </row>
    <row r="177" spans="1:10" x14ac:dyDescent="0.45">
      <c r="A177" t="s">
        <v>150</v>
      </c>
      <c r="B177" t="s">
        <v>6</v>
      </c>
      <c r="C177" s="21">
        <v>2950.3734714636626</v>
      </c>
      <c r="D177" s="20">
        <v>95.841170288562466</v>
      </c>
      <c r="E177" s="6">
        <v>15.8653712793545</v>
      </c>
      <c r="F177" s="4">
        <v>0.16553816310450301</v>
      </c>
      <c r="G177" s="27">
        <f>SUMIF(시군별인구_rawData!$A$23:$A$54,Sheet2!$B177,시군별인구_rawData!$D$23:$D$54)</f>
        <v>5742.1827099938691</v>
      </c>
      <c r="H177" s="6">
        <f>SUMIF(시군별인구_rawData!$A$23:$A$54,Sheet2!$B177,시군별인구_rawData!$C$23:$C$54)</f>
        <v>81.55</v>
      </c>
      <c r="I177" s="26"/>
      <c r="J177" s="26"/>
    </row>
    <row r="178" spans="1:10" x14ac:dyDescent="0.45">
      <c r="A178" t="s">
        <v>153</v>
      </c>
      <c r="B178" t="s">
        <v>27</v>
      </c>
      <c r="C178" s="21">
        <v>3446.780221259145</v>
      </c>
      <c r="D178" s="20">
        <v>82.999177209377407</v>
      </c>
      <c r="E178" s="6">
        <v>15.520013531663501</v>
      </c>
      <c r="F178" s="4">
        <v>0.18698996849706143</v>
      </c>
      <c r="G178" s="27">
        <f>SUMIF(시군별인구_rawData!$A$23:$A$54,Sheet2!$B178,시군별인구_rawData!$D$23:$D$54)</f>
        <v>3568.8138509517153</v>
      </c>
      <c r="H178" s="6">
        <f>SUMIF(시군별인구_rawData!$A$23:$A$54,Sheet2!$B178,시군별인구_rawData!$C$23:$C$54)</f>
        <v>92.99</v>
      </c>
      <c r="I178" s="26"/>
      <c r="J178" s="26"/>
    </row>
    <row r="179" spans="1:10" x14ac:dyDescent="0.45">
      <c r="A179" t="s">
        <v>158</v>
      </c>
      <c r="B179" t="s">
        <v>26</v>
      </c>
      <c r="C179" s="21">
        <v>2005.9091581458854</v>
      </c>
      <c r="D179" s="20">
        <v>75.274060715675475</v>
      </c>
      <c r="E179" s="6">
        <v>8.3212658993084609</v>
      </c>
      <c r="F179" s="4">
        <v>0.11054626016177703</v>
      </c>
      <c r="G179" s="27">
        <f>SUMIF(시군별인구_rawData!$A$23:$A$54,Sheet2!$B179,시군별인구_rawData!$D$23:$D$54)</f>
        <v>2879.6224319822322</v>
      </c>
      <c r="H179" s="6">
        <f>SUMIF(시군별인구_rawData!$A$23:$A$54,Sheet2!$B179,시군별인구_rawData!$C$23:$C$54)</f>
        <v>54.03</v>
      </c>
      <c r="I179" s="26"/>
      <c r="J179" s="26"/>
    </row>
    <row r="180" spans="1:10" x14ac:dyDescent="0.45">
      <c r="A180" t="s">
        <v>138</v>
      </c>
      <c r="B180" t="s">
        <v>52</v>
      </c>
      <c r="C180" s="21">
        <v>5711.5137585405673</v>
      </c>
      <c r="D180" s="20">
        <v>73.266551779270216</v>
      </c>
      <c r="E180" s="6">
        <v>25.580175838632201</v>
      </c>
      <c r="F180" s="4">
        <v>0.34913852525361738</v>
      </c>
      <c r="G180" s="27">
        <f>SUMIF(시군별인구_rawData!$A$23:$A$54,Sheet2!$B180,시군별인구_rawData!$D$23:$D$54)</f>
        <v>6566.9632140083322</v>
      </c>
      <c r="H180" s="6">
        <f>SUMIF(시군별인구_rawData!$A$23:$A$54,Sheet2!$B180,시군별인구_rawData!$C$23:$C$54)</f>
        <v>141.63</v>
      </c>
      <c r="I180" s="26"/>
      <c r="J180" s="26"/>
    </row>
    <row r="181" spans="1:10" x14ac:dyDescent="0.45">
      <c r="A181" t="s">
        <v>142</v>
      </c>
      <c r="B181" t="s">
        <v>60</v>
      </c>
      <c r="C181" s="21">
        <v>14593.03026418845</v>
      </c>
      <c r="D181" s="20">
        <v>34.339339865684501</v>
      </c>
      <c r="E181" s="6">
        <v>58.779017525752899</v>
      </c>
      <c r="F181" s="4">
        <v>1.711710759602898</v>
      </c>
      <c r="G181" s="27">
        <f>SUMIF(시군별인구_rawData!$A$23:$A$54,Sheet2!$B181,시군별인구_rawData!$D$23:$D$54)</f>
        <v>4043.3420365535244</v>
      </c>
      <c r="H181" s="6">
        <f>SUMIF(시군별인구_rawData!$A$23:$A$54,Sheet2!$B181,시군별인구_rawData!$C$23:$C$54)</f>
        <v>268.10000000000002</v>
      </c>
      <c r="I181" s="26"/>
      <c r="J181" s="26"/>
    </row>
    <row r="182" spans="1:10" x14ac:dyDescent="0.45">
      <c r="A182" t="s">
        <v>135</v>
      </c>
      <c r="B182" t="s">
        <v>50</v>
      </c>
      <c r="C182" s="21">
        <v>7935.4560050335003</v>
      </c>
      <c r="D182" s="20">
        <v>23.515375140666947</v>
      </c>
      <c r="E182" s="6">
        <v>40.665886534345894</v>
      </c>
      <c r="F182" s="4">
        <v>1.729331821886152</v>
      </c>
      <c r="G182" s="27">
        <f>SUMIF(시군별인구_rawData!$A$23:$A$54,Sheet2!$B182,시군별인구_rawData!$D$23:$D$54)</f>
        <v>10173.408208770335</v>
      </c>
      <c r="H182" s="6">
        <f>SUMIF(시군별인구_rawData!$A$23:$A$54,Sheet2!$B182,시군별인구_rawData!$C$23:$C$54)</f>
        <v>121.09</v>
      </c>
      <c r="I182" s="26"/>
      <c r="J182" s="26"/>
    </row>
    <row r="183" spans="1:10" x14ac:dyDescent="0.45">
      <c r="A183" t="s">
        <v>140</v>
      </c>
      <c r="B183" t="s">
        <v>54</v>
      </c>
      <c r="C183" s="21">
        <v>2276.9368646054131</v>
      </c>
      <c r="D183" s="20">
        <v>17.150895530223842</v>
      </c>
      <c r="E183" s="6">
        <v>8.5725947547621502</v>
      </c>
      <c r="F183" s="4">
        <v>0.49983365239764055</v>
      </c>
      <c r="G183" s="27">
        <f>SUMIF(시군별인구_rawData!$A$23:$A$54,Sheet2!$B183,시군별인구_rawData!$D$23:$D$54)</f>
        <v>9635.4198734393703</v>
      </c>
      <c r="H183" s="6">
        <f>SUMIF(시군별인구_rawData!$A$23:$A$54,Sheet2!$B183,시군별인구_rawData!$C$23:$C$54)</f>
        <v>58.47</v>
      </c>
      <c r="I183" s="26"/>
      <c r="J183" s="26"/>
    </row>
    <row r="184" spans="1:10" x14ac:dyDescent="0.45">
      <c r="A184" t="s">
        <v>157</v>
      </c>
      <c r="B184" t="s">
        <v>25</v>
      </c>
      <c r="C184" s="21">
        <v>1737.5953858203882</v>
      </c>
      <c r="D184" s="20">
        <v>16.545192607879624</v>
      </c>
      <c r="E184" s="6">
        <v>7.1899251236337305</v>
      </c>
      <c r="F184" s="4">
        <v>0.43456279379966473</v>
      </c>
      <c r="G184" s="27">
        <f>SUMIF(시군별인구_rawData!$A$23:$A$54,Sheet2!$B184,시군별인구_rawData!$D$23:$D$54)</f>
        <v>7190.993959362987</v>
      </c>
      <c r="H184" s="6">
        <f>SUMIF(시군별인구_rawData!$A$23:$A$54,Sheet2!$B184,시군별인구_rawData!$C$23:$C$54)</f>
        <v>36.42</v>
      </c>
      <c r="I184" s="26"/>
      <c r="J184" s="26"/>
    </row>
    <row r="185" spans="1:10" x14ac:dyDescent="0.45">
      <c r="A185" t="s">
        <v>156</v>
      </c>
      <c r="B185" t="s">
        <v>36</v>
      </c>
      <c r="C185" s="21">
        <v>10988.834203464858</v>
      </c>
      <c r="D185" s="20">
        <v>13.607353075027472</v>
      </c>
      <c r="E185" s="6">
        <v>58.197149323988</v>
      </c>
      <c r="F185" s="4">
        <v>4.276889781804277</v>
      </c>
      <c r="G185" s="27">
        <f>SUMIF(시군별인구_rawData!$A$23:$A$54,Sheet2!$B185,시군별인구_rawData!$D$23:$D$54)</f>
        <v>957.14053690340836</v>
      </c>
      <c r="H185" s="6">
        <f>SUMIF(시군별인구_rawData!$A$23:$A$54,Sheet2!$B185,시군별인구_rawData!$C$23:$C$54)</f>
        <v>430.99</v>
      </c>
      <c r="I185" s="26"/>
      <c r="J185" s="26"/>
    </row>
    <row r="186" spans="1:10" x14ac:dyDescent="0.45">
      <c r="A186" t="s">
        <v>152</v>
      </c>
      <c r="B186" t="s">
        <v>21</v>
      </c>
      <c r="C186" s="21">
        <v>1694.4436725592789</v>
      </c>
      <c r="D186" s="20">
        <v>12.209053881168373</v>
      </c>
      <c r="E186" s="6">
        <v>6.1827931403136498</v>
      </c>
      <c r="F186" s="4">
        <v>0.50641050489998929</v>
      </c>
      <c r="G186" s="27">
        <f>SUMIF(시군별인구_rawData!$A$23:$A$54,Sheet2!$B186,시군별인구_rawData!$D$23:$D$54)</f>
        <v>5652.6552655265532</v>
      </c>
      <c r="H186" s="6">
        <f>SUMIF(시군별인구_rawData!$A$23:$A$54,Sheet2!$B186,시군별인구_rawData!$C$23:$C$54)</f>
        <v>33.33</v>
      </c>
      <c r="I186" s="26"/>
      <c r="J186" s="26"/>
    </row>
    <row r="187" spans="1:10" x14ac:dyDescent="0.45">
      <c r="A187" t="s">
        <v>155</v>
      </c>
      <c r="B187" t="s">
        <v>12</v>
      </c>
      <c r="C187" s="21">
        <v>2219.2646619820498</v>
      </c>
      <c r="D187" s="20">
        <v>11.243136580944061</v>
      </c>
      <c r="E187" s="6">
        <v>11.249757452426699</v>
      </c>
      <c r="F187" s="4">
        <v>1.0005888811751928</v>
      </c>
      <c r="G187" s="27">
        <f>SUMIF(시군별인구_rawData!$A$23:$A$54,Sheet2!$B187,시군별인구_rawData!$D$23:$D$54)</f>
        <v>7295.146638982611</v>
      </c>
      <c r="H187" s="6">
        <f>SUMIF(시군별인구_rawData!$A$23:$A$54,Sheet2!$B187,시군별인구_rawData!$C$23:$C$54)</f>
        <v>38.53</v>
      </c>
      <c r="I187" s="26"/>
      <c r="J187" s="26"/>
    </row>
    <row r="188" spans="1:10" x14ac:dyDescent="0.45">
      <c r="A188" t="s">
        <v>149</v>
      </c>
      <c r="B188" t="s">
        <v>23</v>
      </c>
      <c r="C188" s="21">
        <v>2853.9785406570368</v>
      </c>
      <c r="D188" s="20">
        <v>6.763776578426361</v>
      </c>
      <c r="E188" s="6">
        <v>18.598573099575098</v>
      </c>
      <c r="F188" s="4">
        <v>2.7497320297209145</v>
      </c>
      <c r="G188" s="27">
        <f>SUMIF(시군별인구_rawData!$A$23:$A$54,Sheet2!$B188,시군별인구_rawData!$D$23:$D$54)</f>
        <v>5916.0618122219621</v>
      </c>
      <c r="H188" s="6">
        <f>SUMIF(시군별인구_rawData!$A$23:$A$54,Sheet2!$B188,시군별인구_rawData!$C$23:$C$54)</f>
        <v>42.71</v>
      </c>
      <c r="I188" s="26"/>
      <c r="J188" s="26"/>
    </row>
    <row r="189" spans="1:10" x14ac:dyDescent="0.45">
      <c r="A189" t="s">
        <v>136</v>
      </c>
      <c r="B189" t="s">
        <v>56</v>
      </c>
      <c r="C189" s="21">
        <v>3823.426548084667</v>
      </c>
      <c r="D189" s="20">
        <v>6.5368619575500473</v>
      </c>
      <c r="E189" s="6">
        <v>12.012887838361799</v>
      </c>
      <c r="F189" s="4">
        <v>1.8377147806352201</v>
      </c>
      <c r="G189" s="27">
        <f>SUMIF(시군별인구_rawData!$A$23:$A$54,Sheet2!$B189,시군별인구_rawData!$D$23:$D$54)</f>
        <v>14952.703461178671</v>
      </c>
      <c r="H189" s="6">
        <f>SUMIF(시군별인구_rawData!$A$23:$A$54,Sheet2!$B189,시군별인구_rawData!$C$23:$C$54)</f>
        <v>53.45</v>
      </c>
      <c r="I189" s="26"/>
      <c r="J189" s="26"/>
    </row>
    <row r="190" spans="1:10" x14ac:dyDescent="0.45">
      <c r="A190" t="s">
        <v>165</v>
      </c>
      <c r="B190" t="s">
        <v>20</v>
      </c>
      <c r="C190" s="21">
        <v>1188.7077430954027</v>
      </c>
      <c r="D190" s="20">
        <v>2.3620001182556152</v>
      </c>
      <c r="E190" s="6">
        <v>2.67067278143442</v>
      </c>
      <c r="F190" s="4">
        <v>1.1306827467082285</v>
      </c>
      <c r="G190" s="27">
        <f>SUMIF(시군별인구_rawData!$A$23:$A$54,Sheet2!$B190,시군별인구_rawData!$D$23:$D$54)</f>
        <v>2391.2182882631728</v>
      </c>
      <c r="H190" s="6">
        <f>SUMIF(시군별인구_rawData!$A$23:$A$54,Sheet2!$B190,시군별인구_rawData!$C$23:$C$54)</f>
        <v>35.869999999999997</v>
      </c>
      <c r="I190" s="26"/>
      <c r="J190" s="26"/>
    </row>
  </sheetData>
  <autoFilter ref="A115:Z115" xr:uid="{C4BB7052-C3D0-483A-AA44-AD0FFE0E1671}">
    <sortState xmlns:xlrd2="http://schemas.microsoft.com/office/spreadsheetml/2017/richdata2" ref="A116:Z146">
      <sortCondition descending="1" ref="C115"/>
    </sortState>
  </autoFilter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잠재량 데이터</vt:lpstr>
      <vt:lpstr>시군별인구_rawData</vt:lpstr>
      <vt:lpstr>시군별면적_rawData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2025-05-20T23:35:16Z</dcterms:created>
  <dcterms:modified xsi:type="dcterms:W3CDTF">2025-05-28T00:22:15Z</dcterms:modified>
</cp:coreProperties>
</file>